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hij5.sharepoint.com/sites/Project/001 ONDERWIJSINSTELLINGEN/CVO-nwf/CVO Algemene projecten/02 CVO-nwf BOGGI contractmanagement en inkoop/1 CVO BOGGI documenten gedeeld/3 Fase Openbare EU-aanbesteding/"/>
    </mc:Choice>
  </mc:AlternateContent>
  <xr:revisionPtr revIDLastSave="17" documentId="8_{E04F14D6-3B01-4804-99F4-2294FBE161CA}" xr6:coauthVersionLast="47" xr6:coauthVersionMax="47" xr10:uidLastSave="{3CADAF64-CA9A-4D26-B3E0-FF79CCA0E562}"/>
  <bookViews>
    <workbookView xWindow="0" yWindow="0" windowWidth="19200" windowHeight="15600" firstSheet="2" activeTab="2" xr2:uid="{2772056E-346A-47C7-B1AC-7FCA98AB69E3}"/>
  </bookViews>
  <sheets>
    <sheet name="Handleiding" sheetId="15" state="hidden" r:id="rId1"/>
    <sheet name="Notities" sheetId="12" state="hidden" r:id="rId2"/>
    <sheet name="Inventarislijst" sheetId="1" r:id="rId3"/>
    <sheet name="Alg. Uitgangspunten" sheetId="5" state="hidden" r:id="rId4"/>
    <sheet name="Inhoudsopgave" sheetId="6" state="hidden" r:id="rId5"/>
    <sheet name="Activiteitenoverzicht" sheetId="2" state="hidden" r:id="rId6"/>
    <sheet name="Opnamesjabloon" sheetId="11" state="hidden" r:id="rId7"/>
    <sheet name="NLSfB" sheetId="14" state="hidden" r:id="rId8"/>
  </sheets>
  <externalReferences>
    <externalReference r:id="rId9"/>
    <externalReference r:id="rId10"/>
  </externalReferences>
  <definedNames>
    <definedName name="_xlnm.Print_Area" localSheetId="5">Activiteitenoverzicht!$A$2:$E$2291</definedName>
    <definedName name="_xlnm.Print_Area" localSheetId="3">'Alg. Uitgangspunten'!$A$1:$J$50</definedName>
    <definedName name="_xlnm.Print_Area" localSheetId="4">Inhoudsopgave!$A$2:$C$195</definedName>
    <definedName name="_xlnm.Print_Titles" localSheetId="4">Inhoudsopgave!$3:$3</definedName>
    <definedName name="Counter" localSheetId="0">COUNTA(INDEX(ValData,,MATCH('[1]Data Entry'!A16,[2]Lists!$1:$1,0)))</definedName>
    <definedName name="Counter" localSheetId="7">COUNTA(INDEX(ValData,,MATCH('[1]Data Entry'!A16,[2]Lists!$1:$1,0)))</definedName>
    <definedName name="Counter">COUNTA(INDEX(ValData,,MATCH('[1]Data Entry'!A16,[2]Lists!$1:$1,0)))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41" i="1" l="1"/>
  <c r="AE541" i="1" s="1"/>
  <c r="AP541" i="1" s="1"/>
  <c r="AG541" i="1"/>
  <c r="AH541" i="1" s="1"/>
  <c r="AQ541" i="1" s="1"/>
  <c r="AJ541" i="1"/>
  <c r="AK541" i="1" s="1"/>
  <c r="AR541" i="1" s="1"/>
  <c r="AM541" i="1"/>
  <c r="AN541" i="1" s="1"/>
  <c r="AS541" i="1" s="1"/>
  <c r="AD542" i="1"/>
  <c r="AE542" i="1" s="1"/>
  <c r="AP542" i="1" s="1"/>
  <c r="AG542" i="1"/>
  <c r="AH542" i="1" s="1"/>
  <c r="AQ542" i="1" s="1"/>
  <c r="AJ542" i="1"/>
  <c r="AK542" i="1"/>
  <c r="AR542" i="1" s="1"/>
  <c r="AM542" i="1"/>
  <c r="AN542" i="1" s="1"/>
  <c r="AS542" i="1" s="1"/>
  <c r="AD543" i="1"/>
  <c r="AE543" i="1" s="1"/>
  <c r="AP543" i="1" s="1"/>
  <c r="AG543" i="1"/>
  <c r="AH543" i="1" s="1"/>
  <c r="AQ543" i="1" s="1"/>
  <c r="AJ543" i="1"/>
  <c r="AK543" i="1" s="1"/>
  <c r="AR543" i="1" s="1"/>
  <c r="AM543" i="1"/>
  <c r="AN543" i="1" s="1"/>
  <c r="AS543" i="1" s="1"/>
  <c r="AD544" i="1"/>
  <c r="AE544" i="1" s="1"/>
  <c r="AP544" i="1" s="1"/>
  <c r="AT544" i="1" s="1"/>
  <c r="AG544" i="1"/>
  <c r="AH544" i="1"/>
  <c r="AQ544" i="1" s="1"/>
  <c r="AJ544" i="1"/>
  <c r="AK544" i="1" s="1"/>
  <c r="AR544" i="1" s="1"/>
  <c r="AM544" i="1"/>
  <c r="AN544" i="1" s="1"/>
  <c r="AS544" i="1" s="1"/>
  <c r="AD545" i="1"/>
  <c r="AE545" i="1" s="1"/>
  <c r="AP545" i="1" s="1"/>
  <c r="AG545" i="1"/>
  <c r="AH545" i="1" s="1"/>
  <c r="AQ545" i="1" s="1"/>
  <c r="AJ545" i="1"/>
  <c r="AK545" i="1"/>
  <c r="AR545" i="1" s="1"/>
  <c r="AM545" i="1"/>
  <c r="AN545" i="1"/>
  <c r="AS545" i="1" s="1"/>
  <c r="AD546" i="1"/>
  <c r="AE546" i="1" s="1"/>
  <c r="AP546" i="1" s="1"/>
  <c r="AG546" i="1"/>
  <c r="AH546" i="1" s="1"/>
  <c r="AQ546" i="1" s="1"/>
  <c r="AJ546" i="1"/>
  <c r="AK546" i="1" s="1"/>
  <c r="AR546" i="1" s="1"/>
  <c r="AM546" i="1"/>
  <c r="AN546" i="1" s="1"/>
  <c r="AS546" i="1" s="1"/>
  <c r="AD547" i="1"/>
  <c r="AE547" i="1" s="1"/>
  <c r="AP547" i="1" s="1"/>
  <c r="AT547" i="1" s="1"/>
  <c r="AG547" i="1"/>
  <c r="AH547" i="1"/>
  <c r="AQ547" i="1" s="1"/>
  <c r="AJ547" i="1"/>
  <c r="AK547" i="1"/>
  <c r="AR547" i="1" s="1"/>
  <c r="AM547" i="1"/>
  <c r="AN547" i="1" s="1"/>
  <c r="AS547" i="1" s="1"/>
  <c r="AD548" i="1"/>
  <c r="AE548" i="1" s="1"/>
  <c r="AP548" i="1" s="1"/>
  <c r="AG548" i="1"/>
  <c r="AH548" i="1" s="1"/>
  <c r="AQ548" i="1" s="1"/>
  <c r="AJ548" i="1"/>
  <c r="AK548" i="1" s="1"/>
  <c r="AR548" i="1" s="1"/>
  <c r="AM548" i="1"/>
  <c r="AN548" i="1" s="1"/>
  <c r="AS548" i="1" s="1"/>
  <c r="AD549" i="1"/>
  <c r="AE549" i="1" s="1"/>
  <c r="AP549" i="1" s="1"/>
  <c r="AG549" i="1"/>
  <c r="AH549" i="1"/>
  <c r="AQ549" i="1" s="1"/>
  <c r="AJ549" i="1"/>
  <c r="AK549" i="1"/>
  <c r="AR549" i="1" s="1"/>
  <c r="AM549" i="1"/>
  <c r="AN549" i="1" s="1"/>
  <c r="AS549" i="1" s="1"/>
  <c r="E548" i="1"/>
  <c r="H542" i="1"/>
  <c r="H543" i="1"/>
  <c r="H544" i="1"/>
  <c r="H545" i="1"/>
  <c r="H546" i="1"/>
  <c r="H547" i="1"/>
  <c r="H548" i="1"/>
  <c r="H549" i="1"/>
  <c r="I542" i="1"/>
  <c r="I543" i="1"/>
  <c r="I544" i="1"/>
  <c r="I545" i="1"/>
  <c r="I546" i="1"/>
  <c r="I547" i="1"/>
  <c r="I548" i="1"/>
  <c r="I549" i="1"/>
  <c r="P542" i="1"/>
  <c r="P543" i="1"/>
  <c r="P544" i="1"/>
  <c r="P545" i="1"/>
  <c r="P546" i="1"/>
  <c r="P547" i="1"/>
  <c r="P548" i="1"/>
  <c r="P549" i="1"/>
  <c r="R542" i="1"/>
  <c r="R543" i="1"/>
  <c r="R544" i="1"/>
  <c r="R545" i="1"/>
  <c r="R546" i="1"/>
  <c r="R547" i="1"/>
  <c r="R548" i="1"/>
  <c r="R549" i="1"/>
  <c r="T542" i="1"/>
  <c r="T543" i="1"/>
  <c r="T544" i="1"/>
  <c r="T545" i="1"/>
  <c r="T546" i="1"/>
  <c r="T547" i="1"/>
  <c r="T548" i="1"/>
  <c r="T549" i="1"/>
  <c r="V542" i="1"/>
  <c r="V543" i="1"/>
  <c r="V544" i="1"/>
  <c r="V545" i="1"/>
  <c r="V546" i="1"/>
  <c r="V547" i="1"/>
  <c r="V548" i="1"/>
  <c r="V549" i="1"/>
  <c r="X542" i="1"/>
  <c r="X543" i="1"/>
  <c r="X544" i="1"/>
  <c r="X545" i="1"/>
  <c r="X546" i="1"/>
  <c r="X547" i="1"/>
  <c r="X548" i="1"/>
  <c r="X549" i="1"/>
  <c r="Z542" i="1"/>
  <c r="Z543" i="1"/>
  <c r="Z544" i="1"/>
  <c r="Z545" i="1"/>
  <c r="Z546" i="1"/>
  <c r="Z547" i="1"/>
  <c r="Z548" i="1"/>
  <c r="Z549" i="1"/>
  <c r="AB542" i="1"/>
  <c r="AB543" i="1"/>
  <c r="AB544" i="1"/>
  <c r="AB545" i="1"/>
  <c r="AB546" i="1"/>
  <c r="AB547" i="1"/>
  <c r="AB548" i="1"/>
  <c r="AB549" i="1"/>
  <c r="H237" i="1"/>
  <c r="I237" i="1"/>
  <c r="P237" i="1"/>
  <c r="R237" i="1"/>
  <c r="T237" i="1"/>
  <c r="V237" i="1"/>
  <c r="X237" i="1"/>
  <c r="Z237" i="1"/>
  <c r="AB237" i="1"/>
  <c r="AD237" i="1"/>
  <c r="AE237" i="1" s="1"/>
  <c r="AP237" i="1" s="1"/>
  <c r="AG237" i="1"/>
  <c r="AH237" i="1" s="1"/>
  <c r="AQ237" i="1" s="1"/>
  <c r="AJ237" i="1"/>
  <c r="AK237" i="1" s="1"/>
  <c r="AR237" i="1" s="1"/>
  <c r="AM237" i="1"/>
  <c r="AN237" i="1" s="1"/>
  <c r="AS237" i="1" s="1"/>
  <c r="AT549" i="1" l="1"/>
  <c r="AT548" i="1"/>
  <c r="AT543" i="1"/>
  <c r="AT545" i="1"/>
  <c r="AT546" i="1"/>
  <c r="AT542" i="1"/>
  <c r="AT541" i="1"/>
  <c r="AT237" i="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 i="11"/>
  <c r="D3" i="11"/>
  <c r="E3" i="11"/>
  <c r="AD210" i="1"/>
  <c r="AE210" i="1" s="1"/>
  <c r="AP210" i="1" s="1"/>
  <c r="AG210" i="1"/>
  <c r="AH210" i="1" s="1"/>
  <c r="AQ210" i="1" s="1"/>
  <c r="AJ210" i="1"/>
  <c r="AK210" i="1" s="1"/>
  <c r="AR210" i="1" s="1"/>
  <c r="AM210" i="1"/>
  <c r="AN210" i="1" s="1"/>
  <c r="AS210" i="1" s="1"/>
  <c r="AD211" i="1"/>
  <c r="AE211" i="1" s="1"/>
  <c r="AP211" i="1" s="1"/>
  <c r="AG211" i="1"/>
  <c r="AH211" i="1" s="1"/>
  <c r="AQ211" i="1" s="1"/>
  <c r="AJ211" i="1"/>
  <c r="AK211" i="1" s="1"/>
  <c r="AR211" i="1" s="1"/>
  <c r="AM211" i="1"/>
  <c r="AN211" i="1" s="1"/>
  <c r="AS211" i="1" s="1"/>
  <c r="AD212" i="1"/>
  <c r="AE212" i="1" s="1"/>
  <c r="AP212" i="1" s="1"/>
  <c r="AG212" i="1"/>
  <c r="AH212" i="1" s="1"/>
  <c r="AQ212" i="1" s="1"/>
  <c r="AJ212" i="1"/>
  <c r="AK212" i="1" s="1"/>
  <c r="AR212" i="1" s="1"/>
  <c r="AM212" i="1"/>
  <c r="AN212" i="1" s="1"/>
  <c r="AS212" i="1" s="1"/>
  <c r="AD213" i="1"/>
  <c r="AE213" i="1" s="1"/>
  <c r="AP213" i="1" s="1"/>
  <c r="AG213" i="1"/>
  <c r="AH213" i="1" s="1"/>
  <c r="AQ213" i="1" s="1"/>
  <c r="AJ213" i="1"/>
  <c r="AK213" i="1" s="1"/>
  <c r="AR213" i="1" s="1"/>
  <c r="AM213" i="1"/>
  <c r="AN213" i="1" s="1"/>
  <c r="AS213" i="1" s="1"/>
  <c r="AD214" i="1"/>
  <c r="AE214" i="1" s="1"/>
  <c r="AP214" i="1" s="1"/>
  <c r="AG214" i="1"/>
  <c r="AH214" i="1" s="1"/>
  <c r="AQ214" i="1" s="1"/>
  <c r="AJ214" i="1"/>
  <c r="AK214" i="1" s="1"/>
  <c r="AR214" i="1" s="1"/>
  <c r="AM214" i="1"/>
  <c r="AN214" i="1" s="1"/>
  <c r="AS214" i="1" s="1"/>
  <c r="AD215" i="1"/>
  <c r="AE215" i="1" s="1"/>
  <c r="AP215" i="1" s="1"/>
  <c r="AG215" i="1"/>
  <c r="AH215" i="1" s="1"/>
  <c r="AQ215" i="1" s="1"/>
  <c r="AJ215" i="1"/>
  <c r="AK215" i="1" s="1"/>
  <c r="AR215" i="1" s="1"/>
  <c r="AM215" i="1"/>
  <c r="AN215" i="1" s="1"/>
  <c r="AS215" i="1" s="1"/>
  <c r="AD216" i="1"/>
  <c r="AE216" i="1" s="1"/>
  <c r="AP216" i="1" s="1"/>
  <c r="AG216" i="1"/>
  <c r="AH216" i="1" s="1"/>
  <c r="AQ216" i="1" s="1"/>
  <c r="AJ216" i="1"/>
  <c r="AK216" i="1" s="1"/>
  <c r="AR216" i="1" s="1"/>
  <c r="AM216" i="1"/>
  <c r="AN216" i="1" s="1"/>
  <c r="AS216" i="1" s="1"/>
  <c r="AD218" i="1"/>
  <c r="AE218" i="1" s="1"/>
  <c r="AP218" i="1" s="1"/>
  <c r="AG218" i="1"/>
  <c r="AH218" i="1" s="1"/>
  <c r="AQ218" i="1" s="1"/>
  <c r="AJ218" i="1"/>
  <c r="AK218" i="1" s="1"/>
  <c r="AR218" i="1" s="1"/>
  <c r="AM218" i="1"/>
  <c r="AN218" i="1" s="1"/>
  <c r="AS218" i="1" s="1"/>
  <c r="AD219" i="1"/>
  <c r="AE219" i="1" s="1"/>
  <c r="AP219" i="1" s="1"/>
  <c r="AG219" i="1"/>
  <c r="AH219" i="1" s="1"/>
  <c r="AQ219" i="1" s="1"/>
  <c r="AJ219" i="1"/>
  <c r="AK219" i="1" s="1"/>
  <c r="AR219" i="1" s="1"/>
  <c r="AM219" i="1"/>
  <c r="AN219" i="1" s="1"/>
  <c r="AS219" i="1" s="1"/>
  <c r="AD220" i="1"/>
  <c r="AE220" i="1" s="1"/>
  <c r="AP220" i="1" s="1"/>
  <c r="AG220" i="1"/>
  <c r="AH220" i="1" s="1"/>
  <c r="AQ220" i="1" s="1"/>
  <c r="AJ220" i="1"/>
  <c r="AK220" i="1" s="1"/>
  <c r="AR220" i="1" s="1"/>
  <c r="AM220" i="1"/>
  <c r="AN220" i="1" s="1"/>
  <c r="AS220" i="1" s="1"/>
  <c r="AD221" i="1"/>
  <c r="AE221" i="1" s="1"/>
  <c r="AP221" i="1" s="1"/>
  <c r="AG221" i="1"/>
  <c r="AH221" i="1" s="1"/>
  <c r="AQ221" i="1" s="1"/>
  <c r="AJ221" i="1"/>
  <c r="AK221" i="1" s="1"/>
  <c r="AR221" i="1" s="1"/>
  <c r="AM221" i="1"/>
  <c r="AN221" i="1" s="1"/>
  <c r="AS221" i="1" s="1"/>
  <c r="AD222" i="1"/>
  <c r="AE222" i="1" s="1"/>
  <c r="AP222" i="1" s="1"/>
  <c r="AG222" i="1"/>
  <c r="AH222" i="1" s="1"/>
  <c r="AQ222" i="1" s="1"/>
  <c r="AJ222" i="1"/>
  <c r="AK222" i="1" s="1"/>
  <c r="AR222" i="1" s="1"/>
  <c r="AM222" i="1"/>
  <c r="AN222" i="1" s="1"/>
  <c r="AS222" i="1" s="1"/>
  <c r="AD223" i="1"/>
  <c r="AE223" i="1" s="1"/>
  <c r="AP223" i="1" s="1"/>
  <c r="AG223" i="1"/>
  <c r="AH223" i="1" s="1"/>
  <c r="AQ223" i="1" s="1"/>
  <c r="AJ223" i="1"/>
  <c r="AK223" i="1" s="1"/>
  <c r="AR223" i="1" s="1"/>
  <c r="AM223" i="1"/>
  <c r="AN223" i="1" s="1"/>
  <c r="AS223" i="1" s="1"/>
  <c r="AD224" i="1"/>
  <c r="AE224" i="1" s="1"/>
  <c r="AP224" i="1" s="1"/>
  <c r="AG224" i="1"/>
  <c r="AH224" i="1" s="1"/>
  <c r="AQ224" i="1" s="1"/>
  <c r="AJ224" i="1"/>
  <c r="AK224" i="1" s="1"/>
  <c r="AR224" i="1" s="1"/>
  <c r="AM224" i="1"/>
  <c r="AN224" i="1" s="1"/>
  <c r="AS224" i="1" s="1"/>
  <c r="AD225" i="1"/>
  <c r="AE225" i="1" s="1"/>
  <c r="AP225" i="1" s="1"/>
  <c r="AG225" i="1"/>
  <c r="AH225" i="1" s="1"/>
  <c r="AQ225" i="1" s="1"/>
  <c r="AJ225" i="1"/>
  <c r="AK225" i="1" s="1"/>
  <c r="AR225" i="1" s="1"/>
  <c r="AM225" i="1"/>
  <c r="AN225" i="1" s="1"/>
  <c r="AS225" i="1" s="1"/>
  <c r="AD226" i="1"/>
  <c r="AE226" i="1" s="1"/>
  <c r="AP226" i="1" s="1"/>
  <c r="AG226" i="1"/>
  <c r="AH226" i="1" s="1"/>
  <c r="AQ226" i="1" s="1"/>
  <c r="AJ226" i="1"/>
  <c r="AK226" i="1" s="1"/>
  <c r="AR226" i="1" s="1"/>
  <c r="AM226" i="1"/>
  <c r="AN226" i="1" s="1"/>
  <c r="AS226" i="1" s="1"/>
  <c r="AD302" i="1"/>
  <c r="AE302" i="1" s="1"/>
  <c r="AP302" i="1" s="1"/>
  <c r="AG302" i="1"/>
  <c r="AH302" i="1" s="1"/>
  <c r="AQ302" i="1" s="1"/>
  <c r="AJ302" i="1"/>
  <c r="AK302" i="1" s="1"/>
  <c r="AR302" i="1" s="1"/>
  <c r="AM302" i="1"/>
  <c r="AN302" i="1" s="1"/>
  <c r="AS302" i="1" s="1"/>
  <c r="AD350" i="1"/>
  <c r="AE350" i="1" s="1"/>
  <c r="AP350" i="1" s="1"/>
  <c r="AG350" i="1"/>
  <c r="AH350" i="1" s="1"/>
  <c r="AQ350" i="1" s="1"/>
  <c r="AJ350" i="1"/>
  <c r="AK350" i="1" s="1"/>
  <c r="AR350" i="1" s="1"/>
  <c r="AM350" i="1"/>
  <c r="AN350" i="1" s="1"/>
  <c r="AS350" i="1" s="1"/>
  <c r="AD351" i="1"/>
  <c r="AE351" i="1" s="1"/>
  <c r="AP351" i="1" s="1"/>
  <c r="AG351" i="1"/>
  <c r="AH351" i="1" s="1"/>
  <c r="AQ351" i="1" s="1"/>
  <c r="AJ351" i="1"/>
  <c r="AK351" i="1" s="1"/>
  <c r="AR351" i="1" s="1"/>
  <c r="AM351" i="1"/>
  <c r="AN351" i="1" s="1"/>
  <c r="AS351" i="1" s="1"/>
  <c r="AD352" i="1"/>
  <c r="AE352" i="1" s="1"/>
  <c r="AP352" i="1" s="1"/>
  <c r="AG352" i="1"/>
  <c r="AH352" i="1" s="1"/>
  <c r="AQ352" i="1" s="1"/>
  <c r="AJ352" i="1"/>
  <c r="AK352" i="1" s="1"/>
  <c r="AR352" i="1" s="1"/>
  <c r="AM352" i="1"/>
  <c r="AN352" i="1" s="1"/>
  <c r="AS352" i="1" s="1"/>
  <c r="AD353" i="1"/>
  <c r="AE353" i="1" s="1"/>
  <c r="AP353" i="1" s="1"/>
  <c r="AG353" i="1"/>
  <c r="AH353" i="1" s="1"/>
  <c r="AQ353" i="1" s="1"/>
  <c r="AJ353" i="1"/>
  <c r="AK353" i="1" s="1"/>
  <c r="AR353" i="1" s="1"/>
  <c r="AM353" i="1"/>
  <c r="AN353" i="1" s="1"/>
  <c r="AS353" i="1" s="1"/>
  <c r="AD373" i="1"/>
  <c r="AE373" i="1" s="1"/>
  <c r="AP373" i="1" s="1"/>
  <c r="AG373" i="1"/>
  <c r="AH373" i="1" s="1"/>
  <c r="AQ373" i="1" s="1"/>
  <c r="AJ373" i="1"/>
  <c r="AK373" i="1" s="1"/>
  <c r="AR373" i="1" s="1"/>
  <c r="AM373" i="1"/>
  <c r="AN373" i="1" s="1"/>
  <c r="AS373" i="1" s="1"/>
  <c r="AD399" i="1"/>
  <c r="AE399" i="1" s="1"/>
  <c r="AP399" i="1" s="1"/>
  <c r="AG399" i="1"/>
  <c r="AH399" i="1" s="1"/>
  <c r="AQ399" i="1" s="1"/>
  <c r="AJ399" i="1"/>
  <c r="AK399" i="1" s="1"/>
  <c r="AR399" i="1" s="1"/>
  <c r="AM399" i="1"/>
  <c r="AN399" i="1" s="1"/>
  <c r="AS399" i="1" s="1"/>
  <c r="AD400" i="1"/>
  <c r="AE400" i="1" s="1"/>
  <c r="AP400" i="1" s="1"/>
  <c r="AG400" i="1"/>
  <c r="AH400" i="1" s="1"/>
  <c r="AQ400" i="1" s="1"/>
  <c r="AJ400" i="1"/>
  <c r="AK400" i="1" s="1"/>
  <c r="AR400" i="1" s="1"/>
  <c r="AM400" i="1"/>
  <c r="AN400" i="1" s="1"/>
  <c r="AS400" i="1" s="1"/>
  <c r="AD401" i="1"/>
  <c r="AE401" i="1" s="1"/>
  <c r="AP401" i="1" s="1"/>
  <c r="AG401" i="1"/>
  <c r="AH401" i="1" s="1"/>
  <c r="AQ401" i="1" s="1"/>
  <c r="AJ401" i="1"/>
  <c r="AK401" i="1" s="1"/>
  <c r="AR401" i="1" s="1"/>
  <c r="AM401" i="1"/>
  <c r="AN401" i="1" s="1"/>
  <c r="AS401" i="1" s="1"/>
  <c r="AD402" i="1"/>
  <c r="AE402" i="1" s="1"/>
  <c r="AP402" i="1" s="1"/>
  <c r="AG402" i="1"/>
  <c r="AH402" i="1" s="1"/>
  <c r="AQ402" i="1" s="1"/>
  <c r="AJ402" i="1"/>
  <c r="AK402" i="1" s="1"/>
  <c r="AR402" i="1" s="1"/>
  <c r="AM402" i="1"/>
  <c r="AN402" i="1" s="1"/>
  <c r="AS402" i="1" s="1"/>
  <c r="AD403" i="1"/>
  <c r="AE403" i="1" s="1"/>
  <c r="AP403" i="1" s="1"/>
  <c r="AG403" i="1"/>
  <c r="AH403" i="1" s="1"/>
  <c r="AQ403" i="1" s="1"/>
  <c r="AJ403" i="1"/>
  <c r="AK403" i="1" s="1"/>
  <c r="AR403" i="1" s="1"/>
  <c r="AM403" i="1"/>
  <c r="AN403" i="1" s="1"/>
  <c r="AS403" i="1" s="1"/>
  <c r="AD404" i="1"/>
  <c r="AE404" i="1" s="1"/>
  <c r="AP404" i="1" s="1"/>
  <c r="AG404" i="1"/>
  <c r="AH404" i="1" s="1"/>
  <c r="AQ404" i="1" s="1"/>
  <c r="AJ404" i="1"/>
  <c r="AK404" i="1" s="1"/>
  <c r="AR404" i="1" s="1"/>
  <c r="AM404" i="1"/>
  <c r="AN404" i="1" s="1"/>
  <c r="AS404" i="1" s="1"/>
  <c r="AD405" i="1"/>
  <c r="AE405" i="1" s="1"/>
  <c r="AP405" i="1" s="1"/>
  <c r="AG405" i="1"/>
  <c r="AH405" i="1" s="1"/>
  <c r="AQ405" i="1" s="1"/>
  <c r="AJ405" i="1"/>
  <c r="AK405" i="1" s="1"/>
  <c r="AR405" i="1" s="1"/>
  <c r="AM405" i="1"/>
  <c r="AN405" i="1" s="1"/>
  <c r="AS405" i="1" s="1"/>
  <c r="AD422" i="1"/>
  <c r="AE422" i="1" s="1"/>
  <c r="AP422" i="1" s="1"/>
  <c r="AG422" i="1"/>
  <c r="AH422" i="1" s="1"/>
  <c r="AQ422" i="1" s="1"/>
  <c r="AJ422" i="1"/>
  <c r="AK422" i="1" s="1"/>
  <c r="AR422" i="1" s="1"/>
  <c r="AM422" i="1"/>
  <c r="AN422" i="1" s="1"/>
  <c r="AS422" i="1" s="1"/>
  <c r="AD457" i="1"/>
  <c r="AE457" i="1" s="1"/>
  <c r="AP457" i="1" s="1"/>
  <c r="AG457" i="1"/>
  <c r="AH457" i="1" s="1"/>
  <c r="AQ457" i="1" s="1"/>
  <c r="AJ457" i="1"/>
  <c r="AK457" i="1" s="1"/>
  <c r="AR457" i="1" s="1"/>
  <c r="AM457" i="1"/>
  <c r="AN457" i="1" s="1"/>
  <c r="AS457" i="1" s="1"/>
  <c r="AD458" i="1"/>
  <c r="AE458" i="1" s="1"/>
  <c r="AP458" i="1" s="1"/>
  <c r="AG458" i="1"/>
  <c r="AH458" i="1" s="1"/>
  <c r="AQ458" i="1" s="1"/>
  <c r="AJ458" i="1"/>
  <c r="AK458" i="1" s="1"/>
  <c r="AR458" i="1" s="1"/>
  <c r="AM458" i="1"/>
  <c r="AN458" i="1" s="1"/>
  <c r="AS458" i="1" s="1"/>
  <c r="AD459" i="1"/>
  <c r="AE459" i="1" s="1"/>
  <c r="AP459" i="1" s="1"/>
  <c r="AG459" i="1"/>
  <c r="AH459" i="1" s="1"/>
  <c r="AQ459" i="1" s="1"/>
  <c r="AJ459" i="1"/>
  <c r="AK459" i="1" s="1"/>
  <c r="AR459" i="1" s="1"/>
  <c r="AM459" i="1"/>
  <c r="AN459" i="1" s="1"/>
  <c r="AS459" i="1" s="1"/>
  <c r="AD460" i="1"/>
  <c r="AE460" i="1" s="1"/>
  <c r="AP460" i="1" s="1"/>
  <c r="AG460" i="1"/>
  <c r="AH460" i="1" s="1"/>
  <c r="AQ460" i="1" s="1"/>
  <c r="AJ460" i="1"/>
  <c r="AK460" i="1" s="1"/>
  <c r="AR460" i="1" s="1"/>
  <c r="AM460" i="1"/>
  <c r="AN460" i="1" s="1"/>
  <c r="AS460" i="1" s="1"/>
  <c r="AD461" i="1"/>
  <c r="AE461" i="1" s="1"/>
  <c r="AP461" i="1" s="1"/>
  <c r="AG461" i="1"/>
  <c r="AH461" i="1" s="1"/>
  <c r="AQ461" i="1" s="1"/>
  <c r="AJ461" i="1"/>
  <c r="AK461" i="1" s="1"/>
  <c r="AR461" i="1" s="1"/>
  <c r="AM461" i="1"/>
  <c r="AN461" i="1" s="1"/>
  <c r="AS461" i="1" s="1"/>
  <c r="AD462" i="1"/>
  <c r="AE462" i="1" s="1"/>
  <c r="AP462" i="1" s="1"/>
  <c r="AG462" i="1"/>
  <c r="AH462" i="1" s="1"/>
  <c r="AQ462" i="1" s="1"/>
  <c r="AJ462" i="1"/>
  <c r="AK462" i="1" s="1"/>
  <c r="AR462" i="1" s="1"/>
  <c r="AM462" i="1"/>
  <c r="AN462" i="1" s="1"/>
  <c r="AS462" i="1" s="1"/>
  <c r="AD463" i="1"/>
  <c r="AE463" i="1" s="1"/>
  <c r="AP463" i="1" s="1"/>
  <c r="AG463" i="1"/>
  <c r="AH463" i="1" s="1"/>
  <c r="AQ463" i="1" s="1"/>
  <c r="AJ463" i="1"/>
  <c r="AK463" i="1" s="1"/>
  <c r="AR463" i="1" s="1"/>
  <c r="AM463" i="1"/>
  <c r="AN463" i="1" s="1"/>
  <c r="AS463" i="1" s="1"/>
  <c r="AD465" i="1"/>
  <c r="AE465" i="1" s="1"/>
  <c r="AP465" i="1" s="1"/>
  <c r="AG465" i="1"/>
  <c r="AH465" i="1" s="1"/>
  <c r="AQ465" i="1" s="1"/>
  <c r="AJ465" i="1"/>
  <c r="AK465" i="1" s="1"/>
  <c r="AR465" i="1" s="1"/>
  <c r="AM465" i="1"/>
  <c r="AN465" i="1" s="1"/>
  <c r="AS465" i="1" s="1"/>
  <c r="AD466" i="1"/>
  <c r="AE466" i="1" s="1"/>
  <c r="AP466" i="1" s="1"/>
  <c r="AG466" i="1"/>
  <c r="AH466" i="1" s="1"/>
  <c r="AQ466" i="1" s="1"/>
  <c r="AJ466" i="1"/>
  <c r="AK466" i="1" s="1"/>
  <c r="AR466" i="1" s="1"/>
  <c r="AM466" i="1"/>
  <c r="AN466" i="1" s="1"/>
  <c r="AS466" i="1" s="1"/>
  <c r="AD522" i="1"/>
  <c r="AE522" i="1" s="1"/>
  <c r="AP522" i="1" s="1"/>
  <c r="AG522" i="1"/>
  <c r="AH522" i="1" s="1"/>
  <c r="AQ522" i="1" s="1"/>
  <c r="AJ522" i="1"/>
  <c r="AK522" i="1" s="1"/>
  <c r="AR522" i="1" s="1"/>
  <c r="AM522" i="1"/>
  <c r="AN522" i="1" s="1"/>
  <c r="AS522" i="1" s="1"/>
  <c r="AD523" i="1"/>
  <c r="AE523" i="1" s="1"/>
  <c r="AP523" i="1" s="1"/>
  <c r="AG523" i="1"/>
  <c r="AH523" i="1" s="1"/>
  <c r="AQ523" i="1" s="1"/>
  <c r="AJ523" i="1"/>
  <c r="AK523" i="1" s="1"/>
  <c r="AR523" i="1" s="1"/>
  <c r="AM523" i="1"/>
  <c r="AN523" i="1" s="1"/>
  <c r="AS523" i="1" s="1"/>
  <c r="AD525" i="1"/>
  <c r="AE525" i="1" s="1"/>
  <c r="AP525" i="1" s="1"/>
  <c r="AG525" i="1"/>
  <c r="AH525" i="1" s="1"/>
  <c r="AQ525" i="1" s="1"/>
  <c r="AJ525" i="1"/>
  <c r="AK525" i="1" s="1"/>
  <c r="AR525" i="1" s="1"/>
  <c r="AM525" i="1"/>
  <c r="AN525" i="1" s="1"/>
  <c r="AS525" i="1" s="1"/>
  <c r="AD526" i="1"/>
  <c r="AE526" i="1" s="1"/>
  <c r="AP526" i="1" s="1"/>
  <c r="AG526" i="1"/>
  <c r="AH526" i="1" s="1"/>
  <c r="AQ526" i="1" s="1"/>
  <c r="AJ526" i="1"/>
  <c r="AK526" i="1" s="1"/>
  <c r="AR526" i="1" s="1"/>
  <c r="AM526" i="1"/>
  <c r="AN526" i="1" s="1"/>
  <c r="AS526" i="1" s="1"/>
  <c r="AD527" i="1"/>
  <c r="AE527" i="1" s="1"/>
  <c r="AP527" i="1" s="1"/>
  <c r="AG527" i="1"/>
  <c r="AH527" i="1" s="1"/>
  <c r="AQ527" i="1" s="1"/>
  <c r="AJ527" i="1"/>
  <c r="AK527" i="1" s="1"/>
  <c r="AR527" i="1" s="1"/>
  <c r="AM527" i="1"/>
  <c r="AN527" i="1" s="1"/>
  <c r="AS527" i="1" s="1"/>
  <c r="AD528" i="1"/>
  <c r="AE528" i="1" s="1"/>
  <c r="AP528" i="1" s="1"/>
  <c r="AG528" i="1"/>
  <c r="AH528" i="1" s="1"/>
  <c r="AQ528" i="1" s="1"/>
  <c r="AJ528" i="1"/>
  <c r="AK528" i="1" s="1"/>
  <c r="AR528" i="1" s="1"/>
  <c r="AM528" i="1"/>
  <c r="AN528" i="1" s="1"/>
  <c r="AS528" i="1" s="1"/>
  <c r="AD529" i="1"/>
  <c r="AE529" i="1" s="1"/>
  <c r="AP529" i="1" s="1"/>
  <c r="AG529" i="1"/>
  <c r="AH529" i="1" s="1"/>
  <c r="AQ529" i="1" s="1"/>
  <c r="AJ529" i="1"/>
  <c r="AK529" i="1" s="1"/>
  <c r="AR529" i="1" s="1"/>
  <c r="AM529" i="1"/>
  <c r="AN529" i="1" s="1"/>
  <c r="AS529" i="1" s="1"/>
  <c r="AD530" i="1"/>
  <c r="AE530" i="1" s="1"/>
  <c r="AP530" i="1" s="1"/>
  <c r="AG530" i="1"/>
  <c r="AH530" i="1" s="1"/>
  <c r="AQ530" i="1" s="1"/>
  <c r="AJ530" i="1"/>
  <c r="AK530" i="1" s="1"/>
  <c r="AR530" i="1" s="1"/>
  <c r="AM530" i="1"/>
  <c r="AN530" i="1" s="1"/>
  <c r="AS530" i="1" s="1"/>
  <c r="AD531" i="1"/>
  <c r="AE531" i="1" s="1"/>
  <c r="AP531" i="1" s="1"/>
  <c r="AG531" i="1"/>
  <c r="AH531" i="1" s="1"/>
  <c r="AQ531" i="1" s="1"/>
  <c r="AJ531" i="1"/>
  <c r="AK531" i="1" s="1"/>
  <c r="AR531" i="1" s="1"/>
  <c r="AM531" i="1"/>
  <c r="AN531" i="1" s="1"/>
  <c r="AS531" i="1" s="1"/>
  <c r="AD532" i="1"/>
  <c r="AE532" i="1" s="1"/>
  <c r="AP532" i="1" s="1"/>
  <c r="AG532" i="1"/>
  <c r="AH532" i="1" s="1"/>
  <c r="AQ532" i="1" s="1"/>
  <c r="AJ532" i="1"/>
  <c r="AK532" i="1" s="1"/>
  <c r="AR532" i="1" s="1"/>
  <c r="AM532" i="1"/>
  <c r="AN532" i="1" s="1"/>
  <c r="AS532" i="1" s="1"/>
  <c r="AD88" i="1"/>
  <c r="AE88" i="1" s="1"/>
  <c r="AP88" i="1" s="1"/>
  <c r="AG88" i="1"/>
  <c r="AH88" i="1" s="1"/>
  <c r="AQ88" i="1" s="1"/>
  <c r="AJ88" i="1"/>
  <c r="AK88" i="1" s="1"/>
  <c r="AR88" i="1" s="1"/>
  <c r="AM88" i="1"/>
  <c r="AN88" i="1" s="1"/>
  <c r="AS88" i="1" s="1"/>
  <c r="AD96" i="1"/>
  <c r="AE96" i="1" s="1"/>
  <c r="AP96" i="1" s="1"/>
  <c r="AG96" i="1"/>
  <c r="AH96" i="1" s="1"/>
  <c r="AQ96" i="1" s="1"/>
  <c r="AJ96" i="1"/>
  <c r="AK96" i="1" s="1"/>
  <c r="AR96" i="1" s="1"/>
  <c r="AM96" i="1"/>
  <c r="AN96" i="1" s="1"/>
  <c r="AS96" i="1" s="1"/>
  <c r="AD97" i="1"/>
  <c r="AE97" i="1" s="1"/>
  <c r="AP97" i="1" s="1"/>
  <c r="AG97" i="1"/>
  <c r="AH97" i="1" s="1"/>
  <c r="AQ97" i="1" s="1"/>
  <c r="AJ97" i="1"/>
  <c r="AK97" i="1" s="1"/>
  <c r="AR97" i="1" s="1"/>
  <c r="AM97" i="1"/>
  <c r="AN97" i="1" s="1"/>
  <c r="AS97" i="1" s="1"/>
  <c r="AD98" i="1"/>
  <c r="AE98" i="1" s="1"/>
  <c r="AP98" i="1" s="1"/>
  <c r="AG98" i="1"/>
  <c r="AH98" i="1" s="1"/>
  <c r="AQ98" i="1" s="1"/>
  <c r="AJ98" i="1"/>
  <c r="AK98" i="1" s="1"/>
  <c r="AR98" i="1" s="1"/>
  <c r="AM98" i="1"/>
  <c r="AN98" i="1" s="1"/>
  <c r="AS98" i="1" s="1"/>
  <c r="AD100" i="1"/>
  <c r="AE100" i="1" s="1"/>
  <c r="AP100" i="1" s="1"/>
  <c r="AG100" i="1"/>
  <c r="AH100" i="1" s="1"/>
  <c r="AQ100" i="1" s="1"/>
  <c r="AJ100" i="1"/>
  <c r="AK100" i="1" s="1"/>
  <c r="AR100" i="1" s="1"/>
  <c r="AM100" i="1"/>
  <c r="AN100" i="1" s="1"/>
  <c r="AS100" i="1" s="1"/>
  <c r="AD102" i="1"/>
  <c r="AE102" i="1" s="1"/>
  <c r="AP102" i="1" s="1"/>
  <c r="AG102" i="1"/>
  <c r="AH102" i="1" s="1"/>
  <c r="AQ102" i="1" s="1"/>
  <c r="AJ102" i="1"/>
  <c r="AK102" i="1" s="1"/>
  <c r="AR102" i="1" s="1"/>
  <c r="AM102" i="1"/>
  <c r="AN102" i="1" s="1"/>
  <c r="AS102" i="1" s="1"/>
  <c r="AD104" i="1"/>
  <c r="AE104" i="1" s="1"/>
  <c r="AP104" i="1" s="1"/>
  <c r="AG104" i="1"/>
  <c r="AH104" i="1" s="1"/>
  <c r="AQ104" i="1" s="1"/>
  <c r="AJ104" i="1"/>
  <c r="AK104" i="1" s="1"/>
  <c r="AR104" i="1" s="1"/>
  <c r="AM104" i="1"/>
  <c r="AN104" i="1" s="1"/>
  <c r="AS104" i="1" s="1"/>
  <c r="AD105" i="1"/>
  <c r="AE105" i="1" s="1"/>
  <c r="AP105" i="1" s="1"/>
  <c r="AG105" i="1"/>
  <c r="AH105" i="1" s="1"/>
  <c r="AQ105" i="1" s="1"/>
  <c r="AJ105" i="1"/>
  <c r="AK105" i="1" s="1"/>
  <c r="AR105" i="1" s="1"/>
  <c r="AM105" i="1"/>
  <c r="AN105" i="1" s="1"/>
  <c r="AS105" i="1" s="1"/>
  <c r="AD250" i="1"/>
  <c r="AE250" i="1" s="1"/>
  <c r="AP250" i="1" s="1"/>
  <c r="AG250" i="1"/>
  <c r="AH250" i="1" s="1"/>
  <c r="AQ250" i="1" s="1"/>
  <c r="AJ250" i="1"/>
  <c r="AK250" i="1" s="1"/>
  <c r="AR250" i="1" s="1"/>
  <c r="AM250" i="1"/>
  <c r="AN250" i="1" s="1"/>
  <c r="AS250" i="1" s="1"/>
  <c r="AD253" i="1"/>
  <c r="AE253" i="1" s="1"/>
  <c r="AP253" i="1" s="1"/>
  <c r="AG253" i="1"/>
  <c r="AH253" i="1" s="1"/>
  <c r="AQ253" i="1" s="1"/>
  <c r="AJ253" i="1"/>
  <c r="AK253" i="1" s="1"/>
  <c r="AR253" i="1" s="1"/>
  <c r="AM253" i="1"/>
  <c r="AN253" i="1" s="1"/>
  <c r="AS253" i="1" s="1"/>
  <c r="AD255" i="1"/>
  <c r="AE255" i="1" s="1"/>
  <c r="AP255" i="1" s="1"/>
  <c r="AG255" i="1"/>
  <c r="AH255" i="1" s="1"/>
  <c r="AQ255" i="1" s="1"/>
  <c r="AJ255" i="1"/>
  <c r="AK255" i="1" s="1"/>
  <c r="AR255" i="1" s="1"/>
  <c r="AM255" i="1"/>
  <c r="AN255" i="1" s="1"/>
  <c r="AS255" i="1" s="1"/>
  <c r="AD256" i="1"/>
  <c r="AE256" i="1" s="1"/>
  <c r="AP256" i="1" s="1"/>
  <c r="AG256" i="1"/>
  <c r="AH256" i="1" s="1"/>
  <c r="AQ256" i="1" s="1"/>
  <c r="AJ256" i="1"/>
  <c r="AK256" i="1" s="1"/>
  <c r="AR256" i="1" s="1"/>
  <c r="AM256" i="1"/>
  <c r="AN256" i="1" s="1"/>
  <c r="AS256" i="1" s="1"/>
  <c r="AD257" i="1"/>
  <c r="AE257" i="1" s="1"/>
  <c r="AP257" i="1" s="1"/>
  <c r="AG257" i="1"/>
  <c r="AH257" i="1" s="1"/>
  <c r="AQ257" i="1" s="1"/>
  <c r="AJ257" i="1"/>
  <c r="AK257" i="1" s="1"/>
  <c r="AR257" i="1" s="1"/>
  <c r="AM257" i="1"/>
  <c r="AN257" i="1" s="1"/>
  <c r="AS257" i="1" s="1"/>
  <c r="AD258" i="1"/>
  <c r="AE258" i="1" s="1"/>
  <c r="AP258" i="1" s="1"/>
  <c r="AG258" i="1"/>
  <c r="AH258" i="1" s="1"/>
  <c r="AQ258" i="1" s="1"/>
  <c r="AJ258" i="1"/>
  <c r="AK258" i="1" s="1"/>
  <c r="AR258" i="1" s="1"/>
  <c r="AM258" i="1"/>
  <c r="AN258" i="1" s="1"/>
  <c r="AS258" i="1" s="1"/>
  <c r="AD319" i="1"/>
  <c r="AE319" i="1" s="1"/>
  <c r="AP319" i="1" s="1"/>
  <c r="AG319" i="1"/>
  <c r="AH319" i="1" s="1"/>
  <c r="AQ319" i="1" s="1"/>
  <c r="AJ319" i="1"/>
  <c r="AK319" i="1" s="1"/>
  <c r="AR319" i="1" s="1"/>
  <c r="AM319" i="1"/>
  <c r="AN319" i="1" s="1"/>
  <c r="AS319" i="1" s="1"/>
  <c r="AD320" i="1"/>
  <c r="AE320" i="1" s="1"/>
  <c r="AP320" i="1" s="1"/>
  <c r="AG320" i="1"/>
  <c r="AH320" i="1" s="1"/>
  <c r="AQ320" i="1" s="1"/>
  <c r="AJ320" i="1"/>
  <c r="AK320" i="1" s="1"/>
  <c r="AR320" i="1" s="1"/>
  <c r="AM320" i="1"/>
  <c r="AN320" i="1" s="1"/>
  <c r="AS320" i="1" s="1"/>
  <c r="AD381" i="1"/>
  <c r="AE381" i="1" s="1"/>
  <c r="AP381" i="1" s="1"/>
  <c r="AG381" i="1"/>
  <c r="AH381" i="1" s="1"/>
  <c r="AQ381" i="1" s="1"/>
  <c r="AJ381" i="1"/>
  <c r="AK381" i="1" s="1"/>
  <c r="AR381" i="1" s="1"/>
  <c r="AM381" i="1"/>
  <c r="AN381" i="1" s="1"/>
  <c r="AS381" i="1" s="1"/>
  <c r="AD409" i="1"/>
  <c r="AE409" i="1" s="1"/>
  <c r="AP409" i="1" s="1"/>
  <c r="AG409" i="1"/>
  <c r="AH409" i="1" s="1"/>
  <c r="AQ409" i="1" s="1"/>
  <c r="AJ409" i="1"/>
  <c r="AK409" i="1" s="1"/>
  <c r="AR409" i="1" s="1"/>
  <c r="AM409" i="1"/>
  <c r="AN409" i="1" s="1"/>
  <c r="AS409" i="1" s="1"/>
  <c r="AD475" i="1"/>
  <c r="AE475" i="1" s="1"/>
  <c r="AP475" i="1" s="1"/>
  <c r="AG475" i="1"/>
  <c r="AH475" i="1" s="1"/>
  <c r="AQ475" i="1" s="1"/>
  <c r="AJ475" i="1"/>
  <c r="AK475" i="1" s="1"/>
  <c r="AR475" i="1" s="1"/>
  <c r="AM475" i="1"/>
  <c r="AN475" i="1" s="1"/>
  <c r="AS475" i="1" s="1"/>
  <c r="AD478" i="1"/>
  <c r="AE478" i="1" s="1"/>
  <c r="AP478" i="1" s="1"/>
  <c r="AG478" i="1"/>
  <c r="AH478" i="1" s="1"/>
  <c r="AQ478" i="1" s="1"/>
  <c r="AJ478" i="1"/>
  <c r="AK478" i="1" s="1"/>
  <c r="AR478" i="1" s="1"/>
  <c r="AM478" i="1"/>
  <c r="AN478" i="1" s="1"/>
  <c r="AS478" i="1" s="1"/>
  <c r="AD483" i="1"/>
  <c r="AE483" i="1" s="1"/>
  <c r="AP483" i="1" s="1"/>
  <c r="AG483" i="1"/>
  <c r="AH483" i="1" s="1"/>
  <c r="AQ483" i="1" s="1"/>
  <c r="AJ483" i="1"/>
  <c r="AK483" i="1" s="1"/>
  <c r="AR483" i="1" s="1"/>
  <c r="AM483" i="1"/>
  <c r="AN483" i="1" s="1"/>
  <c r="AS483" i="1" s="1"/>
  <c r="AD486" i="1"/>
  <c r="AE486" i="1" s="1"/>
  <c r="AP486" i="1" s="1"/>
  <c r="AG486" i="1"/>
  <c r="AH486" i="1" s="1"/>
  <c r="AQ486" i="1" s="1"/>
  <c r="AJ486" i="1"/>
  <c r="AK486" i="1" s="1"/>
  <c r="AR486" i="1" s="1"/>
  <c r="AM486" i="1"/>
  <c r="AN486" i="1" s="1"/>
  <c r="AS486" i="1" s="1"/>
  <c r="AD487" i="1"/>
  <c r="AE487" i="1" s="1"/>
  <c r="AP487" i="1" s="1"/>
  <c r="AG487" i="1"/>
  <c r="AH487" i="1" s="1"/>
  <c r="AQ487" i="1" s="1"/>
  <c r="AJ487" i="1"/>
  <c r="AK487" i="1" s="1"/>
  <c r="AR487" i="1" s="1"/>
  <c r="AM487" i="1"/>
  <c r="AN487" i="1" s="1"/>
  <c r="AS487" i="1" s="1"/>
  <c r="AD14" i="1"/>
  <c r="AE14" i="1" s="1"/>
  <c r="AP14" i="1" s="1"/>
  <c r="AG14" i="1"/>
  <c r="AH14" i="1" s="1"/>
  <c r="AQ14" i="1" s="1"/>
  <c r="AJ14" i="1"/>
  <c r="AK14" i="1" s="1"/>
  <c r="AR14" i="1" s="1"/>
  <c r="AM14" i="1"/>
  <c r="AN14" i="1" s="1"/>
  <c r="AS14" i="1" s="1"/>
  <c r="AD25" i="1"/>
  <c r="AE25" i="1" s="1"/>
  <c r="AP25" i="1" s="1"/>
  <c r="AG25" i="1"/>
  <c r="AH25" i="1" s="1"/>
  <c r="AQ25" i="1" s="1"/>
  <c r="AJ25" i="1"/>
  <c r="AK25" i="1" s="1"/>
  <c r="AR25" i="1" s="1"/>
  <c r="AM25" i="1"/>
  <c r="AN25" i="1" s="1"/>
  <c r="AS25" i="1" s="1"/>
  <c r="AD36" i="1"/>
  <c r="AE36" i="1" s="1"/>
  <c r="AP36" i="1" s="1"/>
  <c r="AG36" i="1"/>
  <c r="AH36" i="1" s="1"/>
  <c r="AQ36" i="1" s="1"/>
  <c r="AJ36" i="1"/>
  <c r="AK36" i="1" s="1"/>
  <c r="AR36" i="1" s="1"/>
  <c r="AM36" i="1"/>
  <c r="AN36" i="1" s="1"/>
  <c r="AS36" i="1" s="1"/>
  <c r="AD47" i="1"/>
  <c r="AE47" i="1" s="1"/>
  <c r="AP47" i="1" s="1"/>
  <c r="AG47" i="1"/>
  <c r="AH47" i="1" s="1"/>
  <c r="AQ47" i="1" s="1"/>
  <c r="AJ47" i="1"/>
  <c r="AK47" i="1" s="1"/>
  <c r="AR47" i="1" s="1"/>
  <c r="AM47" i="1"/>
  <c r="AN47" i="1" s="1"/>
  <c r="AS47" i="1" s="1"/>
  <c r="AD55" i="1"/>
  <c r="AE55" i="1" s="1"/>
  <c r="AP55" i="1" s="1"/>
  <c r="AG55" i="1"/>
  <c r="AH55" i="1" s="1"/>
  <c r="AQ55" i="1" s="1"/>
  <c r="AJ55" i="1"/>
  <c r="AK55" i="1" s="1"/>
  <c r="AR55" i="1" s="1"/>
  <c r="AM55" i="1"/>
  <c r="AN55" i="1" s="1"/>
  <c r="AS55" i="1" s="1"/>
  <c r="AD66" i="1"/>
  <c r="AE66" i="1" s="1"/>
  <c r="AP66" i="1" s="1"/>
  <c r="AG66" i="1"/>
  <c r="AH66" i="1" s="1"/>
  <c r="AQ66" i="1" s="1"/>
  <c r="AJ66" i="1"/>
  <c r="AK66" i="1" s="1"/>
  <c r="AR66" i="1" s="1"/>
  <c r="AM66" i="1"/>
  <c r="AN66" i="1" s="1"/>
  <c r="AS66" i="1" s="1"/>
  <c r="AD72" i="1"/>
  <c r="AE72" i="1" s="1"/>
  <c r="AP72" i="1" s="1"/>
  <c r="AG72" i="1"/>
  <c r="AH72" i="1" s="1"/>
  <c r="AQ72" i="1" s="1"/>
  <c r="AJ72" i="1"/>
  <c r="AK72" i="1" s="1"/>
  <c r="AR72" i="1" s="1"/>
  <c r="AM72" i="1"/>
  <c r="AN72" i="1" s="1"/>
  <c r="AS72" i="1" s="1"/>
  <c r="AD84" i="1"/>
  <c r="AE84" i="1" s="1"/>
  <c r="AP84" i="1" s="1"/>
  <c r="AG84" i="1"/>
  <c r="AH84" i="1" s="1"/>
  <c r="AQ84" i="1" s="1"/>
  <c r="AJ84" i="1"/>
  <c r="AK84" i="1" s="1"/>
  <c r="AR84" i="1" s="1"/>
  <c r="AM84" i="1"/>
  <c r="AN84" i="1" s="1"/>
  <c r="AS84" i="1" s="1"/>
  <c r="AD107" i="1"/>
  <c r="AE107" i="1" s="1"/>
  <c r="AP107" i="1" s="1"/>
  <c r="AG107" i="1"/>
  <c r="AH107" i="1" s="1"/>
  <c r="AQ107" i="1" s="1"/>
  <c r="AJ107" i="1"/>
  <c r="AK107" i="1" s="1"/>
  <c r="AR107" i="1" s="1"/>
  <c r="AM107" i="1"/>
  <c r="AN107" i="1" s="1"/>
  <c r="AS107" i="1" s="1"/>
  <c r="AD113" i="1"/>
  <c r="AE113" i="1" s="1"/>
  <c r="AP113" i="1" s="1"/>
  <c r="AG113" i="1"/>
  <c r="AH113" i="1" s="1"/>
  <c r="AQ113" i="1" s="1"/>
  <c r="AJ113" i="1"/>
  <c r="AK113" i="1" s="1"/>
  <c r="AR113" i="1" s="1"/>
  <c r="AM113" i="1"/>
  <c r="AN113" i="1" s="1"/>
  <c r="AS113" i="1" s="1"/>
  <c r="AD133" i="1"/>
  <c r="AE133" i="1" s="1"/>
  <c r="AP133" i="1" s="1"/>
  <c r="AG133" i="1"/>
  <c r="AH133" i="1" s="1"/>
  <c r="AQ133" i="1" s="1"/>
  <c r="AJ133" i="1"/>
  <c r="AK133" i="1" s="1"/>
  <c r="AR133" i="1" s="1"/>
  <c r="AM133" i="1"/>
  <c r="AN133" i="1" s="1"/>
  <c r="AS133" i="1" s="1"/>
  <c r="AD259" i="1"/>
  <c r="AE259" i="1" s="1"/>
  <c r="AP259" i="1" s="1"/>
  <c r="AG259" i="1"/>
  <c r="AH259" i="1" s="1"/>
  <c r="AQ259" i="1" s="1"/>
  <c r="AJ259" i="1"/>
  <c r="AK259" i="1" s="1"/>
  <c r="AR259" i="1" s="1"/>
  <c r="AM259" i="1"/>
  <c r="AN259" i="1" s="1"/>
  <c r="AS259" i="1" s="1"/>
  <c r="AD283" i="1"/>
  <c r="AE283" i="1" s="1"/>
  <c r="AP283" i="1" s="1"/>
  <c r="AG283" i="1"/>
  <c r="AH283" i="1" s="1"/>
  <c r="AQ283" i="1" s="1"/>
  <c r="AJ283" i="1"/>
  <c r="AK283" i="1" s="1"/>
  <c r="AR283" i="1" s="1"/>
  <c r="AM283" i="1"/>
  <c r="AN283" i="1" s="1"/>
  <c r="AS283" i="1" s="1"/>
  <c r="AD306" i="1"/>
  <c r="AE306" i="1" s="1"/>
  <c r="AP306" i="1" s="1"/>
  <c r="AG306" i="1"/>
  <c r="AH306" i="1" s="1"/>
  <c r="AQ306" i="1" s="1"/>
  <c r="AJ306" i="1"/>
  <c r="AK306" i="1" s="1"/>
  <c r="AR306" i="1" s="1"/>
  <c r="AM306" i="1"/>
  <c r="AN306" i="1" s="1"/>
  <c r="AS306" i="1" s="1"/>
  <c r="AD359" i="1"/>
  <c r="AE359" i="1" s="1"/>
  <c r="AP359" i="1" s="1"/>
  <c r="AG359" i="1"/>
  <c r="AH359" i="1" s="1"/>
  <c r="AQ359" i="1" s="1"/>
  <c r="AJ359" i="1"/>
  <c r="AK359" i="1" s="1"/>
  <c r="AR359" i="1" s="1"/>
  <c r="AM359" i="1"/>
  <c r="AN359" i="1" s="1"/>
  <c r="AS359" i="1" s="1"/>
  <c r="AD378" i="1"/>
  <c r="AE378" i="1" s="1"/>
  <c r="AP378" i="1" s="1"/>
  <c r="AG378" i="1"/>
  <c r="AH378" i="1" s="1"/>
  <c r="AQ378" i="1" s="1"/>
  <c r="AJ378" i="1"/>
  <c r="AK378" i="1" s="1"/>
  <c r="AR378" i="1" s="1"/>
  <c r="AM378" i="1"/>
  <c r="AN378" i="1" s="1"/>
  <c r="AS378" i="1" s="1"/>
  <c r="AD410" i="1"/>
  <c r="AE410" i="1" s="1"/>
  <c r="AP410" i="1" s="1"/>
  <c r="AG410" i="1"/>
  <c r="AH410" i="1" s="1"/>
  <c r="AQ410" i="1" s="1"/>
  <c r="AJ410" i="1"/>
  <c r="AK410" i="1" s="1"/>
  <c r="AR410" i="1" s="1"/>
  <c r="AM410" i="1"/>
  <c r="AN410" i="1" s="1"/>
  <c r="AS410" i="1" s="1"/>
  <c r="AD425" i="1"/>
  <c r="AE425" i="1" s="1"/>
  <c r="AP425" i="1" s="1"/>
  <c r="AG425" i="1"/>
  <c r="AH425" i="1" s="1"/>
  <c r="AQ425" i="1" s="1"/>
  <c r="AJ425" i="1"/>
  <c r="AK425" i="1" s="1"/>
  <c r="AR425" i="1" s="1"/>
  <c r="AM425" i="1"/>
  <c r="AN425" i="1" s="1"/>
  <c r="AS425" i="1" s="1"/>
  <c r="AD538" i="1"/>
  <c r="AE538" i="1" s="1"/>
  <c r="AP538" i="1" s="1"/>
  <c r="AG538" i="1"/>
  <c r="AH538" i="1" s="1"/>
  <c r="AQ538" i="1" s="1"/>
  <c r="AJ538" i="1"/>
  <c r="AK538" i="1" s="1"/>
  <c r="AR538" i="1" s="1"/>
  <c r="AM538" i="1"/>
  <c r="AN538" i="1" s="1"/>
  <c r="AS538" i="1" s="1"/>
  <c r="AD15" i="1"/>
  <c r="AE15" i="1" s="1"/>
  <c r="AP15" i="1" s="1"/>
  <c r="AG15" i="1"/>
  <c r="AH15" i="1" s="1"/>
  <c r="AQ15" i="1" s="1"/>
  <c r="AJ15" i="1"/>
  <c r="AK15" i="1" s="1"/>
  <c r="AR15" i="1" s="1"/>
  <c r="AM15" i="1"/>
  <c r="AN15" i="1" s="1"/>
  <c r="AS15" i="1" s="1"/>
  <c r="AD16" i="1"/>
  <c r="AE16" i="1" s="1"/>
  <c r="AP16" i="1" s="1"/>
  <c r="AG16" i="1"/>
  <c r="AH16" i="1" s="1"/>
  <c r="AQ16" i="1" s="1"/>
  <c r="AJ16" i="1"/>
  <c r="AK16" i="1" s="1"/>
  <c r="AR16" i="1" s="1"/>
  <c r="AM16" i="1"/>
  <c r="AN16" i="1" s="1"/>
  <c r="AS16" i="1" s="1"/>
  <c r="AD17" i="1"/>
  <c r="AE17" i="1" s="1"/>
  <c r="AP17" i="1" s="1"/>
  <c r="AG17" i="1"/>
  <c r="AH17" i="1" s="1"/>
  <c r="AQ17" i="1" s="1"/>
  <c r="AJ17" i="1"/>
  <c r="AK17" i="1" s="1"/>
  <c r="AR17" i="1" s="1"/>
  <c r="AM17" i="1"/>
  <c r="AN17" i="1" s="1"/>
  <c r="AS17" i="1" s="1"/>
  <c r="AD18" i="1"/>
  <c r="AE18" i="1" s="1"/>
  <c r="AP18" i="1" s="1"/>
  <c r="AG18" i="1"/>
  <c r="AH18" i="1" s="1"/>
  <c r="AQ18" i="1" s="1"/>
  <c r="AJ18" i="1"/>
  <c r="AK18" i="1" s="1"/>
  <c r="AR18" i="1" s="1"/>
  <c r="AM18" i="1"/>
  <c r="AN18" i="1" s="1"/>
  <c r="AS18" i="1" s="1"/>
  <c r="AD19" i="1"/>
  <c r="AE19" i="1" s="1"/>
  <c r="AP19" i="1" s="1"/>
  <c r="AG19" i="1"/>
  <c r="AH19" i="1" s="1"/>
  <c r="AQ19" i="1" s="1"/>
  <c r="AJ19" i="1"/>
  <c r="AK19" i="1" s="1"/>
  <c r="AR19" i="1" s="1"/>
  <c r="AM19" i="1"/>
  <c r="AN19" i="1" s="1"/>
  <c r="AS19" i="1" s="1"/>
  <c r="AD20" i="1"/>
  <c r="AE20" i="1" s="1"/>
  <c r="AP20" i="1" s="1"/>
  <c r="AG20" i="1"/>
  <c r="AH20" i="1" s="1"/>
  <c r="AQ20" i="1" s="1"/>
  <c r="AJ20" i="1"/>
  <c r="AK20" i="1" s="1"/>
  <c r="AR20" i="1" s="1"/>
  <c r="AM20" i="1"/>
  <c r="AN20" i="1" s="1"/>
  <c r="AS20" i="1" s="1"/>
  <c r="AD21" i="1"/>
  <c r="AE21" i="1" s="1"/>
  <c r="AP21" i="1" s="1"/>
  <c r="AG21" i="1"/>
  <c r="AH21" i="1" s="1"/>
  <c r="AQ21" i="1" s="1"/>
  <c r="AJ21" i="1"/>
  <c r="AK21" i="1" s="1"/>
  <c r="AR21" i="1" s="1"/>
  <c r="AM21" i="1"/>
  <c r="AN21" i="1" s="1"/>
  <c r="AS21" i="1" s="1"/>
  <c r="AD22" i="1"/>
  <c r="AE22" i="1" s="1"/>
  <c r="AP22" i="1" s="1"/>
  <c r="AG22" i="1"/>
  <c r="AH22" i="1" s="1"/>
  <c r="AQ22" i="1" s="1"/>
  <c r="AJ22" i="1"/>
  <c r="AK22" i="1" s="1"/>
  <c r="AR22" i="1" s="1"/>
  <c r="AM22" i="1"/>
  <c r="AN22" i="1" s="1"/>
  <c r="AS22" i="1" s="1"/>
  <c r="AD23" i="1"/>
  <c r="AE23" i="1" s="1"/>
  <c r="AP23" i="1" s="1"/>
  <c r="AG23" i="1"/>
  <c r="AH23" i="1" s="1"/>
  <c r="AQ23" i="1" s="1"/>
  <c r="AJ23" i="1"/>
  <c r="AK23" i="1" s="1"/>
  <c r="AR23" i="1" s="1"/>
  <c r="AM23" i="1"/>
  <c r="AN23" i="1" s="1"/>
  <c r="AS23" i="1" s="1"/>
  <c r="AD24" i="1"/>
  <c r="AE24" i="1" s="1"/>
  <c r="AP24" i="1" s="1"/>
  <c r="AG24" i="1"/>
  <c r="AH24" i="1" s="1"/>
  <c r="AQ24" i="1" s="1"/>
  <c r="AJ24" i="1"/>
  <c r="AK24" i="1" s="1"/>
  <c r="AR24" i="1" s="1"/>
  <c r="AM24" i="1"/>
  <c r="AN24" i="1" s="1"/>
  <c r="AS24" i="1" s="1"/>
  <c r="AD126" i="1"/>
  <c r="AE126" i="1" s="1"/>
  <c r="AP126" i="1" s="1"/>
  <c r="AG126" i="1"/>
  <c r="AH126" i="1" s="1"/>
  <c r="AQ126" i="1" s="1"/>
  <c r="AJ126" i="1"/>
  <c r="AK126" i="1" s="1"/>
  <c r="AR126" i="1" s="1"/>
  <c r="AM126" i="1"/>
  <c r="AN126" i="1" s="1"/>
  <c r="AS126" i="1" s="1"/>
  <c r="AD127" i="1"/>
  <c r="AE127" i="1" s="1"/>
  <c r="AP127" i="1" s="1"/>
  <c r="AG127" i="1"/>
  <c r="AH127" i="1" s="1"/>
  <c r="AQ127" i="1" s="1"/>
  <c r="AJ127" i="1"/>
  <c r="AK127" i="1" s="1"/>
  <c r="AR127" i="1" s="1"/>
  <c r="AM127" i="1"/>
  <c r="AN127" i="1" s="1"/>
  <c r="AS127" i="1" s="1"/>
  <c r="AD128" i="1"/>
  <c r="AE128" i="1" s="1"/>
  <c r="AP128" i="1" s="1"/>
  <c r="AG128" i="1"/>
  <c r="AH128" i="1" s="1"/>
  <c r="AQ128" i="1" s="1"/>
  <c r="AJ128" i="1"/>
  <c r="AK128" i="1" s="1"/>
  <c r="AR128" i="1" s="1"/>
  <c r="AM128" i="1"/>
  <c r="AN128" i="1" s="1"/>
  <c r="AS128" i="1" s="1"/>
  <c r="AD129" i="1"/>
  <c r="AE129" i="1" s="1"/>
  <c r="AP129" i="1" s="1"/>
  <c r="AG129" i="1"/>
  <c r="AH129" i="1" s="1"/>
  <c r="AQ129" i="1" s="1"/>
  <c r="AJ129" i="1"/>
  <c r="AK129" i="1" s="1"/>
  <c r="AR129" i="1" s="1"/>
  <c r="AM129" i="1"/>
  <c r="AN129" i="1" s="1"/>
  <c r="AS129" i="1" s="1"/>
  <c r="AD130" i="1"/>
  <c r="AE130" i="1" s="1"/>
  <c r="AP130" i="1" s="1"/>
  <c r="AG130" i="1"/>
  <c r="AH130" i="1" s="1"/>
  <c r="AQ130" i="1" s="1"/>
  <c r="AJ130" i="1"/>
  <c r="AK130" i="1" s="1"/>
  <c r="AR130" i="1" s="1"/>
  <c r="AM130" i="1"/>
  <c r="AN130" i="1" s="1"/>
  <c r="AS130" i="1" s="1"/>
  <c r="AD131" i="1"/>
  <c r="AE131" i="1" s="1"/>
  <c r="AP131" i="1" s="1"/>
  <c r="AG131" i="1"/>
  <c r="AH131" i="1" s="1"/>
  <c r="AQ131" i="1" s="1"/>
  <c r="AJ131" i="1"/>
  <c r="AK131" i="1" s="1"/>
  <c r="AR131" i="1" s="1"/>
  <c r="AM131" i="1"/>
  <c r="AN131" i="1" s="1"/>
  <c r="AS131" i="1" s="1"/>
  <c r="AD138" i="1"/>
  <c r="AE138" i="1" s="1"/>
  <c r="AP138" i="1" s="1"/>
  <c r="AG138" i="1"/>
  <c r="AH138" i="1" s="1"/>
  <c r="AQ138" i="1" s="1"/>
  <c r="AJ138" i="1"/>
  <c r="AK138" i="1" s="1"/>
  <c r="AR138" i="1" s="1"/>
  <c r="AM138" i="1"/>
  <c r="AN138" i="1" s="1"/>
  <c r="AS138" i="1" s="1"/>
  <c r="AD139" i="1"/>
  <c r="AE139" i="1" s="1"/>
  <c r="AP139" i="1" s="1"/>
  <c r="AG139" i="1"/>
  <c r="AH139" i="1" s="1"/>
  <c r="AQ139" i="1" s="1"/>
  <c r="AJ139" i="1"/>
  <c r="AK139" i="1" s="1"/>
  <c r="AR139" i="1" s="1"/>
  <c r="AM139" i="1"/>
  <c r="AN139" i="1" s="1"/>
  <c r="AS139" i="1" s="1"/>
  <c r="AD141" i="1"/>
  <c r="AE141" i="1" s="1"/>
  <c r="AP141" i="1" s="1"/>
  <c r="AG141" i="1"/>
  <c r="AH141" i="1" s="1"/>
  <c r="AQ141" i="1" s="1"/>
  <c r="AJ141" i="1"/>
  <c r="AK141" i="1" s="1"/>
  <c r="AR141" i="1" s="1"/>
  <c r="AM141" i="1"/>
  <c r="AN141" i="1" s="1"/>
  <c r="AS141" i="1" s="1"/>
  <c r="AD142" i="1"/>
  <c r="AE142" i="1" s="1"/>
  <c r="AP142" i="1" s="1"/>
  <c r="AG142" i="1"/>
  <c r="AH142" i="1" s="1"/>
  <c r="AQ142" i="1" s="1"/>
  <c r="AJ142" i="1"/>
  <c r="AK142" i="1" s="1"/>
  <c r="AR142" i="1" s="1"/>
  <c r="AM142" i="1"/>
  <c r="AN142" i="1" s="1"/>
  <c r="AS142" i="1" s="1"/>
  <c r="AD143" i="1"/>
  <c r="AE143" i="1" s="1"/>
  <c r="AP143" i="1" s="1"/>
  <c r="AG143" i="1"/>
  <c r="AH143" i="1" s="1"/>
  <c r="AQ143" i="1" s="1"/>
  <c r="AJ143" i="1"/>
  <c r="AK143" i="1" s="1"/>
  <c r="AR143" i="1" s="1"/>
  <c r="AM143" i="1"/>
  <c r="AN143" i="1" s="1"/>
  <c r="AS143" i="1" s="1"/>
  <c r="AD144" i="1"/>
  <c r="AE144" i="1" s="1"/>
  <c r="AP144" i="1" s="1"/>
  <c r="AG144" i="1"/>
  <c r="AH144" i="1" s="1"/>
  <c r="AQ144" i="1" s="1"/>
  <c r="AJ144" i="1"/>
  <c r="AK144" i="1" s="1"/>
  <c r="AR144" i="1" s="1"/>
  <c r="AM144" i="1"/>
  <c r="AN144" i="1" s="1"/>
  <c r="AS144" i="1" s="1"/>
  <c r="AD145" i="1"/>
  <c r="AE145" i="1" s="1"/>
  <c r="AP145" i="1" s="1"/>
  <c r="AG145" i="1"/>
  <c r="AH145" i="1" s="1"/>
  <c r="AQ145" i="1" s="1"/>
  <c r="AJ145" i="1"/>
  <c r="AK145" i="1" s="1"/>
  <c r="AR145" i="1" s="1"/>
  <c r="AM145" i="1"/>
  <c r="AN145" i="1" s="1"/>
  <c r="AS145" i="1" s="1"/>
  <c r="AD146" i="1"/>
  <c r="AE146" i="1" s="1"/>
  <c r="AP146" i="1" s="1"/>
  <c r="AG146" i="1"/>
  <c r="AH146" i="1" s="1"/>
  <c r="AQ146" i="1" s="1"/>
  <c r="AJ146" i="1"/>
  <c r="AK146" i="1" s="1"/>
  <c r="AR146" i="1" s="1"/>
  <c r="AM146" i="1"/>
  <c r="AN146" i="1" s="1"/>
  <c r="AS146" i="1" s="1"/>
  <c r="AD147" i="1"/>
  <c r="AE147" i="1" s="1"/>
  <c r="AP147" i="1" s="1"/>
  <c r="AG147" i="1"/>
  <c r="AH147" i="1" s="1"/>
  <c r="AQ147" i="1" s="1"/>
  <c r="AJ147" i="1"/>
  <c r="AK147" i="1" s="1"/>
  <c r="AR147" i="1" s="1"/>
  <c r="AM147" i="1"/>
  <c r="AN147" i="1" s="1"/>
  <c r="AS147" i="1" s="1"/>
  <c r="AD148" i="1"/>
  <c r="AE148" i="1" s="1"/>
  <c r="AP148" i="1" s="1"/>
  <c r="AG148" i="1"/>
  <c r="AH148" i="1" s="1"/>
  <c r="AQ148" i="1" s="1"/>
  <c r="AJ148" i="1"/>
  <c r="AK148" i="1" s="1"/>
  <c r="AR148" i="1" s="1"/>
  <c r="AM148" i="1"/>
  <c r="AN148" i="1" s="1"/>
  <c r="AS148" i="1" s="1"/>
  <c r="AD149" i="1"/>
  <c r="AE149" i="1" s="1"/>
  <c r="AP149" i="1" s="1"/>
  <c r="AG149" i="1"/>
  <c r="AH149" i="1" s="1"/>
  <c r="AQ149" i="1" s="1"/>
  <c r="AJ149" i="1"/>
  <c r="AK149" i="1" s="1"/>
  <c r="AR149" i="1" s="1"/>
  <c r="AM149" i="1"/>
  <c r="AN149" i="1" s="1"/>
  <c r="AS149" i="1" s="1"/>
  <c r="AD150" i="1"/>
  <c r="AE150" i="1" s="1"/>
  <c r="AP150" i="1" s="1"/>
  <c r="AG150" i="1"/>
  <c r="AH150" i="1" s="1"/>
  <c r="AQ150" i="1" s="1"/>
  <c r="AJ150" i="1"/>
  <c r="AK150" i="1" s="1"/>
  <c r="AR150" i="1" s="1"/>
  <c r="AM150" i="1"/>
  <c r="AN150" i="1" s="1"/>
  <c r="AS150" i="1" s="1"/>
  <c r="AD152" i="1"/>
  <c r="AE152" i="1" s="1"/>
  <c r="AP152" i="1" s="1"/>
  <c r="AG152" i="1"/>
  <c r="AH152" i="1" s="1"/>
  <c r="AQ152" i="1" s="1"/>
  <c r="AJ152" i="1"/>
  <c r="AK152" i="1" s="1"/>
  <c r="AR152" i="1" s="1"/>
  <c r="AM152" i="1"/>
  <c r="AN152" i="1" s="1"/>
  <c r="AS152" i="1" s="1"/>
  <c r="AD153" i="1"/>
  <c r="AE153" i="1" s="1"/>
  <c r="AP153" i="1" s="1"/>
  <c r="AG153" i="1"/>
  <c r="AH153" i="1" s="1"/>
  <c r="AQ153" i="1" s="1"/>
  <c r="AJ153" i="1"/>
  <c r="AK153" i="1" s="1"/>
  <c r="AR153" i="1" s="1"/>
  <c r="AM153" i="1"/>
  <c r="AN153" i="1" s="1"/>
  <c r="AS153" i="1" s="1"/>
  <c r="AD154" i="1"/>
  <c r="AE154" i="1" s="1"/>
  <c r="AP154" i="1" s="1"/>
  <c r="AG154" i="1"/>
  <c r="AH154" i="1" s="1"/>
  <c r="AQ154" i="1" s="1"/>
  <c r="AJ154" i="1"/>
  <c r="AK154" i="1" s="1"/>
  <c r="AR154" i="1" s="1"/>
  <c r="AM154" i="1"/>
  <c r="AN154" i="1" s="1"/>
  <c r="AS154" i="1" s="1"/>
  <c r="AD155" i="1"/>
  <c r="AE155" i="1" s="1"/>
  <c r="AP155" i="1" s="1"/>
  <c r="AG155" i="1"/>
  <c r="AH155" i="1" s="1"/>
  <c r="AQ155" i="1" s="1"/>
  <c r="AJ155" i="1"/>
  <c r="AK155" i="1" s="1"/>
  <c r="AR155" i="1" s="1"/>
  <c r="AM155" i="1"/>
  <c r="AN155" i="1" s="1"/>
  <c r="AS155" i="1" s="1"/>
  <c r="AD156" i="1"/>
  <c r="AE156" i="1" s="1"/>
  <c r="AP156" i="1" s="1"/>
  <c r="AG156" i="1"/>
  <c r="AH156" i="1" s="1"/>
  <c r="AQ156" i="1" s="1"/>
  <c r="AJ156" i="1"/>
  <c r="AK156" i="1" s="1"/>
  <c r="AR156" i="1" s="1"/>
  <c r="AM156" i="1"/>
  <c r="AN156" i="1" s="1"/>
  <c r="AS156" i="1" s="1"/>
  <c r="AD157" i="1"/>
  <c r="AE157" i="1" s="1"/>
  <c r="AP157" i="1" s="1"/>
  <c r="AG157" i="1"/>
  <c r="AH157" i="1" s="1"/>
  <c r="AQ157" i="1" s="1"/>
  <c r="AJ157" i="1"/>
  <c r="AK157" i="1" s="1"/>
  <c r="AR157" i="1" s="1"/>
  <c r="AM157" i="1"/>
  <c r="AN157" i="1" s="1"/>
  <c r="AS157" i="1" s="1"/>
  <c r="AD158" i="1"/>
  <c r="AE158" i="1" s="1"/>
  <c r="AP158" i="1" s="1"/>
  <c r="AG158" i="1"/>
  <c r="AH158" i="1" s="1"/>
  <c r="AQ158" i="1" s="1"/>
  <c r="AJ158" i="1"/>
  <c r="AK158" i="1" s="1"/>
  <c r="AR158" i="1" s="1"/>
  <c r="AM158" i="1"/>
  <c r="AN158" i="1" s="1"/>
  <c r="AS158" i="1" s="1"/>
  <c r="AD159" i="1"/>
  <c r="AE159" i="1" s="1"/>
  <c r="AP159" i="1" s="1"/>
  <c r="AG159" i="1"/>
  <c r="AH159" i="1" s="1"/>
  <c r="AQ159" i="1" s="1"/>
  <c r="AJ159" i="1"/>
  <c r="AK159" i="1" s="1"/>
  <c r="AR159" i="1" s="1"/>
  <c r="AM159" i="1"/>
  <c r="AN159" i="1" s="1"/>
  <c r="AS159" i="1" s="1"/>
  <c r="AD160" i="1"/>
  <c r="AE160" i="1" s="1"/>
  <c r="AP160" i="1" s="1"/>
  <c r="AG160" i="1"/>
  <c r="AH160" i="1" s="1"/>
  <c r="AQ160" i="1" s="1"/>
  <c r="AJ160" i="1"/>
  <c r="AK160" i="1" s="1"/>
  <c r="AR160" i="1" s="1"/>
  <c r="AM160" i="1"/>
  <c r="AN160" i="1" s="1"/>
  <c r="AS160" i="1" s="1"/>
  <c r="AD161" i="1"/>
  <c r="AE161" i="1" s="1"/>
  <c r="AP161" i="1" s="1"/>
  <c r="AG161" i="1"/>
  <c r="AH161" i="1" s="1"/>
  <c r="AQ161" i="1" s="1"/>
  <c r="AJ161" i="1"/>
  <c r="AK161" i="1" s="1"/>
  <c r="AR161" i="1" s="1"/>
  <c r="AM161" i="1"/>
  <c r="AN161" i="1" s="1"/>
  <c r="AS161" i="1" s="1"/>
  <c r="AD163" i="1"/>
  <c r="AE163" i="1" s="1"/>
  <c r="AP163" i="1" s="1"/>
  <c r="AG163" i="1"/>
  <c r="AH163" i="1" s="1"/>
  <c r="AQ163" i="1" s="1"/>
  <c r="AJ163" i="1"/>
  <c r="AK163" i="1" s="1"/>
  <c r="AR163" i="1" s="1"/>
  <c r="AM163" i="1"/>
  <c r="AN163" i="1" s="1"/>
  <c r="AS163" i="1" s="1"/>
  <c r="AD164" i="1"/>
  <c r="AE164" i="1" s="1"/>
  <c r="AP164" i="1" s="1"/>
  <c r="AG164" i="1"/>
  <c r="AH164" i="1" s="1"/>
  <c r="AQ164" i="1" s="1"/>
  <c r="AJ164" i="1"/>
  <c r="AK164" i="1" s="1"/>
  <c r="AR164" i="1" s="1"/>
  <c r="AM164" i="1"/>
  <c r="AN164" i="1" s="1"/>
  <c r="AS164" i="1" s="1"/>
  <c r="AD295" i="1"/>
  <c r="AE295" i="1" s="1"/>
  <c r="AP295" i="1" s="1"/>
  <c r="AG295" i="1"/>
  <c r="AH295" i="1" s="1"/>
  <c r="AQ295" i="1" s="1"/>
  <c r="AJ295" i="1"/>
  <c r="AK295" i="1" s="1"/>
  <c r="AR295" i="1" s="1"/>
  <c r="AM295" i="1"/>
  <c r="AN295" i="1" s="1"/>
  <c r="AS295" i="1" s="1"/>
  <c r="AD296" i="1"/>
  <c r="AE296" i="1" s="1"/>
  <c r="AP296" i="1" s="1"/>
  <c r="AG296" i="1"/>
  <c r="AH296" i="1" s="1"/>
  <c r="AQ296" i="1" s="1"/>
  <c r="AJ296" i="1"/>
  <c r="AK296" i="1" s="1"/>
  <c r="AR296" i="1" s="1"/>
  <c r="AM296" i="1"/>
  <c r="AN296" i="1" s="1"/>
  <c r="AS296" i="1" s="1"/>
  <c r="AD333" i="1"/>
  <c r="AE333" i="1" s="1"/>
  <c r="AP333" i="1" s="1"/>
  <c r="AG333" i="1"/>
  <c r="AH333" i="1" s="1"/>
  <c r="AQ333" i="1" s="1"/>
  <c r="AJ333" i="1"/>
  <c r="AK333" i="1" s="1"/>
  <c r="AR333" i="1" s="1"/>
  <c r="AM333" i="1"/>
  <c r="AN333" i="1" s="1"/>
  <c r="AS333" i="1" s="1"/>
  <c r="AD334" i="1"/>
  <c r="AE334" i="1" s="1"/>
  <c r="AP334" i="1" s="1"/>
  <c r="AG334" i="1"/>
  <c r="AH334" i="1" s="1"/>
  <c r="AQ334" i="1" s="1"/>
  <c r="AJ334" i="1"/>
  <c r="AK334" i="1" s="1"/>
  <c r="AR334" i="1" s="1"/>
  <c r="AM334" i="1"/>
  <c r="AN334" i="1" s="1"/>
  <c r="AS334" i="1" s="1"/>
  <c r="AD335" i="1"/>
  <c r="AE335" i="1" s="1"/>
  <c r="AP335" i="1" s="1"/>
  <c r="AG335" i="1"/>
  <c r="AH335" i="1" s="1"/>
  <c r="AQ335" i="1" s="1"/>
  <c r="AJ335" i="1"/>
  <c r="AK335" i="1" s="1"/>
  <c r="AR335" i="1" s="1"/>
  <c r="AM335" i="1"/>
  <c r="AN335" i="1" s="1"/>
  <c r="AS335" i="1" s="1"/>
  <c r="AD336" i="1"/>
  <c r="AE336" i="1" s="1"/>
  <c r="AP336" i="1" s="1"/>
  <c r="AG336" i="1"/>
  <c r="AH336" i="1" s="1"/>
  <c r="AQ336" i="1" s="1"/>
  <c r="AJ336" i="1"/>
  <c r="AK336" i="1" s="1"/>
  <c r="AR336" i="1" s="1"/>
  <c r="AM336" i="1"/>
  <c r="AN336" i="1" s="1"/>
  <c r="AS336" i="1" s="1"/>
  <c r="AD368" i="1"/>
  <c r="AE368" i="1" s="1"/>
  <c r="AP368" i="1" s="1"/>
  <c r="AG368" i="1"/>
  <c r="AH368" i="1" s="1"/>
  <c r="AQ368" i="1" s="1"/>
  <c r="AJ368" i="1"/>
  <c r="AK368" i="1" s="1"/>
  <c r="AR368" i="1" s="1"/>
  <c r="AM368" i="1"/>
  <c r="AN368" i="1" s="1"/>
  <c r="AS368" i="1" s="1"/>
  <c r="AD369" i="1"/>
  <c r="AE369" i="1" s="1"/>
  <c r="AP369" i="1" s="1"/>
  <c r="AG369" i="1"/>
  <c r="AH369" i="1" s="1"/>
  <c r="AQ369" i="1" s="1"/>
  <c r="AJ369" i="1"/>
  <c r="AK369" i="1" s="1"/>
  <c r="AR369" i="1" s="1"/>
  <c r="AM369" i="1"/>
  <c r="AN369" i="1" s="1"/>
  <c r="AS369" i="1" s="1"/>
  <c r="AD387" i="1"/>
  <c r="AE387" i="1" s="1"/>
  <c r="AP387" i="1" s="1"/>
  <c r="AG387" i="1"/>
  <c r="AH387" i="1" s="1"/>
  <c r="AQ387" i="1" s="1"/>
  <c r="AJ387" i="1"/>
  <c r="AK387" i="1" s="1"/>
  <c r="AR387" i="1" s="1"/>
  <c r="AM387" i="1"/>
  <c r="AN387" i="1" s="1"/>
  <c r="AS387" i="1" s="1"/>
  <c r="AD388" i="1"/>
  <c r="AE388" i="1" s="1"/>
  <c r="AP388" i="1" s="1"/>
  <c r="AG388" i="1"/>
  <c r="AH388" i="1" s="1"/>
  <c r="AQ388" i="1" s="1"/>
  <c r="AJ388" i="1"/>
  <c r="AK388" i="1" s="1"/>
  <c r="AR388" i="1" s="1"/>
  <c r="AM388" i="1"/>
  <c r="AN388" i="1" s="1"/>
  <c r="AS388" i="1" s="1"/>
  <c r="AD389" i="1"/>
  <c r="AE389" i="1" s="1"/>
  <c r="AP389" i="1" s="1"/>
  <c r="AG389" i="1"/>
  <c r="AH389" i="1" s="1"/>
  <c r="AQ389" i="1" s="1"/>
  <c r="AJ389" i="1"/>
  <c r="AK389" i="1" s="1"/>
  <c r="AR389" i="1" s="1"/>
  <c r="AM389" i="1"/>
  <c r="AN389" i="1" s="1"/>
  <c r="AS389" i="1" s="1"/>
  <c r="AD390" i="1"/>
  <c r="AE390" i="1" s="1"/>
  <c r="AP390" i="1" s="1"/>
  <c r="AG390" i="1"/>
  <c r="AH390" i="1" s="1"/>
  <c r="AQ390" i="1" s="1"/>
  <c r="AJ390" i="1"/>
  <c r="AK390" i="1" s="1"/>
  <c r="AR390" i="1" s="1"/>
  <c r="AM390" i="1"/>
  <c r="AN390" i="1" s="1"/>
  <c r="AS390" i="1" s="1"/>
  <c r="AD392" i="1"/>
  <c r="AE392" i="1" s="1"/>
  <c r="AP392" i="1" s="1"/>
  <c r="AG392" i="1"/>
  <c r="AH392" i="1" s="1"/>
  <c r="AQ392" i="1" s="1"/>
  <c r="AJ392" i="1"/>
  <c r="AK392" i="1" s="1"/>
  <c r="AR392" i="1" s="1"/>
  <c r="AM392" i="1"/>
  <c r="AN392" i="1" s="1"/>
  <c r="AS392" i="1" s="1"/>
  <c r="AD393" i="1"/>
  <c r="AE393" i="1" s="1"/>
  <c r="AP393" i="1" s="1"/>
  <c r="AG393" i="1"/>
  <c r="AH393" i="1" s="1"/>
  <c r="AQ393" i="1" s="1"/>
  <c r="AJ393" i="1"/>
  <c r="AK393" i="1" s="1"/>
  <c r="AR393" i="1" s="1"/>
  <c r="AM393" i="1"/>
  <c r="AN393" i="1" s="1"/>
  <c r="AS393" i="1" s="1"/>
  <c r="AD423" i="1"/>
  <c r="AE423" i="1" s="1"/>
  <c r="AP423" i="1" s="1"/>
  <c r="AG423" i="1"/>
  <c r="AH423" i="1" s="1"/>
  <c r="AQ423" i="1" s="1"/>
  <c r="AJ423" i="1"/>
  <c r="AK423" i="1" s="1"/>
  <c r="AR423" i="1" s="1"/>
  <c r="AM423" i="1"/>
  <c r="AN423" i="1" s="1"/>
  <c r="AS423" i="1" s="1"/>
  <c r="AD432" i="1"/>
  <c r="AE432" i="1" s="1"/>
  <c r="AP432" i="1" s="1"/>
  <c r="AG432" i="1"/>
  <c r="AH432" i="1" s="1"/>
  <c r="AQ432" i="1" s="1"/>
  <c r="AJ432" i="1"/>
  <c r="AK432" i="1" s="1"/>
  <c r="AR432" i="1" s="1"/>
  <c r="AM432" i="1"/>
  <c r="AN432" i="1" s="1"/>
  <c r="AS432" i="1" s="1"/>
  <c r="AD433" i="1"/>
  <c r="AE433" i="1" s="1"/>
  <c r="AP433" i="1" s="1"/>
  <c r="AG433" i="1"/>
  <c r="AH433" i="1" s="1"/>
  <c r="AQ433" i="1" s="1"/>
  <c r="AJ433" i="1"/>
  <c r="AK433" i="1" s="1"/>
  <c r="AR433" i="1" s="1"/>
  <c r="AM433" i="1"/>
  <c r="AN433" i="1" s="1"/>
  <c r="AS433" i="1" s="1"/>
  <c r="AD434" i="1"/>
  <c r="AE434" i="1" s="1"/>
  <c r="AP434" i="1" s="1"/>
  <c r="AG434" i="1"/>
  <c r="AH434" i="1" s="1"/>
  <c r="AQ434" i="1" s="1"/>
  <c r="AJ434" i="1"/>
  <c r="AK434" i="1" s="1"/>
  <c r="AR434" i="1" s="1"/>
  <c r="AM434" i="1"/>
  <c r="AN434" i="1" s="1"/>
  <c r="AS434" i="1" s="1"/>
  <c r="AD435" i="1"/>
  <c r="AE435" i="1" s="1"/>
  <c r="AP435" i="1" s="1"/>
  <c r="AG435" i="1"/>
  <c r="AH435" i="1" s="1"/>
  <c r="AQ435" i="1" s="1"/>
  <c r="AJ435" i="1"/>
  <c r="AK435" i="1" s="1"/>
  <c r="AR435" i="1" s="1"/>
  <c r="AM435" i="1"/>
  <c r="AN435" i="1" s="1"/>
  <c r="AS435" i="1" s="1"/>
  <c r="AD436" i="1"/>
  <c r="AE436" i="1" s="1"/>
  <c r="AP436" i="1" s="1"/>
  <c r="AG436" i="1"/>
  <c r="AH436" i="1" s="1"/>
  <c r="AQ436" i="1" s="1"/>
  <c r="AJ436" i="1"/>
  <c r="AK436" i="1" s="1"/>
  <c r="AR436" i="1" s="1"/>
  <c r="AM436" i="1"/>
  <c r="AN436" i="1" s="1"/>
  <c r="AS436" i="1" s="1"/>
  <c r="AD438" i="1"/>
  <c r="AE438" i="1" s="1"/>
  <c r="AP438" i="1" s="1"/>
  <c r="AG438" i="1"/>
  <c r="AH438" i="1" s="1"/>
  <c r="AQ438" i="1" s="1"/>
  <c r="AJ438" i="1"/>
  <c r="AK438" i="1" s="1"/>
  <c r="AR438" i="1" s="1"/>
  <c r="AM438" i="1"/>
  <c r="AN438" i="1" s="1"/>
  <c r="AS438" i="1" s="1"/>
  <c r="AD439" i="1"/>
  <c r="AE439" i="1" s="1"/>
  <c r="AP439" i="1" s="1"/>
  <c r="AG439" i="1"/>
  <c r="AH439" i="1" s="1"/>
  <c r="AQ439" i="1" s="1"/>
  <c r="AJ439" i="1"/>
  <c r="AK439" i="1" s="1"/>
  <c r="AR439" i="1" s="1"/>
  <c r="AM439" i="1"/>
  <c r="AN439" i="1" s="1"/>
  <c r="AS439" i="1" s="1"/>
  <c r="AD440" i="1"/>
  <c r="AE440" i="1" s="1"/>
  <c r="AP440" i="1" s="1"/>
  <c r="AG440" i="1"/>
  <c r="AH440" i="1" s="1"/>
  <c r="AQ440" i="1" s="1"/>
  <c r="AJ440" i="1"/>
  <c r="AK440" i="1" s="1"/>
  <c r="AR440" i="1" s="1"/>
  <c r="AM440" i="1"/>
  <c r="AN440" i="1" s="1"/>
  <c r="AS440" i="1" s="1"/>
  <c r="AD441" i="1"/>
  <c r="AE441" i="1" s="1"/>
  <c r="AP441" i="1" s="1"/>
  <c r="AG441" i="1"/>
  <c r="AH441" i="1" s="1"/>
  <c r="AQ441" i="1" s="1"/>
  <c r="AJ441" i="1"/>
  <c r="AK441" i="1" s="1"/>
  <c r="AR441" i="1" s="1"/>
  <c r="AM441" i="1"/>
  <c r="AN441" i="1" s="1"/>
  <c r="AS441" i="1" s="1"/>
  <c r="AD442" i="1"/>
  <c r="AE442" i="1" s="1"/>
  <c r="AP442" i="1" s="1"/>
  <c r="AG442" i="1"/>
  <c r="AH442" i="1" s="1"/>
  <c r="AQ442" i="1" s="1"/>
  <c r="AJ442" i="1"/>
  <c r="AK442" i="1" s="1"/>
  <c r="AR442" i="1" s="1"/>
  <c r="AM442" i="1"/>
  <c r="AN442" i="1" s="1"/>
  <c r="AS442" i="1" s="1"/>
  <c r="AD443" i="1"/>
  <c r="AE443" i="1" s="1"/>
  <c r="AP443" i="1" s="1"/>
  <c r="AG443" i="1"/>
  <c r="AH443" i="1" s="1"/>
  <c r="AQ443" i="1" s="1"/>
  <c r="AJ443" i="1"/>
  <c r="AK443" i="1" s="1"/>
  <c r="AR443" i="1" s="1"/>
  <c r="AM443" i="1"/>
  <c r="AN443" i="1" s="1"/>
  <c r="AS443" i="1" s="1"/>
  <c r="AD444" i="1"/>
  <c r="AE444" i="1" s="1"/>
  <c r="AP444" i="1" s="1"/>
  <c r="AG444" i="1"/>
  <c r="AH444" i="1" s="1"/>
  <c r="AQ444" i="1" s="1"/>
  <c r="AJ444" i="1"/>
  <c r="AK444" i="1" s="1"/>
  <c r="AR444" i="1" s="1"/>
  <c r="AM444" i="1"/>
  <c r="AN444" i="1" s="1"/>
  <c r="AS444" i="1" s="1"/>
  <c r="AD445" i="1"/>
  <c r="AE445" i="1" s="1"/>
  <c r="AP445" i="1" s="1"/>
  <c r="AG445" i="1"/>
  <c r="AH445" i="1" s="1"/>
  <c r="AQ445" i="1" s="1"/>
  <c r="AJ445" i="1"/>
  <c r="AK445" i="1" s="1"/>
  <c r="AR445" i="1" s="1"/>
  <c r="AM445" i="1"/>
  <c r="AN445" i="1" s="1"/>
  <c r="AS445" i="1" s="1"/>
  <c r="AD499" i="1"/>
  <c r="AE499" i="1" s="1"/>
  <c r="AP499" i="1" s="1"/>
  <c r="AG499" i="1"/>
  <c r="AH499" i="1" s="1"/>
  <c r="AQ499" i="1" s="1"/>
  <c r="AJ499" i="1"/>
  <c r="AK499" i="1" s="1"/>
  <c r="AR499" i="1" s="1"/>
  <c r="AM499" i="1"/>
  <c r="AN499" i="1" s="1"/>
  <c r="AS499" i="1" s="1"/>
  <c r="AD500" i="1"/>
  <c r="AE500" i="1" s="1"/>
  <c r="AP500" i="1" s="1"/>
  <c r="AG500" i="1"/>
  <c r="AH500" i="1" s="1"/>
  <c r="AQ500" i="1" s="1"/>
  <c r="AJ500" i="1"/>
  <c r="AK500" i="1" s="1"/>
  <c r="AR500" i="1" s="1"/>
  <c r="AM500" i="1"/>
  <c r="AN500" i="1" s="1"/>
  <c r="AS500" i="1" s="1"/>
  <c r="AD501" i="1"/>
  <c r="AE501" i="1" s="1"/>
  <c r="AP501" i="1" s="1"/>
  <c r="AG501" i="1"/>
  <c r="AH501" i="1" s="1"/>
  <c r="AQ501" i="1" s="1"/>
  <c r="AJ501" i="1"/>
  <c r="AK501" i="1" s="1"/>
  <c r="AR501" i="1" s="1"/>
  <c r="AM501" i="1"/>
  <c r="AN501" i="1" s="1"/>
  <c r="AS501" i="1" s="1"/>
  <c r="AD502" i="1"/>
  <c r="AE502" i="1" s="1"/>
  <c r="AP502" i="1" s="1"/>
  <c r="AG502" i="1"/>
  <c r="AH502" i="1" s="1"/>
  <c r="AQ502" i="1" s="1"/>
  <c r="AJ502" i="1"/>
  <c r="AK502" i="1" s="1"/>
  <c r="AR502" i="1" s="1"/>
  <c r="AM502" i="1"/>
  <c r="AN502" i="1" s="1"/>
  <c r="AS502" i="1" s="1"/>
  <c r="AD503" i="1"/>
  <c r="AE503" i="1" s="1"/>
  <c r="AP503" i="1" s="1"/>
  <c r="AG503" i="1"/>
  <c r="AH503" i="1" s="1"/>
  <c r="AQ503" i="1" s="1"/>
  <c r="AJ503" i="1"/>
  <c r="AK503" i="1" s="1"/>
  <c r="AR503" i="1" s="1"/>
  <c r="AM503" i="1"/>
  <c r="AN503" i="1" s="1"/>
  <c r="AS503" i="1" s="1"/>
  <c r="AD504" i="1"/>
  <c r="AE504" i="1" s="1"/>
  <c r="AP504" i="1" s="1"/>
  <c r="AG504" i="1"/>
  <c r="AH504" i="1" s="1"/>
  <c r="AQ504" i="1" s="1"/>
  <c r="AJ504" i="1"/>
  <c r="AK504" i="1" s="1"/>
  <c r="AR504" i="1" s="1"/>
  <c r="AM504" i="1"/>
  <c r="AN504" i="1" s="1"/>
  <c r="AS504" i="1" s="1"/>
  <c r="AD505" i="1"/>
  <c r="AE505" i="1" s="1"/>
  <c r="AP505" i="1" s="1"/>
  <c r="AG505" i="1"/>
  <c r="AH505" i="1" s="1"/>
  <c r="AQ505" i="1" s="1"/>
  <c r="AJ505" i="1"/>
  <c r="AK505" i="1" s="1"/>
  <c r="AR505" i="1" s="1"/>
  <c r="AM505" i="1"/>
  <c r="AN505" i="1" s="1"/>
  <c r="AS505" i="1" s="1"/>
  <c r="AD506" i="1"/>
  <c r="AE506" i="1" s="1"/>
  <c r="AP506" i="1" s="1"/>
  <c r="AG506" i="1"/>
  <c r="AH506" i="1" s="1"/>
  <c r="AQ506" i="1" s="1"/>
  <c r="AJ506" i="1"/>
  <c r="AK506" i="1" s="1"/>
  <c r="AR506" i="1" s="1"/>
  <c r="AM506" i="1"/>
  <c r="AN506" i="1" s="1"/>
  <c r="AS506" i="1" s="1"/>
  <c r="AD508" i="1"/>
  <c r="AE508" i="1" s="1"/>
  <c r="AP508" i="1" s="1"/>
  <c r="AG508" i="1"/>
  <c r="AH508" i="1" s="1"/>
  <c r="AQ508" i="1" s="1"/>
  <c r="AJ508" i="1"/>
  <c r="AK508" i="1" s="1"/>
  <c r="AR508" i="1" s="1"/>
  <c r="AM508" i="1"/>
  <c r="AN508" i="1" s="1"/>
  <c r="AS508" i="1" s="1"/>
  <c r="AD509" i="1"/>
  <c r="AE509" i="1" s="1"/>
  <c r="AP509" i="1" s="1"/>
  <c r="AG509" i="1"/>
  <c r="AH509" i="1" s="1"/>
  <c r="AQ509" i="1" s="1"/>
  <c r="AJ509" i="1"/>
  <c r="AK509" i="1" s="1"/>
  <c r="AR509" i="1" s="1"/>
  <c r="AM509" i="1"/>
  <c r="AN509" i="1" s="1"/>
  <c r="AS509" i="1" s="1"/>
  <c r="AT501" i="1" l="1"/>
  <c r="AT435" i="1"/>
  <c r="AT373" i="1"/>
  <c r="AT443" i="1"/>
  <c r="AT129" i="1"/>
  <c r="AT405" i="1"/>
  <c r="AT359" i="1"/>
  <c r="AT296" i="1"/>
  <c r="AT403" i="1"/>
  <c r="AT66" i="1"/>
  <c r="AT353" i="1"/>
  <c r="AT509" i="1"/>
  <c r="AT502" i="1"/>
  <c r="AT143" i="1"/>
  <c r="AT139" i="1"/>
  <c r="AT127" i="1"/>
  <c r="AT20" i="1"/>
  <c r="AT17" i="1"/>
  <c r="AT538" i="1"/>
  <c r="AT410" i="1"/>
  <c r="AT306" i="1"/>
  <c r="AT36" i="1"/>
  <c r="AT487" i="1"/>
  <c r="AT478" i="1"/>
  <c r="AT105" i="1"/>
  <c r="AT96" i="1"/>
  <c r="AT531" i="1"/>
  <c r="AT528" i="1"/>
  <c r="AT525" i="1"/>
  <c r="AT466" i="1"/>
  <c r="AT459" i="1"/>
  <c r="AT422" i="1"/>
  <c r="AT225" i="1"/>
  <c r="AT222" i="1"/>
  <c r="AT215" i="1"/>
  <c r="AT212" i="1"/>
  <c r="AT532" i="1"/>
  <c r="AT393" i="1"/>
  <c r="AT159" i="1"/>
  <c r="AT505" i="1"/>
  <c r="AT499" i="1"/>
  <c r="AT440" i="1"/>
  <c r="AT436" i="1"/>
  <c r="AT433" i="1"/>
  <c r="AT389" i="1"/>
  <c r="AT369" i="1"/>
  <c r="AT335" i="1"/>
  <c r="AT163" i="1"/>
  <c r="AT156" i="1"/>
  <c r="AT153" i="1"/>
  <c r="AT149" i="1"/>
  <c r="AT146" i="1"/>
  <c r="AT530" i="1"/>
  <c r="AT441" i="1"/>
  <c r="AT219" i="1"/>
  <c r="AT157" i="1"/>
  <c r="AT107" i="1"/>
  <c r="AT47" i="1"/>
  <c r="AT527" i="1"/>
  <c r="AT438" i="1"/>
  <c r="AT100" i="1"/>
  <c r="AT381" i="1"/>
  <c r="AT147" i="1"/>
  <c r="AT98" i="1"/>
  <c r="AT155" i="1"/>
  <c r="AT152" i="1"/>
  <c r="AT148" i="1"/>
  <c r="AT138" i="1"/>
  <c r="AT378" i="1"/>
  <c r="AT84" i="1"/>
  <c r="AT25" i="1"/>
  <c r="AT475" i="1"/>
  <c r="AT257" i="1"/>
  <c r="AT253" i="1"/>
  <c r="AT104" i="1"/>
  <c r="AT523" i="1"/>
  <c r="AT461" i="1"/>
  <c r="AT458" i="1"/>
  <c r="AT402" i="1"/>
  <c r="AT399" i="1"/>
  <c r="AT352" i="1"/>
  <c r="AT302" i="1"/>
  <c r="AT224" i="1"/>
  <c r="AT221" i="1"/>
  <c r="AT218" i="1"/>
  <c r="AT211" i="1"/>
  <c r="AT258" i="1"/>
  <c r="AT145" i="1"/>
  <c r="AT88" i="1"/>
  <c r="AT504" i="1"/>
  <c r="AT445" i="1"/>
  <c r="AT442" i="1"/>
  <c r="AT439" i="1"/>
  <c r="AT432" i="1"/>
  <c r="AT392" i="1"/>
  <c r="AT334" i="1"/>
  <c r="AT295" i="1"/>
  <c r="AT161" i="1"/>
  <c r="AT158" i="1"/>
  <c r="AT126" i="1"/>
  <c r="AT22" i="1"/>
  <c r="AT19" i="1"/>
  <c r="AT16" i="1"/>
  <c r="AT283" i="1"/>
  <c r="AT55" i="1"/>
  <c r="AT486" i="1"/>
  <c r="AT320" i="1"/>
  <c r="AT319" i="1"/>
  <c r="AT255" i="1"/>
  <c r="AT23" i="1"/>
  <c r="AT508" i="1"/>
  <c r="AT21" i="1"/>
  <c r="AT506" i="1"/>
  <c r="AT465" i="1"/>
  <c r="AT409" i="1"/>
  <c r="AT133" i="1"/>
  <c r="AT500" i="1"/>
  <c r="AT444" i="1"/>
  <c r="AT434" i="1"/>
  <c r="AT423" i="1"/>
  <c r="AT390" i="1"/>
  <c r="AT387" i="1"/>
  <c r="AT336" i="1"/>
  <c r="AT333" i="1"/>
  <c r="AT164" i="1"/>
  <c r="AT160" i="1"/>
  <c r="AT150" i="1"/>
  <c r="AT144" i="1"/>
  <c r="AT141" i="1"/>
  <c r="AT131" i="1"/>
  <c r="AT128" i="1"/>
  <c r="AT24" i="1"/>
  <c r="AT15" i="1"/>
  <c r="AT425" i="1"/>
  <c r="AT259" i="1"/>
  <c r="AT113" i="1"/>
  <c r="AT72" i="1"/>
  <c r="AT14" i="1"/>
  <c r="AT483" i="1"/>
  <c r="AT256" i="1"/>
  <c r="AT250" i="1"/>
  <c r="AT102" i="1"/>
  <c r="AT97" i="1"/>
  <c r="AT529" i="1"/>
  <c r="AT526" i="1"/>
  <c r="AT522" i="1"/>
  <c r="AT463" i="1"/>
  <c r="AT460" i="1"/>
  <c r="AT457" i="1"/>
  <c r="AT404" i="1"/>
  <c r="AT401" i="1"/>
  <c r="AT351" i="1"/>
  <c r="AT223" i="1"/>
  <c r="AT220" i="1"/>
  <c r="AT216" i="1"/>
  <c r="AT213" i="1"/>
  <c r="AT210" i="1"/>
  <c r="AT503" i="1"/>
  <c r="AT462" i="1"/>
  <c r="AT18" i="1"/>
  <c r="AT388" i="1"/>
  <c r="AT350" i="1"/>
  <c r="AT226" i="1"/>
  <c r="AT130" i="1"/>
  <c r="AT154" i="1"/>
  <c r="AT400" i="1"/>
  <c r="AT368" i="1"/>
  <c r="AT214" i="1"/>
  <c r="AT142" i="1"/>
  <c r="E484" i="1"/>
  <c r="H484" i="1"/>
  <c r="I484" i="1"/>
  <c r="P484" i="1"/>
  <c r="R484" i="1"/>
  <c r="T484" i="1"/>
  <c r="V484" i="1"/>
  <c r="X484" i="1"/>
  <c r="Z484" i="1"/>
  <c r="AB484" i="1"/>
  <c r="AD484" i="1"/>
  <c r="AE484" i="1" s="1"/>
  <c r="AP484" i="1" s="1"/>
  <c r="AG484" i="1"/>
  <c r="AH484" i="1" s="1"/>
  <c r="AQ484" i="1" s="1"/>
  <c r="AJ484" i="1"/>
  <c r="AK484" i="1" s="1"/>
  <c r="AR484" i="1" s="1"/>
  <c r="AM484" i="1"/>
  <c r="AN484" i="1" s="1"/>
  <c r="AS484" i="1" s="1"/>
  <c r="H413" i="1"/>
  <c r="I413" i="1"/>
  <c r="P413" i="1"/>
  <c r="R413" i="1"/>
  <c r="T413" i="1"/>
  <c r="V413" i="1"/>
  <c r="X413" i="1"/>
  <c r="Z413" i="1"/>
  <c r="AB413" i="1"/>
  <c r="AD413" i="1"/>
  <c r="AE413" i="1" s="1"/>
  <c r="AP413" i="1" s="1"/>
  <c r="AG413" i="1"/>
  <c r="AH413" i="1" s="1"/>
  <c r="AQ413" i="1" s="1"/>
  <c r="AJ413" i="1"/>
  <c r="AK413" i="1" s="1"/>
  <c r="AR413" i="1" s="1"/>
  <c r="AM413" i="1"/>
  <c r="AN413" i="1" s="1"/>
  <c r="AS413" i="1" s="1"/>
  <c r="H382" i="1"/>
  <c r="I382" i="1"/>
  <c r="P382" i="1"/>
  <c r="R382" i="1"/>
  <c r="T382" i="1"/>
  <c r="V382" i="1"/>
  <c r="X382" i="1"/>
  <c r="Z382" i="1"/>
  <c r="AB382" i="1"/>
  <c r="AD382" i="1"/>
  <c r="AE382" i="1" s="1"/>
  <c r="AP382" i="1" s="1"/>
  <c r="AG382" i="1"/>
  <c r="AH382" i="1" s="1"/>
  <c r="AQ382" i="1" s="1"/>
  <c r="AJ382" i="1"/>
  <c r="AK382" i="1" s="1"/>
  <c r="AR382" i="1" s="1"/>
  <c r="AM382" i="1"/>
  <c r="AN382" i="1" s="1"/>
  <c r="AS382" i="1" s="1"/>
  <c r="D5" i="11"/>
  <c r="E5" i="11"/>
  <c r="AM13" i="1"/>
  <c r="AN13" i="1" s="1"/>
  <c r="AS13" i="1" s="1"/>
  <c r="AM79" i="1"/>
  <c r="AN79" i="1" s="1"/>
  <c r="AS79" i="1" s="1"/>
  <c r="AM94" i="1"/>
  <c r="AN94" i="1" s="1"/>
  <c r="AS94" i="1" s="1"/>
  <c r="AM95" i="1"/>
  <c r="AN95" i="1" s="1"/>
  <c r="AS95" i="1" s="1"/>
  <c r="AM103" i="1"/>
  <c r="AN103" i="1" s="1"/>
  <c r="AS103" i="1" s="1"/>
  <c r="AM106" i="1"/>
  <c r="AN106" i="1" s="1"/>
  <c r="AS106" i="1" s="1"/>
  <c r="AM124" i="1"/>
  <c r="AN124" i="1" s="1"/>
  <c r="AS124" i="1" s="1"/>
  <c r="AM54" i="1"/>
  <c r="AN54" i="1" s="1"/>
  <c r="AS54" i="1" s="1"/>
  <c r="AM75" i="1"/>
  <c r="AN75" i="1" s="1"/>
  <c r="AS75" i="1" s="1"/>
  <c r="AM76" i="1"/>
  <c r="AN76" i="1" s="1"/>
  <c r="AS76" i="1" s="1"/>
  <c r="AM80" i="1"/>
  <c r="AN80" i="1" s="1"/>
  <c r="AS80" i="1" s="1"/>
  <c r="AM87" i="1"/>
  <c r="AN87" i="1" s="1"/>
  <c r="AS87" i="1" s="1"/>
  <c r="AM89" i="1"/>
  <c r="AN89" i="1" s="1"/>
  <c r="AS89" i="1" s="1"/>
  <c r="AM90" i="1"/>
  <c r="AN90" i="1" s="1"/>
  <c r="AS90" i="1" s="1"/>
  <c r="AM91" i="1"/>
  <c r="AN91" i="1" s="1"/>
  <c r="AS91" i="1" s="1"/>
  <c r="AM92" i="1"/>
  <c r="AN92" i="1" s="1"/>
  <c r="AS92" i="1" s="1"/>
  <c r="AM93" i="1"/>
  <c r="AN93" i="1" s="1"/>
  <c r="AS93" i="1" s="1"/>
  <c r="AM99" i="1"/>
  <c r="AN99" i="1" s="1"/>
  <c r="AS99" i="1" s="1"/>
  <c r="AM101" i="1"/>
  <c r="AN101" i="1" s="1"/>
  <c r="AS101" i="1" s="1"/>
  <c r="AM108" i="1"/>
  <c r="AN108" i="1" s="1"/>
  <c r="AS108" i="1" s="1"/>
  <c r="AM109" i="1"/>
  <c r="AN109" i="1" s="1"/>
  <c r="AS109" i="1" s="1"/>
  <c r="AM110" i="1"/>
  <c r="AN110" i="1" s="1"/>
  <c r="AS110" i="1" s="1"/>
  <c r="AM111" i="1"/>
  <c r="AN111" i="1" s="1"/>
  <c r="AS111" i="1" s="1"/>
  <c r="AM112" i="1"/>
  <c r="AN112" i="1" s="1"/>
  <c r="AS112" i="1" s="1"/>
  <c r="AM114" i="1"/>
  <c r="AN114" i="1" s="1"/>
  <c r="AS114" i="1" s="1"/>
  <c r="AM115" i="1"/>
  <c r="AN115" i="1" s="1"/>
  <c r="AS115" i="1" s="1"/>
  <c r="AM116" i="1"/>
  <c r="AN116" i="1" s="1"/>
  <c r="AS116" i="1" s="1"/>
  <c r="AM117" i="1"/>
  <c r="AN117" i="1" s="1"/>
  <c r="AS117" i="1" s="1"/>
  <c r="AM118" i="1"/>
  <c r="AN118" i="1" s="1"/>
  <c r="AS118" i="1" s="1"/>
  <c r="AM119" i="1"/>
  <c r="AN119" i="1" s="1"/>
  <c r="AS119" i="1" s="1"/>
  <c r="AM120" i="1"/>
  <c r="AN120" i="1" s="1"/>
  <c r="AS120" i="1" s="1"/>
  <c r="AM121" i="1"/>
  <c r="AN121" i="1" s="1"/>
  <c r="AS121" i="1" s="1"/>
  <c r="AM122" i="1"/>
  <c r="AN122" i="1" s="1"/>
  <c r="AS122" i="1" s="1"/>
  <c r="AM123" i="1"/>
  <c r="AN123" i="1" s="1"/>
  <c r="AS123" i="1" s="1"/>
  <c r="AM125" i="1"/>
  <c r="AN125" i="1" s="1"/>
  <c r="AS125" i="1" s="1"/>
  <c r="AM26" i="1"/>
  <c r="AN26" i="1" s="1"/>
  <c r="AS26" i="1" s="1"/>
  <c r="AM27" i="1"/>
  <c r="AN27" i="1" s="1"/>
  <c r="AS27" i="1" s="1"/>
  <c r="AM28" i="1"/>
  <c r="AN28" i="1" s="1"/>
  <c r="AS28" i="1" s="1"/>
  <c r="AM29" i="1"/>
  <c r="AN29" i="1" s="1"/>
  <c r="AS29" i="1" s="1"/>
  <c r="AM30" i="1"/>
  <c r="AN30" i="1" s="1"/>
  <c r="AS30" i="1" s="1"/>
  <c r="AM31" i="1"/>
  <c r="AN31" i="1" s="1"/>
  <c r="AS31" i="1" s="1"/>
  <c r="AM32" i="1"/>
  <c r="AN32" i="1" s="1"/>
  <c r="AS32" i="1" s="1"/>
  <c r="AM33" i="1"/>
  <c r="AN33" i="1" s="1"/>
  <c r="AS33" i="1" s="1"/>
  <c r="AM34" i="1"/>
  <c r="AN34" i="1" s="1"/>
  <c r="AS34" i="1" s="1"/>
  <c r="AM35" i="1"/>
  <c r="AN35" i="1" s="1"/>
  <c r="AS35" i="1" s="1"/>
  <c r="AM37" i="1"/>
  <c r="AN37" i="1" s="1"/>
  <c r="AS37" i="1" s="1"/>
  <c r="AM38" i="1"/>
  <c r="AN38" i="1" s="1"/>
  <c r="AS38" i="1" s="1"/>
  <c r="AM39" i="1"/>
  <c r="AN39" i="1" s="1"/>
  <c r="AS39" i="1" s="1"/>
  <c r="AM40" i="1"/>
  <c r="AN40" i="1" s="1"/>
  <c r="AS40" i="1" s="1"/>
  <c r="AM41" i="1"/>
  <c r="AN41" i="1" s="1"/>
  <c r="AS41" i="1" s="1"/>
  <c r="AM42" i="1"/>
  <c r="AN42" i="1" s="1"/>
  <c r="AS42" i="1" s="1"/>
  <c r="AM43" i="1"/>
  <c r="AN43" i="1" s="1"/>
  <c r="AS43" i="1" s="1"/>
  <c r="AM44" i="1"/>
  <c r="AN44" i="1" s="1"/>
  <c r="AS44" i="1" s="1"/>
  <c r="AM45" i="1"/>
  <c r="AN45" i="1" s="1"/>
  <c r="AS45" i="1" s="1"/>
  <c r="AM46" i="1"/>
  <c r="AN46" i="1" s="1"/>
  <c r="AS46" i="1" s="1"/>
  <c r="AM48" i="1"/>
  <c r="AN48" i="1" s="1"/>
  <c r="AS48" i="1" s="1"/>
  <c r="AM49" i="1"/>
  <c r="AN49" i="1" s="1"/>
  <c r="AS49" i="1" s="1"/>
  <c r="AM50" i="1"/>
  <c r="AN50" i="1" s="1"/>
  <c r="AS50" i="1" s="1"/>
  <c r="AM51" i="1"/>
  <c r="AN51" i="1" s="1"/>
  <c r="AS51" i="1" s="1"/>
  <c r="AM52" i="1"/>
  <c r="AN52" i="1" s="1"/>
  <c r="AS52" i="1" s="1"/>
  <c r="AM53" i="1"/>
  <c r="AN53" i="1" s="1"/>
  <c r="AS53" i="1" s="1"/>
  <c r="AM56" i="1"/>
  <c r="AN56" i="1" s="1"/>
  <c r="AS56" i="1" s="1"/>
  <c r="AM57" i="1"/>
  <c r="AN57" i="1" s="1"/>
  <c r="AS57" i="1" s="1"/>
  <c r="AM58" i="1"/>
  <c r="AN58" i="1" s="1"/>
  <c r="AS58" i="1" s="1"/>
  <c r="AM59" i="1"/>
  <c r="AN59" i="1" s="1"/>
  <c r="AS59" i="1" s="1"/>
  <c r="AM60" i="1"/>
  <c r="AN60" i="1" s="1"/>
  <c r="AS60" i="1" s="1"/>
  <c r="AM61" i="1"/>
  <c r="AN61" i="1" s="1"/>
  <c r="AS61" i="1" s="1"/>
  <c r="AM62" i="1"/>
  <c r="AN62" i="1" s="1"/>
  <c r="AS62" i="1" s="1"/>
  <c r="AM63" i="1"/>
  <c r="AN63" i="1" s="1"/>
  <c r="AS63" i="1" s="1"/>
  <c r="AM64" i="1"/>
  <c r="AN64" i="1" s="1"/>
  <c r="AS64" i="1" s="1"/>
  <c r="AM65" i="1"/>
  <c r="AN65" i="1" s="1"/>
  <c r="AS65" i="1" s="1"/>
  <c r="AM67" i="1"/>
  <c r="AN67" i="1" s="1"/>
  <c r="AS67" i="1" s="1"/>
  <c r="AM68" i="1"/>
  <c r="AN68" i="1" s="1"/>
  <c r="AS68" i="1" s="1"/>
  <c r="AM69" i="1"/>
  <c r="AN69" i="1" s="1"/>
  <c r="AS69" i="1" s="1"/>
  <c r="AM70" i="1"/>
  <c r="AN70" i="1" s="1"/>
  <c r="AS70" i="1" s="1"/>
  <c r="AM71" i="1"/>
  <c r="AN71" i="1" s="1"/>
  <c r="AS71" i="1" s="1"/>
  <c r="AM73" i="1"/>
  <c r="AN73" i="1" s="1"/>
  <c r="AS73" i="1" s="1"/>
  <c r="AM74" i="1"/>
  <c r="AN74" i="1" s="1"/>
  <c r="AS74" i="1" s="1"/>
  <c r="AM77" i="1"/>
  <c r="AN77" i="1" s="1"/>
  <c r="AS77" i="1" s="1"/>
  <c r="AM78" i="1"/>
  <c r="AN78" i="1" s="1"/>
  <c r="AS78" i="1" s="1"/>
  <c r="AM81" i="1"/>
  <c r="AN81" i="1" s="1"/>
  <c r="AS81" i="1" s="1"/>
  <c r="AM82" i="1"/>
  <c r="AN82" i="1" s="1"/>
  <c r="AS82" i="1" s="1"/>
  <c r="AM83" i="1"/>
  <c r="AN83" i="1" s="1"/>
  <c r="AS83" i="1" s="1"/>
  <c r="AM85" i="1"/>
  <c r="AN85" i="1" s="1"/>
  <c r="AS85" i="1" s="1"/>
  <c r="AM86" i="1"/>
  <c r="AN86" i="1" s="1"/>
  <c r="AS86" i="1" s="1"/>
  <c r="AM132" i="1"/>
  <c r="AN132" i="1" s="1"/>
  <c r="AS132" i="1" s="1"/>
  <c r="AM228" i="1"/>
  <c r="AN228" i="1" s="1"/>
  <c r="AS228" i="1" s="1"/>
  <c r="AM246" i="1"/>
  <c r="AN246" i="1" s="1"/>
  <c r="AS246" i="1" s="1"/>
  <c r="AM254" i="1"/>
  <c r="AN254" i="1" s="1"/>
  <c r="AS254" i="1" s="1"/>
  <c r="AM260" i="1"/>
  <c r="AN260" i="1" s="1"/>
  <c r="AS260" i="1" s="1"/>
  <c r="AM261" i="1"/>
  <c r="AN261" i="1" s="1"/>
  <c r="AS261" i="1" s="1"/>
  <c r="AM262" i="1"/>
  <c r="AN262" i="1" s="1"/>
  <c r="AS262" i="1" s="1"/>
  <c r="AM272" i="1"/>
  <c r="AN272" i="1" s="1"/>
  <c r="AS272" i="1" s="1"/>
  <c r="AM140" i="1"/>
  <c r="AN140" i="1" s="1"/>
  <c r="AS140" i="1" s="1"/>
  <c r="AM151" i="1"/>
  <c r="AN151" i="1" s="1"/>
  <c r="AS151" i="1" s="1"/>
  <c r="AM162" i="1"/>
  <c r="AN162" i="1" s="1"/>
  <c r="AS162" i="1" s="1"/>
  <c r="AM173" i="1"/>
  <c r="AN173" i="1" s="1"/>
  <c r="AS173" i="1" s="1"/>
  <c r="AM184" i="1"/>
  <c r="AN184" i="1" s="1"/>
  <c r="AS184" i="1" s="1"/>
  <c r="AM195" i="1"/>
  <c r="AN195" i="1" s="1"/>
  <c r="AS195" i="1" s="1"/>
  <c r="AM200" i="1"/>
  <c r="AN200" i="1" s="1"/>
  <c r="AS200" i="1" s="1"/>
  <c r="AM206" i="1"/>
  <c r="AN206" i="1" s="1"/>
  <c r="AS206" i="1" s="1"/>
  <c r="AM217" i="1"/>
  <c r="AN217" i="1" s="1"/>
  <c r="AS217" i="1" s="1"/>
  <c r="AM229" i="1"/>
  <c r="AN229" i="1" s="1"/>
  <c r="AS229" i="1" s="1"/>
  <c r="AM230" i="1"/>
  <c r="AN230" i="1" s="1"/>
  <c r="AS230" i="1" s="1"/>
  <c r="AM235" i="1"/>
  <c r="AN235" i="1" s="1"/>
  <c r="AS235" i="1" s="1"/>
  <c r="AM236" i="1"/>
  <c r="AN236" i="1" s="1"/>
  <c r="AS236" i="1" s="1"/>
  <c r="AM241" i="1"/>
  <c r="AN241" i="1" s="1"/>
  <c r="AS241" i="1" s="1"/>
  <c r="AM242" i="1"/>
  <c r="AN242" i="1" s="1"/>
  <c r="AS242" i="1" s="1"/>
  <c r="AM243" i="1"/>
  <c r="AN243" i="1" s="1"/>
  <c r="AS243" i="1" s="1"/>
  <c r="AM244" i="1"/>
  <c r="AN244" i="1" s="1"/>
  <c r="AS244" i="1" s="1"/>
  <c r="AM245" i="1"/>
  <c r="AN245" i="1" s="1"/>
  <c r="AS245" i="1" s="1"/>
  <c r="AM247" i="1"/>
  <c r="AN247" i="1" s="1"/>
  <c r="AS247" i="1" s="1"/>
  <c r="AM248" i="1"/>
  <c r="AN248" i="1" s="1"/>
  <c r="AS248" i="1" s="1"/>
  <c r="AM249" i="1"/>
  <c r="AN249" i="1" s="1"/>
  <c r="AS249" i="1" s="1"/>
  <c r="AM251" i="1"/>
  <c r="AN251" i="1" s="1"/>
  <c r="AS251" i="1" s="1"/>
  <c r="AM252" i="1"/>
  <c r="AN252" i="1" s="1"/>
  <c r="AS252" i="1" s="1"/>
  <c r="AM263" i="1"/>
  <c r="AN263" i="1" s="1"/>
  <c r="AS263" i="1" s="1"/>
  <c r="AM264" i="1"/>
  <c r="AN264" i="1" s="1"/>
  <c r="AS264" i="1" s="1"/>
  <c r="AM265" i="1"/>
  <c r="AN265" i="1" s="1"/>
  <c r="AS265" i="1" s="1"/>
  <c r="AM266" i="1"/>
  <c r="AN266" i="1" s="1"/>
  <c r="AS266" i="1" s="1"/>
  <c r="AM267" i="1"/>
  <c r="AN267" i="1" s="1"/>
  <c r="AS267" i="1" s="1"/>
  <c r="AM268" i="1"/>
  <c r="AN268" i="1" s="1"/>
  <c r="AS268" i="1" s="1"/>
  <c r="AM269" i="1"/>
  <c r="AN269" i="1" s="1"/>
  <c r="AS269" i="1" s="1"/>
  <c r="AM270" i="1"/>
  <c r="AN270" i="1" s="1"/>
  <c r="AS270" i="1" s="1"/>
  <c r="AM271" i="1"/>
  <c r="AN271" i="1" s="1"/>
  <c r="AS271" i="1" s="1"/>
  <c r="AM273" i="1"/>
  <c r="AN273" i="1" s="1"/>
  <c r="AS273" i="1" s="1"/>
  <c r="AM274" i="1"/>
  <c r="AN274" i="1" s="1"/>
  <c r="AS274" i="1" s="1"/>
  <c r="AM275" i="1"/>
  <c r="AN275" i="1" s="1"/>
  <c r="AS275" i="1" s="1"/>
  <c r="AM276" i="1"/>
  <c r="AN276" i="1" s="1"/>
  <c r="AS276" i="1" s="1"/>
  <c r="AM277" i="1"/>
  <c r="AN277" i="1" s="1"/>
  <c r="AS277" i="1" s="1"/>
  <c r="AM278" i="1"/>
  <c r="AN278" i="1" s="1"/>
  <c r="AS278" i="1" s="1"/>
  <c r="AM279" i="1"/>
  <c r="AN279" i="1" s="1"/>
  <c r="AS279" i="1" s="1"/>
  <c r="AM280" i="1"/>
  <c r="AN280" i="1" s="1"/>
  <c r="AS280" i="1" s="1"/>
  <c r="AM281" i="1"/>
  <c r="AN281" i="1" s="1"/>
  <c r="AS281" i="1" s="1"/>
  <c r="AM282" i="1"/>
  <c r="AN282" i="1" s="1"/>
  <c r="AS282" i="1" s="1"/>
  <c r="AM284" i="1"/>
  <c r="AN284" i="1" s="1"/>
  <c r="AS284" i="1" s="1"/>
  <c r="AM285" i="1"/>
  <c r="AN285" i="1" s="1"/>
  <c r="AS285" i="1" s="1"/>
  <c r="AM286" i="1"/>
  <c r="AN286" i="1" s="1"/>
  <c r="AS286" i="1" s="1"/>
  <c r="AM287" i="1"/>
  <c r="AN287" i="1" s="1"/>
  <c r="AS287" i="1" s="1"/>
  <c r="AM288" i="1"/>
  <c r="AN288" i="1" s="1"/>
  <c r="AS288" i="1" s="1"/>
  <c r="AM289" i="1"/>
  <c r="AN289" i="1" s="1"/>
  <c r="AS289" i="1" s="1"/>
  <c r="AM290" i="1"/>
  <c r="AN290" i="1" s="1"/>
  <c r="AS290" i="1" s="1"/>
  <c r="AM291" i="1"/>
  <c r="AN291" i="1" s="1"/>
  <c r="AS291" i="1" s="1"/>
  <c r="AM292" i="1"/>
  <c r="AN292" i="1" s="1"/>
  <c r="AS292" i="1" s="1"/>
  <c r="AM293" i="1"/>
  <c r="AN293" i="1" s="1"/>
  <c r="AS293" i="1" s="1"/>
  <c r="AM134" i="1"/>
  <c r="AN134" i="1" s="1"/>
  <c r="AS134" i="1" s="1"/>
  <c r="AM135" i="1"/>
  <c r="AN135" i="1" s="1"/>
  <c r="AS135" i="1" s="1"/>
  <c r="AM136" i="1"/>
  <c r="AN136" i="1" s="1"/>
  <c r="AS136" i="1" s="1"/>
  <c r="AM137" i="1"/>
  <c r="AN137" i="1" s="1"/>
  <c r="AS137" i="1" s="1"/>
  <c r="AM165" i="1"/>
  <c r="AN165" i="1" s="1"/>
  <c r="AS165" i="1" s="1"/>
  <c r="AM166" i="1"/>
  <c r="AN166" i="1" s="1"/>
  <c r="AS166" i="1" s="1"/>
  <c r="AM167" i="1"/>
  <c r="AN167" i="1" s="1"/>
  <c r="AS167" i="1" s="1"/>
  <c r="AM168" i="1"/>
  <c r="AN168" i="1" s="1"/>
  <c r="AS168" i="1" s="1"/>
  <c r="AM169" i="1"/>
  <c r="AN169" i="1" s="1"/>
  <c r="AS169" i="1" s="1"/>
  <c r="AM170" i="1"/>
  <c r="AN170" i="1" s="1"/>
  <c r="AS170" i="1" s="1"/>
  <c r="AM171" i="1"/>
  <c r="AN171" i="1" s="1"/>
  <c r="AS171" i="1" s="1"/>
  <c r="AM172" i="1"/>
  <c r="AN172" i="1" s="1"/>
  <c r="AS172" i="1" s="1"/>
  <c r="AM174" i="1"/>
  <c r="AN174" i="1" s="1"/>
  <c r="AS174" i="1" s="1"/>
  <c r="AM175" i="1"/>
  <c r="AN175" i="1" s="1"/>
  <c r="AS175" i="1" s="1"/>
  <c r="AM176" i="1"/>
  <c r="AN176" i="1" s="1"/>
  <c r="AS176" i="1" s="1"/>
  <c r="AM177" i="1"/>
  <c r="AN177" i="1" s="1"/>
  <c r="AS177" i="1" s="1"/>
  <c r="AM178" i="1"/>
  <c r="AN178" i="1" s="1"/>
  <c r="AS178" i="1" s="1"/>
  <c r="AM179" i="1"/>
  <c r="AN179" i="1" s="1"/>
  <c r="AS179" i="1" s="1"/>
  <c r="AM180" i="1"/>
  <c r="AN180" i="1" s="1"/>
  <c r="AS180" i="1" s="1"/>
  <c r="AM181" i="1"/>
  <c r="AN181" i="1" s="1"/>
  <c r="AS181" i="1" s="1"/>
  <c r="AM182" i="1"/>
  <c r="AN182" i="1" s="1"/>
  <c r="AS182" i="1" s="1"/>
  <c r="AM183" i="1"/>
  <c r="AN183" i="1" s="1"/>
  <c r="AS183" i="1" s="1"/>
  <c r="AM185" i="1"/>
  <c r="AN185" i="1" s="1"/>
  <c r="AS185" i="1" s="1"/>
  <c r="AM186" i="1"/>
  <c r="AN186" i="1" s="1"/>
  <c r="AS186" i="1" s="1"/>
  <c r="AM187" i="1"/>
  <c r="AN187" i="1" s="1"/>
  <c r="AS187" i="1" s="1"/>
  <c r="AM188" i="1"/>
  <c r="AN188" i="1" s="1"/>
  <c r="AS188" i="1" s="1"/>
  <c r="AM189" i="1"/>
  <c r="AN189" i="1" s="1"/>
  <c r="AS189" i="1" s="1"/>
  <c r="AM190" i="1"/>
  <c r="AN190" i="1" s="1"/>
  <c r="AS190" i="1" s="1"/>
  <c r="AM191" i="1"/>
  <c r="AN191" i="1" s="1"/>
  <c r="AS191" i="1" s="1"/>
  <c r="AM192" i="1"/>
  <c r="AN192" i="1" s="1"/>
  <c r="AS192" i="1" s="1"/>
  <c r="AM193" i="1"/>
  <c r="AN193" i="1" s="1"/>
  <c r="AS193" i="1" s="1"/>
  <c r="AM194" i="1"/>
  <c r="AN194" i="1" s="1"/>
  <c r="AS194" i="1" s="1"/>
  <c r="AM196" i="1"/>
  <c r="AN196" i="1" s="1"/>
  <c r="AS196" i="1" s="1"/>
  <c r="AM197" i="1"/>
  <c r="AN197" i="1" s="1"/>
  <c r="AS197" i="1" s="1"/>
  <c r="AM198" i="1"/>
  <c r="AN198" i="1" s="1"/>
  <c r="AS198" i="1" s="1"/>
  <c r="AM199" i="1"/>
  <c r="AN199" i="1" s="1"/>
  <c r="AS199" i="1" s="1"/>
  <c r="AM201" i="1"/>
  <c r="AN201" i="1" s="1"/>
  <c r="AS201" i="1" s="1"/>
  <c r="AM202" i="1"/>
  <c r="AN202" i="1" s="1"/>
  <c r="AS202" i="1" s="1"/>
  <c r="AM203" i="1"/>
  <c r="AN203" i="1" s="1"/>
  <c r="AS203" i="1" s="1"/>
  <c r="AM204" i="1"/>
  <c r="AN204" i="1" s="1"/>
  <c r="AS204" i="1" s="1"/>
  <c r="AM205" i="1"/>
  <c r="AN205" i="1" s="1"/>
  <c r="AS205" i="1" s="1"/>
  <c r="AM207" i="1"/>
  <c r="AN207" i="1" s="1"/>
  <c r="AS207" i="1" s="1"/>
  <c r="AM208" i="1"/>
  <c r="AN208" i="1" s="1"/>
  <c r="AS208" i="1" s="1"/>
  <c r="AM209" i="1"/>
  <c r="AN209" i="1" s="1"/>
  <c r="AS209" i="1" s="1"/>
  <c r="AM227" i="1"/>
  <c r="AN227" i="1" s="1"/>
  <c r="AS227" i="1" s="1"/>
  <c r="AM231" i="1"/>
  <c r="AN231" i="1" s="1"/>
  <c r="AS231" i="1" s="1"/>
  <c r="AM232" i="1"/>
  <c r="AN232" i="1" s="1"/>
  <c r="AS232" i="1" s="1"/>
  <c r="AM233" i="1"/>
  <c r="AN233" i="1" s="1"/>
  <c r="AS233" i="1" s="1"/>
  <c r="AM234" i="1"/>
  <c r="AN234" i="1" s="1"/>
  <c r="AS234" i="1" s="1"/>
  <c r="AM238" i="1"/>
  <c r="AN238" i="1" s="1"/>
  <c r="AS238" i="1" s="1"/>
  <c r="AM239" i="1"/>
  <c r="AN239" i="1" s="1"/>
  <c r="AS239" i="1" s="1"/>
  <c r="AM240" i="1"/>
  <c r="AN240" i="1" s="1"/>
  <c r="AS240" i="1" s="1"/>
  <c r="AM294" i="1"/>
  <c r="AN294" i="1" s="1"/>
  <c r="AS294" i="1" s="1"/>
  <c r="AM309" i="1"/>
  <c r="AN309" i="1" s="1"/>
  <c r="AS309" i="1" s="1"/>
  <c r="AM310" i="1"/>
  <c r="AN310" i="1" s="1"/>
  <c r="AS310" i="1" s="1"/>
  <c r="AM311" i="1"/>
  <c r="AN311" i="1" s="1"/>
  <c r="AS311" i="1" s="1"/>
  <c r="AM312" i="1"/>
  <c r="AN312" i="1" s="1"/>
  <c r="AS312" i="1" s="1"/>
  <c r="AM313" i="1"/>
  <c r="AN313" i="1" s="1"/>
  <c r="AS313" i="1" s="1"/>
  <c r="AM314" i="1"/>
  <c r="AN314" i="1" s="1"/>
  <c r="AS314" i="1" s="1"/>
  <c r="AM315" i="1"/>
  <c r="AN315" i="1" s="1"/>
  <c r="AS315" i="1" s="1"/>
  <c r="AM297" i="1"/>
  <c r="AN297" i="1" s="1"/>
  <c r="AS297" i="1" s="1"/>
  <c r="AM298" i="1"/>
  <c r="AN298" i="1" s="1"/>
  <c r="AS298" i="1" s="1"/>
  <c r="AM299" i="1"/>
  <c r="AN299" i="1" s="1"/>
  <c r="AS299" i="1" s="1"/>
  <c r="AM300" i="1"/>
  <c r="AN300" i="1" s="1"/>
  <c r="AS300" i="1" s="1"/>
  <c r="AM301" i="1"/>
  <c r="AN301" i="1" s="1"/>
  <c r="AS301" i="1" s="1"/>
  <c r="AM303" i="1"/>
  <c r="AN303" i="1" s="1"/>
  <c r="AS303" i="1" s="1"/>
  <c r="AM304" i="1"/>
  <c r="AN304" i="1" s="1"/>
  <c r="AS304" i="1" s="1"/>
  <c r="AM305" i="1"/>
  <c r="AN305" i="1" s="1"/>
  <c r="AS305" i="1" s="1"/>
  <c r="AM307" i="1"/>
  <c r="AN307" i="1" s="1"/>
  <c r="AS307" i="1" s="1"/>
  <c r="AM308" i="1"/>
  <c r="AN308" i="1" s="1"/>
  <c r="AS308" i="1" s="1"/>
  <c r="AM316" i="1"/>
  <c r="AN316" i="1" s="1"/>
  <c r="AS316" i="1" s="1"/>
  <c r="AM321" i="1"/>
  <c r="AN321" i="1" s="1"/>
  <c r="AS321" i="1" s="1"/>
  <c r="AM330" i="1"/>
  <c r="AN330" i="1" s="1"/>
  <c r="AS330" i="1" s="1"/>
  <c r="AM337" i="1"/>
  <c r="AN337" i="1" s="1"/>
  <c r="AS337" i="1" s="1"/>
  <c r="AM348" i="1"/>
  <c r="AN348" i="1" s="1"/>
  <c r="AS348" i="1" s="1"/>
  <c r="AM354" i="1"/>
  <c r="AN354" i="1" s="1"/>
  <c r="AS354" i="1" s="1"/>
  <c r="AM358" i="1"/>
  <c r="AN358" i="1" s="1"/>
  <c r="AS358" i="1" s="1"/>
  <c r="AM360" i="1"/>
  <c r="AN360" i="1" s="1"/>
  <c r="AS360" i="1" s="1"/>
  <c r="AM363" i="1"/>
  <c r="AN363" i="1" s="1"/>
  <c r="AS363" i="1" s="1"/>
  <c r="AM317" i="1"/>
  <c r="AN317" i="1" s="1"/>
  <c r="AS317" i="1" s="1"/>
  <c r="AM318" i="1"/>
  <c r="AN318" i="1" s="1"/>
  <c r="AS318" i="1" s="1"/>
  <c r="AM322" i="1"/>
  <c r="AN322" i="1" s="1"/>
  <c r="AS322" i="1" s="1"/>
  <c r="AM323" i="1"/>
  <c r="AN323" i="1" s="1"/>
  <c r="AS323" i="1" s="1"/>
  <c r="AM324" i="1"/>
  <c r="AN324" i="1" s="1"/>
  <c r="AS324" i="1" s="1"/>
  <c r="AM325" i="1"/>
  <c r="AN325" i="1" s="1"/>
  <c r="AS325" i="1" s="1"/>
  <c r="AM326" i="1"/>
  <c r="AN326" i="1" s="1"/>
  <c r="AS326" i="1" s="1"/>
  <c r="AM327" i="1"/>
  <c r="AN327" i="1" s="1"/>
  <c r="AS327" i="1" s="1"/>
  <c r="AM328" i="1"/>
  <c r="AN328" i="1" s="1"/>
  <c r="AS328" i="1" s="1"/>
  <c r="AM329" i="1"/>
  <c r="AN329" i="1" s="1"/>
  <c r="AS329" i="1" s="1"/>
  <c r="AM331" i="1"/>
  <c r="AN331" i="1" s="1"/>
  <c r="AS331" i="1" s="1"/>
  <c r="AM332" i="1"/>
  <c r="AN332" i="1" s="1"/>
  <c r="AS332" i="1" s="1"/>
  <c r="AM338" i="1"/>
  <c r="AN338" i="1" s="1"/>
  <c r="AS338" i="1" s="1"/>
  <c r="AM339" i="1"/>
  <c r="AN339" i="1" s="1"/>
  <c r="AS339" i="1" s="1"/>
  <c r="AM340" i="1"/>
  <c r="AN340" i="1" s="1"/>
  <c r="AS340" i="1" s="1"/>
  <c r="AM341" i="1"/>
  <c r="AN341" i="1" s="1"/>
  <c r="AS341" i="1" s="1"/>
  <c r="AM342" i="1"/>
  <c r="AN342" i="1" s="1"/>
  <c r="AS342" i="1" s="1"/>
  <c r="AM343" i="1"/>
  <c r="AN343" i="1" s="1"/>
  <c r="AS343" i="1" s="1"/>
  <c r="AM344" i="1"/>
  <c r="AN344" i="1" s="1"/>
  <c r="AS344" i="1" s="1"/>
  <c r="AM345" i="1"/>
  <c r="AN345" i="1" s="1"/>
  <c r="AS345" i="1" s="1"/>
  <c r="AM346" i="1"/>
  <c r="AN346" i="1" s="1"/>
  <c r="AS346" i="1" s="1"/>
  <c r="AM347" i="1"/>
  <c r="AN347" i="1" s="1"/>
  <c r="AS347" i="1" s="1"/>
  <c r="AM349" i="1"/>
  <c r="AN349" i="1" s="1"/>
  <c r="AS349" i="1" s="1"/>
  <c r="AM355" i="1"/>
  <c r="AN355" i="1" s="1"/>
  <c r="AS355" i="1" s="1"/>
  <c r="AM356" i="1"/>
  <c r="AN356" i="1" s="1"/>
  <c r="AS356" i="1" s="1"/>
  <c r="AM357" i="1"/>
  <c r="AN357" i="1" s="1"/>
  <c r="AS357" i="1" s="1"/>
  <c r="AM361" i="1"/>
  <c r="AN361" i="1" s="1"/>
  <c r="AS361" i="1" s="1"/>
  <c r="AM362" i="1"/>
  <c r="AN362" i="1" s="1"/>
  <c r="AS362" i="1" s="1"/>
  <c r="AM364" i="1"/>
  <c r="AN364" i="1" s="1"/>
  <c r="AS364" i="1" s="1"/>
  <c r="AM372" i="1"/>
  <c r="AN372" i="1" s="1"/>
  <c r="AS372" i="1" s="1"/>
  <c r="AM375" i="1"/>
  <c r="AN375" i="1" s="1"/>
  <c r="AS375" i="1" s="1"/>
  <c r="AM365" i="1"/>
  <c r="AN365" i="1" s="1"/>
  <c r="AS365" i="1" s="1"/>
  <c r="AM366" i="1"/>
  <c r="AN366" i="1" s="1"/>
  <c r="AS366" i="1" s="1"/>
  <c r="AM367" i="1"/>
  <c r="AN367" i="1" s="1"/>
  <c r="AS367" i="1" s="1"/>
  <c r="AM370" i="1"/>
  <c r="AN370" i="1" s="1"/>
  <c r="AS370" i="1" s="1"/>
  <c r="AM371" i="1"/>
  <c r="AN371" i="1" s="1"/>
  <c r="AS371" i="1" s="1"/>
  <c r="AM374" i="1"/>
  <c r="AN374" i="1" s="1"/>
  <c r="AS374" i="1" s="1"/>
  <c r="AM376" i="1"/>
  <c r="AN376" i="1" s="1"/>
  <c r="AS376" i="1" s="1"/>
  <c r="AM377" i="1"/>
  <c r="AN377" i="1" s="1"/>
  <c r="AS377" i="1" s="1"/>
  <c r="AM379" i="1"/>
  <c r="AN379" i="1" s="1"/>
  <c r="AS379" i="1" s="1"/>
  <c r="AM380" i="1"/>
  <c r="AN380" i="1" s="1"/>
  <c r="AS380" i="1" s="1"/>
  <c r="AM383" i="1"/>
  <c r="AN383" i="1" s="1"/>
  <c r="AS383" i="1" s="1"/>
  <c r="AM391" i="1"/>
  <c r="AN391" i="1" s="1"/>
  <c r="AS391" i="1" s="1"/>
  <c r="AM398" i="1"/>
  <c r="AN398" i="1" s="1"/>
  <c r="AS398" i="1" s="1"/>
  <c r="AM406" i="1"/>
  <c r="AN406" i="1" s="1"/>
  <c r="AS406" i="1" s="1"/>
  <c r="AM384" i="1"/>
  <c r="AN384" i="1" s="1"/>
  <c r="AS384" i="1" s="1"/>
  <c r="AM385" i="1"/>
  <c r="AN385" i="1" s="1"/>
  <c r="AS385" i="1" s="1"/>
  <c r="AM386" i="1"/>
  <c r="AN386" i="1" s="1"/>
  <c r="AS386" i="1" s="1"/>
  <c r="AM394" i="1"/>
  <c r="AN394" i="1" s="1"/>
  <c r="AS394" i="1" s="1"/>
  <c r="AM395" i="1"/>
  <c r="AN395" i="1" s="1"/>
  <c r="AS395" i="1" s="1"/>
  <c r="AM396" i="1"/>
  <c r="AN396" i="1" s="1"/>
  <c r="AS396" i="1" s="1"/>
  <c r="AM397" i="1"/>
  <c r="AN397" i="1" s="1"/>
  <c r="AS397" i="1" s="1"/>
  <c r="AM407" i="1"/>
  <c r="AN407" i="1" s="1"/>
  <c r="AS407" i="1" s="1"/>
  <c r="AM408" i="1"/>
  <c r="AN408" i="1" s="1"/>
  <c r="AS408" i="1" s="1"/>
  <c r="AM411" i="1"/>
  <c r="AN411" i="1" s="1"/>
  <c r="AS411" i="1" s="1"/>
  <c r="AM412" i="1"/>
  <c r="AN412" i="1" s="1"/>
  <c r="AS412" i="1" s="1"/>
  <c r="AM414" i="1"/>
  <c r="AN414" i="1" s="1"/>
  <c r="AS414" i="1" s="1"/>
  <c r="AM437" i="1"/>
  <c r="AN437" i="1" s="1"/>
  <c r="AS437" i="1" s="1"/>
  <c r="AM448" i="1"/>
  <c r="AN448" i="1" s="1"/>
  <c r="AS448" i="1" s="1"/>
  <c r="AM456" i="1"/>
  <c r="AN456" i="1" s="1"/>
  <c r="AS456" i="1" s="1"/>
  <c r="AM464" i="1"/>
  <c r="AN464" i="1" s="1"/>
  <c r="AS464" i="1" s="1"/>
  <c r="AM472" i="1"/>
  <c r="AN472" i="1" s="1"/>
  <c r="AS472" i="1" s="1"/>
  <c r="AM427" i="1"/>
  <c r="AN427" i="1" s="1"/>
  <c r="AS427" i="1" s="1"/>
  <c r="AM428" i="1"/>
  <c r="AN428" i="1" s="1"/>
  <c r="AS428" i="1" s="1"/>
  <c r="AM429" i="1"/>
  <c r="AN429" i="1" s="1"/>
  <c r="AS429" i="1" s="1"/>
  <c r="AM430" i="1"/>
  <c r="AN430" i="1" s="1"/>
  <c r="AS430" i="1" s="1"/>
  <c r="AM431" i="1"/>
  <c r="AN431" i="1" s="1"/>
  <c r="AS431" i="1" s="1"/>
  <c r="AM446" i="1"/>
  <c r="AN446" i="1" s="1"/>
  <c r="AS446" i="1" s="1"/>
  <c r="AM447" i="1"/>
  <c r="AN447" i="1" s="1"/>
  <c r="AS447" i="1" s="1"/>
  <c r="AM449" i="1"/>
  <c r="AN449" i="1" s="1"/>
  <c r="AS449" i="1" s="1"/>
  <c r="AM450" i="1"/>
  <c r="AN450" i="1" s="1"/>
  <c r="AS450" i="1" s="1"/>
  <c r="AM451" i="1"/>
  <c r="AN451" i="1" s="1"/>
  <c r="AS451" i="1" s="1"/>
  <c r="AM452" i="1"/>
  <c r="AN452" i="1" s="1"/>
  <c r="AS452" i="1" s="1"/>
  <c r="AM453" i="1"/>
  <c r="AN453" i="1" s="1"/>
  <c r="AS453" i="1" s="1"/>
  <c r="AM454" i="1"/>
  <c r="AN454" i="1" s="1"/>
  <c r="AS454" i="1" s="1"/>
  <c r="AM455" i="1"/>
  <c r="AN455" i="1" s="1"/>
  <c r="AS455" i="1" s="1"/>
  <c r="AM467" i="1"/>
  <c r="AN467" i="1" s="1"/>
  <c r="AS467" i="1" s="1"/>
  <c r="AM468" i="1"/>
  <c r="AN468" i="1" s="1"/>
  <c r="AS468" i="1" s="1"/>
  <c r="AM469" i="1"/>
  <c r="AN469" i="1" s="1"/>
  <c r="AS469" i="1" s="1"/>
  <c r="AM470" i="1"/>
  <c r="AN470" i="1" s="1"/>
  <c r="AS470" i="1" s="1"/>
  <c r="AM471" i="1"/>
  <c r="AN471" i="1" s="1"/>
  <c r="AS471" i="1" s="1"/>
  <c r="AM473" i="1"/>
  <c r="AN473" i="1" s="1"/>
  <c r="AS473" i="1" s="1"/>
  <c r="AM474" i="1"/>
  <c r="AN474" i="1" s="1"/>
  <c r="AS474" i="1" s="1"/>
  <c r="AM476" i="1"/>
  <c r="AN476" i="1" s="1"/>
  <c r="AS476" i="1" s="1"/>
  <c r="AM477" i="1"/>
  <c r="AN477" i="1" s="1"/>
  <c r="AS477" i="1" s="1"/>
  <c r="AM479" i="1"/>
  <c r="AN479" i="1" s="1"/>
  <c r="AS479" i="1" s="1"/>
  <c r="AM480" i="1"/>
  <c r="AN480" i="1" s="1"/>
  <c r="AS480" i="1" s="1"/>
  <c r="AM481" i="1"/>
  <c r="AN481" i="1" s="1"/>
  <c r="AS481" i="1" s="1"/>
  <c r="AM482" i="1"/>
  <c r="AN482" i="1" s="1"/>
  <c r="AS482" i="1" s="1"/>
  <c r="AM415" i="1"/>
  <c r="AN415" i="1" s="1"/>
  <c r="AS415" i="1" s="1"/>
  <c r="AM416" i="1"/>
  <c r="AN416" i="1" s="1"/>
  <c r="AS416" i="1" s="1"/>
  <c r="AM417" i="1"/>
  <c r="AN417" i="1" s="1"/>
  <c r="AS417" i="1" s="1"/>
  <c r="AM418" i="1"/>
  <c r="AN418" i="1" s="1"/>
  <c r="AS418" i="1" s="1"/>
  <c r="AM419" i="1"/>
  <c r="AN419" i="1" s="1"/>
  <c r="AS419" i="1" s="1"/>
  <c r="AM420" i="1"/>
  <c r="AN420" i="1" s="1"/>
  <c r="AS420" i="1" s="1"/>
  <c r="AM421" i="1"/>
  <c r="AN421" i="1" s="1"/>
  <c r="AS421" i="1" s="1"/>
  <c r="AM424" i="1"/>
  <c r="AN424" i="1" s="1"/>
  <c r="AS424" i="1" s="1"/>
  <c r="AM426" i="1"/>
  <c r="AN426" i="1" s="1"/>
  <c r="AS426" i="1" s="1"/>
  <c r="AM485" i="1"/>
  <c r="AN485" i="1" s="1"/>
  <c r="AS485" i="1" s="1"/>
  <c r="AM488" i="1"/>
  <c r="AN488" i="1" s="1"/>
  <c r="AS488" i="1" s="1"/>
  <c r="AM496" i="1"/>
  <c r="AN496" i="1" s="1"/>
  <c r="AS496" i="1" s="1"/>
  <c r="AM507" i="1"/>
  <c r="AN507" i="1" s="1"/>
  <c r="AS507" i="1" s="1"/>
  <c r="AM518" i="1"/>
  <c r="AN518" i="1" s="1"/>
  <c r="AS518" i="1" s="1"/>
  <c r="AM524" i="1"/>
  <c r="AN524" i="1" s="1"/>
  <c r="AS524" i="1" s="1"/>
  <c r="AM533" i="1"/>
  <c r="AN533" i="1" s="1"/>
  <c r="AS533" i="1" s="1"/>
  <c r="AM537" i="1"/>
  <c r="AN537" i="1" s="1"/>
  <c r="AS537" i="1" s="1"/>
  <c r="AM489" i="1"/>
  <c r="AN489" i="1" s="1"/>
  <c r="AS489" i="1" s="1"/>
  <c r="AM490" i="1"/>
  <c r="AN490" i="1" s="1"/>
  <c r="AS490" i="1" s="1"/>
  <c r="AM491" i="1"/>
  <c r="AN491" i="1" s="1"/>
  <c r="AS491" i="1" s="1"/>
  <c r="AM492" i="1"/>
  <c r="AN492" i="1" s="1"/>
  <c r="AS492" i="1" s="1"/>
  <c r="AM493" i="1"/>
  <c r="AN493" i="1" s="1"/>
  <c r="AS493" i="1" s="1"/>
  <c r="AM494" i="1"/>
  <c r="AN494" i="1" s="1"/>
  <c r="AS494" i="1" s="1"/>
  <c r="AM495" i="1"/>
  <c r="AN495" i="1" s="1"/>
  <c r="AS495" i="1" s="1"/>
  <c r="AM497" i="1"/>
  <c r="AN497" i="1" s="1"/>
  <c r="AS497" i="1" s="1"/>
  <c r="AM498" i="1"/>
  <c r="AN498" i="1" s="1"/>
  <c r="AS498" i="1" s="1"/>
  <c r="AM510" i="1"/>
  <c r="AN510" i="1" s="1"/>
  <c r="AS510" i="1" s="1"/>
  <c r="AM511" i="1"/>
  <c r="AN511" i="1" s="1"/>
  <c r="AS511" i="1" s="1"/>
  <c r="AM512" i="1"/>
  <c r="AN512" i="1" s="1"/>
  <c r="AS512" i="1" s="1"/>
  <c r="AM513" i="1"/>
  <c r="AN513" i="1" s="1"/>
  <c r="AS513" i="1" s="1"/>
  <c r="AM514" i="1"/>
  <c r="AN514" i="1" s="1"/>
  <c r="AS514" i="1" s="1"/>
  <c r="AM515" i="1"/>
  <c r="AN515" i="1" s="1"/>
  <c r="AS515" i="1" s="1"/>
  <c r="AM516" i="1"/>
  <c r="AN516" i="1" s="1"/>
  <c r="AS516" i="1" s="1"/>
  <c r="AM517" i="1"/>
  <c r="AN517" i="1" s="1"/>
  <c r="AS517" i="1" s="1"/>
  <c r="AM519" i="1"/>
  <c r="AN519" i="1" s="1"/>
  <c r="AS519" i="1" s="1"/>
  <c r="AM520" i="1"/>
  <c r="AN520" i="1" s="1"/>
  <c r="AS520" i="1" s="1"/>
  <c r="AM521" i="1"/>
  <c r="AN521" i="1" s="1"/>
  <c r="AS521" i="1" s="1"/>
  <c r="AM534" i="1"/>
  <c r="AN534" i="1" s="1"/>
  <c r="AS534" i="1" s="1"/>
  <c r="AM535" i="1"/>
  <c r="AN535" i="1" s="1"/>
  <c r="AS535" i="1" s="1"/>
  <c r="AM536" i="1"/>
  <c r="AN536" i="1" s="1"/>
  <c r="AS536" i="1" s="1"/>
  <c r="AM539" i="1"/>
  <c r="AN539" i="1" s="1"/>
  <c r="AS539" i="1" s="1"/>
  <c r="AM540" i="1"/>
  <c r="AN540" i="1" s="1"/>
  <c r="AS540" i="1" s="1"/>
  <c r="AJ13" i="1"/>
  <c r="AK13" i="1" s="1"/>
  <c r="AR13" i="1" s="1"/>
  <c r="AJ79" i="1"/>
  <c r="AK79" i="1" s="1"/>
  <c r="AR79" i="1" s="1"/>
  <c r="AJ94" i="1"/>
  <c r="AK94" i="1" s="1"/>
  <c r="AR94" i="1" s="1"/>
  <c r="AJ95" i="1"/>
  <c r="AK95" i="1" s="1"/>
  <c r="AR95" i="1" s="1"/>
  <c r="AJ103" i="1"/>
  <c r="AK103" i="1" s="1"/>
  <c r="AR103" i="1" s="1"/>
  <c r="AJ106" i="1"/>
  <c r="AK106" i="1" s="1"/>
  <c r="AR106" i="1" s="1"/>
  <c r="AJ124" i="1"/>
  <c r="AK124" i="1" s="1"/>
  <c r="AR124" i="1" s="1"/>
  <c r="AJ54" i="1"/>
  <c r="AK54" i="1" s="1"/>
  <c r="AR54" i="1" s="1"/>
  <c r="AJ75" i="1"/>
  <c r="AK75" i="1" s="1"/>
  <c r="AR75" i="1" s="1"/>
  <c r="AJ76" i="1"/>
  <c r="AK76" i="1" s="1"/>
  <c r="AR76" i="1" s="1"/>
  <c r="AJ80" i="1"/>
  <c r="AK80" i="1" s="1"/>
  <c r="AR80" i="1" s="1"/>
  <c r="AJ87" i="1"/>
  <c r="AK87" i="1" s="1"/>
  <c r="AR87" i="1" s="1"/>
  <c r="AJ89" i="1"/>
  <c r="AK89" i="1" s="1"/>
  <c r="AR89" i="1" s="1"/>
  <c r="AJ90" i="1"/>
  <c r="AK90" i="1" s="1"/>
  <c r="AR90" i="1" s="1"/>
  <c r="AJ91" i="1"/>
  <c r="AK91" i="1" s="1"/>
  <c r="AR91" i="1" s="1"/>
  <c r="AJ92" i="1"/>
  <c r="AK92" i="1" s="1"/>
  <c r="AR92" i="1" s="1"/>
  <c r="AJ93" i="1"/>
  <c r="AK93" i="1" s="1"/>
  <c r="AR93" i="1" s="1"/>
  <c r="AJ99" i="1"/>
  <c r="AK99" i="1" s="1"/>
  <c r="AR99" i="1" s="1"/>
  <c r="AJ101" i="1"/>
  <c r="AK101" i="1" s="1"/>
  <c r="AR101" i="1" s="1"/>
  <c r="AJ108" i="1"/>
  <c r="AK108" i="1" s="1"/>
  <c r="AR108" i="1" s="1"/>
  <c r="AJ109" i="1"/>
  <c r="AK109" i="1" s="1"/>
  <c r="AR109" i="1" s="1"/>
  <c r="AJ110" i="1"/>
  <c r="AK110" i="1" s="1"/>
  <c r="AR110" i="1" s="1"/>
  <c r="AJ111" i="1"/>
  <c r="AK111" i="1" s="1"/>
  <c r="AR111" i="1" s="1"/>
  <c r="AJ112" i="1"/>
  <c r="AK112" i="1" s="1"/>
  <c r="AR112" i="1" s="1"/>
  <c r="AJ114" i="1"/>
  <c r="AK114" i="1" s="1"/>
  <c r="AR114" i="1" s="1"/>
  <c r="AJ115" i="1"/>
  <c r="AK115" i="1" s="1"/>
  <c r="AR115" i="1" s="1"/>
  <c r="AJ116" i="1"/>
  <c r="AK116" i="1" s="1"/>
  <c r="AR116" i="1" s="1"/>
  <c r="AJ117" i="1"/>
  <c r="AK117" i="1" s="1"/>
  <c r="AR117" i="1" s="1"/>
  <c r="AJ118" i="1"/>
  <c r="AK118" i="1" s="1"/>
  <c r="AR118" i="1" s="1"/>
  <c r="AJ119" i="1"/>
  <c r="AK119" i="1" s="1"/>
  <c r="AR119" i="1" s="1"/>
  <c r="AJ120" i="1"/>
  <c r="AK120" i="1" s="1"/>
  <c r="AR120" i="1" s="1"/>
  <c r="AJ121" i="1"/>
  <c r="AK121" i="1" s="1"/>
  <c r="AR121" i="1" s="1"/>
  <c r="AJ122" i="1"/>
  <c r="AK122" i="1" s="1"/>
  <c r="AR122" i="1" s="1"/>
  <c r="AJ123" i="1"/>
  <c r="AK123" i="1" s="1"/>
  <c r="AR123" i="1" s="1"/>
  <c r="AJ125" i="1"/>
  <c r="AK125" i="1" s="1"/>
  <c r="AR125" i="1" s="1"/>
  <c r="AJ26" i="1"/>
  <c r="AK26" i="1" s="1"/>
  <c r="AR26" i="1" s="1"/>
  <c r="AJ27" i="1"/>
  <c r="AK27" i="1" s="1"/>
  <c r="AR27" i="1" s="1"/>
  <c r="AJ28" i="1"/>
  <c r="AK28" i="1" s="1"/>
  <c r="AR28" i="1" s="1"/>
  <c r="AJ29" i="1"/>
  <c r="AK29" i="1" s="1"/>
  <c r="AR29" i="1" s="1"/>
  <c r="AJ30" i="1"/>
  <c r="AK30" i="1" s="1"/>
  <c r="AR30" i="1" s="1"/>
  <c r="AJ31" i="1"/>
  <c r="AK31" i="1" s="1"/>
  <c r="AR31" i="1" s="1"/>
  <c r="AJ32" i="1"/>
  <c r="AK32" i="1" s="1"/>
  <c r="AR32" i="1" s="1"/>
  <c r="AJ33" i="1"/>
  <c r="AK33" i="1" s="1"/>
  <c r="AR33" i="1" s="1"/>
  <c r="AJ34" i="1"/>
  <c r="AK34" i="1" s="1"/>
  <c r="AR34" i="1" s="1"/>
  <c r="AJ35" i="1"/>
  <c r="AK35" i="1" s="1"/>
  <c r="AR35" i="1" s="1"/>
  <c r="AJ37" i="1"/>
  <c r="AK37" i="1" s="1"/>
  <c r="AR37" i="1" s="1"/>
  <c r="AJ38" i="1"/>
  <c r="AK38" i="1" s="1"/>
  <c r="AR38" i="1" s="1"/>
  <c r="AJ39" i="1"/>
  <c r="AK39" i="1" s="1"/>
  <c r="AR39" i="1" s="1"/>
  <c r="AJ40" i="1"/>
  <c r="AK40" i="1" s="1"/>
  <c r="AR40" i="1" s="1"/>
  <c r="AJ41" i="1"/>
  <c r="AK41" i="1" s="1"/>
  <c r="AR41" i="1" s="1"/>
  <c r="AJ42" i="1"/>
  <c r="AK42" i="1" s="1"/>
  <c r="AR42" i="1" s="1"/>
  <c r="AJ43" i="1"/>
  <c r="AK43" i="1" s="1"/>
  <c r="AR43" i="1" s="1"/>
  <c r="AJ44" i="1"/>
  <c r="AK44" i="1" s="1"/>
  <c r="AR44" i="1" s="1"/>
  <c r="AJ45" i="1"/>
  <c r="AK45" i="1" s="1"/>
  <c r="AR45" i="1" s="1"/>
  <c r="AJ46" i="1"/>
  <c r="AK46" i="1" s="1"/>
  <c r="AR46" i="1" s="1"/>
  <c r="AJ48" i="1"/>
  <c r="AK48" i="1" s="1"/>
  <c r="AR48" i="1" s="1"/>
  <c r="AJ49" i="1"/>
  <c r="AK49" i="1" s="1"/>
  <c r="AR49" i="1" s="1"/>
  <c r="AJ50" i="1"/>
  <c r="AK50" i="1" s="1"/>
  <c r="AR50" i="1" s="1"/>
  <c r="AJ51" i="1"/>
  <c r="AK51" i="1" s="1"/>
  <c r="AR51" i="1" s="1"/>
  <c r="AJ52" i="1"/>
  <c r="AK52" i="1" s="1"/>
  <c r="AR52" i="1" s="1"/>
  <c r="AJ53" i="1"/>
  <c r="AK53" i="1" s="1"/>
  <c r="AR53" i="1" s="1"/>
  <c r="AJ56" i="1"/>
  <c r="AK56" i="1" s="1"/>
  <c r="AR56" i="1" s="1"/>
  <c r="AJ57" i="1"/>
  <c r="AK57" i="1" s="1"/>
  <c r="AR57" i="1" s="1"/>
  <c r="AJ58" i="1"/>
  <c r="AK58" i="1" s="1"/>
  <c r="AR58" i="1" s="1"/>
  <c r="AJ59" i="1"/>
  <c r="AK59" i="1" s="1"/>
  <c r="AR59" i="1" s="1"/>
  <c r="AJ60" i="1"/>
  <c r="AK60" i="1" s="1"/>
  <c r="AR60" i="1" s="1"/>
  <c r="AJ61" i="1"/>
  <c r="AK61" i="1" s="1"/>
  <c r="AR61" i="1" s="1"/>
  <c r="AJ62" i="1"/>
  <c r="AK62" i="1" s="1"/>
  <c r="AR62" i="1" s="1"/>
  <c r="AJ63" i="1"/>
  <c r="AK63" i="1" s="1"/>
  <c r="AR63" i="1" s="1"/>
  <c r="AJ64" i="1"/>
  <c r="AK64" i="1" s="1"/>
  <c r="AR64" i="1" s="1"/>
  <c r="AJ65" i="1"/>
  <c r="AK65" i="1" s="1"/>
  <c r="AR65" i="1" s="1"/>
  <c r="AJ67" i="1"/>
  <c r="AK67" i="1" s="1"/>
  <c r="AR67" i="1" s="1"/>
  <c r="AJ68" i="1"/>
  <c r="AK68" i="1" s="1"/>
  <c r="AR68" i="1" s="1"/>
  <c r="AJ69" i="1"/>
  <c r="AK69" i="1" s="1"/>
  <c r="AR69" i="1" s="1"/>
  <c r="AJ70" i="1"/>
  <c r="AK70" i="1" s="1"/>
  <c r="AR70" i="1" s="1"/>
  <c r="AJ71" i="1"/>
  <c r="AK71" i="1" s="1"/>
  <c r="AR71" i="1" s="1"/>
  <c r="AJ73" i="1"/>
  <c r="AK73" i="1" s="1"/>
  <c r="AR73" i="1" s="1"/>
  <c r="AJ74" i="1"/>
  <c r="AK74" i="1" s="1"/>
  <c r="AR74" i="1" s="1"/>
  <c r="AJ77" i="1"/>
  <c r="AK77" i="1" s="1"/>
  <c r="AR77" i="1" s="1"/>
  <c r="AJ78" i="1"/>
  <c r="AK78" i="1" s="1"/>
  <c r="AR78" i="1" s="1"/>
  <c r="AJ81" i="1"/>
  <c r="AK81" i="1" s="1"/>
  <c r="AR81" i="1" s="1"/>
  <c r="AJ82" i="1"/>
  <c r="AK82" i="1" s="1"/>
  <c r="AR82" i="1" s="1"/>
  <c r="AJ83" i="1"/>
  <c r="AK83" i="1" s="1"/>
  <c r="AR83" i="1" s="1"/>
  <c r="AJ85" i="1"/>
  <c r="AK85" i="1" s="1"/>
  <c r="AR85" i="1" s="1"/>
  <c r="AJ86" i="1"/>
  <c r="AK86" i="1" s="1"/>
  <c r="AR86" i="1" s="1"/>
  <c r="AJ132" i="1"/>
  <c r="AK132" i="1" s="1"/>
  <c r="AR132" i="1" s="1"/>
  <c r="AJ228" i="1"/>
  <c r="AK228" i="1" s="1"/>
  <c r="AR228" i="1" s="1"/>
  <c r="AJ246" i="1"/>
  <c r="AK246" i="1" s="1"/>
  <c r="AR246" i="1" s="1"/>
  <c r="AJ254" i="1"/>
  <c r="AK254" i="1" s="1"/>
  <c r="AR254" i="1" s="1"/>
  <c r="AJ260" i="1"/>
  <c r="AK260" i="1" s="1"/>
  <c r="AR260" i="1" s="1"/>
  <c r="AJ261" i="1"/>
  <c r="AK261" i="1" s="1"/>
  <c r="AR261" i="1" s="1"/>
  <c r="AJ262" i="1"/>
  <c r="AK262" i="1" s="1"/>
  <c r="AR262" i="1" s="1"/>
  <c r="AJ272" i="1"/>
  <c r="AK272" i="1" s="1"/>
  <c r="AR272" i="1" s="1"/>
  <c r="AJ140" i="1"/>
  <c r="AK140" i="1" s="1"/>
  <c r="AR140" i="1" s="1"/>
  <c r="AJ151" i="1"/>
  <c r="AK151" i="1" s="1"/>
  <c r="AR151" i="1" s="1"/>
  <c r="AJ162" i="1"/>
  <c r="AK162" i="1" s="1"/>
  <c r="AR162" i="1" s="1"/>
  <c r="AJ173" i="1"/>
  <c r="AK173" i="1" s="1"/>
  <c r="AR173" i="1" s="1"/>
  <c r="AJ184" i="1"/>
  <c r="AK184" i="1" s="1"/>
  <c r="AR184" i="1" s="1"/>
  <c r="AJ195" i="1"/>
  <c r="AK195" i="1" s="1"/>
  <c r="AR195" i="1" s="1"/>
  <c r="AJ200" i="1"/>
  <c r="AK200" i="1" s="1"/>
  <c r="AR200" i="1" s="1"/>
  <c r="AJ206" i="1"/>
  <c r="AK206" i="1" s="1"/>
  <c r="AR206" i="1" s="1"/>
  <c r="AJ217" i="1"/>
  <c r="AK217" i="1" s="1"/>
  <c r="AR217" i="1" s="1"/>
  <c r="AJ229" i="1"/>
  <c r="AK229" i="1" s="1"/>
  <c r="AR229" i="1" s="1"/>
  <c r="AJ230" i="1"/>
  <c r="AK230" i="1" s="1"/>
  <c r="AR230" i="1" s="1"/>
  <c r="AJ235" i="1"/>
  <c r="AK235" i="1" s="1"/>
  <c r="AR235" i="1" s="1"/>
  <c r="AJ236" i="1"/>
  <c r="AK236" i="1" s="1"/>
  <c r="AR236" i="1" s="1"/>
  <c r="AJ241" i="1"/>
  <c r="AK241" i="1" s="1"/>
  <c r="AR241" i="1" s="1"/>
  <c r="AJ242" i="1"/>
  <c r="AK242" i="1" s="1"/>
  <c r="AR242" i="1" s="1"/>
  <c r="AJ243" i="1"/>
  <c r="AK243" i="1" s="1"/>
  <c r="AR243" i="1" s="1"/>
  <c r="AJ244" i="1"/>
  <c r="AK244" i="1" s="1"/>
  <c r="AR244" i="1" s="1"/>
  <c r="AJ245" i="1"/>
  <c r="AK245" i="1" s="1"/>
  <c r="AR245" i="1" s="1"/>
  <c r="AJ247" i="1"/>
  <c r="AK247" i="1" s="1"/>
  <c r="AR247" i="1" s="1"/>
  <c r="AJ248" i="1"/>
  <c r="AK248" i="1" s="1"/>
  <c r="AR248" i="1" s="1"/>
  <c r="AJ249" i="1"/>
  <c r="AK249" i="1" s="1"/>
  <c r="AR249" i="1" s="1"/>
  <c r="AJ251" i="1"/>
  <c r="AK251" i="1" s="1"/>
  <c r="AR251" i="1" s="1"/>
  <c r="AJ252" i="1"/>
  <c r="AK252" i="1" s="1"/>
  <c r="AR252" i="1" s="1"/>
  <c r="AJ263" i="1"/>
  <c r="AK263" i="1" s="1"/>
  <c r="AR263" i="1" s="1"/>
  <c r="AJ264" i="1"/>
  <c r="AK264" i="1" s="1"/>
  <c r="AR264" i="1" s="1"/>
  <c r="AJ265" i="1"/>
  <c r="AK265" i="1" s="1"/>
  <c r="AR265" i="1" s="1"/>
  <c r="AJ266" i="1"/>
  <c r="AK266" i="1" s="1"/>
  <c r="AR266" i="1" s="1"/>
  <c r="AJ267" i="1"/>
  <c r="AK267" i="1" s="1"/>
  <c r="AR267" i="1" s="1"/>
  <c r="AJ268" i="1"/>
  <c r="AK268" i="1" s="1"/>
  <c r="AR268" i="1" s="1"/>
  <c r="AJ269" i="1"/>
  <c r="AK269" i="1" s="1"/>
  <c r="AR269" i="1" s="1"/>
  <c r="AJ270" i="1"/>
  <c r="AK270" i="1" s="1"/>
  <c r="AR270" i="1" s="1"/>
  <c r="AJ271" i="1"/>
  <c r="AK271" i="1" s="1"/>
  <c r="AR271" i="1" s="1"/>
  <c r="AJ273" i="1"/>
  <c r="AK273" i="1" s="1"/>
  <c r="AR273" i="1" s="1"/>
  <c r="AJ274" i="1"/>
  <c r="AK274" i="1" s="1"/>
  <c r="AR274" i="1" s="1"/>
  <c r="AJ275" i="1"/>
  <c r="AK275" i="1" s="1"/>
  <c r="AR275" i="1" s="1"/>
  <c r="AJ276" i="1"/>
  <c r="AK276" i="1" s="1"/>
  <c r="AR276" i="1" s="1"/>
  <c r="AJ277" i="1"/>
  <c r="AK277" i="1" s="1"/>
  <c r="AR277" i="1" s="1"/>
  <c r="AJ278" i="1"/>
  <c r="AK278" i="1" s="1"/>
  <c r="AR278" i="1" s="1"/>
  <c r="AJ279" i="1"/>
  <c r="AK279" i="1" s="1"/>
  <c r="AR279" i="1" s="1"/>
  <c r="AJ280" i="1"/>
  <c r="AK280" i="1" s="1"/>
  <c r="AR280" i="1" s="1"/>
  <c r="AJ281" i="1"/>
  <c r="AK281" i="1" s="1"/>
  <c r="AR281" i="1" s="1"/>
  <c r="AJ282" i="1"/>
  <c r="AK282" i="1" s="1"/>
  <c r="AR282" i="1" s="1"/>
  <c r="AJ284" i="1"/>
  <c r="AK284" i="1" s="1"/>
  <c r="AR284" i="1" s="1"/>
  <c r="AJ285" i="1"/>
  <c r="AK285" i="1" s="1"/>
  <c r="AR285" i="1" s="1"/>
  <c r="AJ286" i="1"/>
  <c r="AK286" i="1" s="1"/>
  <c r="AR286" i="1" s="1"/>
  <c r="AJ287" i="1"/>
  <c r="AK287" i="1" s="1"/>
  <c r="AR287" i="1" s="1"/>
  <c r="AJ288" i="1"/>
  <c r="AK288" i="1" s="1"/>
  <c r="AR288" i="1" s="1"/>
  <c r="AJ289" i="1"/>
  <c r="AK289" i="1" s="1"/>
  <c r="AR289" i="1" s="1"/>
  <c r="AJ290" i="1"/>
  <c r="AK290" i="1" s="1"/>
  <c r="AR290" i="1" s="1"/>
  <c r="AJ291" i="1"/>
  <c r="AK291" i="1" s="1"/>
  <c r="AR291" i="1" s="1"/>
  <c r="AJ292" i="1"/>
  <c r="AK292" i="1" s="1"/>
  <c r="AR292" i="1" s="1"/>
  <c r="AJ293" i="1"/>
  <c r="AK293" i="1" s="1"/>
  <c r="AR293" i="1" s="1"/>
  <c r="AJ134" i="1"/>
  <c r="AK134" i="1" s="1"/>
  <c r="AR134" i="1" s="1"/>
  <c r="AJ135" i="1"/>
  <c r="AK135" i="1" s="1"/>
  <c r="AR135" i="1" s="1"/>
  <c r="AJ136" i="1"/>
  <c r="AK136" i="1" s="1"/>
  <c r="AR136" i="1" s="1"/>
  <c r="AJ137" i="1"/>
  <c r="AK137" i="1" s="1"/>
  <c r="AR137" i="1" s="1"/>
  <c r="AJ165" i="1"/>
  <c r="AK165" i="1" s="1"/>
  <c r="AR165" i="1" s="1"/>
  <c r="AJ166" i="1"/>
  <c r="AK166" i="1" s="1"/>
  <c r="AR166" i="1" s="1"/>
  <c r="AJ167" i="1"/>
  <c r="AK167" i="1" s="1"/>
  <c r="AR167" i="1" s="1"/>
  <c r="AJ168" i="1"/>
  <c r="AK168" i="1" s="1"/>
  <c r="AR168" i="1" s="1"/>
  <c r="AJ169" i="1"/>
  <c r="AK169" i="1" s="1"/>
  <c r="AR169" i="1" s="1"/>
  <c r="AJ170" i="1"/>
  <c r="AK170" i="1" s="1"/>
  <c r="AR170" i="1" s="1"/>
  <c r="AJ171" i="1"/>
  <c r="AK171" i="1" s="1"/>
  <c r="AR171" i="1" s="1"/>
  <c r="AJ172" i="1"/>
  <c r="AK172" i="1" s="1"/>
  <c r="AR172" i="1" s="1"/>
  <c r="AJ174" i="1"/>
  <c r="AK174" i="1" s="1"/>
  <c r="AR174" i="1" s="1"/>
  <c r="AJ175" i="1"/>
  <c r="AK175" i="1" s="1"/>
  <c r="AR175" i="1" s="1"/>
  <c r="AJ176" i="1"/>
  <c r="AK176" i="1" s="1"/>
  <c r="AR176" i="1" s="1"/>
  <c r="AJ177" i="1"/>
  <c r="AK177" i="1" s="1"/>
  <c r="AR177" i="1" s="1"/>
  <c r="AJ178" i="1"/>
  <c r="AK178" i="1" s="1"/>
  <c r="AR178" i="1" s="1"/>
  <c r="AJ179" i="1"/>
  <c r="AK179" i="1" s="1"/>
  <c r="AR179" i="1" s="1"/>
  <c r="AJ180" i="1"/>
  <c r="AK180" i="1" s="1"/>
  <c r="AR180" i="1" s="1"/>
  <c r="AJ181" i="1"/>
  <c r="AK181" i="1" s="1"/>
  <c r="AR181" i="1" s="1"/>
  <c r="AJ182" i="1"/>
  <c r="AK182" i="1" s="1"/>
  <c r="AR182" i="1" s="1"/>
  <c r="AJ183" i="1"/>
  <c r="AK183" i="1" s="1"/>
  <c r="AR183" i="1" s="1"/>
  <c r="AJ185" i="1"/>
  <c r="AK185" i="1" s="1"/>
  <c r="AR185" i="1" s="1"/>
  <c r="AJ186" i="1"/>
  <c r="AK186" i="1" s="1"/>
  <c r="AR186" i="1" s="1"/>
  <c r="AJ187" i="1"/>
  <c r="AK187" i="1" s="1"/>
  <c r="AR187" i="1" s="1"/>
  <c r="AJ188" i="1"/>
  <c r="AK188" i="1" s="1"/>
  <c r="AR188" i="1" s="1"/>
  <c r="AJ189" i="1"/>
  <c r="AK189" i="1" s="1"/>
  <c r="AR189" i="1" s="1"/>
  <c r="AJ190" i="1"/>
  <c r="AK190" i="1" s="1"/>
  <c r="AR190" i="1" s="1"/>
  <c r="AJ191" i="1"/>
  <c r="AK191" i="1" s="1"/>
  <c r="AR191" i="1" s="1"/>
  <c r="AJ192" i="1"/>
  <c r="AK192" i="1" s="1"/>
  <c r="AR192" i="1" s="1"/>
  <c r="AJ193" i="1"/>
  <c r="AK193" i="1" s="1"/>
  <c r="AR193" i="1" s="1"/>
  <c r="AJ194" i="1"/>
  <c r="AK194" i="1" s="1"/>
  <c r="AR194" i="1" s="1"/>
  <c r="AJ196" i="1"/>
  <c r="AK196" i="1" s="1"/>
  <c r="AR196" i="1" s="1"/>
  <c r="AJ197" i="1"/>
  <c r="AK197" i="1" s="1"/>
  <c r="AR197" i="1" s="1"/>
  <c r="AJ198" i="1"/>
  <c r="AK198" i="1" s="1"/>
  <c r="AR198" i="1" s="1"/>
  <c r="AJ199" i="1"/>
  <c r="AK199" i="1" s="1"/>
  <c r="AR199" i="1" s="1"/>
  <c r="AJ201" i="1"/>
  <c r="AK201" i="1" s="1"/>
  <c r="AR201" i="1" s="1"/>
  <c r="AJ202" i="1"/>
  <c r="AK202" i="1" s="1"/>
  <c r="AR202" i="1" s="1"/>
  <c r="AJ203" i="1"/>
  <c r="AK203" i="1" s="1"/>
  <c r="AR203" i="1" s="1"/>
  <c r="AJ204" i="1"/>
  <c r="AK204" i="1" s="1"/>
  <c r="AR204" i="1" s="1"/>
  <c r="AJ205" i="1"/>
  <c r="AK205" i="1" s="1"/>
  <c r="AR205" i="1" s="1"/>
  <c r="AJ207" i="1"/>
  <c r="AK207" i="1" s="1"/>
  <c r="AR207" i="1" s="1"/>
  <c r="AJ208" i="1"/>
  <c r="AK208" i="1" s="1"/>
  <c r="AR208" i="1" s="1"/>
  <c r="AJ209" i="1"/>
  <c r="AK209" i="1" s="1"/>
  <c r="AR209" i="1" s="1"/>
  <c r="AJ227" i="1"/>
  <c r="AK227" i="1" s="1"/>
  <c r="AR227" i="1" s="1"/>
  <c r="AJ231" i="1"/>
  <c r="AK231" i="1" s="1"/>
  <c r="AR231" i="1" s="1"/>
  <c r="AJ232" i="1"/>
  <c r="AK232" i="1" s="1"/>
  <c r="AR232" i="1" s="1"/>
  <c r="AJ233" i="1"/>
  <c r="AK233" i="1" s="1"/>
  <c r="AR233" i="1" s="1"/>
  <c r="AJ234" i="1"/>
  <c r="AK234" i="1" s="1"/>
  <c r="AR234" i="1" s="1"/>
  <c r="AJ238" i="1"/>
  <c r="AK238" i="1" s="1"/>
  <c r="AR238" i="1" s="1"/>
  <c r="AJ239" i="1"/>
  <c r="AK239" i="1" s="1"/>
  <c r="AR239" i="1" s="1"/>
  <c r="AJ240" i="1"/>
  <c r="AK240" i="1" s="1"/>
  <c r="AR240" i="1" s="1"/>
  <c r="AJ294" i="1"/>
  <c r="AK294" i="1" s="1"/>
  <c r="AR294" i="1" s="1"/>
  <c r="AJ309" i="1"/>
  <c r="AK309" i="1" s="1"/>
  <c r="AR309" i="1" s="1"/>
  <c r="AJ310" i="1"/>
  <c r="AK310" i="1" s="1"/>
  <c r="AR310" i="1" s="1"/>
  <c r="AJ311" i="1"/>
  <c r="AK311" i="1" s="1"/>
  <c r="AR311" i="1" s="1"/>
  <c r="AJ312" i="1"/>
  <c r="AK312" i="1" s="1"/>
  <c r="AR312" i="1" s="1"/>
  <c r="AJ313" i="1"/>
  <c r="AK313" i="1" s="1"/>
  <c r="AR313" i="1" s="1"/>
  <c r="AJ314" i="1"/>
  <c r="AK314" i="1" s="1"/>
  <c r="AR314" i="1" s="1"/>
  <c r="AJ315" i="1"/>
  <c r="AK315" i="1" s="1"/>
  <c r="AR315" i="1" s="1"/>
  <c r="AJ297" i="1"/>
  <c r="AK297" i="1" s="1"/>
  <c r="AR297" i="1" s="1"/>
  <c r="AJ298" i="1"/>
  <c r="AK298" i="1" s="1"/>
  <c r="AR298" i="1" s="1"/>
  <c r="AJ299" i="1"/>
  <c r="AK299" i="1" s="1"/>
  <c r="AR299" i="1" s="1"/>
  <c r="AJ300" i="1"/>
  <c r="AK300" i="1" s="1"/>
  <c r="AR300" i="1" s="1"/>
  <c r="AJ301" i="1"/>
  <c r="AK301" i="1" s="1"/>
  <c r="AR301" i="1" s="1"/>
  <c r="AJ303" i="1"/>
  <c r="AK303" i="1" s="1"/>
  <c r="AR303" i="1" s="1"/>
  <c r="AJ304" i="1"/>
  <c r="AK304" i="1" s="1"/>
  <c r="AR304" i="1" s="1"/>
  <c r="AJ305" i="1"/>
  <c r="AK305" i="1" s="1"/>
  <c r="AR305" i="1" s="1"/>
  <c r="AJ307" i="1"/>
  <c r="AK307" i="1" s="1"/>
  <c r="AR307" i="1" s="1"/>
  <c r="AJ308" i="1"/>
  <c r="AK308" i="1" s="1"/>
  <c r="AR308" i="1" s="1"/>
  <c r="AJ316" i="1"/>
  <c r="AK316" i="1" s="1"/>
  <c r="AR316" i="1" s="1"/>
  <c r="AJ321" i="1"/>
  <c r="AK321" i="1" s="1"/>
  <c r="AR321" i="1" s="1"/>
  <c r="AJ330" i="1"/>
  <c r="AK330" i="1" s="1"/>
  <c r="AR330" i="1" s="1"/>
  <c r="AJ337" i="1"/>
  <c r="AK337" i="1" s="1"/>
  <c r="AR337" i="1" s="1"/>
  <c r="AJ348" i="1"/>
  <c r="AK348" i="1" s="1"/>
  <c r="AR348" i="1" s="1"/>
  <c r="AJ354" i="1"/>
  <c r="AK354" i="1" s="1"/>
  <c r="AR354" i="1" s="1"/>
  <c r="AJ358" i="1"/>
  <c r="AK358" i="1" s="1"/>
  <c r="AR358" i="1" s="1"/>
  <c r="AJ360" i="1"/>
  <c r="AK360" i="1" s="1"/>
  <c r="AR360" i="1" s="1"/>
  <c r="AJ363" i="1"/>
  <c r="AK363" i="1" s="1"/>
  <c r="AR363" i="1" s="1"/>
  <c r="AJ317" i="1"/>
  <c r="AK317" i="1" s="1"/>
  <c r="AR317" i="1" s="1"/>
  <c r="AJ318" i="1"/>
  <c r="AK318" i="1" s="1"/>
  <c r="AR318" i="1" s="1"/>
  <c r="AJ322" i="1"/>
  <c r="AK322" i="1" s="1"/>
  <c r="AR322" i="1" s="1"/>
  <c r="AJ323" i="1"/>
  <c r="AK323" i="1" s="1"/>
  <c r="AR323" i="1" s="1"/>
  <c r="AJ324" i="1"/>
  <c r="AK324" i="1" s="1"/>
  <c r="AR324" i="1" s="1"/>
  <c r="AJ325" i="1"/>
  <c r="AK325" i="1" s="1"/>
  <c r="AR325" i="1" s="1"/>
  <c r="AJ326" i="1"/>
  <c r="AK326" i="1" s="1"/>
  <c r="AR326" i="1" s="1"/>
  <c r="AJ327" i="1"/>
  <c r="AK327" i="1" s="1"/>
  <c r="AR327" i="1" s="1"/>
  <c r="AJ328" i="1"/>
  <c r="AK328" i="1" s="1"/>
  <c r="AR328" i="1" s="1"/>
  <c r="AJ329" i="1"/>
  <c r="AK329" i="1" s="1"/>
  <c r="AR329" i="1" s="1"/>
  <c r="AJ331" i="1"/>
  <c r="AK331" i="1" s="1"/>
  <c r="AR331" i="1" s="1"/>
  <c r="AJ332" i="1"/>
  <c r="AK332" i="1" s="1"/>
  <c r="AR332" i="1" s="1"/>
  <c r="AJ338" i="1"/>
  <c r="AK338" i="1" s="1"/>
  <c r="AR338" i="1" s="1"/>
  <c r="AJ339" i="1"/>
  <c r="AK339" i="1" s="1"/>
  <c r="AR339" i="1" s="1"/>
  <c r="AJ340" i="1"/>
  <c r="AK340" i="1" s="1"/>
  <c r="AR340" i="1" s="1"/>
  <c r="AJ341" i="1"/>
  <c r="AK341" i="1" s="1"/>
  <c r="AR341" i="1" s="1"/>
  <c r="AJ342" i="1"/>
  <c r="AK342" i="1" s="1"/>
  <c r="AR342" i="1" s="1"/>
  <c r="AJ343" i="1"/>
  <c r="AK343" i="1" s="1"/>
  <c r="AR343" i="1" s="1"/>
  <c r="AJ344" i="1"/>
  <c r="AK344" i="1" s="1"/>
  <c r="AR344" i="1" s="1"/>
  <c r="AJ345" i="1"/>
  <c r="AK345" i="1" s="1"/>
  <c r="AR345" i="1" s="1"/>
  <c r="AJ346" i="1"/>
  <c r="AK346" i="1" s="1"/>
  <c r="AR346" i="1" s="1"/>
  <c r="AJ347" i="1"/>
  <c r="AK347" i="1" s="1"/>
  <c r="AR347" i="1" s="1"/>
  <c r="AJ349" i="1"/>
  <c r="AK349" i="1" s="1"/>
  <c r="AR349" i="1" s="1"/>
  <c r="AJ355" i="1"/>
  <c r="AK355" i="1" s="1"/>
  <c r="AR355" i="1" s="1"/>
  <c r="AJ356" i="1"/>
  <c r="AK356" i="1" s="1"/>
  <c r="AR356" i="1" s="1"/>
  <c r="AJ357" i="1"/>
  <c r="AK357" i="1" s="1"/>
  <c r="AR357" i="1" s="1"/>
  <c r="AJ361" i="1"/>
  <c r="AK361" i="1" s="1"/>
  <c r="AR361" i="1" s="1"/>
  <c r="AJ362" i="1"/>
  <c r="AK362" i="1" s="1"/>
  <c r="AR362" i="1" s="1"/>
  <c r="AJ364" i="1"/>
  <c r="AK364" i="1" s="1"/>
  <c r="AR364" i="1" s="1"/>
  <c r="AJ372" i="1"/>
  <c r="AK372" i="1" s="1"/>
  <c r="AR372" i="1" s="1"/>
  <c r="AJ375" i="1"/>
  <c r="AK375" i="1" s="1"/>
  <c r="AR375" i="1" s="1"/>
  <c r="AJ365" i="1"/>
  <c r="AK365" i="1" s="1"/>
  <c r="AR365" i="1" s="1"/>
  <c r="AJ366" i="1"/>
  <c r="AK366" i="1" s="1"/>
  <c r="AR366" i="1" s="1"/>
  <c r="AJ367" i="1"/>
  <c r="AK367" i="1" s="1"/>
  <c r="AR367" i="1" s="1"/>
  <c r="AJ370" i="1"/>
  <c r="AK370" i="1" s="1"/>
  <c r="AR370" i="1" s="1"/>
  <c r="AJ371" i="1"/>
  <c r="AK371" i="1" s="1"/>
  <c r="AR371" i="1" s="1"/>
  <c r="AJ374" i="1"/>
  <c r="AK374" i="1" s="1"/>
  <c r="AR374" i="1" s="1"/>
  <c r="AJ376" i="1"/>
  <c r="AK376" i="1" s="1"/>
  <c r="AR376" i="1" s="1"/>
  <c r="AJ377" i="1"/>
  <c r="AK377" i="1" s="1"/>
  <c r="AR377" i="1" s="1"/>
  <c r="AJ379" i="1"/>
  <c r="AK379" i="1" s="1"/>
  <c r="AR379" i="1" s="1"/>
  <c r="AJ380" i="1"/>
  <c r="AK380" i="1" s="1"/>
  <c r="AR380" i="1" s="1"/>
  <c r="AJ383" i="1"/>
  <c r="AK383" i="1" s="1"/>
  <c r="AR383" i="1" s="1"/>
  <c r="AJ391" i="1"/>
  <c r="AK391" i="1" s="1"/>
  <c r="AR391" i="1" s="1"/>
  <c r="AJ398" i="1"/>
  <c r="AK398" i="1" s="1"/>
  <c r="AR398" i="1" s="1"/>
  <c r="AJ406" i="1"/>
  <c r="AK406" i="1" s="1"/>
  <c r="AR406" i="1" s="1"/>
  <c r="AJ384" i="1"/>
  <c r="AK384" i="1" s="1"/>
  <c r="AR384" i="1" s="1"/>
  <c r="AJ385" i="1"/>
  <c r="AK385" i="1" s="1"/>
  <c r="AR385" i="1" s="1"/>
  <c r="AJ386" i="1"/>
  <c r="AK386" i="1" s="1"/>
  <c r="AR386" i="1" s="1"/>
  <c r="AJ394" i="1"/>
  <c r="AK394" i="1" s="1"/>
  <c r="AR394" i="1" s="1"/>
  <c r="AJ395" i="1"/>
  <c r="AK395" i="1" s="1"/>
  <c r="AR395" i="1" s="1"/>
  <c r="AJ396" i="1"/>
  <c r="AK396" i="1" s="1"/>
  <c r="AR396" i="1" s="1"/>
  <c r="AJ397" i="1"/>
  <c r="AK397" i="1" s="1"/>
  <c r="AR397" i="1" s="1"/>
  <c r="AJ407" i="1"/>
  <c r="AK407" i="1" s="1"/>
  <c r="AR407" i="1" s="1"/>
  <c r="AJ408" i="1"/>
  <c r="AK408" i="1" s="1"/>
  <c r="AR408" i="1" s="1"/>
  <c r="AJ411" i="1"/>
  <c r="AK411" i="1" s="1"/>
  <c r="AR411" i="1" s="1"/>
  <c r="AJ412" i="1"/>
  <c r="AK412" i="1" s="1"/>
  <c r="AR412" i="1" s="1"/>
  <c r="AJ414" i="1"/>
  <c r="AK414" i="1" s="1"/>
  <c r="AR414" i="1" s="1"/>
  <c r="AJ437" i="1"/>
  <c r="AK437" i="1" s="1"/>
  <c r="AR437" i="1" s="1"/>
  <c r="AJ448" i="1"/>
  <c r="AK448" i="1" s="1"/>
  <c r="AR448" i="1" s="1"/>
  <c r="AJ456" i="1"/>
  <c r="AK456" i="1" s="1"/>
  <c r="AR456" i="1" s="1"/>
  <c r="AJ464" i="1"/>
  <c r="AK464" i="1" s="1"/>
  <c r="AR464" i="1" s="1"/>
  <c r="AJ472" i="1"/>
  <c r="AK472" i="1" s="1"/>
  <c r="AR472" i="1" s="1"/>
  <c r="AJ427" i="1"/>
  <c r="AK427" i="1" s="1"/>
  <c r="AR427" i="1" s="1"/>
  <c r="AJ428" i="1"/>
  <c r="AK428" i="1" s="1"/>
  <c r="AR428" i="1" s="1"/>
  <c r="AJ429" i="1"/>
  <c r="AK429" i="1" s="1"/>
  <c r="AR429" i="1" s="1"/>
  <c r="AJ430" i="1"/>
  <c r="AK430" i="1" s="1"/>
  <c r="AR430" i="1" s="1"/>
  <c r="AJ431" i="1"/>
  <c r="AK431" i="1" s="1"/>
  <c r="AR431" i="1" s="1"/>
  <c r="AJ446" i="1"/>
  <c r="AK446" i="1" s="1"/>
  <c r="AR446" i="1" s="1"/>
  <c r="AJ447" i="1"/>
  <c r="AK447" i="1" s="1"/>
  <c r="AR447" i="1" s="1"/>
  <c r="AJ449" i="1"/>
  <c r="AK449" i="1" s="1"/>
  <c r="AR449" i="1" s="1"/>
  <c r="AJ450" i="1"/>
  <c r="AK450" i="1" s="1"/>
  <c r="AR450" i="1" s="1"/>
  <c r="AJ451" i="1"/>
  <c r="AK451" i="1" s="1"/>
  <c r="AR451" i="1" s="1"/>
  <c r="AJ452" i="1"/>
  <c r="AK452" i="1" s="1"/>
  <c r="AR452" i="1" s="1"/>
  <c r="AJ453" i="1"/>
  <c r="AK453" i="1" s="1"/>
  <c r="AR453" i="1" s="1"/>
  <c r="AJ454" i="1"/>
  <c r="AK454" i="1" s="1"/>
  <c r="AR454" i="1" s="1"/>
  <c r="AJ455" i="1"/>
  <c r="AK455" i="1" s="1"/>
  <c r="AR455" i="1" s="1"/>
  <c r="AJ467" i="1"/>
  <c r="AK467" i="1" s="1"/>
  <c r="AR467" i="1" s="1"/>
  <c r="AJ468" i="1"/>
  <c r="AK468" i="1" s="1"/>
  <c r="AR468" i="1" s="1"/>
  <c r="AJ469" i="1"/>
  <c r="AK469" i="1" s="1"/>
  <c r="AR469" i="1" s="1"/>
  <c r="AJ470" i="1"/>
  <c r="AK470" i="1" s="1"/>
  <c r="AR470" i="1" s="1"/>
  <c r="AJ471" i="1"/>
  <c r="AK471" i="1" s="1"/>
  <c r="AR471" i="1" s="1"/>
  <c r="AJ473" i="1"/>
  <c r="AK473" i="1" s="1"/>
  <c r="AR473" i="1" s="1"/>
  <c r="AJ474" i="1"/>
  <c r="AK474" i="1" s="1"/>
  <c r="AR474" i="1" s="1"/>
  <c r="AJ476" i="1"/>
  <c r="AK476" i="1" s="1"/>
  <c r="AR476" i="1" s="1"/>
  <c r="AJ477" i="1"/>
  <c r="AK477" i="1" s="1"/>
  <c r="AR477" i="1" s="1"/>
  <c r="AJ479" i="1"/>
  <c r="AK479" i="1" s="1"/>
  <c r="AR479" i="1" s="1"/>
  <c r="AJ480" i="1"/>
  <c r="AK480" i="1" s="1"/>
  <c r="AR480" i="1" s="1"/>
  <c r="AJ481" i="1"/>
  <c r="AK481" i="1" s="1"/>
  <c r="AR481" i="1" s="1"/>
  <c r="AJ482" i="1"/>
  <c r="AK482" i="1" s="1"/>
  <c r="AR482" i="1" s="1"/>
  <c r="AJ415" i="1"/>
  <c r="AK415" i="1" s="1"/>
  <c r="AR415" i="1" s="1"/>
  <c r="AJ416" i="1"/>
  <c r="AK416" i="1" s="1"/>
  <c r="AR416" i="1" s="1"/>
  <c r="AJ417" i="1"/>
  <c r="AK417" i="1" s="1"/>
  <c r="AR417" i="1" s="1"/>
  <c r="AJ418" i="1"/>
  <c r="AK418" i="1" s="1"/>
  <c r="AR418" i="1" s="1"/>
  <c r="AJ419" i="1"/>
  <c r="AK419" i="1" s="1"/>
  <c r="AR419" i="1" s="1"/>
  <c r="AJ420" i="1"/>
  <c r="AK420" i="1" s="1"/>
  <c r="AR420" i="1" s="1"/>
  <c r="AJ421" i="1"/>
  <c r="AK421" i="1" s="1"/>
  <c r="AR421" i="1" s="1"/>
  <c r="AJ424" i="1"/>
  <c r="AK424" i="1" s="1"/>
  <c r="AR424" i="1" s="1"/>
  <c r="AJ426" i="1"/>
  <c r="AK426" i="1" s="1"/>
  <c r="AR426" i="1" s="1"/>
  <c r="AJ485" i="1"/>
  <c r="AK485" i="1" s="1"/>
  <c r="AR485" i="1" s="1"/>
  <c r="AJ488" i="1"/>
  <c r="AK488" i="1" s="1"/>
  <c r="AR488" i="1" s="1"/>
  <c r="AJ496" i="1"/>
  <c r="AK496" i="1" s="1"/>
  <c r="AR496" i="1" s="1"/>
  <c r="AJ507" i="1"/>
  <c r="AK507" i="1" s="1"/>
  <c r="AR507" i="1" s="1"/>
  <c r="AJ518" i="1"/>
  <c r="AK518" i="1" s="1"/>
  <c r="AR518" i="1" s="1"/>
  <c r="AJ524" i="1"/>
  <c r="AK524" i="1" s="1"/>
  <c r="AR524" i="1" s="1"/>
  <c r="AJ533" i="1"/>
  <c r="AK533" i="1" s="1"/>
  <c r="AR533" i="1" s="1"/>
  <c r="AJ537" i="1"/>
  <c r="AK537" i="1" s="1"/>
  <c r="AR537" i="1" s="1"/>
  <c r="AJ489" i="1"/>
  <c r="AK489" i="1" s="1"/>
  <c r="AR489" i="1" s="1"/>
  <c r="AJ490" i="1"/>
  <c r="AK490" i="1" s="1"/>
  <c r="AR490" i="1" s="1"/>
  <c r="AJ491" i="1"/>
  <c r="AK491" i="1" s="1"/>
  <c r="AR491" i="1" s="1"/>
  <c r="AJ492" i="1"/>
  <c r="AK492" i="1" s="1"/>
  <c r="AR492" i="1" s="1"/>
  <c r="AJ493" i="1"/>
  <c r="AK493" i="1" s="1"/>
  <c r="AR493" i="1" s="1"/>
  <c r="AJ494" i="1"/>
  <c r="AK494" i="1" s="1"/>
  <c r="AR494" i="1" s="1"/>
  <c r="AJ495" i="1"/>
  <c r="AK495" i="1" s="1"/>
  <c r="AR495" i="1" s="1"/>
  <c r="AJ497" i="1"/>
  <c r="AK497" i="1" s="1"/>
  <c r="AR497" i="1" s="1"/>
  <c r="AJ498" i="1"/>
  <c r="AK498" i="1" s="1"/>
  <c r="AR498" i="1" s="1"/>
  <c r="AJ510" i="1"/>
  <c r="AK510" i="1" s="1"/>
  <c r="AR510" i="1" s="1"/>
  <c r="AJ511" i="1"/>
  <c r="AK511" i="1" s="1"/>
  <c r="AR511" i="1" s="1"/>
  <c r="AJ512" i="1"/>
  <c r="AK512" i="1" s="1"/>
  <c r="AR512" i="1" s="1"/>
  <c r="AJ513" i="1"/>
  <c r="AK513" i="1" s="1"/>
  <c r="AR513" i="1" s="1"/>
  <c r="AJ514" i="1"/>
  <c r="AK514" i="1" s="1"/>
  <c r="AR514" i="1" s="1"/>
  <c r="AJ515" i="1"/>
  <c r="AK515" i="1" s="1"/>
  <c r="AR515" i="1" s="1"/>
  <c r="AJ516" i="1"/>
  <c r="AK516" i="1" s="1"/>
  <c r="AR516" i="1" s="1"/>
  <c r="AJ517" i="1"/>
  <c r="AK517" i="1" s="1"/>
  <c r="AR517" i="1" s="1"/>
  <c r="AJ519" i="1"/>
  <c r="AK519" i="1" s="1"/>
  <c r="AR519" i="1" s="1"/>
  <c r="AJ520" i="1"/>
  <c r="AK520" i="1" s="1"/>
  <c r="AR520" i="1" s="1"/>
  <c r="AJ521" i="1"/>
  <c r="AK521" i="1" s="1"/>
  <c r="AR521" i="1" s="1"/>
  <c r="AJ534" i="1"/>
  <c r="AK534" i="1" s="1"/>
  <c r="AR534" i="1" s="1"/>
  <c r="AJ535" i="1"/>
  <c r="AK535" i="1" s="1"/>
  <c r="AR535" i="1" s="1"/>
  <c r="AJ536" i="1"/>
  <c r="AK536" i="1" s="1"/>
  <c r="AR536" i="1" s="1"/>
  <c r="AJ539" i="1"/>
  <c r="AK539" i="1" s="1"/>
  <c r="AR539" i="1" s="1"/>
  <c r="AJ540" i="1"/>
  <c r="AK540" i="1" s="1"/>
  <c r="AR540" i="1" s="1"/>
  <c r="AG13" i="1"/>
  <c r="AH13" i="1" s="1"/>
  <c r="AQ13" i="1" s="1"/>
  <c r="AG79" i="1"/>
  <c r="AH79" i="1" s="1"/>
  <c r="AQ79" i="1" s="1"/>
  <c r="AG94" i="1"/>
  <c r="AH94" i="1" s="1"/>
  <c r="AQ94" i="1" s="1"/>
  <c r="AG95" i="1"/>
  <c r="AH95" i="1" s="1"/>
  <c r="AQ95" i="1" s="1"/>
  <c r="AG103" i="1"/>
  <c r="AH103" i="1" s="1"/>
  <c r="AQ103" i="1" s="1"/>
  <c r="AG106" i="1"/>
  <c r="AH106" i="1" s="1"/>
  <c r="AQ106" i="1" s="1"/>
  <c r="AG124" i="1"/>
  <c r="AH124" i="1" s="1"/>
  <c r="AQ124" i="1" s="1"/>
  <c r="AG54" i="1"/>
  <c r="AH54" i="1" s="1"/>
  <c r="AQ54" i="1" s="1"/>
  <c r="AG75" i="1"/>
  <c r="AH75" i="1" s="1"/>
  <c r="AQ75" i="1" s="1"/>
  <c r="AG76" i="1"/>
  <c r="AH76" i="1" s="1"/>
  <c r="AQ76" i="1" s="1"/>
  <c r="AG80" i="1"/>
  <c r="AH80" i="1" s="1"/>
  <c r="AQ80" i="1" s="1"/>
  <c r="AG87" i="1"/>
  <c r="AH87" i="1" s="1"/>
  <c r="AQ87" i="1" s="1"/>
  <c r="AG89" i="1"/>
  <c r="AH89" i="1" s="1"/>
  <c r="AQ89" i="1" s="1"/>
  <c r="AG90" i="1"/>
  <c r="AH90" i="1" s="1"/>
  <c r="AQ90" i="1" s="1"/>
  <c r="AG91" i="1"/>
  <c r="AH91" i="1" s="1"/>
  <c r="AQ91" i="1" s="1"/>
  <c r="AG92" i="1"/>
  <c r="AH92" i="1" s="1"/>
  <c r="AQ92" i="1" s="1"/>
  <c r="AG93" i="1"/>
  <c r="AH93" i="1" s="1"/>
  <c r="AQ93" i="1" s="1"/>
  <c r="AG99" i="1"/>
  <c r="AH99" i="1" s="1"/>
  <c r="AQ99" i="1" s="1"/>
  <c r="AG101" i="1"/>
  <c r="AH101" i="1" s="1"/>
  <c r="AQ101" i="1" s="1"/>
  <c r="AG108" i="1"/>
  <c r="AH108" i="1" s="1"/>
  <c r="AQ108" i="1" s="1"/>
  <c r="AG109" i="1"/>
  <c r="AH109" i="1" s="1"/>
  <c r="AQ109" i="1" s="1"/>
  <c r="AG110" i="1"/>
  <c r="AH110" i="1" s="1"/>
  <c r="AQ110" i="1" s="1"/>
  <c r="AG111" i="1"/>
  <c r="AH111" i="1" s="1"/>
  <c r="AQ111" i="1" s="1"/>
  <c r="AG112" i="1"/>
  <c r="AH112" i="1" s="1"/>
  <c r="AQ112" i="1" s="1"/>
  <c r="AG114" i="1"/>
  <c r="AH114" i="1" s="1"/>
  <c r="AQ114" i="1" s="1"/>
  <c r="AG115" i="1"/>
  <c r="AH115" i="1" s="1"/>
  <c r="AQ115" i="1" s="1"/>
  <c r="AG116" i="1"/>
  <c r="AH116" i="1" s="1"/>
  <c r="AQ116" i="1" s="1"/>
  <c r="AG117" i="1"/>
  <c r="AH117" i="1" s="1"/>
  <c r="AQ117" i="1" s="1"/>
  <c r="AG118" i="1"/>
  <c r="AH118" i="1" s="1"/>
  <c r="AQ118" i="1" s="1"/>
  <c r="AG119" i="1"/>
  <c r="AH119" i="1" s="1"/>
  <c r="AQ119" i="1" s="1"/>
  <c r="AG120" i="1"/>
  <c r="AH120" i="1" s="1"/>
  <c r="AQ120" i="1" s="1"/>
  <c r="AG121" i="1"/>
  <c r="AH121" i="1" s="1"/>
  <c r="AQ121" i="1" s="1"/>
  <c r="AG122" i="1"/>
  <c r="AH122" i="1" s="1"/>
  <c r="AQ122" i="1" s="1"/>
  <c r="AG123" i="1"/>
  <c r="AH123" i="1" s="1"/>
  <c r="AQ123" i="1" s="1"/>
  <c r="AG125" i="1"/>
  <c r="AH125" i="1" s="1"/>
  <c r="AQ125" i="1" s="1"/>
  <c r="AG26" i="1"/>
  <c r="AH26" i="1" s="1"/>
  <c r="AQ26" i="1" s="1"/>
  <c r="AG27" i="1"/>
  <c r="AH27" i="1" s="1"/>
  <c r="AQ27" i="1" s="1"/>
  <c r="AG28" i="1"/>
  <c r="AH28" i="1" s="1"/>
  <c r="AQ28" i="1" s="1"/>
  <c r="AG29" i="1"/>
  <c r="AH29" i="1" s="1"/>
  <c r="AQ29" i="1" s="1"/>
  <c r="AG30" i="1"/>
  <c r="AH30" i="1" s="1"/>
  <c r="AQ30" i="1" s="1"/>
  <c r="AG31" i="1"/>
  <c r="AH31" i="1" s="1"/>
  <c r="AQ31" i="1" s="1"/>
  <c r="AG32" i="1"/>
  <c r="AH32" i="1" s="1"/>
  <c r="AQ32" i="1" s="1"/>
  <c r="AG33" i="1"/>
  <c r="AH33" i="1" s="1"/>
  <c r="AQ33" i="1" s="1"/>
  <c r="AG34" i="1"/>
  <c r="AH34" i="1" s="1"/>
  <c r="AQ34" i="1" s="1"/>
  <c r="AG35" i="1"/>
  <c r="AH35" i="1" s="1"/>
  <c r="AQ35" i="1" s="1"/>
  <c r="AG37" i="1"/>
  <c r="AH37" i="1" s="1"/>
  <c r="AQ37" i="1" s="1"/>
  <c r="AG38" i="1"/>
  <c r="AH38" i="1" s="1"/>
  <c r="AQ38" i="1" s="1"/>
  <c r="AG39" i="1"/>
  <c r="AH39" i="1" s="1"/>
  <c r="AQ39" i="1" s="1"/>
  <c r="AG40" i="1"/>
  <c r="AH40" i="1" s="1"/>
  <c r="AQ40" i="1" s="1"/>
  <c r="AG41" i="1"/>
  <c r="AH41" i="1" s="1"/>
  <c r="AQ41" i="1" s="1"/>
  <c r="AG42" i="1"/>
  <c r="AH42" i="1" s="1"/>
  <c r="AQ42" i="1" s="1"/>
  <c r="AG43" i="1"/>
  <c r="AH43" i="1" s="1"/>
  <c r="AQ43" i="1" s="1"/>
  <c r="AG44" i="1"/>
  <c r="AH44" i="1" s="1"/>
  <c r="AQ44" i="1" s="1"/>
  <c r="AG45" i="1"/>
  <c r="AH45" i="1" s="1"/>
  <c r="AQ45" i="1" s="1"/>
  <c r="AG46" i="1"/>
  <c r="AH46" i="1" s="1"/>
  <c r="AQ46" i="1" s="1"/>
  <c r="AG48" i="1"/>
  <c r="AH48" i="1" s="1"/>
  <c r="AQ48" i="1" s="1"/>
  <c r="AG49" i="1"/>
  <c r="AH49" i="1" s="1"/>
  <c r="AQ49" i="1" s="1"/>
  <c r="AG50" i="1"/>
  <c r="AH50" i="1" s="1"/>
  <c r="AQ50" i="1" s="1"/>
  <c r="AG51" i="1"/>
  <c r="AH51" i="1" s="1"/>
  <c r="AQ51" i="1" s="1"/>
  <c r="AG52" i="1"/>
  <c r="AH52" i="1" s="1"/>
  <c r="AQ52" i="1" s="1"/>
  <c r="AG53" i="1"/>
  <c r="AH53" i="1" s="1"/>
  <c r="AQ53" i="1" s="1"/>
  <c r="AG56" i="1"/>
  <c r="AH56" i="1" s="1"/>
  <c r="AQ56" i="1" s="1"/>
  <c r="AG57" i="1"/>
  <c r="AH57" i="1" s="1"/>
  <c r="AQ57" i="1" s="1"/>
  <c r="AG58" i="1"/>
  <c r="AH58" i="1" s="1"/>
  <c r="AQ58" i="1" s="1"/>
  <c r="AG59" i="1"/>
  <c r="AH59" i="1" s="1"/>
  <c r="AQ59" i="1" s="1"/>
  <c r="AG60" i="1"/>
  <c r="AH60" i="1" s="1"/>
  <c r="AQ60" i="1" s="1"/>
  <c r="AG61" i="1"/>
  <c r="AH61" i="1" s="1"/>
  <c r="AQ61" i="1" s="1"/>
  <c r="AG62" i="1"/>
  <c r="AH62" i="1" s="1"/>
  <c r="AQ62" i="1" s="1"/>
  <c r="AG63" i="1"/>
  <c r="AH63" i="1" s="1"/>
  <c r="AQ63" i="1" s="1"/>
  <c r="AG64" i="1"/>
  <c r="AH64" i="1" s="1"/>
  <c r="AQ64" i="1" s="1"/>
  <c r="AG65" i="1"/>
  <c r="AH65" i="1" s="1"/>
  <c r="AQ65" i="1" s="1"/>
  <c r="AG67" i="1"/>
  <c r="AH67" i="1" s="1"/>
  <c r="AQ67" i="1" s="1"/>
  <c r="AG68" i="1"/>
  <c r="AH68" i="1" s="1"/>
  <c r="AQ68" i="1" s="1"/>
  <c r="AG69" i="1"/>
  <c r="AH69" i="1" s="1"/>
  <c r="AQ69" i="1" s="1"/>
  <c r="AG70" i="1"/>
  <c r="AH70" i="1" s="1"/>
  <c r="AQ70" i="1" s="1"/>
  <c r="AG71" i="1"/>
  <c r="AH71" i="1" s="1"/>
  <c r="AQ71" i="1" s="1"/>
  <c r="AG73" i="1"/>
  <c r="AH73" i="1" s="1"/>
  <c r="AQ73" i="1" s="1"/>
  <c r="AG74" i="1"/>
  <c r="AH74" i="1" s="1"/>
  <c r="AQ74" i="1" s="1"/>
  <c r="AG77" i="1"/>
  <c r="AH77" i="1" s="1"/>
  <c r="AQ77" i="1" s="1"/>
  <c r="AG78" i="1"/>
  <c r="AH78" i="1" s="1"/>
  <c r="AQ78" i="1" s="1"/>
  <c r="AG81" i="1"/>
  <c r="AH81" i="1" s="1"/>
  <c r="AQ81" i="1" s="1"/>
  <c r="AG82" i="1"/>
  <c r="AH82" i="1" s="1"/>
  <c r="AQ82" i="1" s="1"/>
  <c r="AG83" i="1"/>
  <c r="AH83" i="1" s="1"/>
  <c r="AQ83" i="1" s="1"/>
  <c r="AG85" i="1"/>
  <c r="AH85" i="1" s="1"/>
  <c r="AQ85" i="1" s="1"/>
  <c r="AG86" i="1"/>
  <c r="AH86" i="1" s="1"/>
  <c r="AQ86" i="1" s="1"/>
  <c r="AG132" i="1"/>
  <c r="AH132" i="1" s="1"/>
  <c r="AQ132" i="1" s="1"/>
  <c r="AG228" i="1"/>
  <c r="AH228" i="1" s="1"/>
  <c r="AQ228" i="1" s="1"/>
  <c r="AG246" i="1"/>
  <c r="AH246" i="1" s="1"/>
  <c r="AQ246" i="1" s="1"/>
  <c r="AG254" i="1"/>
  <c r="AH254" i="1" s="1"/>
  <c r="AQ254" i="1" s="1"/>
  <c r="AG260" i="1"/>
  <c r="AH260" i="1" s="1"/>
  <c r="AQ260" i="1" s="1"/>
  <c r="AG261" i="1"/>
  <c r="AH261" i="1" s="1"/>
  <c r="AQ261" i="1" s="1"/>
  <c r="AG262" i="1"/>
  <c r="AH262" i="1" s="1"/>
  <c r="AQ262" i="1" s="1"/>
  <c r="AG272" i="1"/>
  <c r="AH272" i="1" s="1"/>
  <c r="AQ272" i="1" s="1"/>
  <c r="AG140" i="1"/>
  <c r="AH140" i="1" s="1"/>
  <c r="AQ140" i="1" s="1"/>
  <c r="AG151" i="1"/>
  <c r="AH151" i="1" s="1"/>
  <c r="AQ151" i="1" s="1"/>
  <c r="AG162" i="1"/>
  <c r="AH162" i="1" s="1"/>
  <c r="AQ162" i="1" s="1"/>
  <c r="AG173" i="1"/>
  <c r="AH173" i="1" s="1"/>
  <c r="AQ173" i="1" s="1"/>
  <c r="AG184" i="1"/>
  <c r="AH184" i="1" s="1"/>
  <c r="AQ184" i="1" s="1"/>
  <c r="AG195" i="1"/>
  <c r="AH195" i="1" s="1"/>
  <c r="AQ195" i="1" s="1"/>
  <c r="AG200" i="1"/>
  <c r="AH200" i="1" s="1"/>
  <c r="AQ200" i="1" s="1"/>
  <c r="AG206" i="1"/>
  <c r="AH206" i="1" s="1"/>
  <c r="AQ206" i="1" s="1"/>
  <c r="AG217" i="1"/>
  <c r="AH217" i="1" s="1"/>
  <c r="AQ217" i="1" s="1"/>
  <c r="AG229" i="1"/>
  <c r="AH229" i="1" s="1"/>
  <c r="AQ229" i="1" s="1"/>
  <c r="AG230" i="1"/>
  <c r="AH230" i="1" s="1"/>
  <c r="AQ230" i="1" s="1"/>
  <c r="AG235" i="1"/>
  <c r="AH235" i="1" s="1"/>
  <c r="AQ235" i="1" s="1"/>
  <c r="AG236" i="1"/>
  <c r="AH236" i="1" s="1"/>
  <c r="AQ236" i="1" s="1"/>
  <c r="AG241" i="1"/>
  <c r="AH241" i="1" s="1"/>
  <c r="AQ241" i="1" s="1"/>
  <c r="AG242" i="1"/>
  <c r="AH242" i="1" s="1"/>
  <c r="AQ242" i="1" s="1"/>
  <c r="AG243" i="1"/>
  <c r="AH243" i="1" s="1"/>
  <c r="AQ243" i="1" s="1"/>
  <c r="AG244" i="1"/>
  <c r="AH244" i="1" s="1"/>
  <c r="AQ244" i="1" s="1"/>
  <c r="AG245" i="1"/>
  <c r="AH245" i="1" s="1"/>
  <c r="AQ245" i="1" s="1"/>
  <c r="AG247" i="1"/>
  <c r="AH247" i="1" s="1"/>
  <c r="AQ247" i="1" s="1"/>
  <c r="AG248" i="1"/>
  <c r="AH248" i="1" s="1"/>
  <c r="AQ248" i="1" s="1"/>
  <c r="AG249" i="1"/>
  <c r="AH249" i="1" s="1"/>
  <c r="AQ249" i="1" s="1"/>
  <c r="AG251" i="1"/>
  <c r="AH251" i="1" s="1"/>
  <c r="AQ251" i="1" s="1"/>
  <c r="AG252" i="1"/>
  <c r="AH252" i="1" s="1"/>
  <c r="AQ252" i="1" s="1"/>
  <c r="AG263" i="1"/>
  <c r="AH263" i="1" s="1"/>
  <c r="AQ263" i="1" s="1"/>
  <c r="AG264" i="1"/>
  <c r="AH264" i="1" s="1"/>
  <c r="AQ264" i="1" s="1"/>
  <c r="AG265" i="1"/>
  <c r="AH265" i="1" s="1"/>
  <c r="AQ265" i="1" s="1"/>
  <c r="AG266" i="1"/>
  <c r="AH266" i="1" s="1"/>
  <c r="AQ266" i="1" s="1"/>
  <c r="AG267" i="1"/>
  <c r="AH267" i="1" s="1"/>
  <c r="AQ267" i="1" s="1"/>
  <c r="AG268" i="1"/>
  <c r="AH268" i="1" s="1"/>
  <c r="AQ268" i="1" s="1"/>
  <c r="AG269" i="1"/>
  <c r="AH269" i="1" s="1"/>
  <c r="AQ269" i="1" s="1"/>
  <c r="AG270" i="1"/>
  <c r="AH270" i="1" s="1"/>
  <c r="AQ270" i="1" s="1"/>
  <c r="AG271" i="1"/>
  <c r="AH271" i="1" s="1"/>
  <c r="AQ271" i="1" s="1"/>
  <c r="AG273" i="1"/>
  <c r="AH273" i="1" s="1"/>
  <c r="AQ273" i="1" s="1"/>
  <c r="AG274" i="1"/>
  <c r="AH274" i="1" s="1"/>
  <c r="AQ274" i="1" s="1"/>
  <c r="AG275" i="1"/>
  <c r="AH275" i="1" s="1"/>
  <c r="AQ275" i="1" s="1"/>
  <c r="AG276" i="1"/>
  <c r="AH276" i="1" s="1"/>
  <c r="AQ276" i="1" s="1"/>
  <c r="AG277" i="1"/>
  <c r="AH277" i="1" s="1"/>
  <c r="AQ277" i="1" s="1"/>
  <c r="AG278" i="1"/>
  <c r="AH278" i="1" s="1"/>
  <c r="AQ278" i="1" s="1"/>
  <c r="AG279" i="1"/>
  <c r="AH279" i="1" s="1"/>
  <c r="AQ279" i="1" s="1"/>
  <c r="AG280" i="1"/>
  <c r="AH280" i="1" s="1"/>
  <c r="AQ280" i="1" s="1"/>
  <c r="AG281" i="1"/>
  <c r="AH281" i="1" s="1"/>
  <c r="AQ281" i="1" s="1"/>
  <c r="AG282" i="1"/>
  <c r="AH282" i="1" s="1"/>
  <c r="AQ282" i="1" s="1"/>
  <c r="AG284" i="1"/>
  <c r="AH284" i="1" s="1"/>
  <c r="AQ284" i="1" s="1"/>
  <c r="AG285" i="1"/>
  <c r="AH285" i="1" s="1"/>
  <c r="AQ285" i="1" s="1"/>
  <c r="AG286" i="1"/>
  <c r="AH286" i="1" s="1"/>
  <c r="AQ286" i="1" s="1"/>
  <c r="AG287" i="1"/>
  <c r="AH287" i="1" s="1"/>
  <c r="AQ287" i="1" s="1"/>
  <c r="AG288" i="1"/>
  <c r="AH288" i="1" s="1"/>
  <c r="AQ288" i="1" s="1"/>
  <c r="AG289" i="1"/>
  <c r="AH289" i="1" s="1"/>
  <c r="AQ289" i="1" s="1"/>
  <c r="AG290" i="1"/>
  <c r="AH290" i="1" s="1"/>
  <c r="AQ290" i="1" s="1"/>
  <c r="AG291" i="1"/>
  <c r="AH291" i="1" s="1"/>
  <c r="AQ291" i="1" s="1"/>
  <c r="AG292" i="1"/>
  <c r="AH292" i="1" s="1"/>
  <c r="AQ292" i="1" s="1"/>
  <c r="AG293" i="1"/>
  <c r="AH293" i="1" s="1"/>
  <c r="AQ293" i="1" s="1"/>
  <c r="AG134" i="1"/>
  <c r="AH134" i="1" s="1"/>
  <c r="AQ134" i="1" s="1"/>
  <c r="AG135" i="1"/>
  <c r="AH135" i="1" s="1"/>
  <c r="AQ135" i="1" s="1"/>
  <c r="AG136" i="1"/>
  <c r="AH136" i="1" s="1"/>
  <c r="AQ136" i="1" s="1"/>
  <c r="AG137" i="1"/>
  <c r="AH137" i="1" s="1"/>
  <c r="AQ137" i="1" s="1"/>
  <c r="AG165" i="1"/>
  <c r="AH165" i="1" s="1"/>
  <c r="AQ165" i="1" s="1"/>
  <c r="AG166" i="1"/>
  <c r="AH166" i="1" s="1"/>
  <c r="AQ166" i="1" s="1"/>
  <c r="AG167" i="1"/>
  <c r="AH167" i="1" s="1"/>
  <c r="AQ167" i="1" s="1"/>
  <c r="AG168" i="1"/>
  <c r="AH168" i="1" s="1"/>
  <c r="AQ168" i="1" s="1"/>
  <c r="AG169" i="1"/>
  <c r="AH169" i="1" s="1"/>
  <c r="AQ169" i="1" s="1"/>
  <c r="AG170" i="1"/>
  <c r="AH170" i="1" s="1"/>
  <c r="AQ170" i="1" s="1"/>
  <c r="AG171" i="1"/>
  <c r="AH171" i="1" s="1"/>
  <c r="AQ171" i="1" s="1"/>
  <c r="AG172" i="1"/>
  <c r="AH172" i="1" s="1"/>
  <c r="AQ172" i="1" s="1"/>
  <c r="AG174" i="1"/>
  <c r="AH174" i="1" s="1"/>
  <c r="AQ174" i="1" s="1"/>
  <c r="AG175" i="1"/>
  <c r="AH175" i="1" s="1"/>
  <c r="AQ175" i="1" s="1"/>
  <c r="AG176" i="1"/>
  <c r="AH176" i="1" s="1"/>
  <c r="AQ176" i="1" s="1"/>
  <c r="AG177" i="1"/>
  <c r="AH177" i="1" s="1"/>
  <c r="AQ177" i="1" s="1"/>
  <c r="AG178" i="1"/>
  <c r="AH178" i="1" s="1"/>
  <c r="AQ178" i="1" s="1"/>
  <c r="AG179" i="1"/>
  <c r="AH179" i="1" s="1"/>
  <c r="AQ179" i="1" s="1"/>
  <c r="AG180" i="1"/>
  <c r="AH180" i="1" s="1"/>
  <c r="AQ180" i="1" s="1"/>
  <c r="AG181" i="1"/>
  <c r="AH181" i="1" s="1"/>
  <c r="AQ181" i="1" s="1"/>
  <c r="AG182" i="1"/>
  <c r="AH182" i="1" s="1"/>
  <c r="AQ182" i="1" s="1"/>
  <c r="AG183" i="1"/>
  <c r="AH183" i="1" s="1"/>
  <c r="AQ183" i="1" s="1"/>
  <c r="AG185" i="1"/>
  <c r="AH185" i="1" s="1"/>
  <c r="AQ185" i="1" s="1"/>
  <c r="AG186" i="1"/>
  <c r="AH186" i="1" s="1"/>
  <c r="AQ186" i="1" s="1"/>
  <c r="AG187" i="1"/>
  <c r="AH187" i="1" s="1"/>
  <c r="AQ187" i="1" s="1"/>
  <c r="AG188" i="1"/>
  <c r="AH188" i="1" s="1"/>
  <c r="AQ188" i="1" s="1"/>
  <c r="AG189" i="1"/>
  <c r="AH189" i="1" s="1"/>
  <c r="AQ189" i="1" s="1"/>
  <c r="AG190" i="1"/>
  <c r="AH190" i="1" s="1"/>
  <c r="AQ190" i="1" s="1"/>
  <c r="AG191" i="1"/>
  <c r="AH191" i="1" s="1"/>
  <c r="AQ191" i="1" s="1"/>
  <c r="AG192" i="1"/>
  <c r="AH192" i="1" s="1"/>
  <c r="AQ192" i="1" s="1"/>
  <c r="AG193" i="1"/>
  <c r="AH193" i="1" s="1"/>
  <c r="AQ193" i="1" s="1"/>
  <c r="AG194" i="1"/>
  <c r="AH194" i="1" s="1"/>
  <c r="AQ194" i="1" s="1"/>
  <c r="AG196" i="1"/>
  <c r="AH196" i="1" s="1"/>
  <c r="AQ196" i="1" s="1"/>
  <c r="AG197" i="1"/>
  <c r="AH197" i="1" s="1"/>
  <c r="AQ197" i="1" s="1"/>
  <c r="AG198" i="1"/>
  <c r="AH198" i="1" s="1"/>
  <c r="AQ198" i="1" s="1"/>
  <c r="AG199" i="1"/>
  <c r="AH199" i="1" s="1"/>
  <c r="AQ199" i="1" s="1"/>
  <c r="AG201" i="1"/>
  <c r="AH201" i="1" s="1"/>
  <c r="AQ201" i="1" s="1"/>
  <c r="AG202" i="1"/>
  <c r="AH202" i="1" s="1"/>
  <c r="AQ202" i="1" s="1"/>
  <c r="AG203" i="1"/>
  <c r="AH203" i="1" s="1"/>
  <c r="AQ203" i="1" s="1"/>
  <c r="AG204" i="1"/>
  <c r="AH204" i="1" s="1"/>
  <c r="AQ204" i="1" s="1"/>
  <c r="AG205" i="1"/>
  <c r="AH205" i="1" s="1"/>
  <c r="AQ205" i="1" s="1"/>
  <c r="AG207" i="1"/>
  <c r="AH207" i="1" s="1"/>
  <c r="AQ207" i="1" s="1"/>
  <c r="AG208" i="1"/>
  <c r="AH208" i="1" s="1"/>
  <c r="AQ208" i="1" s="1"/>
  <c r="AG209" i="1"/>
  <c r="AH209" i="1" s="1"/>
  <c r="AQ209" i="1" s="1"/>
  <c r="AG227" i="1"/>
  <c r="AH227" i="1" s="1"/>
  <c r="AQ227" i="1" s="1"/>
  <c r="AG231" i="1"/>
  <c r="AH231" i="1" s="1"/>
  <c r="AQ231" i="1" s="1"/>
  <c r="AG232" i="1"/>
  <c r="AH232" i="1" s="1"/>
  <c r="AQ232" i="1" s="1"/>
  <c r="AG233" i="1"/>
  <c r="AH233" i="1" s="1"/>
  <c r="AQ233" i="1" s="1"/>
  <c r="AG234" i="1"/>
  <c r="AH234" i="1" s="1"/>
  <c r="AQ234" i="1" s="1"/>
  <c r="AG238" i="1"/>
  <c r="AH238" i="1" s="1"/>
  <c r="AQ238" i="1" s="1"/>
  <c r="AG239" i="1"/>
  <c r="AH239" i="1" s="1"/>
  <c r="AQ239" i="1" s="1"/>
  <c r="AG240" i="1"/>
  <c r="AH240" i="1" s="1"/>
  <c r="AQ240" i="1" s="1"/>
  <c r="AG294" i="1"/>
  <c r="AH294" i="1" s="1"/>
  <c r="AQ294" i="1" s="1"/>
  <c r="AG309" i="1"/>
  <c r="AH309" i="1" s="1"/>
  <c r="AQ309" i="1" s="1"/>
  <c r="AG310" i="1"/>
  <c r="AH310" i="1" s="1"/>
  <c r="AQ310" i="1" s="1"/>
  <c r="AG311" i="1"/>
  <c r="AH311" i="1" s="1"/>
  <c r="AQ311" i="1" s="1"/>
  <c r="AG312" i="1"/>
  <c r="AH312" i="1" s="1"/>
  <c r="AQ312" i="1" s="1"/>
  <c r="AG313" i="1"/>
  <c r="AH313" i="1" s="1"/>
  <c r="AQ313" i="1" s="1"/>
  <c r="AG314" i="1"/>
  <c r="AH314" i="1" s="1"/>
  <c r="AQ314" i="1" s="1"/>
  <c r="AG315" i="1"/>
  <c r="AH315" i="1" s="1"/>
  <c r="AQ315" i="1" s="1"/>
  <c r="AG297" i="1"/>
  <c r="AH297" i="1" s="1"/>
  <c r="AQ297" i="1" s="1"/>
  <c r="AG298" i="1"/>
  <c r="AH298" i="1" s="1"/>
  <c r="AQ298" i="1" s="1"/>
  <c r="AG299" i="1"/>
  <c r="AH299" i="1" s="1"/>
  <c r="AQ299" i="1" s="1"/>
  <c r="AG300" i="1"/>
  <c r="AH300" i="1" s="1"/>
  <c r="AQ300" i="1" s="1"/>
  <c r="AG301" i="1"/>
  <c r="AH301" i="1" s="1"/>
  <c r="AQ301" i="1" s="1"/>
  <c r="AG303" i="1"/>
  <c r="AH303" i="1" s="1"/>
  <c r="AQ303" i="1" s="1"/>
  <c r="AG304" i="1"/>
  <c r="AH304" i="1" s="1"/>
  <c r="AQ304" i="1" s="1"/>
  <c r="AG305" i="1"/>
  <c r="AH305" i="1" s="1"/>
  <c r="AQ305" i="1" s="1"/>
  <c r="AG307" i="1"/>
  <c r="AH307" i="1" s="1"/>
  <c r="AQ307" i="1" s="1"/>
  <c r="AG308" i="1"/>
  <c r="AH308" i="1" s="1"/>
  <c r="AQ308" i="1" s="1"/>
  <c r="AG316" i="1"/>
  <c r="AH316" i="1" s="1"/>
  <c r="AQ316" i="1" s="1"/>
  <c r="AG321" i="1"/>
  <c r="AH321" i="1" s="1"/>
  <c r="AQ321" i="1" s="1"/>
  <c r="AG330" i="1"/>
  <c r="AH330" i="1" s="1"/>
  <c r="AQ330" i="1" s="1"/>
  <c r="AG337" i="1"/>
  <c r="AH337" i="1" s="1"/>
  <c r="AQ337" i="1" s="1"/>
  <c r="AG348" i="1"/>
  <c r="AH348" i="1" s="1"/>
  <c r="AQ348" i="1" s="1"/>
  <c r="AG354" i="1"/>
  <c r="AH354" i="1" s="1"/>
  <c r="AQ354" i="1" s="1"/>
  <c r="AG358" i="1"/>
  <c r="AH358" i="1" s="1"/>
  <c r="AQ358" i="1" s="1"/>
  <c r="AG360" i="1"/>
  <c r="AH360" i="1" s="1"/>
  <c r="AQ360" i="1" s="1"/>
  <c r="AG363" i="1"/>
  <c r="AH363" i="1" s="1"/>
  <c r="AQ363" i="1" s="1"/>
  <c r="AG317" i="1"/>
  <c r="AH317" i="1" s="1"/>
  <c r="AQ317" i="1" s="1"/>
  <c r="AG318" i="1"/>
  <c r="AH318" i="1" s="1"/>
  <c r="AQ318" i="1" s="1"/>
  <c r="AG322" i="1"/>
  <c r="AH322" i="1" s="1"/>
  <c r="AQ322" i="1" s="1"/>
  <c r="AG323" i="1"/>
  <c r="AH323" i="1" s="1"/>
  <c r="AQ323" i="1" s="1"/>
  <c r="AG324" i="1"/>
  <c r="AH324" i="1" s="1"/>
  <c r="AQ324" i="1" s="1"/>
  <c r="AG325" i="1"/>
  <c r="AH325" i="1" s="1"/>
  <c r="AQ325" i="1" s="1"/>
  <c r="AG326" i="1"/>
  <c r="AH326" i="1" s="1"/>
  <c r="AQ326" i="1" s="1"/>
  <c r="AG327" i="1"/>
  <c r="AH327" i="1" s="1"/>
  <c r="AQ327" i="1" s="1"/>
  <c r="AG328" i="1"/>
  <c r="AH328" i="1" s="1"/>
  <c r="AQ328" i="1" s="1"/>
  <c r="AG329" i="1"/>
  <c r="AH329" i="1" s="1"/>
  <c r="AQ329" i="1" s="1"/>
  <c r="AG331" i="1"/>
  <c r="AH331" i="1" s="1"/>
  <c r="AQ331" i="1" s="1"/>
  <c r="AG332" i="1"/>
  <c r="AH332" i="1" s="1"/>
  <c r="AQ332" i="1" s="1"/>
  <c r="AG338" i="1"/>
  <c r="AH338" i="1" s="1"/>
  <c r="AQ338" i="1" s="1"/>
  <c r="AG339" i="1"/>
  <c r="AH339" i="1" s="1"/>
  <c r="AQ339" i="1" s="1"/>
  <c r="AG340" i="1"/>
  <c r="AH340" i="1" s="1"/>
  <c r="AQ340" i="1" s="1"/>
  <c r="AG341" i="1"/>
  <c r="AH341" i="1" s="1"/>
  <c r="AQ341" i="1" s="1"/>
  <c r="AG342" i="1"/>
  <c r="AH342" i="1" s="1"/>
  <c r="AQ342" i="1" s="1"/>
  <c r="AG343" i="1"/>
  <c r="AH343" i="1" s="1"/>
  <c r="AQ343" i="1" s="1"/>
  <c r="AG344" i="1"/>
  <c r="AH344" i="1" s="1"/>
  <c r="AQ344" i="1" s="1"/>
  <c r="AG345" i="1"/>
  <c r="AH345" i="1" s="1"/>
  <c r="AQ345" i="1" s="1"/>
  <c r="AG346" i="1"/>
  <c r="AH346" i="1" s="1"/>
  <c r="AQ346" i="1" s="1"/>
  <c r="AG347" i="1"/>
  <c r="AH347" i="1" s="1"/>
  <c r="AQ347" i="1" s="1"/>
  <c r="AG349" i="1"/>
  <c r="AH349" i="1" s="1"/>
  <c r="AQ349" i="1" s="1"/>
  <c r="AG355" i="1"/>
  <c r="AH355" i="1" s="1"/>
  <c r="AQ355" i="1" s="1"/>
  <c r="AG356" i="1"/>
  <c r="AH356" i="1" s="1"/>
  <c r="AQ356" i="1" s="1"/>
  <c r="AG357" i="1"/>
  <c r="AH357" i="1" s="1"/>
  <c r="AQ357" i="1" s="1"/>
  <c r="AG361" i="1"/>
  <c r="AH361" i="1" s="1"/>
  <c r="AQ361" i="1" s="1"/>
  <c r="AG362" i="1"/>
  <c r="AH362" i="1" s="1"/>
  <c r="AQ362" i="1" s="1"/>
  <c r="AG364" i="1"/>
  <c r="AH364" i="1" s="1"/>
  <c r="AQ364" i="1" s="1"/>
  <c r="AG372" i="1"/>
  <c r="AH372" i="1" s="1"/>
  <c r="AQ372" i="1" s="1"/>
  <c r="AG375" i="1"/>
  <c r="AH375" i="1" s="1"/>
  <c r="AQ375" i="1" s="1"/>
  <c r="AG365" i="1"/>
  <c r="AH365" i="1" s="1"/>
  <c r="AQ365" i="1" s="1"/>
  <c r="AG366" i="1"/>
  <c r="AH366" i="1" s="1"/>
  <c r="AQ366" i="1" s="1"/>
  <c r="AG367" i="1"/>
  <c r="AH367" i="1" s="1"/>
  <c r="AQ367" i="1" s="1"/>
  <c r="AG370" i="1"/>
  <c r="AH370" i="1" s="1"/>
  <c r="AQ370" i="1" s="1"/>
  <c r="AG371" i="1"/>
  <c r="AH371" i="1" s="1"/>
  <c r="AQ371" i="1" s="1"/>
  <c r="AG374" i="1"/>
  <c r="AH374" i="1" s="1"/>
  <c r="AQ374" i="1" s="1"/>
  <c r="AG376" i="1"/>
  <c r="AH376" i="1" s="1"/>
  <c r="AQ376" i="1" s="1"/>
  <c r="AG377" i="1"/>
  <c r="AH377" i="1" s="1"/>
  <c r="AQ377" i="1" s="1"/>
  <c r="AG379" i="1"/>
  <c r="AH379" i="1" s="1"/>
  <c r="AQ379" i="1" s="1"/>
  <c r="AG380" i="1"/>
  <c r="AH380" i="1" s="1"/>
  <c r="AQ380" i="1" s="1"/>
  <c r="AG383" i="1"/>
  <c r="AH383" i="1" s="1"/>
  <c r="AQ383" i="1" s="1"/>
  <c r="AG391" i="1"/>
  <c r="AH391" i="1" s="1"/>
  <c r="AQ391" i="1" s="1"/>
  <c r="AG398" i="1"/>
  <c r="AH398" i="1" s="1"/>
  <c r="AQ398" i="1" s="1"/>
  <c r="AG406" i="1"/>
  <c r="AH406" i="1" s="1"/>
  <c r="AQ406" i="1" s="1"/>
  <c r="AG384" i="1"/>
  <c r="AH384" i="1" s="1"/>
  <c r="AQ384" i="1" s="1"/>
  <c r="AG385" i="1"/>
  <c r="AH385" i="1" s="1"/>
  <c r="AQ385" i="1" s="1"/>
  <c r="AG386" i="1"/>
  <c r="AH386" i="1" s="1"/>
  <c r="AQ386" i="1" s="1"/>
  <c r="AG394" i="1"/>
  <c r="AH394" i="1" s="1"/>
  <c r="AQ394" i="1" s="1"/>
  <c r="AG395" i="1"/>
  <c r="AH395" i="1" s="1"/>
  <c r="AQ395" i="1" s="1"/>
  <c r="AG396" i="1"/>
  <c r="AH396" i="1" s="1"/>
  <c r="AQ396" i="1" s="1"/>
  <c r="AG397" i="1"/>
  <c r="AH397" i="1" s="1"/>
  <c r="AQ397" i="1" s="1"/>
  <c r="AG407" i="1"/>
  <c r="AH407" i="1" s="1"/>
  <c r="AQ407" i="1" s="1"/>
  <c r="AG408" i="1"/>
  <c r="AH408" i="1" s="1"/>
  <c r="AQ408" i="1" s="1"/>
  <c r="AG411" i="1"/>
  <c r="AH411" i="1" s="1"/>
  <c r="AQ411" i="1" s="1"/>
  <c r="AG412" i="1"/>
  <c r="AH412" i="1" s="1"/>
  <c r="AQ412" i="1" s="1"/>
  <c r="AG414" i="1"/>
  <c r="AH414" i="1" s="1"/>
  <c r="AQ414" i="1" s="1"/>
  <c r="AG437" i="1"/>
  <c r="AH437" i="1" s="1"/>
  <c r="AQ437" i="1" s="1"/>
  <c r="AG448" i="1"/>
  <c r="AH448" i="1" s="1"/>
  <c r="AQ448" i="1" s="1"/>
  <c r="AG456" i="1"/>
  <c r="AH456" i="1" s="1"/>
  <c r="AQ456" i="1" s="1"/>
  <c r="AG464" i="1"/>
  <c r="AH464" i="1" s="1"/>
  <c r="AQ464" i="1" s="1"/>
  <c r="AG472" i="1"/>
  <c r="AH472" i="1" s="1"/>
  <c r="AQ472" i="1" s="1"/>
  <c r="AG427" i="1"/>
  <c r="AH427" i="1" s="1"/>
  <c r="AQ427" i="1" s="1"/>
  <c r="AG428" i="1"/>
  <c r="AH428" i="1" s="1"/>
  <c r="AQ428" i="1" s="1"/>
  <c r="AG429" i="1"/>
  <c r="AH429" i="1" s="1"/>
  <c r="AQ429" i="1" s="1"/>
  <c r="AG430" i="1"/>
  <c r="AH430" i="1" s="1"/>
  <c r="AQ430" i="1" s="1"/>
  <c r="AG431" i="1"/>
  <c r="AH431" i="1" s="1"/>
  <c r="AQ431" i="1" s="1"/>
  <c r="AG446" i="1"/>
  <c r="AH446" i="1" s="1"/>
  <c r="AQ446" i="1" s="1"/>
  <c r="AG447" i="1"/>
  <c r="AH447" i="1" s="1"/>
  <c r="AQ447" i="1" s="1"/>
  <c r="AG449" i="1"/>
  <c r="AH449" i="1" s="1"/>
  <c r="AQ449" i="1" s="1"/>
  <c r="AG450" i="1"/>
  <c r="AH450" i="1" s="1"/>
  <c r="AQ450" i="1" s="1"/>
  <c r="AG451" i="1"/>
  <c r="AH451" i="1" s="1"/>
  <c r="AQ451" i="1" s="1"/>
  <c r="AG452" i="1"/>
  <c r="AH452" i="1" s="1"/>
  <c r="AQ452" i="1" s="1"/>
  <c r="AG453" i="1"/>
  <c r="AH453" i="1" s="1"/>
  <c r="AQ453" i="1" s="1"/>
  <c r="AG454" i="1"/>
  <c r="AH454" i="1" s="1"/>
  <c r="AQ454" i="1" s="1"/>
  <c r="AG455" i="1"/>
  <c r="AH455" i="1" s="1"/>
  <c r="AQ455" i="1" s="1"/>
  <c r="AG467" i="1"/>
  <c r="AH467" i="1" s="1"/>
  <c r="AQ467" i="1" s="1"/>
  <c r="AG468" i="1"/>
  <c r="AH468" i="1" s="1"/>
  <c r="AQ468" i="1" s="1"/>
  <c r="AG469" i="1"/>
  <c r="AH469" i="1" s="1"/>
  <c r="AQ469" i="1" s="1"/>
  <c r="AG470" i="1"/>
  <c r="AH470" i="1" s="1"/>
  <c r="AQ470" i="1" s="1"/>
  <c r="AG471" i="1"/>
  <c r="AH471" i="1" s="1"/>
  <c r="AQ471" i="1" s="1"/>
  <c r="AG473" i="1"/>
  <c r="AH473" i="1" s="1"/>
  <c r="AQ473" i="1" s="1"/>
  <c r="AG474" i="1"/>
  <c r="AH474" i="1" s="1"/>
  <c r="AQ474" i="1" s="1"/>
  <c r="AG476" i="1"/>
  <c r="AH476" i="1" s="1"/>
  <c r="AQ476" i="1" s="1"/>
  <c r="AG477" i="1"/>
  <c r="AH477" i="1" s="1"/>
  <c r="AQ477" i="1" s="1"/>
  <c r="AG479" i="1"/>
  <c r="AH479" i="1" s="1"/>
  <c r="AQ479" i="1" s="1"/>
  <c r="AG480" i="1"/>
  <c r="AH480" i="1" s="1"/>
  <c r="AQ480" i="1" s="1"/>
  <c r="AG481" i="1"/>
  <c r="AH481" i="1" s="1"/>
  <c r="AQ481" i="1" s="1"/>
  <c r="AG482" i="1"/>
  <c r="AH482" i="1" s="1"/>
  <c r="AQ482" i="1" s="1"/>
  <c r="AG415" i="1"/>
  <c r="AH415" i="1" s="1"/>
  <c r="AQ415" i="1" s="1"/>
  <c r="AG416" i="1"/>
  <c r="AH416" i="1" s="1"/>
  <c r="AQ416" i="1" s="1"/>
  <c r="AG417" i="1"/>
  <c r="AH417" i="1" s="1"/>
  <c r="AQ417" i="1" s="1"/>
  <c r="AG418" i="1"/>
  <c r="AH418" i="1" s="1"/>
  <c r="AQ418" i="1" s="1"/>
  <c r="AG419" i="1"/>
  <c r="AH419" i="1" s="1"/>
  <c r="AQ419" i="1" s="1"/>
  <c r="AG420" i="1"/>
  <c r="AH420" i="1" s="1"/>
  <c r="AQ420" i="1" s="1"/>
  <c r="AG421" i="1"/>
  <c r="AH421" i="1" s="1"/>
  <c r="AQ421" i="1" s="1"/>
  <c r="AG424" i="1"/>
  <c r="AH424" i="1" s="1"/>
  <c r="AQ424" i="1" s="1"/>
  <c r="AG426" i="1"/>
  <c r="AH426" i="1" s="1"/>
  <c r="AQ426" i="1" s="1"/>
  <c r="AG485" i="1"/>
  <c r="AH485" i="1" s="1"/>
  <c r="AQ485" i="1" s="1"/>
  <c r="AG488" i="1"/>
  <c r="AH488" i="1" s="1"/>
  <c r="AQ488" i="1" s="1"/>
  <c r="AG496" i="1"/>
  <c r="AH496" i="1" s="1"/>
  <c r="AQ496" i="1" s="1"/>
  <c r="AG507" i="1"/>
  <c r="AH507" i="1" s="1"/>
  <c r="AQ507" i="1" s="1"/>
  <c r="AG518" i="1"/>
  <c r="AH518" i="1" s="1"/>
  <c r="AQ518" i="1" s="1"/>
  <c r="AG524" i="1"/>
  <c r="AH524" i="1" s="1"/>
  <c r="AQ524" i="1" s="1"/>
  <c r="AG533" i="1"/>
  <c r="AH533" i="1" s="1"/>
  <c r="AQ533" i="1" s="1"/>
  <c r="AG537" i="1"/>
  <c r="AH537" i="1" s="1"/>
  <c r="AQ537" i="1" s="1"/>
  <c r="AG489" i="1"/>
  <c r="AH489" i="1" s="1"/>
  <c r="AQ489" i="1" s="1"/>
  <c r="AG490" i="1"/>
  <c r="AH490" i="1" s="1"/>
  <c r="AQ490" i="1" s="1"/>
  <c r="AG491" i="1"/>
  <c r="AH491" i="1" s="1"/>
  <c r="AQ491" i="1" s="1"/>
  <c r="AG492" i="1"/>
  <c r="AH492" i="1" s="1"/>
  <c r="AQ492" i="1" s="1"/>
  <c r="AG493" i="1"/>
  <c r="AH493" i="1" s="1"/>
  <c r="AQ493" i="1" s="1"/>
  <c r="AG494" i="1"/>
  <c r="AH494" i="1" s="1"/>
  <c r="AQ494" i="1" s="1"/>
  <c r="AG495" i="1"/>
  <c r="AH495" i="1" s="1"/>
  <c r="AQ495" i="1" s="1"/>
  <c r="AG497" i="1"/>
  <c r="AH497" i="1" s="1"/>
  <c r="AQ497" i="1" s="1"/>
  <c r="AG498" i="1"/>
  <c r="AH498" i="1" s="1"/>
  <c r="AQ498" i="1" s="1"/>
  <c r="AG510" i="1"/>
  <c r="AH510" i="1" s="1"/>
  <c r="AQ510" i="1" s="1"/>
  <c r="AG511" i="1"/>
  <c r="AH511" i="1" s="1"/>
  <c r="AQ511" i="1" s="1"/>
  <c r="AG512" i="1"/>
  <c r="AH512" i="1" s="1"/>
  <c r="AQ512" i="1" s="1"/>
  <c r="AG513" i="1"/>
  <c r="AH513" i="1" s="1"/>
  <c r="AQ513" i="1" s="1"/>
  <c r="AG514" i="1"/>
  <c r="AH514" i="1" s="1"/>
  <c r="AQ514" i="1" s="1"/>
  <c r="AG515" i="1"/>
  <c r="AH515" i="1" s="1"/>
  <c r="AQ515" i="1" s="1"/>
  <c r="AG516" i="1"/>
  <c r="AH516" i="1" s="1"/>
  <c r="AQ516" i="1" s="1"/>
  <c r="AG517" i="1"/>
  <c r="AH517" i="1" s="1"/>
  <c r="AQ517" i="1" s="1"/>
  <c r="AG519" i="1"/>
  <c r="AH519" i="1" s="1"/>
  <c r="AQ519" i="1" s="1"/>
  <c r="AG520" i="1"/>
  <c r="AH520" i="1" s="1"/>
  <c r="AQ520" i="1" s="1"/>
  <c r="AG521" i="1"/>
  <c r="AH521" i="1" s="1"/>
  <c r="AQ521" i="1" s="1"/>
  <c r="AG534" i="1"/>
  <c r="AH534" i="1" s="1"/>
  <c r="AQ534" i="1" s="1"/>
  <c r="AG535" i="1"/>
  <c r="AH535" i="1" s="1"/>
  <c r="AQ535" i="1" s="1"/>
  <c r="AG536" i="1"/>
  <c r="AH536" i="1" s="1"/>
  <c r="AQ536" i="1" s="1"/>
  <c r="AG539" i="1"/>
  <c r="AH539" i="1" s="1"/>
  <c r="AQ539" i="1" s="1"/>
  <c r="AG540" i="1"/>
  <c r="AH540" i="1" s="1"/>
  <c r="AQ540" i="1" s="1"/>
  <c r="AD13" i="1"/>
  <c r="AE13" i="1" s="1"/>
  <c r="AP13" i="1" s="1"/>
  <c r="AD79" i="1"/>
  <c r="AE79" i="1" s="1"/>
  <c r="AP79" i="1" s="1"/>
  <c r="AD94" i="1"/>
  <c r="AE94" i="1" s="1"/>
  <c r="AP94" i="1" s="1"/>
  <c r="AD95" i="1"/>
  <c r="AE95" i="1" s="1"/>
  <c r="AP95" i="1" s="1"/>
  <c r="AD103" i="1"/>
  <c r="AE103" i="1" s="1"/>
  <c r="AP103" i="1" s="1"/>
  <c r="AD106" i="1"/>
  <c r="AE106" i="1" s="1"/>
  <c r="AP106" i="1" s="1"/>
  <c r="AD124" i="1"/>
  <c r="AE124" i="1" s="1"/>
  <c r="AP124" i="1" s="1"/>
  <c r="AD54" i="1"/>
  <c r="AE54" i="1" s="1"/>
  <c r="AP54" i="1" s="1"/>
  <c r="AD75" i="1"/>
  <c r="AE75" i="1" s="1"/>
  <c r="AP75" i="1" s="1"/>
  <c r="AD76" i="1"/>
  <c r="AE76" i="1" s="1"/>
  <c r="AP76" i="1" s="1"/>
  <c r="AD80" i="1"/>
  <c r="AE80" i="1" s="1"/>
  <c r="AP80" i="1" s="1"/>
  <c r="AD87" i="1"/>
  <c r="AE87" i="1" s="1"/>
  <c r="AP87" i="1" s="1"/>
  <c r="AD89" i="1"/>
  <c r="AE89" i="1" s="1"/>
  <c r="AP89" i="1" s="1"/>
  <c r="AD90" i="1"/>
  <c r="AE90" i="1" s="1"/>
  <c r="AP90" i="1" s="1"/>
  <c r="AD91" i="1"/>
  <c r="AE91" i="1" s="1"/>
  <c r="AP91" i="1" s="1"/>
  <c r="AD92" i="1"/>
  <c r="AE92" i="1" s="1"/>
  <c r="AP92" i="1" s="1"/>
  <c r="AD93" i="1"/>
  <c r="AE93" i="1" s="1"/>
  <c r="AP93" i="1" s="1"/>
  <c r="AD99" i="1"/>
  <c r="AE99" i="1" s="1"/>
  <c r="AP99" i="1" s="1"/>
  <c r="AD101" i="1"/>
  <c r="AE101" i="1" s="1"/>
  <c r="AP101" i="1" s="1"/>
  <c r="AD108" i="1"/>
  <c r="AE108" i="1" s="1"/>
  <c r="AP108" i="1" s="1"/>
  <c r="AD109" i="1"/>
  <c r="AE109" i="1" s="1"/>
  <c r="AP109" i="1" s="1"/>
  <c r="AD110" i="1"/>
  <c r="AE110" i="1" s="1"/>
  <c r="AP110" i="1" s="1"/>
  <c r="AD111" i="1"/>
  <c r="AE111" i="1" s="1"/>
  <c r="AP111" i="1" s="1"/>
  <c r="AD112" i="1"/>
  <c r="AE112" i="1" s="1"/>
  <c r="AP112" i="1" s="1"/>
  <c r="AD114" i="1"/>
  <c r="AE114" i="1" s="1"/>
  <c r="AP114" i="1" s="1"/>
  <c r="AD115" i="1"/>
  <c r="AE115" i="1" s="1"/>
  <c r="AP115" i="1" s="1"/>
  <c r="AD116" i="1"/>
  <c r="AE116" i="1" s="1"/>
  <c r="AP116" i="1" s="1"/>
  <c r="AD117" i="1"/>
  <c r="AE117" i="1" s="1"/>
  <c r="AP117" i="1" s="1"/>
  <c r="AD118" i="1"/>
  <c r="AE118" i="1" s="1"/>
  <c r="AP118" i="1" s="1"/>
  <c r="AD119" i="1"/>
  <c r="AE119" i="1" s="1"/>
  <c r="AP119" i="1" s="1"/>
  <c r="AD120" i="1"/>
  <c r="AE120" i="1" s="1"/>
  <c r="AP120" i="1" s="1"/>
  <c r="AD121" i="1"/>
  <c r="AE121" i="1" s="1"/>
  <c r="AP121" i="1" s="1"/>
  <c r="AD122" i="1"/>
  <c r="AE122" i="1" s="1"/>
  <c r="AP122" i="1" s="1"/>
  <c r="AD123" i="1"/>
  <c r="AE123" i="1" s="1"/>
  <c r="AP123" i="1" s="1"/>
  <c r="AD125" i="1"/>
  <c r="AE125" i="1" s="1"/>
  <c r="AP125" i="1" s="1"/>
  <c r="AD26" i="1"/>
  <c r="AE26" i="1" s="1"/>
  <c r="AP26" i="1" s="1"/>
  <c r="AD27" i="1"/>
  <c r="AE27" i="1" s="1"/>
  <c r="AP27" i="1" s="1"/>
  <c r="AD28" i="1"/>
  <c r="AE28" i="1" s="1"/>
  <c r="AP28" i="1" s="1"/>
  <c r="AD29" i="1"/>
  <c r="AE29" i="1" s="1"/>
  <c r="AP29" i="1" s="1"/>
  <c r="AD30" i="1"/>
  <c r="AE30" i="1" s="1"/>
  <c r="AP30" i="1" s="1"/>
  <c r="AD31" i="1"/>
  <c r="AE31" i="1" s="1"/>
  <c r="AP31" i="1" s="1"/>
  <c r="AD32" i="1"/>
  <c r="AE32" i="1" s="1"/>
  <c r="AP32" i="1" s="1"/>
  <c r="AD33" i="1"/>
  <c r="AE33" i="1" s="1"/>
  <c r="AP33" i="1" s="1"/>
  <c r="AD34" i="1"/>
  <c r="AE34" i="1" s="1"/>
  <c r="AP34" i="1" s="1"/>
  <c r="AD35" i="1"/>
  <c r="AE35" i="1" s="1"/>
  <c r="AP35" i="1" s="1"/>
  <c r="AD37" i="1"/>
  <c r="AE37" i="1" s="1"/>
  <c r="AP37" i="1" s="1"/>
  <c r="AD38" i="1"/>
  <c r="AE38" i="1" s="1"/>
  <c r="AP38" i="1" s="1"/>
  <c r="AD39" i="1"/>
  <c r="AE39" i="1" s="1"/>
  <c r="AP39" i="1" s="1"/>
  <c r="AD40" i="1"/>
  <c r="AE40" i="1" s="1"/>
  <c r="AP40" i="1" s="1"/>
  <c r="AD41" i="1"/>
  <c r="AE41" i="1" s="1"/>
  <c r="AP41" i="1" s="1"/>
  <c r="AD42" i="1"/>
  <c r="AE42" i="1" s="1"/>
  <c r="AP42" i="1" s="1"/>
  <c r="AD43" i="1"/>
  <c r="AE43" i="1" s="1"/>
  <c r="AP43" i="1" s="1"/>
  <c r="AD44" i="1"/>
  <c r="AE44" i="1" s="1"/>
  <c r="AP44" i="1" s="1"/>
  <c r="AD45" i="1"/>
  <c r="AE45" i="1" s="1"/>
  <c r="AP45" i="1" s="1"/>
  <c r="AD46" i="1"/>
  <c r="AE46" i="1" s="1"/>
  <c r="AP46" i="1" s="1"/>
  <c r="AD48" i="1"/>
  <c r="AE48" i="1" s="1"/>
  <c r="AP48" i="1" s="1"/>
  <c r="AD49" i="1"/>
  <c r="AE49" i="1" s="1"/>
  <c r="AP49" i="1" s="1"/>
  <c r="AD50" i="1"/>
  <c r="AE50" i="1" s="1"/>
  <c r="AP50" i="1" s="1"/>
  <c r="AD51" i="1"/>
  <c r="AE51" i="1" s="1"/>
  <c r="AP51" i="1" s="1"/>
  <c r="AD52" i="1"/>
  <c r="AE52" i="1" s="1"/>
  <c r="AP52" i="1" s="1"/>
  <c r="AD53" i="1"/>
  <c r="AE53" i="1" s="1"/>
  <c r="AP53" i="1" s="1"/>
  <c r="AD56" i="1"/>
  <c r="AE56" i="1" s="1"/>
  <c r="AP56" i="1" s="1"/>
  <c r="AD57" i="1"/>
  <c r="AE57" i="1" s="1"/>
  <c r="AP57" i="1" s="1"/>
  <c r="AD58" i="1"/>
  <c r="AE58" i="1" s="1"/>
  <c r="AP58" i="1" s="1"/>
  <c r="AD59" i="1"/>
  <c r="AE59" i="1" s="1"/>
  <c r="AP59" i="1" s="1"/>
  <c r="AD60" i="1"/>
  <c r="AE60" i="1" s="1"/>
  <c r="AP60" i="1" s="1"/>
  <c r="AD61" i="1"/>
  <c r="AE61" i="1" s="1"/>
  <c r="AP61" i="1" s="1"/>
  <c r="AD62" i="1"/>
  <c r="AE62" i="1" s="1"/>
  <c r="AP62" i="1" s="1"/>
  <c r="AD63" i="1"/>
  <c r="AE63" i="1" s="1"/>
  <c r="AP63" i="1" s="1"/>
  <c r="AD64" i="1"/>
  <c r="AE64" i="1" s="1"/>
  <c r="AP64" i="1" s="1"/>
  <c r="AD65" i="1"/>
  <c r="AE65" i="1" s="1"/>
  <c r="AP65" i="1" s="1"/>
  <c r="AD67" i="1"/>
  <c r="AE67" i="1" s="1"/>
  <c r="AP67" i="1" s="1"/>
  <c r="AD68" i="1"/>
  <c r="AE68" i="1" s="1"/>
  <c r="AP68" i="1" s="1"/>
  <c r="AD69" i="1"/>
  <c r="AE69" i="1" s="1"/>
  <c r="AP69" i="1" s="1"/>
  <c r="AD70" i="1"/>
  <c r="AE70" i="1" s="1"/>
  <c r="AP70" i="1" s="1"/>
  <c r="AD71" i="1"/>
  <c r="AE71" i="1" s="1"/>
  <c r="AP71" i="1" s="1"/>
  <c r="AD73" i="1"/>
  <c r="AE73" i="1" s="1"/>
  <c r="AP73" i="1" s="1"/>
  <c r="AD74" i="1"/>
  <c r="AE74" i="1" s="1"/>
  <c r="AP74" i="1" s="1"/>
  <c r="AD77" i="1"/>
  <c r="AE77" i="1" s="1"/>
  <c r="AP77" i="1" s="1"/>
  <c r="AD78" i="1"/>
  <c r="AE78" i="1" s="1"/>
  <c r="AP78" i="1" s="1"/>
  <c r="AD81" i="1"/>
  <c r="AE81" i="1" s="1"/>
  <c r="AP81" i="1" s="1"/>
  <c r="AD82" i="1"/>
  <c r="AE82" i="1" s="1"/>
  <c r="AP82" i="1" s="1"/>
  <c r="AD83" i="1"/>
  <c r="AE83" i="1" s="1"/>
  <c r="AP83" i="1" s="1"/>
  <c r="AD85" i="1"/>
  <c r="AE85" i="1" s="1"/>
  <c r="AP85" i="1" s="1"/>
  <c r="AD86" i="1"/>
  <c r="AE86" i="1" s="1"/>
  <c r="AP86" i="1" s="1"/>
  <c r="AD132" i="1"/>
  <c r="AE132" i="1" s="1"/>
  <c r="AP132" i="1" s="1"/>
  <c r="AD228" i="1"/>
  <c r="AE228" i="1" s="1"/>
  <c r="AP228" i="1" s="1"/>
  <c r="AD246" i="1"/>
  <c r="AE246" i="1" s="1"/>
  <c r="AP246" i="1" s="1"/>
  <c r="AD254" i="1"/>
  <c r="AE254" i="1" s="1"/>
  <c r="AP254" i="1" s="1"/>
  <c r="AD260" i="1"/>
  <c r="AE260" i="1" s="1"/>
  <c r="AP260" i="1" s="1"/>
  <c r="AD261" i="1"/>
  <c r="AE261" i="1" s="1"/>
  <c r="AP261" i="1" s="1"/>
  <c r="AD262" i="1"/>
  <c r="AE262" i="1" s="1"/>
  <c r="AP262" i="1" s="1"/>
  <c r="AD272" i="1"/>
  <c r="AE272" i="1" s="1"/>
  <c r="AP272" i="1" s="1"/>
  <c r="AD140" i="1"/>
  <c r="AE140" i="1" s="1"/>
  <c r="AP140" i="1" s="1"/>
  <c r="AD151" i="1"/>
  <c r="AE151" i="1" s="1"/>
  <c r="AP151" i="1" s="1"/>
  <c r="AD162" i="1"/>
  <c r="AE162" i="1" s="1"/>
  <c r="AP162" i="1" s="1"/>
  <c r="AD173" i="1"/>
  <c r="AE173" i="1" s="1"/>
  <c r="AP173" i="1" s="1"/>
  <c r="AD184" i="1"/>
  <c r="AE184" i="1" s="1"/>
  <c r="AP184" i="1" s="1"/>
  <c r="AD195" i="1"/>
  <c r="AE195" i="1" s="1"/>
  <c r="AP195" i="1" s="1"/>
  <c r="AD200" i="1"/>
  <c r="AE200" i="1" s="1"/>
  <c r="AP200" i="1" s="1"/>
  <c r="AD206" i="1"/>
  <c r="AE206" i="1" s="1"/>
  <c r="AP206" i="1" s="1"/>
  <c r="AD217" i="1"/>
  <c r="AE217" i="1" s="1"/>
  <c r="AP217" i="1" s="1"/>
  <c r="AD229" i="1"/>
  <c r="AE229" i="1" s="1"/>
  <c r="AP229" i="1" s="1"/>
  <c r="AD230" i="1"/>
  <c r="AE230" i="1" s="1"/>
  <c r="AP230" i="1" s="1"/>
  <c r="AD235" i="1"/>
  <c r="AE235" i="1" s="1"/>
  <c r="AP235" i="1" s="1"/>
  <c r="AD236" i="1"/>
  <c r="AE236" i="1" s="1"/>
  <c r="AP236" i="1" s="1"/>
  <c r="AD241" i="1"/>
  <c r="AE241" i="1" s="1"/>
  <c r="AP241" i="1" s="1"/>
  <c r="AD242" i="1"/>
  <c r="AE242" i="1" s="1"/>
  <c r="AP242" i="1" s="1"/>
  <c r="AD243" i="1"/>
  <c r="AE243" i="1" s="1"/>
  <c r="AP243" i="1" s="1"/>
  <c r="AD244" i="1"/>
  <c r="AE244" i="1" s="1"/>
  <c r="AP244" i="1" s="1"/>
  <c r="AD245" i="1"/>
  <c r="AE245" i="1" s="1"/>
  <c r="AP245" i="1" s="1"/>
  <c r="AD247" i="1"/>
  <c r="AE247" i="1" s="1"/>
  <c r="AP247" i="1" s="1"/>
  <c r="AD248" i="1"/>
  <c r="AE248" i="1" s="1"/>
  <c r="AP248" i="1" s="1"/>
  <c r="AD249" i="1"/>
  <c r="AE249" i="1" s="1"/>
  <c r="AP249" i="1" s="1"/>
  <c r="AD251" i="1"/>
  <c r="AE251" i="1" s="1"/>
  <c r="AP251" i="1" s="1"/>
  <c r="AD252" i="1"/>
  <c r="AE252" i="1" s="1"/>
  <c r="AP252" i="1" s="1"/>
  <c r="AD263" i="1"/>
  <c r="AE263" i="1" s="1"/>
  <c r="AP263" i="1" s="1"/>
  <c r="AD264" i="1"/>
  <c r="AE264" i="1" s="1"/>
  <c r="AP264" i="1" s="1"/>
  <c r="AD265" i="1"/>
  <c r="AE265" i="1" s="1"/>
  <c r="AP265" i="1" s="1"/>
  <c r="AD266" i="1"/>
  <c r="AE266" i="1" s="1"/>
  <c r="AP266" i="1" s="1"/>
  <c r="AD267" i="1"/>
  <c r="AE267" i="1" s="1"/>
  <c r="AP267" i="1" s="1"/>
  <c r="AD268" i="1"/>
  <c r="AE268" i="1" s="1"/>
  <c r="AP268" i="1" s="1"/>
  <c r="AD269" i="1"/>
  <c r="AE269" i="1" s="1"/>
  <c r="AP269" i="1" s="1"/>
  <c r="AD270" i="1"/>
  <c r="AE270" i="1" s="1"/>
  <c r="AP270" i="1" s="1"/>
  <c r="AD271" i="1"/>
  <c r="AE271" i="1" s="1"/>
  <c r="AP271" i="1" s="1"/>
  <c r="AD273" i="1"/>
  <c r="AE273" i="1" s="1"/>
  <c r="AP273" i="1" s="1"/>
  <c r="AD274" i="1"/>
  <c r="AE274" i="1" s="1"/>
  <c r="AP274" i="1" s="1"/>
  <c r="AD275" i="1"/>
  <c r="AE275" i="1" s="1"/>
  <c r="AP275" i="1" s="1"/>
  <c r="AD276" i="1"/>
  <c r="AE276" i="1" s="1"/>
  <c r="AP276" i="1" s="1"/>
  <c r="AD277" i="1"/>
  <c r="AE277" i="1" s="1"/>
  <c r="AP277" i="1" s="1"/>
  <c r="AD278" i="1"/>
  <c r="AE278" i="1" s="1"/>
  <c r="AP278" i="1" s="1"/>
  <c r="AD279" i="1"/>
  <c r="AE279" i="1" s="1"/>
  <c r="AP279" i="1" s="1"/>
  <c r="AD280" i="1"/>
  <c r="AE280" i="1" s="1"/>
  <c r="AP280" i="1" s="1"/>
  <c r="AD281" i="1"/>
  <c r="AE281" i="1" s="1"/>
  <c r="AP281" i="1" s="1"/>
  <c r="AD282" i="1"/>
  <c r="AE282" i="1" s="1"/>
  <c r="AP282" i="1" s="1"/>
  <c r="AD284" i="1"/>
  <c r="AE284" i="1" s="1"/>
  <c r="AP284" i="1" s="1"/>
  <c r="AD285" i="1"/>
  <c r="AE285" i="1" s="1"/>
  <c r="AP285" i="1" s="1"/>
  <c r="AD286" i="1"/>
  <c r="AE286" i="1" s="1"/>
  <c r="AP286" i="1" s="1"/>
  <c r="AD287" i="1"/>
  <c r="AE287" i="1" s="1"/>
  <c r="AP287" i="1" s="1"/>
  <c r="AD288" i="1"/>
  <c r="AE288" i="1" s="1"/>
  <c r="AP288" i="1" s="1"/>
  <c r="AD289" i="1"/>
  <c r="AE289" i="1" s="1"/>
  <c r="AP289" i="1" s="1"/>
  <c r="AD290" i="1"/>
  <c r="AE290" i="1" s="1"/>
  <c r="AP290" i="1" s="1"/>
  <c r="AD291" i="1"/>
  <c r="AE291" i="1" s="1"/>
  <c r="AP291" i="1" s="1"/>
  <c r="AD292" i="1"/>
  <c r="AE292" i="1" s="1"/>
  <c r="AP292" i="1" s="1"/>
  <c r="AD293" i="1"/>
  <c r="AE293" i="1" s="1"/>
  <c r="AP293" i="1" s="1"/>
  <c r="AD134" i="1"/>
  <c r="AE134" i="1" s="1"/>
  <c r="AP134" i="1" s="1"/>
  <c r="AD135" i="1"/>
  <c r="AE135" i="1" s="1"/>
  <c r="AP135" i="1" s="1"/>
  <c r="AD136" i="1"/>
  <c r="AE136" i="1" s="1"/>
  <c r="AP136" i="1" s="1"/>
  <c r="AD137" i="1"/>
  <c r="AE137" i="1" s="1"/>
  <c r="AP137" i="1" s="1"/>
  <c r="AD165" i="1"/>
  <c r="AE165" i="1" s="1"/>
  <c r="AP165" i="1" s="1"/>
  <c r="AD166" i="1"/>
  <c r="AE166" i="1" s="1"/>
  <c r="AP166" i="1" s="1"/>
  <c r="AD167" i="1"/>
  <c r="AE167" i="1" s="1"/>
  <c r="AP167" i="1" s="1"/>
  <c r="AD168" i="1"/>
  <c r="AE168" i="1" s="1"/>
  <c r="AP168" i="1" s="1"/>
  <c r="AD169" i="1"/>
  <c r="AE169" i="1" s="1"/>
  <c r="AP169" i="1" s="1"/>
  <c r="AD170" i="1"/>
  <c r="AE170" i="1" s="1"/>
  <c r="AP170" i="1" s="1"/>
  <c r="AD171" i="1"/>
  <c r="AE171" i="1" s="1"/>
  <c r="AP171" i="1" s="1"/>
  <c r="AD172" i="1"/>
  <c r="AE172" i="1" s="1"/>
  <c r="AP172" i="1" s="1"/>
  <c r="AD174" i="1"/>
  <c r="AE174" i="1" s="1"/>
  <c r="AP174" i="1" s="1"/>
  <c r="AD175" i="1"/>
  <c r="AE175" i="1" s="1"/>
  <c r="AP175" i="1" s="1"/>
  <c r="AD176" i="1"/>
  <c r="AE176" i="1" s="1"/>
  <c r="AP176" i="1" s="1"/>
  <c r="AD177" i="1"/>
  <c r="AE177" i="1" s="1"/>
  <c r="AP177" i="1" s="1"/>
  <c r="AD178" i="1"/>
  <c r="AE178" i="1" s="1"/>
  <c r="AP178" i="1" s="1"/>
  <c r="AD179" i="1"/>
  <c r="AE179" i="1" s="1"/>
  <c r="AP179" i="1" s="1"/>
  <c r="AD180" i="1"/>
  <c r="AE180" i="1" s="1"/>
  <c r="AP180" i="1" s="1"/>
  <c r="AD181" i="1"/>
  <c r="AE181" i="1" s="1"/>
  <c r="AP181" i="1" s="1"/>
  <c r="AD182" i="1"/>
  <c r="AE182" i="1" s="1"/>
  <c r="AP182" i="1" s="1"/>
  <c r="AD183" i="1"/>
  <c r="AE183" i="1" s="1"/>
  <c r="AP183" i="1" s="1"/>
  <c r="AD185" i="1"/>
  <c r="AE185" i="1" s="1"/>
  <c r="AP185" i="1" s="1"/>
  <c r="AD186" i="1"/>
  <c r="AE186" i="1" s="1"/>
  <c r="AP186" i="1" s="1"/>
  <c r="AD187" i="1"/>
  <c r="AE187" i="1" s="1"/>
  <c r="AP187" i="1" s="1"/>
  <c r="AD188" i="1"/>
  <c r="AE188" i="1" s="1"/>
  <c r="AP188" i="1" s="1"/>
  <c r="AD189" i="1"/>
  <c r="AE189" i="1" s="1"/>
  <c r="AP189" i="1" s="1"/>
  <c r="AD190" i="1"/>
  <c r="AE190" i="1" s="1"/>
  <c r="AP190" i="1" s="1"/>
  <c r="AD191" i="1"/>
  <c r="AE191" i="1" s="1"/>
  <c r="AP191" i="1" s="1"/>
  <c r="AD192" i="1"/>
  <c r="AE192" i="1" s="1"/>
  <c r="AP192" i="1" s="1"/>
  <c r="AD193" i="1"/>
  <c r="AE193" i="1" s="1"/>
  <c r="AP193" i="1" s="1"/>
  <c r="AD194" i="1"/>
  <c r="AE194" i="1" s="1"/>
  <c r="AP194" i="1" s="1"/>
  <c r="AD196" i="1"/>
  <c r="AE196" i="1" s="1"/>
  <c r="AP196" i="1" s="1"/>
  <c r="AD197" i="1"/>
  <c r="AE197" i="1" s="1"/>
  <c r="AP197" i="1" s="1"/>
  <c r="AD198" i="1"/>
  <c r="AE198" i="1" s="1"/>
  <c r="AP198" i="1" s="1"/>
  <c r="AD199" i="1"/>
  <c r="AE199" i="1" s="1"/>
  <c r="AP199" i="1" s="1"/>
  <c r="AD201" i="1"/>
  <c r="AE201" i="1" s="1"/>
  <c r="AP201" i="1" s="1"/>
  <c r="AD202" i="1"/>
  <c r="AE202" i="1" s="1"/>
  <c r="AP202" i="1" s="1"/>
  <c r="AD203" i="1"/>
  <c r="AE203" i="1" s="1"/>
  <c r="AP203" i="1" s="1"/>
  <c r="AD204" i="1"/>
  <c r="AE204" i="1" s="1"/>
  <c r="AP204" i="1" s="1"/>
  <c r="AD205" i="1"/>
  <c r="AE205" i="1" s="1"/>
  <c r="AP205" i="1" s="1"/>
  <c r="AD207" i="1"/>
  <c r="AE207" i="1" s="1"/>
  <c r="AP207" i="1" s="1"/>
  <c r="AD208" i="1"/>
  <c r="AE208" i="1" s="1"/>
  <c r="AP208" i="1" s="1"/>
  <c r="AD209" i="1"/>
  <c r="AE209" i="1" s="1"/>
  <c r="AP209" i="1" s="1"/>
  <c r="AD227" i="1"/>
  <c r="AE227" i="1" s="1"/>
  <c r="AP227" i="1" s="1"/>
  <c r="AD231" i="1"/>
  <c r="AE231" i="1" s="1"/>
  <c r="AP231" i="1" s="1"/>
  <c r="AD232" i="1"/>
  <c r="AE232" i="1" s="1"/>
  <c r="AP232" i="1" s="1"/>
  <c r="AD233" i="1"/>
  <c r="AE233" i="1" s="1"/>
  <c r="AP233" i="1" s="1"/>
  <c r="AD234" i="1"/>
  <c r="AE234" i="1" s="1"/>
  <c r="AP234" i="1" s="1"/>
  <c r="AD238" i="1"/>
  <c r="AE238" i="1" s="1"/>
  <c r="AP238" i="1" s="1"/>
  <c r="AD239" i="1"/>
  <c r="AE239" i="1" s="1"/>
  <c r="AP239" i="1" s="1"/>
  <c r="AD240" i="1"/>
  <c r="AE240" i="1" s="1"/>
  <c r="AP240" i="1" s="1"/>
  <c r="AD294" i="1"/>
  <c r="AE294" i="1" s="1"/>
  <c r="AP294" i="1" s="1"/>
  <c r="AD309" i="1"/>
  <c r="AE309" i="1" s="1"/>
  <c r="AP309" i="1" s="1"/>
  <c r="AD310" i="1"/>
  <c r="AE310" i="1" s="1"/>
  <c r="AP310" i="1" s="1"/>
  <c r="AD311" i="1"/>
  <c r="AE311" i="1" s="1"/>
  <c r="AP311" i="1" s="1"/>
  <c r="AD312" i="1"/>
  <c r="AE312" i="1" s="1"/>
  <c r="AP312" i="1" s="1"/>
  <c r="AD313" i="1"/>
  <c r="AE313" i="1" s="1"/>
  <c r="AP313" i="1" s="1"/>
  <c r="AD314" i="1"/>
  <c r="AE314" i="1" s="1"/>
  <c r="AP314" i="1" s="1"/>
  <c r="AD315" i="1"/>
  <c r="AE315" i="1" s="1"/>
  <c r="AP315" i="1" s="1"/>
  <c r="AD297" i="1"/>
  <c r="AE297" i="1" s="1"/>
  <c r="AP297" i="1" s="1"/>
  <c r="AD298" i="1"/>
  <c r="AE298" i="1" s="1"/>
  <c r="AP298" i="1" s="1"/>
  <c r="AD299" i="1"/>
  <c r="AE299" i="1" s="1"/>
  <c r="AP299" i="1" s="1"/>
  <c r="AD300" i="1"/>
  <c r="AE300" i="1" s="1"/>
  <c r="AP300" i="1" s="1"/>
  <c r="AD301" i="1"/>
  <c r="AE301" i="1" s="1"/>
  <c r="AP301" i="1" s="1"/>
  <c r="AD303" i="1"/>
  <c r="AE303" i="1" s="1"/>
  <c r="AP303" i="1" s="1"/>
  <c r="AD304" i="1"/>
  <c r="AE304" i="1" s="1"/>
  <c r="AP304" i="1" s="1"/>
  <c r="AD305" i="1"/>
  <c r="AE305" i="1" s="1"/>
  <c r="AP305" i="1" s="1"/>
  <c r="AD307" i="1"/>
  <c r="AE307" i="1" s="1"/>
  <c r="AP307" i="1" s="1"/>
  <c r="AD308" i="1"/>
  <c r="AE308" i="1" s="1"/>
  <c r="AP308" i="1" s="1"/>
  <c r="AD316" i="1"/>
  <c r="AE316" i="1" s="1"/>
  <c r="AP316" i="1" s="1"/>
  <c r="AD321" i="1"/>
  <c r="AE321" i="1" s="1"/>
  <c r="AP321" i="1" s="1"/>
  <c r="AD330" i="1"/>
  <c r="AE330" i="1" s="1"/>
  <c r="AP330" i="1" s="1"/>
  <c r="AD337" i="1"/>
  <c r="AE337" i="1" s="1"/>
  <c r="AP337" i="1" s="1"/>
  <c r="AD348" i="1"/>
  <c r="AE348" i="1" s="1"/>
  <c r="AP348" i="1" s="1"/>
  <c r="AD354" i="1"/>
  <c r="AE354" i="1" s="1"/>
  <c r="AP354" i="1" s="1"/>
  <c r="AD358" i="1"/>
  <c r="AE358" i="1" s="1"/>
  <c r="AP358" i="1" s="1"/>
  <c r="AD360" i="1"/>
  <c r="AE360" i="1" s="1"/>
  <c r="AP360" i="1" s="1"/>
  <c r="AD363" i="1"/>
  <c r="AE363" i="1" s="1"/>
  <c r="AP363" i="1" s="1"/>
  <c r="AD317" i="1"/>
  <c r="AE317" i="1" s="1"/>
  <c r="AP317" i="1" s="1"/>
  <c r="AD318" i="1"/>
  <c r="AE318" i="1" s="1"/>
  <c r="AP318" i="1" s="1"/>
  <c r="AD322" i="1"/>
  <c r="AE322" i="1" s="1"/>
  <c r="AP322" i="1" s="1"/>
  <c r="AD323" i="1"/>
  <c r="AE323" i="1" s="1"/>
  <c r="AP323" i="1" s="1"/>
  <c r="AD324" i="1"/>
  <c r="AE324" i="1" s="1"/>
  <c r="AP324" i="1" s="1"/>
  <c r="AD325" i="1"/>
  <c r="AE325" i="1" s="1"/>
  <c r="AP325" i="1" s="1"/>
  <c r="AD326" i="1"/>
  <c r="AE326" i="1" s="1"/>
  <c r="AP326" i="1" s="1"/>
  <c r="AD327" i="1"/>
  <c r="AE327" i="1" s="1"/>
  <c r="AP327" i="1" s="1"/>
  <c r="AD328" i="1"/>
  <c r="AE328" i="1" s="1"/>
  <c r="AP328" i="1" s="1"/>
  <c r="AD329" i="1"/>
  <c r="AE329" i="1" s="1"/>
  <c r="AP329" i="1" s="1"/>
  <c r="AD331" i="1"/>
  <c r="AE331" i="1" s="1"/>
  <c r="AP331" i="1" s="1"/>
  <c r="AD332" i="1"/>
  <c r="AE332" i="1" s="1"/>
  <c r="AP332" i="1" s="1"/>
  <c r="AD338" i="1"/>
  <c r="AE338" i="1" s="1"/>
  <c r="AP338" i="1" s="1"/>
  <c r="AD339" i="1"/>
  <c r="AE339" i="1" s="1"/>
  <c r="AP339" i="1" s="1"/>
  <c r="AD340" i="1"/>
  <c r="AE340" i="1" s="1"/>
  <c r="AP340" i="1" s="1"/>
  <c r="AD341" i="1"/>
  <c r="AE341" i="1" s="1"/>
  <c r="AP341" i="1" s="1"/>
  <c r="AD342" i="1"/>
  <c r="AE342" i="1" s="1"/>
  <c r="AP342" i="1" s="1"/>
  <c r="AD343" i="1"/>
  <c r="AE343" i="1" s="1"/>
  <c r="AP343" i="1" s="1"/>
  <c r="AD344" i="1"/>
  <c r="AE344" i="1" s="1"/>
  <c r="AP344" i="1" s="1"/>
  <c r="AD345" i="1"/>
  <c r="AE345" i="1" s="1"/>
  <c r="AP345" i="1" s="1"/>
  <c r="AD346" i="1"/>
  <c r="AE346" i="1" s="1"/>
  <c r="AP346" i="1" s="1"/>
  <c r="AD347" i="1"/>
  <c r="AE347" i="1" s="1"/>
  <c r="AP347" i="1" s="1"/>
  <c r="AD349" i="1"/>
  <c r="AE349" i="1" s="1"/>
  <c r="AP349" i="1" s="1"/>
  <c r="AD355" i="1"/>
  <c r="AE355" i="1" s="1"/>
  <c r="AP355" i="1" s="1"/>
  <c r="AD356" i="1"/>
  <c r="AE356" i="1" s="1"/>
  <c r="AP356" i="1" s="1"/>
  <c r="AD357" i="1"/>
  <c r="AE357" i="1" s="1"/>
  <c r="AP357" i="1" s="1"/>
  <c r="AD361" i="1"/>
  <c r="AE361" i="1" s="1"/>
  <c r="AP361" i="1" s="1"/>
  <c r="AD362" i="1"/>
  <c r="AE362" i="1" s="1"/>
  <c r="AP362" i="1" s="1"/>
  <c r="AD364" i="1"/>
  <c r="AE364" i="1" s="1"/>
  <c r="AP364" i="1" s="1"/>
  <c r="AD372" i="1"/>
  <c r="AE372" i="1" s="1"/>
  <c r="AP372" i="1" s="1"/>
  <c r="AD375" i="1"/>
  <c r="AE375" i="1" s="1"/>
  <c r="AP375" i="1" s="1"/>
  <c r="AD365" i="1"/>
  <c r="AE365" i="1" s="1"/>
  <c r="AP365" i="1" s="1"/>
  <c r="AD366" i="1"/>
  <c r="AE366" i="1" s="1"/>
  <c r="AP366" i="1" s="1"/>
  <c r="AD367" i="1"/>
  <c r="AE367" i="1" s="1"/>
  <c r="AP367" i="1" s="1"/>
  <c r="AD370" i="1"/>
  <c r="AE370" i="1" s="1"/>
  <c r="AP370" i="1" s="1"/>
  <c r="AD371" i="1"/>
  <c r="AE371" i="1" s="1"/>
  <c r="AP371" i="1" s="1"/>
  <c r="AD374" i="1"/>
  <c r="AE374" i="1" s="1"/>
  <c r="AP374" i="1" s="1"/>
  <c r="AD376" i="1"/>
  <c r="AE376" i="1" s="1"/>
  <c r="AP376" i="1" s="1"/>
  <c r="AD377" i="1"/>
  <c r="AE377" i="1" s="1"/>
  <c r="AP377" i="1" s="1"/>
  <c r="AD379" i="1"/>
  <c r="AE379" i="1" s="1"/>
  <c r="AP379" i="1" s="1"/>
  <c r="AD380" i="1"/>
  <c r="AE380" i="1" s="1"/>
  <c r="AP380" i="1" s="1"/>
  <c r="AD383" i="1"/>
  <c r="AE383" i="1" s="1"/>
  <c r="AP383" i="1" s="1"/>
  <c r="AD391" i="1"/>
  <c r="AE391" i="1" s="1"/>
  <c r="AP391" i="1" s="1"/>
  <c r="AD398" i="1"/>
  <c r="AE398" i="1" s="1"/>
  <c r="AP398" i="1" s="1"/>
  <c r="AD406" i="1"/>
  <c r="AE406" i="1" s="1"/>
  <c r="AP406" i="1" s="1"/>
  <c r="AD384" i="1"/>
  <c r="AE384" i="1" s="1"/>
  <c r="AP384" i="1" s="1"/>
  <c r="AD385" i="1"/>
  <c r="AE385" i="1" s="1"/>
  <c r="AP385" i="1" s="1"/>
  <c r="AD386" i="1"/>
  <c r="AE386" i="1" s="1"/>
  <c r="AP386" i="1" s="1"/>
  <c r="AD394" i="1"/>
  <c r="AE394" i="1" s="1"/>
  <c r="AP394" i="1" s="1"/>
  <c r="AD395" i="1"/>
  <c r="AE395" i="1" s="1"/>
  <c r="AP395" i="1" s="1"/>
  <c r="AD396" i="1"/>
  <c r="AE396" i="1" s="1"/>
  <c r="AP396" i="1" s="1"/>
  <c r="AD397" i="1"/>
  <c r="AE397" i="1" s="1"/>
  <c r="AP397" i="1" s="1"/>
  <c r="AD407" i="1"/>
  <c r="AE407" i="1" s="1"/>
  <c r="AP407" i="1" s="1"/>
  <c r="AD408" i="1"/>
  <c r="AE408" i="1" s="1"/>
  <c r="AP408" i="1" s="1"/>
  <c r="AD411" i="1"/>
  <c r="AE411" i="1" s="1"/>
  <c r="AP411" i="1" s="1"/>
  <c r="AD412" i="1"/>
  <c r="AE412" i="1" s="1"/>
  <c r="AP412" i="1" s="1"/>
  <c r="AD414" i="1"/>
  <c r="AE414" i="1" s="1"/>
  <c r="AP414" i="1" s="1"/>
  <c r="AD437" i="1"/>
  <c r="AE437" i="1" s="1"/>
  <c r="AP437" i="1" s="1"/>
  <c r="AD448" i="1"/>
  <c r="AE448" i="1" s="1"/>
  <c r="AP448" i="1" s="1"/>
  <c r="AD456" i="1"/>
  <c r="AE456" i="1" s="1"/>
  <c r="AP456" i="1" s="1"/>
  <c r="AD464" i="1"/>
  <c r="AE464" i="1" s="1"/>
  <c r="AP464" i="1" s="1"/>
  <c r="AD472" i="1"/>
  <c r="AE472" i="1" s="1"/>
  <c r="AP472" i="1" s="1"/>
  <c r="AD427" i="1"/>
  <c r="AE427" i="1" s="1"/>
  <c r="AP427" i="1" s="1"/>
  <c r="AD428" i="1"/>
  <c r="AE428" i="1" s="1"/>
  <c r="AP428" i="1" s="1"/>
  <c r="AD429" i="1"/>
  <c r="AE429" i="1" s="1"/>
  <c r="AP429" i="1" s="1"/>
  <c r="AD430" i="1"/>
  <c r="AE430" i="1" s="1"/>
  <c r="AP430" i="1" s="1"/>
  <c r="AD431" i="1"/>
  <c r="AE431" i="1" s="1"/>
  <c r="AP431" i="1" s="1"/>
  <c r="AD446" i="1"/>
  <c r="AE446" i="1" s="1"/>
  <c r="AP446" i="1" s="1"/>
  <c r="AD447" i="1"/>
  <c r="AE447" i="1" s="1"/>
  <c r="AP447" i="1" s="1"/>
  <c r="AD449" i="1"/>
  <c r="AE449" i="1" s="1"/>
  <c r="AP449" i="1" s="1"/>
  <c r="AD450" i="1"/>
  <c r="AE450" i="1" s="1"/>
  <c r="AP450" i="1" s="1"/>
  <c r="AD451" i="1"/>
  <c r="AE451" i="1" s="1"/>
  <c r="AP451" i="1" s="1"/>
  <c r="AD452" i="1"/>
  <c r="AE452" i="1" s="1"/>
  <c r="AP452" i="1" s="1"/>
  <c r="AD453" i="1"/>
  <c r="AE453" i="1" s="1"/>
  <c r="AP453" i="1" s="1"/>
  <c r="AD454" i="1"/>
  <c r="AE454" i="1" s="1"/>
  <c r="AP454" i="1" s="1"/>
  <c r="AD455" i="1"/>
  <c r="AE455" i="1" s="1"/>
  <c r="AP455" i="1" s="1"/>
  <c r="AD467" i="1"/>
  <c r="AE467" i="1" s="1"/>
  <c r="AP467" i="1" s="1"/>
  <c r="AD468" i="1"/>
  <c r="AE468" i="1" s="1"/>
  <c r="AP468" i="1" s="1"/>
  <c r="AD469" i="1"/>
  <c r="AE469" i="1" s="1"/>
  <c r="AP469" i="1" s="1"/>
  <c r="AD470" i="1"/>
  <c r="AE470" i="1" s="1"/>
  <c r="AP470" i="1" s="1"/>
  <c r="AD471" i="1"/>
  <c r="AE471" i="1" s="1"/>
  <c r="AP471" i="1" s="1"/>
  <c r="AD473" i="1"/>
  <c r="AE473" i="1" s="1"/>
  <c r="AP473" i="1" s="1"/>
  <c r="AD474" i="1"/>
  <c r="AE474" i="1" s="1"/>
  <c r="AP474" i="1" s="1"/>
  <c r="AD476" i="1"/>
  <c r="AE476" i="1" s="1"/>
  <c r="AP476" i="1" s="1"/>
  <c r="AD477" i="1"/>
  <c r="AE477" i="1" s="1"/>
  <c r="AP477" i="1" s="1"/>
  <c r="AD479" i="1"/>
  <c r="AE479" i="1" s="1"/>
  <c r="AP479" i="1" s="1"/>
  <c r="AD480" i="1"/>
  <c r="AE480" i="1" s="1"/>
  <c r="AP480" i="1" s="1"/>
  <c r="AD481" i="1"/>
  <c r="AE481" i="1" s="1"/>
  <c r="AP481" i="1" s="1"/>
  <c r="AD482" i="1"/>
  <c r="AE482" i="1" s="1"/>
  <c r="AP482" i="1" s="1"/>
  <c r="AD415" i="1"/>
  <c r="AE415" i="1" s="1"/>
  <c r="AP415" i="1" s="1"/>
  <c r="AD416" i="1"/>
  <c r="AE416" i="1" s="1"/>
  <c r="AP416" i="1" s="1"/>
  <c r="AD417" i="1"/>
  <c r="AE417" i="1" s="1"/>
  <c r="AP417" i="1" s="1"/>
  <c r="AD418" i="1"/>
  <c r="AE418" i="1" s="1"/>
  <c r="AP418" i="1" s="1"/>
  <c r="AD419" i="1"/>
  <c r="AE419" i="1" s="1"/>
  <c r="AP419" i="1" s="1"/>
  <c r="AD420" i="1"/>
  <c r="AE420" i="1" s="1"/>
  <c r="AP420" i="1" s="1"/>
  <c r="AD421" i="1"/>
  <c r="AE421" i="1" s="1"/>
  <c r="AP421" i="1" s="1"/>
  <c r="AD424" i="1"/>
  <c r="AE424" i="1" s="1"/>
  <c r="AP424" i="1" s="1"/>
  <c r="AD426" i="1"/>
  <c r="AE426" i="1" s="1"/>
  <c r="AP426" i="1" s="1"/>
  <c r="AD485" i="1"/>
  <c r="AE485" i="1" s="1"/>
  <c r="AP485" i="1" s="1"/>
  <c r="AD488" i="1"/>
  <c r="AE488" i="1" s="1"/>
  <c r="AP488" i="1" s="1"/>
  <c r="AD496" i="1"/>
  <c r="AE496" i="1" s="1"/>
  <c r="AP496" i="1" s="1"/>
  <c r="AD507" i="1"/>
  <c r="AE507" i="1" s="1"/>
  <c r="AP507" i="1" s="1"/>
  <c r="AD518" i="1"/>
  <c r="AE518" i="1" s="1"/>
  <c r="AP518" i="1" s="1"/>
  <c r="AD524" i="1"/>
  <c r="AE524" i="1" s="1"/>
  <c r="AP524" i="1" s="1"/>
  <c r="AD533" i="1"/>
  <c r="AE533" i="1" s="1"/>
  <c r="AP533" i="1" s="1"/>
  <c r="AD537" i="1"/>
  <c r="AE537" i="1" s="1"/>
  <c r="AP537" i="1" s="1"/>
  <c r="AD489" i="1"/>
  <c r="AE489" i="1" s="1"/>
  <c r="AP489" i="1" s="1"/>
  <c r="AD490" i="1"/>
  <c r="AE490" i="1" s="1"/>
  <c r="AP490" i="1" s="1"/>
  <c r="AD491" i="1"/>
  <c r="AE491" i="1" s="1"/>
  <c r="AP491" i="1" s="1"/>
  <c r="AD492" i="1"/>
  <c r="AE492" i="1" s="1"/>
  <c r="AP492" i="1" s="1"/>
  <c r="AD493" i="1"/>
  <c r="AE493" i="1" s="1"/>
  <c r="AP493" i="1" s="1"/>
  <c r="AD494" i="1"/>
  <c r="AE494" i="1" s="1"/>
  <c r="AP494" i="1" s="1"/>
  <c r="AD495" i="1"/>
  <c r="AE495" i="1" s="1"/>
  <c r="AP495" i="1" s="1"/>
  <c r="AD497" i="1"/>
  <c r="AE497" i="1" s="1"/>
  <c r="AP497" i="1" s="1"/>
  <c r="AD498" i="1"/>
  <c r="AE498" i="1" s="1"/>
  <c r="AP498" i="1" s="1"/>
  <c r="AD510" i="1"/>
  <c r="AE510" i="1" s="1"/>
  <c r="AP510" i="1" s="1"/>
  <c r="AD511" i="1"/>
  <c r="AE511" i="1" s="1"/>
  <c r="AP511" i="1" s="1"/>
  <c r="AD512" i="1"/>
  <c r="AE512" i="1" s="1"/>
  <c r="AP512" i="1" s="1"/>
  <c r="AD513" i="1"/>
  <c r="AE513" i="1" s="1"/>
  <c r="AP513" i="1" s="1"/>
  <c r="AD514" i="1"/>
  <c r="AE514" i="1" s="1"/>
  <c r="AP514" i="1" s="1"/>
  <c r="AD515" i="1"/>
  <c r="AE515" i="1" s="1"/>
  <c r="AP515" i="1" s="1"/>
  <c r="AD516" i="1"/>
  <c r="AE516" i="1" s="1"/>
  <c r="AP516" i="1" s="1"/>
  <c r="AD517" i="1"/>
  <c r="AE517" i="1" s="1"/>
  <c r="AP517" i="1" s="1"/>
  <c r="AD519" i="1"/>
  <c r="AE519" i="1" s="1"/>
  <c r="AP519" i="1" s="1"/>
  <c r="AD520" i="1"/>
  <c r="AE520" i="1" s="1"/>
  <c r="AP520" i="1" s="1"/>
  <c r="AD521" i="1"/>
  <c r="AE521" i="1" s="1"/>
  <c r="AP521" i="1" s="1"/>
  <c r="AD534" i="1"/>
  <c r="AE534" i="1" s="1"/>
  <c r="AP534" i="1" s="1"/>
  <c r="AD535" i="1"/>
  <c r="AE535" i="1" s="1"/>
  <c r="AP535" i="1" s="1"/>
  <c r="AD536" i="1"/>
  <c r="AE536" i="1" s="1"/>
  <c r="AP536" i="1" s="1"/>
  <c r="AD539" i="1"/>
  <c r="AE539" i="1" s="1"/>
  <c r="AP539" i="1" s="1"/>
  <c r="AD540" i="1"/>
  <c r="AE540" i="1" s="1"/>
  <c r="AP540" i="1" s="1"/>
  <c r="AB13" i="1"/>
  <c r="AB79" i="1"/>
  <c r="AB94" i="1"/>
  <c r="AB95" i="1"/>
  <c r="AB103" i="1"/>
  <c r="AB106" i="1"/>
  <c r="AB107" i="1"/>
  <c r="AB113" i="1"/>
  <c r="AB124" i="1"/>
  <c r="AB14" i="1"/>
  <c r="AB25" i="1"/>
  <c r="AB36" i="1"/>
  <c r="AB47" i="1"/>
  <c r="AB54" i="1"/>
  <c r="AB55" i="1"/>
  <c r="AB66" i="1"/>
  <c r="AB72" i="1"/>
  <c r="AB75" i="1"/>
  <c r="AB76" i="1"/>
  <c r="AB80" i="1"/>
  <c r="AB87" i="1"/>
  <c r="AB88" i="1"/>
  <c r="AB89" i="1"/>
  <c r="AB90" i="1"/>
  <c r="AB91" i="1"/>
  <c r="AB92" i="1"/>
  <c r="AB93" i="1"/>
  <c r="AB96" i="1"/>
  <c r="AB97" i="1"/>
  <c r="AB98" i="1"/>
  <c r="AB99" i="1"/>
  <c r="AB100" i="1"/>
  <c r="AB101" i="1"/>
  <c r="AB102" i="1"/>
  <c r="AB104" i="1"/>
  <c r="AB105" i="1"/>
  <c r="AB108" i="1"/>
  <c r="AB109" i="1"/>
  <c r="AB110" i="1"/>
  <c r="AB111" i="1"/>
  <c r="AB112" i="1"/>
  <c r="AB114" i="1"/>
  <c r="AB115" i="1"/>
  <c r="AB116" i="1"/>
  <c r="AB117" i="1"/>
  <c r="AB118" i="1"/>
  <c r="AB119" i="1"/>
  <c r="AB120" i="1"/>
  <c r="AB121" i="1"/>
  <c r="AB122" i="1"/>
  <c r="AB123" i="1"/>
  <c r="AB125" i="1"/>
  <c r="AB126" i="1"/>
  <c r="AB127" i="1"/>
  <c r="AB128" i="1"/>
  <c r="AB129" i="1"/>
  <c r="AB130" i="1"/>
  <c r="AB131" i="1"/>
  <c r="AB15" i="1"/>
  <c r="AB16" i="1"/>
  <c r="AB17" i="1"/>
  <c r="AB18" i="1"/>
  <c r="AB19" i="1"/>
  <c r="AB20" i="1"/>
  <c r="AB21" i="1"/>
  <c r="AB22" i="1"/>
  <c r="AB23" i="1"/>
  <c r="AB24" i="1"/>
  <c r="AB26" i="1"/>
  <c r="AB27" i="1"/>
  <c r="AB28" i="1"/>
  <c r="AB29" i="1"/>
  <c r="AB30" i="1"/>
  <c r="AB31" i="1"/>
  <c r="AB32" i="1"/>
  <c r="AB33" i="1"/>
  <c r="AB34" i="1"/>
  <c r="AB35" i="1"/>
  <c r="AB37" i="1"/>
  <c r="AB38" i="1"/>
  <c r="AB39" i="1"/>
  <c r="AB40" i="1"/>
  <c r="AB41" i="1"/>
  <c r="AB42" i="1"/>
  <c r="AB43" i="1"/>
  <c r="AB44" i="1"/>
  <c r="AB45" i="1"/>
  <c r="AB46" i="1"/>
  <c r="AB48" i="1"/>
  <c r="AB49" i="1"/>
  <c r="AB50" i="1"/>
  <c r="AB51" i="1"/>
  <c r="AB52" i="1"/>
  <c r="AB53" i="1"/>
  <c r="AB56" i="1"/>
  <c r="AB57" i="1"/>
  <c r="AB58" i="1"/>
  <c r="AB59" i="1"/>
  <c r="AB60" i="1"/>
  <c r="AB61" i="1"/>
  <c r="AB62" i="1"/>
  <c r="AB63" i="1"/>
  <c r="AB64" i="1"/>
  <c r="AB65" i="1"/>
  <c r="AB67" i="1"/>
  <c r="AB68" i="1"/>
  <c r="AB69" i="1"/>
  <c r="AB70" i="1"/>
  <c r="AB71" i="1"/>
  <c r="AB73" i="1"/>
  <c r="AB74" i="1"/>
  <c r="AB77" i="1"/>
  <c r="AB78" i="1"/>
  <c r="AB81" i="1"/>
  <c r="AB82" i="1"/>
  <c r="AB83" i="1"/>
  <c r="AB84" i="1"/>
  <c r="AB85" i="1"/>
  <c r="AB86" i="1"/>
  <c r="AB132" i="1"/>
  <c r="AB228" i="1"/>
  <c r="AB246" i="1"/>
  <c r="AB254" i="1"/>
  <c r="AB260" i="1"/>
  <c r="AB261" i="1"/>
  <c r="AB262" i="1"/>
  <c r="AB272" i="1"/>
  <c r="AB283" i="1"/>
  <c r="AB133" i="1"/>
  <c r="AB140" i="1"/>
  <c r="AB151" i="1"/>
  <c r="AB162" i="1"/>
  <c r="AB173" i="1"/>
  <c r="AB184" i="1"/>
  <c r="AB195" i="1"/>
  <c r="AB200" i="1"/>
  <c r="AB206" i="1"/>
  <c r="AB217" i="1"/>
  <c r="AB229" i="1"/>
  <c r="AB230" i="1"/>
  <c r="AB235" i="1"/>
  <c r="AB236" i="1"/>
  <c r="AB241" i="1"/>
  <c r="AB242" i="1"/>
  <c r="AB243" i="1"/>
  <c r="AB244" i="1"/>
  <c r="AB245" i="1"/>
  <c r="AB247" i="1"/>
  <c r="AB248" i="1"/>
  <c r="AB249" i="1"/>
  <c r="AB250" i="1"/>
  <c r="AB251" i="1"/>
  <c r="AB252" i="1"/>
  <c r="AB253" i="1"/>
  <c r="AB255" i="1"/>
  <c r="AB256" i="1"/>
  <c r="AB257" i="1"/>
  <c r="AB258" i="1"/>
  <c r="AB259" i="1"/>
  <c r="AB263" i="1"/>
  <c r="AB264" i="1"/>
  <c r="AB265" i="1"/>
  <c r="AB266" i="1"/>
  <c r="AB267" i="1"/>
  <c r="AB268" i="1"/>
  <c r="AB269" i="1"/>
  <c r="AB270" i="1"/>
  <c r="AB271" i="1"/>
  <c r="AB273" i="1"/>
  <c r="AB274" i="1"/>
  <c r="AB275" i="1"/>
  <c r="AB276" i="1"/>
  <c r="AB277" i="1"/>
  <c r="AB278" i="1"/>
  <c r="AB279" i="1"/>
  <c r="AB280" i="1"/>
  <c r="AB281" i="1"/>
  <c r="AB282" i="1"/>
  <c r="AB284" i="1"/>
  <c r="AB285" i="1"/>
  <c r="AB286" i="1"/>
  <c r="AB287" i="1"/>
  <c r="AB288" i="1"/>
  <c r="AB289" i="1"/>
  <c r="AB290" i="1"/>
  <c r="AB291" i="1"/>
  <c r="AB292" i="1"/>
  <c r="AB293" i="1"/>
  <c r="AB134" i="1"/>
  <c r="AB135" i="1"/>
  <c r="AB136" i="1"/>
  <c r="AB137" i="1"/>
  <c r="AB138" i="1"/>
  <c r="AB139" i="1"/>
  <c r="AB141" i="1"/>
  <c r="AB142" i="1"/>
  <c r="AB143" i="1"/>
  <c r="AB144" i="1"/>
  <c r="AB145" i="1"/>
  <c r="AB146" i="1"/>
  <c r="AB147" i="1"/>
  <c r="AB148" i="1"/>
  <c r="AB149" i="1"/>
  <c r="AB150" i="1"/>
  <c r="AB152" i="1"/>
  <c r="AB153" i="1"/>
  <c r="AB154" i="1"/>
  <c r="AB155" i="1"/>
  <c r="AB156" i="1"/>
  <c r="AB157" i="1"/>
  <c r="AB158" i="1"/>
  <c r="AB159" i="1"/>
  <c r="AB160" i="1"/>
  <c r="AB161" i="1"/>
  <c r="AB163" i="1"/>
  <c r="AB164" i="1"/>
  <c r="AB165" i="1"/>
  <c r="AB166" i="1"/>
  <c r="AB167" i="1"/>
  <c r="AB168" i="1"/>
  <c r="AB169" i="1"/>
  <c r="AB170" i="1"/>
  <c r="AB171" i="1"/>
  <c r="AB172" i="1"/>
  <c r="AB174" i="1"/>
  <c r="AB175" i="1"/>
  <c r="AB176" i="1"/>
  <c r="AB177" i="1"/>
  <c r="AB178" i="1"/>
  <c r="AB179" i="1"/>
  <c r="AB180" i="1"/>
  <c r="AB181" i="1"/>
  <c r="AB182" i="1"/>
  <c r="AB183" i="1"/>
  <c r="AB185" i="1"/>
  <c r="AB186" i="1"/>
  <c r="AB187" i="1"/>
  <c r="AB188" i="1"/>
  <c r="AB189" i="1"/>
  <c r="AB190" i="1"/>
  <c r="AB191" i="1"/>
  <c r="AB192" i="1"/>
  <c r="AB193" i="1"/>
  <c r="AB194" i="1"/>
  <c r="AB196" i="1"/>
  <c r="AB197" i="1"/>
  <c r="AB198" i="1"/>
  <c r="AB199" i="1"/>
  <c r="AB201" i="1"/>
  <c r="AB202" i="1"/>
  <c r="AB203" i="1"/>
  <c r="AB204" i="1"/>
  <c r="AB205" i="1"/>
  <c r="AB207" i="1"/>
  <c r="AB208" i="1"/>
  <c r="AB209" i="1"/>
  <c r="AB210" i="1"/>
  <c r="AB211" i="1"/>
  <c r="AB212" i="1"/>
  <c r="AB213" i="1"/>
  <c r="AB214" i="1"/>
  <c r="AB215" i="1"/>
  <c r="AB216" i="1"/>
  <c r="AB218" i="1"/>
  <c r="AB219" i="1"/>
  <c r="AB220" i="1"/>
  <c r="AB221" i="1"/>
  <c r="AB222" i="1"/>
  <c r="AB223" i="1"/>
  <c r="AB224" i="1"/>
  <c r="AB225" i="1"/>
  <c r="AB226" i="1"/>
  <c r="AB227" i="1"/>
  <c r="AB231" i="1"/>
  <c r="AB232" i="1"/>
  <c r="AB233" i="1"/>
  <c r="AB234" i="1"/>
  <c r="AB238" i="1"/>
  <c r="AB239" i="1"/>
  <c r="AB240" i="1"/>
  <c r="AB294" i="1"/>
  <c r="AB309" i="1"/>
  <c r="AB310" i="1"/>
  <c r="AB311" i="1"/>
  <c r="AB312" i="1"/>
  <c r="AB313" i="1"/>
  <c r="AB314" i="1"/>
  <c r="AB315" i="1"/>
  <c r="AB295" i="1"/>
  <c r="AB296" i="1"/>
  <c r="AB297" i="1"/>
  <c r="AB298" i="1"/>
  <c r="AB299" i="1"/>
  <c r="AB300" i="1"/>
  <c r="AB301" i="1"/>
  <c r="AB302" i="1"/>
  <c r="AB303" i="1"/>
  <c r="AB304" i="1"/>
  <c r="AB305" i="1"/>
  <c r="AB306" i="1"/>
  <c r="AB307" i="1"/>
  <c r="AB308" i="1"/>
  <c r="AB316" i="1"/>
  <c r="AB321" i="1"/>
  <c r="AB330" i="1"/>
  <c r="AB337" i="1"/>
  <c r="AB348" i="1"/>
  <c r="AB354" i="1"/>
  <c r="AB358" i="1"/>
  <c r="AB360" i="1"/>
  <c r="AB363" i="1"/>
  <c r="AB317" i="1"/>
  <c r="AB318" i="1"/>
  <c r="AB319" i="1"/>
  <c r="AB320" i="1"/>
  <c r="AB322" i="1"/>
  <c r="AB323" i="1"/>
  <c r="AB324" i="1"/>
  <c r="AB325" i="1"/>
  <c r="AB326" i="1"/>
  <c r="AB327" i="1"/>
  <c r="AB328" i="1"/>
  <c r="AB329" i="1"/>
  <c r="AB331" i="1"/>
  <c r="AB332" i="1"/>
  <c r="AB333" i="1"/>
  <c r="AB334" i="1"/>
  <c r="AB335" i="1"/>
  <c r="AB336" i="1"/>
  <c r="AB338" i="1"/>
  <c r="AB339" i="1"/>
  <c r="AB340" i="1"/>
  <c r="AB341" i="1"/>
  <c r="AB342" i="1"/>
  <c r="AB343" i="1"/>
  <c r="AB344" i="1"/>
  <c r="AB345" i="1"/>
  <c r="AB346" i="1"/>
  <c r="AB347" i="1"/>
  <c r="AB349" i="1"/>
  <c r="AB350" i="1"/>
  <c r="AB351" i="1"/>
  <c r="AB352" i="1"/>
  <c r="AB353" i="1"/>
  <c r="AB355" i="1"/>
  <c r="AB356" i="1"/>
  <c r="AB357" i="1"/>
  <c r="AB359" i="1"/>
  <c r="AB361" i="1"/>
  <c r="AB362" i="1"/>
  <c r="AB364" i="1"/>
  <c r="AB372" i="1"/>
  <c r="AB375" i="1"/>
  <c r="AB381" i="1"/>
  <c r="AB365" i="1"/>
  <c r="AB366" i="1"/>
  <c r="AB367" i="1"/>
  <c r="AB368" i="1"/>
  <c r="AB369" i="1"/>
  <c r="AB370" i="1"/>
  <c r="AB371" i="1"/>
  <c r="AB373" i="1"/>
  <c r="AB374" i="1"/>
  <c r="AB376" i="1"/>
  <c r="AB377" i="1"/>
  <c r="AB378" i="1"/>
  <c r="AB379" i="1"/>
  <c r="AB380" i="1"/>
  <c r="AB383" i="1"/>
  <c r="AB391" i="1"/>
  <c r="AB398" i="1"/>
  <c r="AB406" i="1"/>
  <c r="AB409" i="1"/>
  <c r="AB384" i="1"/>
  <c r="AB385" i="1"/>
  <c r="AB386" i="1"/>
  <c r="AB387" i="1"/>
  <c r="AB388" i="1"/>
  <c r="AB389" i="1"/>
  <c r="AB390" i="1"/>
  <c r="AB392" i="1"/>
  <c r="AB393" i="1"/>
  <c r="AB394" i="1"/>
  <c r="AB395" i="1"/>
  <c r="AB396" i="1"/>
  <c r="AB397" i="1"/>
  <c r="AB399" i="1"/>
  <c r="AB400" i="1"/>
  <c r="AB401" i="1"/>
  <c r="AB402" i="1"/>
  <c r="AB403" i="1"/>
  <c r="AB404" i="1"/>
  <c r="AB405" i="1"/>
  <c r="AB407" i="1"/>
  <c r="AB408" i="1"/>
  <c r="AB410" i="1"/>
  <c r="AB411" i="1"/>
  <c r="AB412" i="1"/>
  <c r="AB414" i="1"/>
  <c r="AB437" i="1"/>
  <c r="AB448" i="1"/>
  <c r="AB456" i="1"/>
  <c r="AB464" i="1"/>
  <c r="AB472" i="1"/>
  <c r="AB475" i="1"/>
  <c r="AB478" i="1"/>
  <c r="AB427" i="1"/>
  <c r="AB428" i="1"/>
  <c r="AB429" i="1"/>
  <c r="AB430" i="1"/>
  <c r="AB431" i="1"/>
  <c r="AB432" i="1"/>
  <c r="AB433" i="1"/>
  <c r="AB434" i="1"/>
  <c r="AB435" i="1"/>
  <c r="AB436" i="1"/>
  <c r="AB438" i="1"/>
  <c r="AB439" i="1"/>
  <c r="AB440" i="1"/>
  <c r="AB441" i="1"/>
  <c r="AB442" i="1"/>
  <c r="AB443" i="1"/>
  <c r="AB444" i="1"/>
  <c r="AB445" i="1"/>
  <c r="AB446" i="1"/>
  <c r="AB447" i="1"/>
  <c r="AB449" i="1"/>
  <c r="AB450" i="1"/>
  <c r="AB451" i="1"/>
  <c r="AB452" i="1"/>
  <c r="AB453" i="1"/>
  <c r="AB454" i="1"/>
  <c r="AB455" i="1"/>
  <c r="AB457" i="1"/>
  <c r="AB458" i="1"/>
  <c r="AB459" i="1"/>
  <c r="AB460" i="1"/>
  <c r="AB461" i="1"/>
  <c r="AB462" i="1"/>
  <c r="AB463" i="1"/>
  <c r="AB465" i="1"/>
  <c r="AB466" i="1"/>
  <c r="AB467" i="1"/>
  <c r="AB468" i="1"/>
  <c r="AB469" i="1"/>
  <c r="AB470" i="1"/>
  <c r="AB471" i="1"/>
  <c r="AB473" i="1"/>
  <c r="AB474" i="1"/>
  <c r="AB476" i="1"/>
  <c r="AB477" i="1"/>
  <c r="AB479" i="1"/>
  <c r="AB480" i="1"/>
  <c r="AB481" i="1"/>
  <c r="AB482" i="1"/>
  <c r="AB483" i="1"/>
  <c r="AB415" i="1"/>
  <c r="AB416" i="1"/>
  <c r="AB417" i="1"/>
  <c r="AB418" i="1"/>
  <c r="AB419" i="1"/>
  <c r="AB420" i="1"/>
  <c r="AB421" i="1"/>
  <c r="AB422" i="1"/>
  <c r="AB423" i="1"/>
  <c r="AB424" i="1"/>
  <c r="AB425" i="1"/>
  <c r="AB426" i="1"/>
  <c r="AB485" i="1"/>
  <c r="AB488" i="1"/>
  <c r="AB496" i="1"/>
  <c r="AB507" i="1"/>
  <c r="AB518" i="1"/>
  <c r="AB524" i="1"/>
  <c r="AB533" i="1"/>
  <c r="AB537" i="1"/>
  <c r="AB541" i="1"/>
  <c r="AB486" i="1"/>
  <c r="AB487" i="1"/>
  <c r="AB489" i="1"/>
  <c r="AB490" i="1"/>
  <c r="AB491" i="1"/>
  <c r="AB492" i="1"/>
  <c r="AB493" i="1"/>
  <c r="AB494" i="1"/>
  <c r="AB495" i="1"/>
  <c r="AB497" i="1"/>
  <c r="AB498" i="1"/>
  <c r="AB499" i="1"/>
  <c r="AB500" i="1"/>
  <c r="AB501" i="1"/>
  <c r="AB502" i="1"/>
  <c r="AB503" i="1"/>
  <c r="AB504" i="1"/>
  <c r="AB505" i="1"/>
  <c r="AB506" i="1"/>
  <c r="AB508" i="1"/>
  <c r="AB509" i="1"/>
  <c r="AB510" i="1"/>
  <c r="AB511" i="1"/>
  <c r="AB512" i="1"/>
  <c r="AB513" i="1"/>
  <c r="AB514" i="1"/>
  <c r="AB515" i="1"/>
  <c r="AB516" i="1"/>
  <c r="AB517" i="1"/>
  <c r="AB519" i="1"/>
  <c r="AB520" i="1"/>
  <c r="AB521" i="1"/>
  <c r="AB522" i="1"/>
  <c r="AB523" i="1"/>
  <c r="AB525" i="1"/>
  <c r="AB526" i="1"/>
  <c r="AB527" i="1"/>
  <c r="AB528" i="1"/>
  <c r="AB529" i="1"/>
  <c r="AB530" i="1"/>
  <c r="AB531" i="1"/>
  <c r="AB532" i="1"/>
  <c r="AB534" i="1"/>
  <c r="AB535" i="1"/>
  <c r="AB536" i="1"/>
  <c r="AB538" i="1"/>
  <c r="AB539" i="1"/>
  <c r="AB540" i="1"/>
  <c r="Z13" i="1"/>
  <c r="Z79" i="1"/>
  <c r="Z94" i="1"/>
  <c r="Z95" i="1"/>
  <c r="Z103" i="1"/>
  <c r="Z106" i="1"/>
  <c r="Z107" i="1"/>
  <c r="Z113" i="1"/>
  <c r="Z124" i="1"/>
  <c r="Z14" i="1"/>
  <c r="Z25" i="1"/>
  <c r="Z36" i="1"/>
  <c r="Z47" i="1"/>
  <c r="Z54" i="1"/>
  <c r="Z55" i="1"/>
  <c r="Z66" i="1"/>
  <c r="Z72" i="1"/>
  <c r="Z75" i="1"/>
  <c r="Z76" i="1"/>
  <c r="Z80" i="1"/>
  <c r="Z87" i="1"/>
  <c r="Z88" i="1"/>
  <c r="Z89" i="1"/>
  <c r="Z90" i="1"/>
  <c r="Z91" i="1"/>
  <c r="Z92" i="1"/>
  <c r="Z93" i="1"/>
  <c r="Z96" i="1"/>
  <c r="Z97" i="1"/>
  <c r="Z98" i="1"/>
  <c r="Z99" i="1"/>
  <c r="Z100" i="1"/>
  <c r="Z101" i="1"/>
  <c r="Z102" i="1"/>
  <c r="Z104" i="1"/>
  <c r="Z105" i="1"/>
  <c r="Z108" i="1"/>
  <c r="Z109" i="1"/>
  <c r="Z110" i="1"/>
  <c r="Z111" i="1"/>
  <c r="Z112" i="1"/>
  <c r="Z114" i="1"/>
  <c r="Z115" i="1"/>
  <c r="Z116" i="1"/>
  <c r="Z117" i="1"/>
  <c r="Z118" i="1"/>
  <c r="Z119" i="1"/>
  <c r="Z120" i="1"/>
  <c r="Z121" i="1"/>
  <c r="Z122" i="1"/>
  <c r="Z123" i="1"/>
  <c r="Z125" i="1"/>
  <c r="Z126" i="1"/>
  <c r="Z127" i="1"/>
  <c r="Z128" i="1"/>
  <c r="Z129" i="1"/>
  <c r="Z130" i="1"/>
  <c r="Z131" i="1"/>
  <c r="Z15" i="1"/>
  <c r="Z16" i="1"/>
  <c r="Z17" i="1"/>
  <c r="Z18" i="1"/>
  <c r="Z19" i="1"/>
  <c r="Z20" i="1"/>
  <c r="Z21" i="1"/>
  <c r="Z22" i="1"/>
  <c r="Z23" i="1"/>
  <c r="Z24" i="1"/>
  <c r="Z26" i="1"/>
  <c r="Z27" i="1"/>
  <c r="Z28" i="1"/>
  <c r="Z29" i="1"/>
  <c r="Z30" i="1"/>
  <c r="Z31" i="1"/>
  <c r="Z32" i="1"/>
  <c r="Z33" i="1"/>
  <c r="Z34" i="1"/>
  <c r="Z35" i="1"/>
  <c r="Z37" i="1"/>
  <c r="Z38" i="1"/>
  <c r="Z39" i="1"/>
  <c r="Z40" i="1"/>
  <c r="Z41" i="1"/>
  <c r="Z42" i="1"/>
  <c r="Z43" i="1"/>
  <c r="Z44" i="1"/>
  <c r="Z45" i="1"/>
  <c r="Z46" i="1"/>
  <c r="Z48" i="1"/>
  <c r="Z49" i="1"/>
  <c r="Z50" i="1"/>
  <c r="Z51" i="1"/>
  <c r="Z52" i="1"/>
  <c r="Z53" i="1"/>
  <c r="Z56" i="1"/>
  <c r="Z57" i="1"/>
  <c r="Z58" i="1"/>
  <c r="Z59" i="1"/>
  <c r="Z60" i="1"/>
  <c r="Z61" i="1"/>
  <c r="Z62" i="1"/>
  <c r="Z63" i="1"/>
  <c r="Z64" i="1"/>
  <c r="Z65" i="1"/>
  <c r="Z67" i="1"/>
  <c r="Z68" i="1"/>
  <c r="Z69" i="1"/>
  <c r="Z70" i="1"/>
  <c r="Z71" i="1"/>
  <c r="Z73" i="1"/>
  <c r="Z74" i="1"/>
  <c r="Z77" i="1"/>
  <c r="Z78" i="1"/>
  <c r="Z81" i="1"/>
  <c r="Z82" i="1"/>
  <c r="Z83" i="1"/>
  <c r="Z84" i="1"/>
  <c r="Z85" i="1"/>
  <c r="Z86" i="1"/>
  <c r="Z132" i="1"/>
  <c r="Z228" i="1"/>
  <c r="Z246" i="1"/>
  <c r="Z254" i="1"/>
  <c r="Z260" i="1"/>
  <c r="Z261" i="1"/>
  <c r="Z262" i="1"/>
  <c r="Z272" i="1"/>
  <c r="Z283" i="1"/>
  <c r="Z133" i="1"/>
  <c r="Z140" i="1"/>
  <c r="Z151" i="1"/>
  <c r="Z162" i="1"/>
  <c r="Z173" i="1"/>
  <c r="Z184" i="1"/>
  <c r="Z195" i="1"/>
  <c r="Z200" i="1"/>
  <c r="Z206" i="1"/>
  <c r="Z217" i="1"/>
  <c r="Z229" i="1"/>
  <c r="Z230" i="1"/>
  <c r="Z235" i="1"/>
  <c r="Z236" i="1"/>
  <c r="Z241" i="1"/>
  <c r="Z242" i="1"/>
  <c r="Z243" i="1"/>
  <c r="Z244" i="1"/>
  <c r="Z245" i="1"/>
  <c r="Z247" i="1"/>
  <c r="Z248" i="1"/>
  <c r="Z249" i="1"/>
  <c r="Z250" i="1"/>
  <c r="Z251" i="1"/>
  <c r="Z252" i="1"/>
  <c r="Z253" i="1"/>
  <c r="Z255" i="1"/>
  <c r="Z256" i="1"/>
  <c r="Z257" i="1"/>
  <c r="Z258" i="1"/>
  <c r="Z259" i="1"/>
  <c r="Z263" i="1"/>
  <c r="Z264" i="1"/>
  <c r="Z265" i="1"/>
  <c r="Z266" i="1"/>
  <c r="Z267" i="1"/>
  <c r="Z268" i="1"/>
  <c r="Z269" i="1"/>
  <c r="Z270" i="1"/>
  <c r="Z271" i="1"/>
  <c r="Z273" i="1"/>
  <c r="Z274" i="1"/>
  <c r="Z275" i="1"/>
  <c r="Z276" i="1"/>
  <c r="Z277" i="1"/>
  <c r="Z278" i="1"/>
  <c r="Z279" i="1"/>
  <c r="Z280" i="1"/>
  <c r="Z281" i="1"/>
  <c r="Z282" i="1"/>
  <c r="Z284" i="1"/>
  <c r="Z285" i="1"/>
  <c r="Z286" i="1"/>
  <c r="Z287" i="1"/>
  <c r="Z288" i="1"/>
  <c r="Z289" i="1"/>
  <c r="Z290" i="1"/>
  <c r="Z291" i="1"/>
  <c r="Z292" i="1"/>
  <c r="Z293" i="1"/>
  <c r="Z134" i="1"/>
  <c r="Z135" i="1"/>
  <c r="Z136" i="1"/>
  <c r="Z137" i="1"/>
  <c r="Z138" i="1"/>
  <c r="Z139" i="1"/>
  <c r="Z141" i="1"/>
  <c r="Z142" i="1"/>
  <c r="Z143" i="1"/>
  <c r="Z144" i="1"/>
  <c r="Z145" i="1"/>
  <c r="Z146" i="1"/>
  <c r="Z147" i="1"/>
  <c r="Z148" i="1"/>
  <c r="Z149" i="1"/>
  <c r="Z150" i="1"/>
  <c r="Z152" i="1"/>
  <c r="Z153" i="1"/>
  <c r="Z154" i="1"/>
  <c r="Z155" i="1"/>
  <c r="Z156" i="1"/>
  <c r="Z157" i="1"/>
  <c r="Z158" i="1"/>
  <c r="Z159" i="1"/>
  <c r="Z160" i="1"/>
  <c r="Z161" i="1"/>
  <c r="Z163" i="1"/>
  <c r="Z164" i="1"/>
  <c r="Z165" i="1"/>
  <c r="Z166" i="1"/>
  <c r="Z167" i="1"/>
  <c r="Z168" i="1"/>
  <c r="Z169" i="1"/>
  <c r="Z170" i="1"/>
  <c r="Z171" i="1"/>
  <c r="Z172" i="1"/>
  <c r="Z174" i="1"/>
  <c r="Z175" i="1"/>
  <c r="Z176" i="1"/>
  <c r="Z177" i="1"/>
  <c r="Z178" i="1"/>
  <c r="Z179" i="1"/>
  <c r="Z180" i="1"/>
  <c r="Z181" i="1"/>
  <c r="Z182" i="1"/>
  <c r="Z183" i="1"/>
  <c r="Z185" i="1"/>
  <c r="Z186" i="1"/>
  <c r="Z187" i="1"/>
  <c r="Z188" i="1"/>
  <c r="Z189" i="1"/>
  <c r="Z190" i="1"/>
  <c r="Z191" i="1"/>
  <c r="Z192" i="1"/>
  <c r="Z193" i="1"/>
  <c r="Z194" i="1"/>
  <c r="Z196" i="1"/>
  <c r="Z197" i="1"/>
  <c r="Z198" i="1"/>
  <c r="Z199" i="1"/>
  <c r="Z201" i="1"/>
  <c r="Z202" i="1"/>
  <c r="Z203" i="1"/>
  <c r="Z204" i="1"/>
  <c r="Z205" i="1"/>
  <c r="Z207" i="1"/>
  <c r="Z208" i="1"/>
  <c r="Z209" i="1"/>
  <c r="Z210" i="1"/>
  <c r="Z211" i="1"/>
  <c r="Z212" i="1"/>
  <c r="Z213" i="1"/>
  <c r="Z214" i="1"/>
  <c r="Z215" i="1"/>
  <c r="Z216" i="1"/>
  <c r="Z218" i="1"/>
  <c r="Z219" i="1"/>
  <c r="Z220" i="1"/>
  <c r="Z221" i="1"/>
  <c r="Z222" i="1"/>
  <c r="Z223" i="1"/>
  <c r="Z224" i="1"/>
  <c r="Z225" i="1"/>
  <c r="Z226" i="1"/>
  <c r="Z227" i="1"/>
  <c r="Z231" i="1"/>
  <c r="Z232" i="1"/>
  <c r="Z233" i="1"/>
  <c r="Z234" i="1"/>
  <c r="Z238" i="1"/>
  <c r="Z239" i="1"/>
  <c r="Z240" i="1"/>
  <c r="Z294" i="1"/>
  <c r="Z309" i="1"/>
  <c r="Z310" i="1"/>
  <c r="Z311" i="1"/>
  <c r="Z312" i="1"/>
  <c r="Z313" i="1"/>
  <c r="Z314" i="1"/>
  <c r="Z315" i="1"/>
  <c r="Z295" i="1"/>
  <c r="Z296" i="1"/>
  <c r="Z297" i="1"/>
  <c r="Z298" i="1"/>
  <c r="Z299" i="1"/>
  <c r="Z300" i="1"/>
  <c r="Z301" i="1"/>
  <c r="Z302" i="1"/>
  <c r="Z303" i="1"/>
  <c r="Z304" i="1"/>
  <c r="Z305" i="1"/>
  <c r="Z306" i="1"/>
  <c r="Z307" i="1"/>
  <c r="Z308" i="1"/>
  <c r="Z316" i="1"/>
  <c r="Z321" i="1"/>
  <c r="Z330" i="1"/>
  <c r="Z337" i="1"/>
  <c r="Z348" i="1"/>
  <c r="Z354" i="1"/>
  <c r="Z358" i="1"/>
  <c r="Z360" i="1"/>
  <c r="Z363" i="1"/>
  <c r="Z317" i="1"/>
  <c r="Z318" i="1"/>
  <c r="Z319" i="1"/>
  <c r="Z320" i="1"/>
  <c r="Z322" i="1"/>
  <c r="Z323" i="1"/>
  <c r="Z324" i="1"/>
  <c r="Z325" i="1"/>
  <c r="Z326" i="1"/>
  <c r="Z327" i="1"/>
  <c r="Z328" i="1"/>
  <c r="Z329" i="1"/>
  <c r="Z331" i="1"/>
  <c r="Z332" i="1"/>
  <c r="Z333" i="1"/>
  <c r="Z334" i="1"/>
  <c r="Z335" i="1"/>
  <c r="Z336" i="1"/>
  <c r="Z338" i="1"/>
  <c r="Z339" i="1"/>
  <c r="Z340" i="1"/>
  <c r="Z341" i="1"/>
  <c r="Z342" i="1"/>
  <c r="Z343" i="1"/>
  <c r="Z344" i="1"/>
  <c r="Z345" i="1"/>
  <c r="Z346" i="1"/>
  <c r="Z347" i="1"/>
  <c r="Z349" i="1"/>
  <c r="Z350" i="1"/>
  <c r="Z351" i="1"/>
  <c r="Z352" i="1"/>
  <c r="Z353" i="1"/>
  <c r="Z355" i="1"/>
  <c r="Z356" i="1"/>
  <c r="Z357" i="1"/>
  <c r="Z359" i="1"/>
  <c r="Z361" i="1"/>
  <c r="Z362" i="1"/>
  <c r="Z364" i="1"/>
  <c r="Z372" i="1"/>
  <c r="Z375" i="1"/>
  <c r="Z381" i="1"/>
  <c r="Z365" i="1"/>
  <c r="Z366" i="1"/>
  <c r="Z367" i="1"/>
  <c r="Z368" i="1"/>
  <c r="Z369" i="1"/>
  <c r="Z370" i="1"/>
  <c r="Z371" i="1"/>
  <c r="Z373" i="1"/>
  <c r="Z374" i="1"/>
  <c r="Z376" i="1"/>
  <c r="Z377" i="1"/>
  <c r="Z378" i="1"/>
  <c r="Z379" i="1"/>
  <c r="Z380" i="1"/>
  <c r="Z383" i="1"/>
  <c r="Z391" i="1"/>
  <c r="Z398" i="1"/>
  <c r="Z406" i="1"/>
  <c r="Z409" i="1"/>
  <c r="Z384" i="1"/>
  <c r="Z385" i="1"/>
  <c r="Z386" i="1"/>
  <c r="Z387" i="1"/>
  <c r="Z388" i="1"/>
  <c r="Z389" i="1"/>
  <c r="Z390" i="1"/>
  <c r="Z392" i="1"/>
  <c r="Z393" i="1"/>
  <c r="Z394" i="1"/>
  <c r="Z395" i="1"/>
  <c r="Z396" i="1"/>
  <c r="Z397" i="1"/>
  <c r="Z399" i="1"/>
  <c r="Z400" i="1"/>
  <c r="Z401" i="1"/>
  <c r="Z402" i="1"/>
  <c r="Z403" i="1"/>
  <c r="Z404" i="1"/>
  <c r="Z405" i="1"/>
  <c r="Z407" i="1"/>
  <c r="Z408" i="1"/>
  <c r="Z410" i="1"/>
  <c r="Z411" i="1"/>
  <c r="Z412" i="1"/>
  <c r="Z414" i="1"/>
  <c r="Z437" i="1"/>
  <c r="Z448" i="1"/>
  <c r="Z456" i="1"/>
  <c r="Z464" i="1"/>
  <c r="Z472" i="1"/>
  <c r="Z475" i="1"/>
  <c r="Z478" i="1"/>
  <c r="Z427" i="1"/>
  <c r="Z428" i="1"/>
  <c r="Z429" i="1"/>
  <c r="Z430" i="1"/>
  <c r="Z431" i="1"/>
  <c r="Z432" i="1"/>
  <c r="Z433" i="1"/>
  <c r="Z434" i="1"/>
  <c r="Z435" i="1"/>
  <c r="Z436" i="1"/>
  <c r="Z438" i="1"/>
  <c r="Z439" i="1"/>
  <c r="Z440" i="1"/>
  <c r="Z441" i="1"/>
  <c r="Z442" i="1"/>
  <c r="Z443" i="1"/>
  <c r="Z444" i="1"/>
  <c r="Z445" i="1"/>
  <c r="Z446" i="1"/>
  <c r="Z447" i="1"/>
  <c r="Z449" i="1"/>
  <c r="Z450" i="1"/>
  <c r="Z451" i="1"/>
  <c r="Z452" i="1"/>
  <c r="Z453" i="1"/>
  <c r="Z454" i="1"/>
  <c r="Z455" i="1"/>
  <c r="Z457" i="1"/>
  <c r="Z458" i="1"/>
  <c r="Z459" i="1"/>
  <c r="Z460" i="1"/>
  <c r="Z461" i="1"/>
  <c r="Z462" i="1"/>
  <c r="Z463" i="1"/>
  <c r="Z465" i="1"/>
  <c r="Z466" i="1"/>
  <c r="Z467" i="1"/>
  <c r="Z468" i="1"/>
  <c r="Z469" i="1"/>
  <c r="Z470" i="1"/>
  <c r="Z471" i="1"/>
  <c r="Z473" i="1"/>
  <c r="Z474" i="1"/>
  <c r="Z476" i="1"/>
  <c r="Z477" i="1"/>
  <c r="Z479" i="1"/>
  <c r="Z480" i="1"/>
  <c r="Z481" i="1"/>
  <c r="Z482" i="1"/>
  <c r="Z483" i="1"/>
  <c r="Z415" i="1"/>
  <c r="Z416" i="1"/>
  <c r="Z417" i="1"/>
  <c r="Z418" i="1"/>
  <c r="Z419" i="1"/>
  <c r="Z420" i="1"/>
  <c r="Z421" i="1"/>
  <c r="Z422" i="1"/>
  <c r="Z423" i="1"/>
  <c r="Z424" i="1"/>
  <c r="Z425" i="1"/>
  <c r="Z426" i="1"/>
  <c r="Z485" i="1"/>
  <c r="Z488" i="1"/>
  <c r="Z496" i="1"/>
  <c r="Z507" i="1"/>
  <c r="Z518" i="1"/>
  <c r="Z524" i="1"/>
  <c r="Z533" i="1"/>
  <c r="Z537" i="1"/>
  <c r="Z541" i="1"/>
  <c r="Z486" i="1"/>
  <c r="Z487" i="1"/>
  <c r="Z489" i="1"/>
  <c r="Z490" i="1"/>
  <c r="Z491" i="1"/>
  <c r="Z492" i="1"/>
  <c r="Z493" i="1"/>
  <c r="Z494" i="1"/>
  <c r="Z495" i="1"/>
  <c r="Z497" i="1"/>
  <c r="Z498" i="1"/>
  <c r="Z499" i="1"/>
  <c r="Z500" i="1"/>
  <c r="Z501" i="1"/>
  <c r="Z502" i="1"/>
  <c r="Z503" i="1"/>
  <c r="Z504" i="1"/>
  <c r="Z505" i="1"/>
  <c r="Z506" i="1"/>
  <c r="Z508" i="1"/>
  <c r="Z509" i="1"/>
  <c r="Z510" i="1"/>
  <c r="Z511" i="1"/>
  <c r="Z512" i="1"/>
  <c r="Z513" i="1"/>
  <c r="Z514" i="1"/>
  <c r="Z515" i="1"/>
  <c r="Z516" i="1"/>
  <c r="Z517" i="1"/>
  <c r="Z519" i="1"/>
  <c r="Z520" i="1"/>
  <c r="Z521" i="1"/>
  <c r="Z522" i="1"/>
  <c r="Z523" i="1"/>
  <c r="Z525" i="1"/>
  <c r="Z526" i="1"/>
  <c r="Z527" i="1"/>
  <c r="Z528" i="1"/>
  <c r="Z529" i="1"/>
  <c r="Z530" i="1"/>
  <c r="Z531" i="1"/>
  <c r="Z532" i="1"/>
  <c r="Z534" i="1"/>
  <c r="Z535" i="1"/>
  <c r="Z536" i="1"/>
  <c r="Z538" i="1"/>
  <c r="Z539" i="1"/>
  <c r="Z540" i="1"/>
  <c r="X13" i="1"/>
  <c r="X79" i="1"/>
  <c r="X94" i="1"/>
  <c r="X95" i="1"/>
  <c r="X103" i="1"/>
  <c r="X106" i="1"/>
  <c r="X107" i="1"/>
  <c r="X113" i="1"/>
  <c r="X124" i="1"/>
  <c r="X14" i="1"/>
  <c r="X25" i="1"/>
  <c r="X36" i="1"/>
  <c r="X47" i="1"/>
  <c r="X54" i="1"/>
  <c r="X55" i="1"/>
  <c r="X66" i="1"/>
  <c r="X72" i="1"/>
  <c r="X75" i="1"/>
  <c r="X76" i="1"/>
  <c r="X80" i="1"/>
  <c r="X87" i="1"/>
  <c r="X88" i="1"/>
  <c r="X89" i="1"/>
  <c r="X90" i="1"/>
  <c r="X91" i="1"/>
  <c r="X92" i="1"/>
  <c r="X93" i="1"/>
  <c r="X96" i="1"/>
  <c r="X97" i="1"/>
  <c r="X98" i="1"/>
  <c r="X99" i="1"/>
  <c r="X100" i="1"/>
  <c r="X101" i="1"/>
  <c r="X102" i="1"/>
  <c r="X104" i="1"/>
  <c r="X105" i="1"/>
  <c r="X108" i="1"/>
  <c r="X109" i="1"/>
  <c r="X110" i="1"/>
  <c r="X111" i="1"/>
  <c r="X112" i="1"/>
  <c r="X114" i="1"/>
  <c r="X115" i="1"/>
  <c r="X116" i="1"/>
  <c r="X117" i="1"/>
  <c r="X118" i="1"/>
  <c r="X119" i="1"/>
  <c r="X120" i="1"/>
  <c r="X121" i="1"/>
  <c r="X122" i="1"/>
  <c r="X123" i="1"/>
  <c r="X125" i="1"/>
  <c r="X126" i="1"/>
  <c r="X127" i="1"/>
  <c r="X128" i="1"/>
  <c r="X129" i="1"/>
  <c r="X130" i="1"/>
  <c r="X131" i="1"/>
  <c r="X15" i="1"/>
  <c r="X16" i="1"/>
  <c r="X17" i="1"/>
  <c r="X18" i="1"/>
  <c r="X19" i="1"/>
  <c r="X20" i="1"/>
  <c r="X21" i="1"/>
  <c r="X22" i="1"/>
  <c r="X23" i="1"/>
  <c r="X24" i="1"/>
  <c r="X26" i="1"/>
  <c r="X27" i="1"/>
  <c r="X28" i="1"/>
  <c r="X29" i="1"/>
  <c r="X30" i="1"/>
  <c r="X31" i="1"/>
  <c r="X32" i="1"/>
  <c r="X33" i="1"/>
  <c r="X34" i="1"/>
  <c r="X35" i="1"/>
  <c r="X37" i="1"/>
  <c r="X38" i="1"/>
  <c r="X39" i="1"/>
  <c r="X40" i="1"/>
  <c r="X41" i="1"/>
  <c r="X42" i="1"/>
  <c r="X43" i="1"/>
  <c r="X44" i="1"/>
  <c r="X45" i="1"/>
  <c r="X46" i="1"/>
  <c r="X48" i="1"/>
  <c r="X49" i="1"/>
  <c r="X50" i="1"/>
  <c r="X51" i="1"/>
  <c r="X52" i="1"/>
  <c r="X53" i="1"/>
  <c r="X56" i="1"/>
  <c r="X57" i="1"/>
  <c r="X58" i="1"/>
  <c r="X59" i="1"/>
  <c r="X60" i="1"/>
  <c r="X61" i="1"/>
  <c r="X62" i="1"/>
  <c r="X63" i="1"/>
  <c r="X64" i="1"/>
  <c r="X65" i="1"/>
  <c r="X67" i="1"/>
  <c r="X68" i="1"/>
  <c r="X69" i="1"/>
  <c r="X70" i="1"/>
  <c r="X71" i="1"/>
  <c r="X73" i="1"/>
  <c r="X74" i="1"/>
  <c r="X77" i="1"/>
  <c r="X78" i="1"/>
  <c r="X81" i="1"/>
  <c r="X82" i="1"/>
  <c r="X83" i="1"/>
  <c r="X84" i="1"/>
  <c r="X85" i="1"/>
  <c r="X86" i="1"/>
  <c r="X132" i="1"/>
  <c r="X228" i="1"/>
  <c r="X246" i="1"/>
  <c r="X254" i="1"/>
  <c r="X260" i="1"/>
  <c r="X261" i="1"/>
  <c r="X262" i="1"/>
  <c r="X272" i="1"/>
  <c r="X283" i="1"/>
  <c r="X133" i="1"/>
  <c r="X140" i="1"/>
  <c r="X151" i="1"/>
  <c r="X162" i="1"/>
  <c r="X173" i="1"/>
  <c r="X184" i="1"/>
  <c r="X195" i="1"/>
  <c r="X200" i="1"/>
  <c r="X206" i="1"/>
  <c r="X217" i="1"/>
  <c r="X229" i="1"/>
  <c r="X230" i="1"/>
  <c r="X235" i="1"/>
  <c r="X236" i="1"/>
  <c r="X241" i="1"/>
  <c r="X242" i="1"/>
  <c r="X243" i="1"/>
  <c r="X244" i="1"/>
  <c r="X245" i="1"/>
  <c r="X247" i="1"/>
  <c r="X248" i="1"/>
  <c r="X249" i="1"/>
  <c r="X250" i="1"/>
  <c r="X251" i="1"/>
  <c r="X252" i="1"/>
  <c r="X253" i="1"/>
  <c r="X255" i="1"/>
  <c r="X256" i="1"/>
  <c r="X257" i="1"/>
  <c r="X258" i="1"/>
  <c r="X259" i="1"/>
  <c r="X263" i="1"/>
  <c r="X264" i="1"/>
  <c r="X265" i="1"/>
  <c r="X266" i="1"/>
  <c r="X267" i="1"/>
  <c r="X268" i="1"/>
  <c r="X269" i="1"/>
  <c r="X270" i="1"/>
  <c r="X271" i="1"/>
  <c r="X273" i="1"/>
  <c r="X274" i="1"/>
  <c r="X275" i="1"/>
  <c r="X276" i="1"/>
  <c r="X277" i="1"/>
  <c r="X278" i="1"/>
  <c r="X279" i="1"/>
  <c r="X280" i="1"/>
  <c r="X281" i="1"/>
  <c r="X282" i="1"/>
  <c r="X284" i="1"/>
  <c r="X285" i="1"/>
  <c r="X286" i="1"/>
  <c r="X287" i="1"/>
  <c r="X288" i="1"/>
  <c r="X289" i="1"/>
  <c r="X290" i="1"/>
  <c r="X291" i="1"/>
  <c r="X292" i="1"/>
  <c r="X293" i="1"/>
  <c r="X134" i="1"/>
  <c r="X135" i="1"/>
  <c r="X136" i="1"/>
  <c r="X137" i="1"/>
  <c r="X138" i="1"/>
  <c r="X139" i="1"/>
  <c r="X141" i="1"/>
  <c r="X142" i="1"/>
  <c r="X143" i="1"/>
  <c r="X144" i="1"/>
  <c r="X145" i="1"/>
  <c r="X146" i="1"/>
  <c r="X147" i="1"/>
  <c r="X148" i="1"/>
  <c r="X149" i="1"/>
  <c r="X150" i="1"/>
  <c r="X152" i="1"/>
  <c r="X153" i="1"/>
  <c r="X154" i="1"/>
  <c r="X155" i="1"/>
  <c r="X156" i="1"/>
  <c r="X157" i="1"/>
  <c r="X158" i="1"/>
  <c r="X159" i="1"/>
  <c r="X160" i="1"/>
  <c r="X161" i="1"/>
  <c r="X163" i="1"/>
  <c r="X164" i="1"/>
  <c r="X165" i="1"/>
  <c r="X166" i="1"/>
  <c r="X167" i="1"/>
  <c r="X168" i="1"/>
  <c r="X169" i="1"/>
  <c r="X170" i="1"/>
  <c r="X171" i="1"/>
  <c r="X172" i="1"/>
  <c r="X174" i="1"/>
  <c r="X175" i="1"/>
  <c r="X176" i="1"/>
  <c r="X177" i="1"/>
  <c r="X178" i="1"/>
  <c r="X179" i="1"/>
  <c r="X180" i="1"/>
  <c r="X181" i="1"/>
  <c r="X182" i="1"/>
  <c r="X183" i="1"/>
  <c r="X185" i="1"/>
  <c r="X186" i="1"/>
  <c r="X187" i="1"/>
  <c r="X188" i="1"/>
  <c r="X189" i="1"/>
  <c r="X190" i="1"/>
  <c r="X191" i="1"/>
  <c r="X192" i="1"/>
  <c r="X193" i="1"/>
  <c r="X194" i="1"/>
  <c r="X196" i="1"/>
  <c r="X197" i="1"/>
  <c r="X198" i="1"/>
  <c r="X199" i="1"/>
  <c r="X201" i="1"/>
  <c r="X202" i="1"/>
  <c r="X203" i="1"/>
  <c r="X204" i="1"/>
  <c r="X205" i="1"/>
  <c r="X207" i="1"/>
  <c r="X208" i="1"/>
  <c r="X209" i="1"/>
  <c r="X210" i="1"/>
  <c r="X211" i="1"/>
  <c r="X212" i="1"/>
  <c r="X213" i="1"/>
  <c r="X214" i="1"/>
  <c r="X215" i="1"/>
  <c r="X216" i="1"/>
  <c r="X218" i="1"/>
  <c r="X219" i="1"/>
  <c r="X220" i="1"/>
  <c r="X221" i="1"/>
  <c r="X222" i="1"/>
  <c r="X223" i="1"/>
  <c r="X224" i="1"/>
  <c r="X225" i="1"/>
  <c r="X226" i="1"/>
  <c r="X227" i="1"/>
  <c r="X231" i="1"/>
  <c r="X232" i="1"/>
  <c r="X233" i="1"/>
  <c r="X234" i="1"/>
  <c r="X238" i="1"/>
  <c r="X239" i="1"/>
  <c r="X240" i="1"/>
  <c r="X294" i="1"/>
  <c r="X309" i="1"/>
  <c r="X310" i="1"/>
  <c r="X311" i="1"/>
  <c r="X312" i="1"/>
  <c r="X313" i="1"/>
  <c r="X314" i="1"/>
  <c r="X315" i="1"/>
  <c r="X295" i="1"/>
  <c r="X296" i="1"/>
  <c r="X297" i="1"/>
  <c r="X298" i="1"/>
  <c r="X299" i="1"/>
  <c r="X300" i="1"/>
  <c r="X301" i="1"/>
  <c r="X302" i="1"/>
  <c r="X303" i="1"/>
  <c r="X304" i="1"/>
  <c r="X305" i="1"/>
  <c r="X306" i="1"/>
  <c r="X307" i="1"/>
  <c r="X308" i="1"/>
  <c r="X316" i="1"/>
  <c r="X321" i="1"/>
  <c r="X330" i="1"/>
  <c r="X337" i="1"/>
  <c r="X348" i="1"/>
  <c r="X354" i="1"/>
  <c r="X358" i="1"/>
  <c r="X360" i="1"/>
  <c r="X363" i="1"/>
  <c r="X317" i="1"/>
  <c r="X318" i="1"/>
  <c r="X319" i="1"/>
  <c r="X320" i="1"/>
  <c r="X322" i="1"/>
  <c r="X323" i="1"/>
  <c r="X324" i="1"/>
  <c r="X325" i="1"/>
  <c r="X326" i="1"/>
  <c r="X327" i="1"/>
  <c r="X328" i="1"/>
  <c r="X329" i="1"/>
  <c r="X331" i="1"/>
  <c r="X332" i="1"/>
  <c r="X333" i="1"/>
  <c r="X334" i="1"/>
  <c r="X335" i="1"/>
  <c r="X336" i="1"/>
  <c r="X338" i="1"/>
  <c r="X339" i="1"/>
  <c r="X340" i="1"/>
  <c r="X341" i="1"/>
  <c r="X342" i="1"/>
  <c r="X343" i="1"/>
  <c r="X344" i="1"/>
  <c r="X345" i="1"/>
  <c r="X346" i="1"/>
  <c r="X347" i="1"/>
  <c r="X349" i="1"/>
  <c r="X350" i="1"/>
  <c r="X351" i="1"/>
  <c r="X352" i="1"/>
  <c r="X353" i="1"/>
  <c r="X355" i="1"/>
  <c r="X356" i="1"/>
  <c r="X357" i="1"/>
  <c r="X359" i="1"/>
  <c r="X361" i="1"/>
  <c r="X362" i="1"/>
  <c r="X364" i="1"/>
  <c r="X372" i="1"/>
  <c r="X375" i="1"/>
  <c r="X381" i="1"/>
  <c r="X365" i="1"/>
  <c r="X366" i="1"/>
  <c r="X367" i="1"/>
  <c r="X368" i="1"/>
  <c r="X369" i="1"/>
  <c r="X370" i="1"/>
  <c r="X371" i="1"/>
  <c r="X373" i="1"/>
  <c r="X374" i="1"/>
  <c r="X376" i="1"/>
  <c r="X377" i="1"/>
  <c r="X378" i="1"/>
  <c r="X379" i="1"/>
  <c r="X380" i="1"/>
  <c r="X383" i="1"/>
  <c r="X391" i="1"/>
  <c r="X398" i="1"/>
  <c r="X406" i="1"/>
  <c r="X409" i="1"/>
  <c r="X384" i="1"/>
  <c r="X385" i="1"/>
  <c r="X386" i="1"/>
  <c r="X387" i="1"/>
  <c r="X388" i="1"/>
  <c r="X389" i="1"/>
  <c r="X390" i="1"/>
  <c r="X392" i="1"/>
  <c r="X393" i="1"/>
  <c r="X394" i="1"/>
  <c r="X395" i="1"/>
  <c r="X396" i="1"/>
  <c r="X397" i="1"/>
  <c r="X399" i="1"/>
  <c r="X400" i="1"/>
  <c r="X401" i="1"/>
  <c r="X402" i="1"/>
  <c r="X403" i="1"/>
  <c r="X404" i="1"/>
  <c r="X405" i="1"/>
  <c r="X407" i="1"/>
  <c r="X408" i="1"/>
  <c r="X410" i="1"/>
  <c r="X411" i="1"/>
  <c r="X412" i="1"/>
  <c r="X414" i="1"/>
  <c r="X437" i="1"/>
  <c r="X448" i="1"/>
  <c r="X456" i="1"/>
  <c r="X464" i="1"/>
  <c r="X472" i="1"/>
  <c r="X475" i="1"/>
  <c r="X478" i="1"/>
  <c r="X427" i="1"/>
  <c r="X428" i="1"/>
  <c r="X429" i="1"/>
  <c r="X430" i="1"/>
  <c r="X431" i="1"/>
  <c r="X432" i="1"/>
  <c r="X433" i="1"/>
  <c r="X434" i="1"/>
  <c r="X435" i="1"/>
  <c r="X436" i="1"/>
  <c r="X438" i="1"/>
  <c r="X439" i="1"/>
  <c r="X440" i="1"/>
  <c r="X441" i="1"/>
  <c r="X442" i="1"/>
  <c r="X443" i="1"/>
  <c r="X444" i="1"/>
  <c r="X445" i="1"/>
  <c r="X446" i="1"/>
  <c r="X447" i="1"/>
  <c r="X449" i="1"/>
  <c r="X450" i="1"/>
  <c r="X451" i="1"/>
  <c r="X452" i="1"/>
  <c r="X453" i="1"/>
  <c r="X454" i="1"/>
  <c r="X455" i="1"/>
  <c r="X457" i="1"/>
  <c r="X458" i="1"/>
  <c r="X459" i="1"/>
  <c r="X460" i="1"/>
  <c r="X461" i="1"/>
  <c r="X462" i="1"/>
  <c r="X463" i="1"/>
  <c r="X465" i="1"/>
  <c r="X466" i="1"/>
  <c r="X467" i="1"/>
  <c r="X468" i="1"/>
  <c r="X469" i="1"/>
  <c r="X470" i="1"/>
  <c r="X471" i="1"/>
  <c r="X473" i="1"/>
  <c r="X474" i="1"/>
  <c r="X476" i="1"/>
  <c r="X477" i="1"/>
  <c r="X479" i="1"/>
  <c r="X480" i="1"/>
  <c r="X481" i="1"/>
  <c r="X482" i="1"/>
  <c r="X483" i="1"/>
  <c r="X415" i="1"/>
  <c r="X416" i="1"/>
  <c r="X417" i="1"/>
  <c r="X418" i="1"/>
  <c r="X419" i="1"/>
  <c r="X420" i="1"/>
  <c r="X421" i="1"/>
  <c r="X422" i="1"/>
  <c r="X423" i="1"/>
  <c r="X424" i="1"/>
  <c r="X425" i="1"/>
  <c r="X426" i="1"/>
  <c r="X485" i="1"/>
  <c r="X488" i="1"/>
  <c r="X496" i="1"/>
  <c r="X507" i="1"/>
  <c r="X518" i="1"/>
  <c r="X524" i="1"/>
  <c r="X533" i="1"/>
  <c r="X537" i="1"/>
  <c r="X541" i="1"/>
  <c r="X486" i="1"/>
  <c r="X487" i="1"/>
  <c r="X489" i="1"/>
  <c r="X490" i="1"/>
  <c r="X491" i="1"/>
  <c r="X492" i="1"/>
  <c r="X493" i="1"/>
  <c r="X494" i="1"/>
  <c r="X495" i="1"/>
  <c r="X497" i="1"/>
  <c r="X498" i="1"/>
  <c r="X499" i="1"/>
  <c r="X500" i="1"/>
  <c r="X501" i="1"/>
  <c r="X502" i="1"/>
  <c r="X503" i="1"/>
  <c r="X504" i="1"/>
  <c r="X505" i="1"/>
  <c r="X506" i="1"/>
  <c r="X508" i="1"/>
  <c r="X509" i="1"/>
  <c r="X510" i="1"/>
  <c r="X511" i="1"/>
  <c r="X512" i="1"/>
  <c r="X513" i="1"/>
  <c r="X514" i="1"/>
  <c r="X515" i="1"/>
  <c r="X516" i="1"/>
  <c r="X517" i="1"/>
  <c r="X519" i="1"/>
  <c r="X520" i="1"/>
  <c r="X521" i="1"/>
  <c r="X522" i="1"/>
  <c r="X523" i="1"/>
  <c r="X525" i="1"/>
  <c r="X526" i="1"/>
  <c r="X527" i="1"/>
  <c r="X528" i="1"/>
  <c r="X529" i="1"/>
  <c r="X530" i="1"/>
  <c r="X531" i="1"/>
  <c r="X532" i="1"/>
  <c r="X534" i="1"/>
  <c r="X535" i="1"/>
  <c r="X536" i="1"/>
  <c r="X538" i="1"/>
  <c r="X539" i="1"/>
  <c r="X540" i="1"/>
  <c r="V13" i="1"/>
  <c r="V79" i="1"/>
  <c r="V94" i="1"/>
  <c r="V95" i="1"/>
  <c r="V103" i="1"/>
  <c r="V106" i="1"/>
  <c r="V107" i="1"/>
  <c r="V113" i="1"/>
  <c r="V124" i="1"/>
  <c r="V14" i="1"/>
  <c r="V25" i="1"/>
  <c r="V36" i="1"/>
  <c r="V47" i="1"/>
  <c r="V54" i="1"/>
  <c r="V55" i="1"/>
  <c r="V66" i="1"/>
  <c r="V72" i="1"/>
  <c r="V75" i="1"/>
  <c r="V76" i="1"/>
  <c r="V80" i="1"/>
  <c r="V87" i="1"/>
  <c r="V88" i="1"/>
  <c r="V89" i="1"/>
  <c r="V90" i="1"/>
  <c r="V91" i="1"/>
  <c r="V92" i="1"/>
  <c r="V93" i="1"/>
  <c r="V96" i="1"/>
  <c r="V97" i="1"/>
  <c r="V98" i="1"/>
  <c r="V99" i="1"/>
  <c r="V100" i="1"/>
  <c r="V101" i="1"/>
  <c r="V102" i="1"/>
  <c r="V104" i="1"/>
  <c r="V105" i="1"/>
  <c r="V108" i="1"/>
  <c r="V109" i="1"/>
  <c r="V110" i="1"/>
  <c r="V111" i="1"/>
  <c r="V112" i="1"/>
  <c r="V114" i="1"/>
  <c r="V115" i="1"/>
  <c r="V116" i="1"/>
  <c r="V117" i="1"/>
  <c r="V118" i="1"/>
  <c r="V119" i="1"/>
  <c r="V120" i="1"/>
  <c r="V121" i="1"/>
  <c r="V122" i="1"/>
  <c r="V123" i="1"/>
  <c r="V125" i="1"/>
  <c r="V126" i="1"/>
  <c r="V127" i="1"/>
  <c r="V128" i="1"/>
  <c r="V129" i="1"/>
  <c r="V130" i="1"/>
  <c r="V131" i="1"/>
  <c r="V15" i="1"/>
  <c r="V16" i="1"/>
  <c r="V17" i="1"/>
  <c r="V18" i="1"/>
  <c r="V19" i="1"/>
  <c r="V20" i="1"/>
  <c r="V21" i="1"/>
  <c r="V22" i="1"/>
  <c r="V23" i="1"/>
  <c r="V24" i="1"/>
  <c r="V26" i="1"/>
  <c r="V27" i="1"/>
  <c r="V28" i="1"/>
  <c r="V29" i="1"/>
  <c r="V30" i="1"/>
  <c r="V31" i="1"/>
  <c r="V32" i="1"/>
  <c r="V33" i="1"/>
  <c r="V34" i="1"/>
  <c r="V35" i="1"/>
  <c r="V37" i="1"/>
  <c r="V38" i="1"/>
  <c r="V39" i="1"/>
  <c r="V40" i="1"/>
  <c r="V41" i="1"/>
  <c r="V42" i="1"/>
  <c r="V43" i="1"/>
  <c r="V44" i="1"/>
  <c r="V45" i="1"/>
  <c r="V46" i="1"/>
  <c r="V48" i="1"/>
  <c r="V49" i="1"/>
  <c r="V50" i="1"/>
  <c r="V51" i="1"/>
  <c r="V52" i="1"/>
  <c r="V53" i="1"/>
  <c r="V56" i="1"/>
  <c r="V57" i="1"/>
  <c r="V58" i="1"/>
  <c r="V59" i="1"/>
  <c r="V60" i="1"/>
  <c r="V61" i="1"/>
  <c r="V62" i="1"/>
  <c r="V63" i="1"/>
  <c r="V64" i="1"/>
  <c r="V65" i="1"/>
  <c r="V67" i="1"/>
  <c r="V68" i="1"/>
  <c r="V69" i="1"/>
  <c r="V70" i="1"/>
  <c r="V71" i="1"/>
  <c r="V73" i="1"/>
  <c r="V74" i="1"/>
  <c r="V77" i="1"/>
  <c r="V78" i="1"/>
  <c r="V81" i="1"/>
  <c r="V82" i="1"/>
  <c r="V83" i="1"/>
  <c r="V84" i="1"/>
  <c r="V85" i="1"/>
  <c r="V86" i="1"/>
  <c r="V132" i="1"/>
  <c r="V228" i="1"/>
  <c r="V246" i="1"/>
  <c r="V254" i="1"/>
  <c r="V260" i="1"/>
  <c r="V261" i="1"/>
  <c r="V262" i="1"/>
  <c r="V272" i="1"/>
  <c r="V283" i="1"/>
  <c r="V133" i="1"/>
  <c r="V140" i="1"/>
  <c r="V151" i="1"/>
  <c r="V162" i="1"/>
  <c r="V173" i="1"/>
  <c r="V184" i="1"/>
  <c r="V195" i="1"/>
  <c r="V200" i="1"/>
  <c r="V206" i="1"/>
  <c r="V217" i="1"/>
  <c r="V229" i="1"/>
  <c r="V230" i="1"/>
  <c r="V235" i="1"/>
  <c r="V236" i="1"/>
  <c r="V241" i="1"/>
  <c r="V242" i="1"/>
  <c r="V243" i="1"/>
  <c r="V244" i="1"/>
  <c r="V245" i="1"/>
  <c r="V247" i="1"/>
  <c r="V248" i="1"/>
  <c r="V249" i="1"/>
  <c r="V250" i="1"/>
  <c r="V251" i="1"/>
  <c r="V252" i="1"/>
  <c r="V253" i="1"/>
  <c r="V255" i="1"/>
  <c r="V256" i="1"/>
  <c r="V257" i="1"/>
  <c r="V258" i="1"/>
  <c r="V259" i="1"/>
  <c r="V263" i="1"/>
  <c r="V264" i="1"/>
  <c r="V265" i="1"/>
  <c r="V266" i="1"/>
  <c r="V267" i="1"/>
  <c r="V268" i="1"/>
  <c r="V269" i="1"/>
  <c r="V270" i="1"/>
  <c r="V271" i="1"/>
  <c r="V273" i="1"/>
  <c r="V274" i="1"/>
  <c r="V275" i="1"/>
  <c r="V276" i="1"/>
  <c r="V277" i="1"/>
  <c r="V278" i="1"/>
  <c r="V279" i="1"/>
  <c r="V280" i="1"/>
  <c r="V281" i="1"/>
  <c r="V282" i="1"/>
  <c r="V284" i="1"/>
  <c r="V285" i="1"/>
  <c r="V286" i="1"/>
  <c r="V287" i="1"/>
  <c r="V288" i="1"/>
  <c r="V289" i="1"/>
  <c r="V290" i="1"/>
  <c r="V291" i="1"/>
  <c r="V292" i="1"/>
  <c r="V293" i="1"/>
  <c r="V134" i="1"/>
  <c r="V135" i="1"/>
  <c r="V136" i="1"/>
  <c r="V137" i="1"/>
  <c r="V138" i="1"/>
  <c r="V139" i="1"/>
  <c r="V141" i="1"/>
  <c r="V142" i="1"/>
  <c r="V143" i="1"/>
  <c r="V144" i="1"/>
  <c r="V145" i="1"/>
  <c r="V146" i="1"/>
  <c r="V147" i="1"/>
  <c r="V148" i="1"/>
  <c r="V149" i="1"/>
  <c r="V150" i="1"/>
  <c r="V152" i="1"/>
  <c r="V153" i="1"/>
  <c r="V154" i="1"/>
  <c r="V155" i="1"/>
  <c r="V156" i="1"/>
  <c r="V157" i="1"/>
  <c r="V158" i="1"/>
  <c r="V159" i="1"/>
  <c r="V160" i="1"/>
  <c r="V161" i="1"/>
  <c r="V163" i="1"/>
  <c r="V164" i="1"/>
  <c r="V165" i="1"/>
  <c r="V166" i="1"/>
  <c r="V167" i="1"/>
  <c r="V168" i="1"/>
  <c r="V169" i="1"/>
  <c r="V170" i="1"/>
  <c r="V171" i="1"/>
  <c r="V172" i="1"/>
  <c r="V174" i="1"/>
  <c r="V175" i="1"/>
  <c r="V176" i="1"/>
  <c r="V177" i="1"/>
  <c r="V178" i="1"/>
  <c r="V179" i="1"/>
  <c r="V180" i="1"/>
  <c r="V181" i="1"/>
  <c r="V182" i="1"/>
  <c r="V183" i="1"/>
  <c r="V185" i="1"/>
  <c r="V186" i="1"/>
  <c r="V187" i="1"/>
  <c r="V188" i="1"/>
  <c r="V189" i="1"/>
  <c r="V190" i="1"/>
  <c r="V191" i="1"/>
  <c r="V192" i="1"/>
  <c r="V193" i="1"/>
  <c r="V194" i="1"/>
  <c r="V196" i="1"/>
  <c r="V197" i="1"/>
  <c r="V198" i="1"/>
  <c r="V199" i="1"/>
  <c r="V201" i="1"/>
  <c r="V202" i="1"/>
  <c r="V203" i="1"/>
  <c r="V204" i="1"/>
  <c r="V205" i="1"/>
  <c r="V207" i="1"/>
  <c r="V208" i="1"/>
  <c r="V209" i="1"/>
  <c r="V210" i="1"/>
  <c r="V211" i="1"/>
  <c r="V212" i="1"/>
  <c r="V213" i="1"/>
  <c r="V214" i="1"/>
  <c r="V215" i="1"/>
  <c r="V216" i="1"/>
  <c r="V218" i="1"/>
  <c r="V219" i="1"/>
  <c r="V220" i="1"/>
  <c r="V221" i="1"/>
  <c r="V222" i="1"/>
  <c r="V223" i="1"/>
  <c r="V224" i="1"/>
  <c r="V225" i="1"/>
  <c r="V226" i="1"/>
  <c r="V227" i="1"/>
  <c r="V231" i="1"/>
  <c r="V232" i="1"/>
  <c r="V233" i="1"/>
  <c r="V234" i="1"/>
  <c r="V238" i="1"/>
  <c r="V239" i="1"/>
  <c r="V240" i="1"/>
  <c r="V294" i="1"/>
  <c r="V309" i="1"/>
  <c r="V310" i="1"/>
  <c r="V311" i="1"/>
  <c r="V312" i="1"/>
  <c r="V313" i="1"/>
  <c r="V314" i="1"/>
  <c r="V315" i="1"/>
  <c r="V295" i="1"/>
  <c r="V296" i="1"/>
  <c r="V297" i="1"/>
  <c r="V298" i="1"/>
  <c r="V299" i="1"/>
  <c r="V300" i="1"/>
  <c r="V301" i="1"/>
  <c r="V302" i="1"/>
  <c r="V303" i="1"/>
  <c r="V304" i="1"/>
  <c r="V305" i="1"/>
  <c r="V306" i="1"/>
  <c r="V307" i="1"/>
  <c r="V308" i="1"/>
  <c r="V316" i="1"/>
  <c r="V321" i="1"/>
  <c r="V330" i="1"/>
  <c r="V337" i="1"/>
  <c r="V348" i="1"/>
  <c r="V354" i="1"/>
  <c r="V358" i="1"/>
  <c r="V360" i="1"/>
  <c r="V363" i="1"/>
  <c r="V317" i="1"/>
  <c r="V318" i="1"/>
  <c r="V319" i="1"/>
  <c r="V320" i="1"/>
  <c r="V322" i="1"/>
  <c r="V323" i="1"/>
  <c r="V324" i="1"/>
  <c r="V325" i="1"/>
  <c r="V326" i="1"/>
  <c r="V327" i="1"/>
  <c r="V328" i="1"/>
  <c r="V329" i="1"/>
  <c r="V331" i="1"/>
  <c r="V332" i="1"/>
  <c r="V333" i="1"/>
  <c r="V334" i="1"/>
  <c r="V335" i="1"/>
  <c r="V336" i="1"/>
  <c r="V338" i="1"/>
  <c r="V339" i="1"/>
  <c r="V340" i="1"/>
  <c r="V341" i="1"/>
  <c r="V342" i="1"/>
  <c r="V343" i="1"/>
  <c r="V344" i="1"/>
  <c r="V345" i="1"/>
  <c r="V346" i="1"/>
  <c r="V347" i="1"/>
  <c r="V349" i="1"/>
  <c r="V350" i="1"/>
  <c r="V351" i="1"/>
  <c r="V352" i="1"/>
  <c r="V353" i="1"/>
  <c r="V355" i="1"/>
  <c r="V356" i="1"/>
  <c r="V357" i="1"/>
  <c r="V359" i="1"/>
  <c r="V361" i="1"/>
  <c r="V362" i="1"/>
  <c r="V364" i="1"/>
  <c r="V372" i="1"/>
  <c r="V375" i="1"/>
  <c r="V381" i="1"/>
  <c r="V365" i="1"/>
  <c r="V366" i="1"/>
  <c r="V367" i="1"/>
  <c r="V368" i="1"/>
  <c r="V369" i="1"/>
  <c r="V370" i="1"/>
  <c r="V371" i="1"/>
  <c r="V373" i="1"/>
  <c r="V374" i="1"/>
  <c r="V376" i="1"/>
  <c r="V377" i="1"/>
  <c r="V378" i="1"/>
  <c r="V379" i="1"/>
  <c r="V380" i="1"/>
  <c r="V383" i="1"/>
  <c r="V391" i="1"/>
  <c r="V398" i="1"/>
  <c r="V406" i="1"/>
  <c r="V409" i="1"/>
  <c r="V384" i="1"/>
  <c r="V385" i="1"/>
  <c r="V386" i="1"/>
  <c r="V387" i="1"/>
  <c r="V388" i="1"/>
  <c r="V389" i="1"/>
  <c r="V390" i="1"/>
  <c r="V392" i="1"/>
  <c r="V393" i="1"/>
  <c r="V394" i="1"/>
  <c r="V395" i="1"/>
  <c r="V396" i="1"/>
  <c r="V397" i="1"/>
  <c r="V399" i="1"/>
  <c r="V400" i="1"/>
  <c r="V401" i="1"/>
  <c r="V402" i="1"/>
  <c r="V403" i="1"/>
  <c r="V404" i="1"/>
  <c r="V405" i="1"/>
  <c r="V407" i="1"/>
  <c r="V408" i="1"/>
  <c r="V410" i="1"/>
  <c r="V411" i="1"/>
  <c r="V412" i="1"/>
  <c r="V414" i="1"/>
  <c r="V437" i="1"/>
  <c r="V448" i="1"/>
  <c r="V456" i="1"/>
  <c r="V464" i="1"/>
  <c r="V472" i="1"/>
  <c r="V475" i="1"/>
  <c r="V478" i="1"/>
  <c r="V427" i="1"/>
  <c r="V428" i="1"/>
  <c r="V429" i="1"/>
  <c r="V430" i="1"/>
  <c r="V431" i="1"/>
  <c r="V432" i="1"/>
  <c r="V433" i="1"/>
  <c r="V434" i="1"/>
  <c r="V435" i="1"/>
  <c r="V436" i="1"/>
  <c r="V438" i="1"/>
  <c r="V439" i="1"/>
  <c r="V440" i="1"/>
  <c r="V441" i="1"/>
  <c r="V442" i="1"/>
  <c r="V443" i="1"/>
  <c r="V444" i="1"/>
  <c r="V445" i="1"/>
  <c r="V446" i="1"/>
  <c r="V447" i="1"/>
  <c r="V449" i="1"/>
  <c r="V450" i="1"/>
  <c r="V451" i="1"/>
  <c r="V452" i="1"/>
  <c r="V453" i="1"/>
  <c r="V454" i="1"/>
  <c r="V455" i="1"/>
  <c r="V457" i="1"/>
  <c r="V458" i="1"/>
  <c r="V459" i="1"/>
  <c r="V460" i="1"/>
  <c r="V461" i="1"/>
  <c r="V462" i="1"/>
  <c r="V463" i="1"/>
  <c r="V465" i="1"/>
  <c r="V466" i="1"/>
  <c r="V467" i="1"/>
  <c r="V468" i="1"/>
  <c r="V469" i="1"/>
  <c r="V470" i="1"/>
  <c r="V471" i="1"/>
  <c r="V473" i="1"/>
  <c r="V474" i="1"/>
  <c r="V476" i="1"/>
  <c r="V477" i="1"/>
  <c r="V479" i="1"/>
  <c r="V480" i="1"/>
  <c r="V481" i="1"/>
  <c r="V482" i="1"/>
  <c r="V483" i="1"/>
  <c r="V415" i="1"/>
  <c r="V416" i="1"/>
  <c r="V417" i="1"/>
  <c r="V418" i="1"/>
  <c r="V419" i="1"/>
  <c r="V420" i="1"/>
  <c r="V421" i="1"/>
  <c r="V422" i="1"/>
  <c r="V423" i="1"/>
  <c r="V424" i="1"/>
  <c r="V425" i="1"/>
  <c r="V426" i="1"/>
  <c r="V485" i="1"/>
  <c r="V488" i="1"/>
  <c r="V496" i="1"/>
  <c r="V507" i="1"/>
  <c r="V518" i="1"/>
  <c r="V524" i="1"/>
  <c r="V533" i="1"/>
  <c r="V537" i="1"/>
  <c r="V541" i="1"/>
  <c r="V486" i="1"/>
  <c r="V487" i="1"/>
  <c r="V489" i="1"/>
  <c r="V490" i="1"/>
  <c r="V491" i="1"/>
  <c r="V492" i="1"/>
  <c r="V493" i="1"/>
  <c r="V494" i="1"/>
  <c r="V495" i="1"/>
  <c r="V497" i="1"/>
  <c r="V498" i="1"/>
  <c r="V499" i="1"/>
  <c r="V500" i="1"/>
  <c r="V501" i="1"/>
  <c r="V502" i="1"/>
  <c r="V503" i="1"/>
  <c r="V504" i="1"/>
  <c r="V505" i="1"/>
  <c r="V506" i="1"/>
  <c r="V508" i="1"/>
  <c r="V509" i="1"/>
  <c r="V510" i="1"/>
  <c r="V511" i="1"/>
  <c r="V512" i="1"/>
  <c r="V513" i="1"/>
  <c r="V514" i="1"/>
  <c r="V515" i="1"/>
  <c r="V516" i="1"/>
  <c r="V517" i="1"/>
  <c r="V519" i="1"/>
  <c r="V520" i="1"/>
  <c r="V521" i="1"/>
  <c r="V522" i="1"/>
  <c r="V523" i="1"/>
  <c r="V525" i="1"/>
  <c r="V526" i="1"/>
  <c r="V527" i="1"/>
  <c r="V528" i="1"/>
  <c r="V529" i="1"/>
  <c r="V530" i="1"/>
  <c r="V531" i="1"/>
  <c r="V532" i="1"/>
  <c r="V534" i="1"/>
  <c r="V535" i="1"/>
  <c r="V536" i="1"/>
  <c r="V538" i="1"/>
  <c r="V539" i="1"/>
  <c r="V540" i="1"/>
  <c r="T13" i="1"/>
  <c r="T79" i="1"/>
  <c r="T94" i="1"/>
  <c r="T95" i="1"/>
  <c r="T103" i="1"/>
  <c r="T106" i="1"/>
  <c r="T107" i="1"/>
  <c r="T113" i="1"/>
  <c r="T124" i="1"/>
  <c r="T14" i="1"/>
  <c r="T25" i="1"/>
  <c r="T36" i="1"/>
  <c r="T47" i="1"/>
  <c r="T54" i="1"/>
  <c r="T55" i="1"/>
  <c r="T66" i="1"/>
  <c r="T72" i="1"/>
  <c r="T75" i="1"/>
  <c r="T76" i="1"/>
  <c r="T80" i="1"/>
  <c r="T87" i="1"/>
  <c r="T88" i="1"/>
  <c r="T89" i="1"/>
  <c r="T90" i="1"/>
  <c r="T91" i="1"/>
  <c r="T92" i="1"/>
  <c r="T93" i="1"/>
  <c r="T96" i="1"/>
  <c r="T97" i="1"/>
  <c r="T98" i="1"/>
  <c r="T99" i="1"/>
  <c r="T100" i="1"/>
  <c r="T101" i="1"/>
  <c r="T102" i="1"/>
  <c r="T104" i="1"/>
  <c r="T105" i="1"/>
  <c r="T108" i="1"/>
  <c r="T109" i="1"/>
  <c r="T110" i="1"/>
  <c r="T111" i="1"/>
  <c r="T112" i="1"/>
  <c r="T114" i="1"/>
  <c r="T115" i="1"/>
  <c r="T116" i="1"/>
  <c r="T117" i="1"/>
  <c r="T118" i="1"/>
  <c r="T119" i="1"/>
  <c r="T120" i="1"/>
  <c r="T121" i="1"/>
  <c r="T122" i="1"/>
  <c r="T123" i="1"/>
  <c r="T125" i="1"/>
  <c r="T126" i="1"/>
  <c r="T127" i="1"/>
  <c r="T128" i="1"/>
  <c r="T129" i="1"/>
  <c r="T130" i="1"/>
  <c r="T131" i="1"/>
  <c r="T15" i="1"/>
  <c r="T16" i="1"/>
  <c r="T17" i="1"/>
  <c r="T18" i="1"/>
  <c r="T19" i="1"/>
  <c r="T20" i="1"/>
  <c r="T21" i="1"/>
  <c r="T22" i="1"/>
  <c r="T23" i="1"/>
  <c r="T24" i="1"/>
  <c r="T26" i="1"/>
  <c r="T27" i="1"/>
  <c r="T28" i="1"/>
  <c r="T29" i="1"/>
  <c r="T30" i="1"/>
  <c r="T31" i="1"/>
  <c r="T32" i="1"/>
  <c r="T33" i="1"/>
  <c r="T34" i="1"/>
  <c r="T35" i="1"/>
  <c r="T37" i="1"/>
  <c r="T38" i="1"/>
  <c r="T39" i="1"/>
  <c r="T40" i="1"/>
  <c r="T41" i="1"/>
  <c r="T42" i="1"/>
  <c r="T43" i="1"/>
  <c r="T44" i="1"/>
  <c r="T45" i="1"/>
  <c r="T46" i="1"/>
  <c r="T48" i="1"/>
  <c r="T49" i="1"/>
  <c r="T50" i="1"/>
  <c r="T51" i="1"/>
  <c r="T52" i="1"/>
  <c r="T53" i="1"/>
  <c r="T56" i="1"/>
  <c r="T57" i="1"/>
  <c r="T58" i="1"/>
  <c r="T59" i="1"/>
  <c r="T60" i="1"/>
  <c r="T61" i="1"/>
  <c r="T62" i="1"/>
  <c r="T63" i="1"/>
  <c r="T64" i="1"/>
  <c r="T65" i="1"/>
  <c r="T67" i="1"/>
  <c r="T68" i="1"/>
  <c r="T69" i="1"/>
  <c r="T70" i="1"/>
  <c r="T71" i="1"/>
  <c r="T73" i="1"/>
  <c r="T74" i="1"/>
  <c r="T77" i="1"/>
  <c r="T78" i="1"/>
  <c r="T81" i="1"/>
  <c r="T82" i="1"/>
  <c r="T83" i="1"/>
  <c r="T84" i="1"/>
  <c r="T85" i="1"/>
  <c r="T86" i="1"/>
  <c r="T132" i="1"/>
  <c r="T228" i="1"/>
  <c r="T246" i="1"/>
  <c r="T254" i="1"/>
  <c r="T260" i="1"/>
  <c r="T261" i="1"/>
  <c r="T262" i="1"/>
  <c r="T272" i="1"/>
  <c r="T283" i="1"/>
  <c r="T133" i="1"/>
  <c r="T140" i="1"/>
  <c r="T151" i="1"/>
  <c r="T162" i="1"/>
  <c r="T173" i="1"/>
  <c r="T184" i="1"/>
  <c r="T195" i="1"/>
  <c r="T200" i="1"/>
  <c r="T206" i="1"/>
  <c r="T217" i="1"/>
  <c r="T229" i="1"/>
  <c r="T230" i="1"/>
  <c r="T235" i="1"/>
  <c r="T236" i="1"/>
  <c r="T241" i="1"/>
  <c r="T242" i="1"/>
  <c r="T243" i="1"/>
  <c r="T244" i="1"/>
  <c r="T245" i="1"/>
  <c r="T247" i="1"/>
  <c r="T248" i="1"/>
  <c r="T249" i="1"/>
  <c r="T250" i="1"/>
  <c r="T251" i="1"/>
  <c r="T252" i="1"/>
  <c r="T253" i="1"/>
  <c r="T255" i="1"/>
  <c r="T256" i="1"/>
  <c r="T257" i="1"/>
  <c r="T258" i="1"/>
  <c r="T259" i="1"/>
  <c r="T263" i="1"/>
  <c r="T264" i="1"/>
  <c r="T265" i="1"/>
  <c r="T266" i="1"/>
  <c r="T267" i="1"/>
  <c r="T268" i="1"/>
  <c r="T269" i="1"/>
  <c r="T270" i="1"/>
  <c r="T271" i="1"/>
  <c r="T273" i="1"/>
  <c r="T274" i="1"/>
  <c r="T275" i="1"/>
  <c r="T276" i="1"/>
  <c r="T277" i="1"/>
  <c r="T278" i="1"/>
  <c r="T279" i="1"/>
  <c r="T280" i="1"/>
  <c r="T281" i="1"/>
  <c r="T282" i="1"/>
  <c r="T284" i="1"/>
  <c r="T285" i="1"/>
  <c r="T286" i="1"/>
  <c r="T287" i="1"/>
  <c r="T288" i="1"/>
  <c r="T289" i="1"/>
  <c r="T290" i="1"/>
  <c r="T291" i="1"/>
  <c r="T292" i="1"/>
  <c r="T293" i="1"/>
  <c r="T134" i="1"/>
  <c r="T135" i="1"/>
  <c r="T136" i="1"/>
  <c r="T137" i="1"/>
  <c r="T138" i="1"/>
  <c r="T139" i="1"/>
  <c r="T141" i="1"/>
  <c r="T142" i="1"/>
  <c r="T143" i="1"/>
  <c r="T144" i="1"/>
  <c r="T145" i="1"/>
  <c r="T146" i="1"/>
  <c r="T147" i="1"/>
  <c r="T148" i="1"/>
  <c r="T149" i="1"/>
  <c r="T150" i="1"/>
  <c r="T152" i="1"/>
  <c r="T153" i="1"/>
  <c r="T154" i="1"/>
  <c r="T155" i="1"/>
  <c r="T156" i="1"/>
  <c r="T157" i="1"/>
  <c r="T158" i="1"/>
  <c r="T159" i="1"/>
  <c r="T160" i="1"/>
  <c r="T161" i="1"/>
  <c r="T163" i="1"/>
  <c r="T164" i="1"/>
  <c r="T165" i="1"/>
  <c r="T166" i="1"/>
  <c r="T167" i="1"/>
  <c r="T168" i="1"/>
  <c r="T169" i="1"/>
  <c r="T170" i="1"/>
  <c r="T171" i="1"/>
  <c r="T172" i="1"/>
  <c r="T174" i="1"/>
  <c r="T175" i="1"/>
  <c r="T176" i="1"/>
  <c r="T177" i="1"/>
  <c r="T178" i="1"/>
  <c r="T179" i="1"/>
  <c r="T180" i="1"/>
  <c r="T181" i="1"/>
  <c r="T182" i="1"/>
  <c r="T183" i="1"/>
  <c r="T185" i="1"/>
  <c r="T186" i="1"/>
  <c r="T187" i="1"/>
  <c r="T188" i="1"/>
  <c r="T189" i="1"/>
  <c r="T190" i="1"/>
  <c r="T191" i="1"/>
  <c r="T192" i="1"/>
  <c r="T193" i="1"/>
  <c r="T194" i="1"/>
  <c r="T196" i="1"/>
  <c r="T197" i="1"/>
  <c r="T198" i="1"/>
  <c r="T199" i="1"/>
  <c r="T201" i="1"/>
  <c r="T202" i="1"/>
  <c r="T203" i="1"/>
  <c r="T204" i="1"/>
  <c r="T205" i="1"/>
  <c r="T207" i="1"/>
  <c r="T208" i="1"/>
  <c r="T209" i="1"/>
  <c r="T210" i="1"/>
  <c r="T211" i="1"/>
  <c r="T212" i="1"/>
  <c r="T213" i="1"/>
  <c r="T214" i="1"/>
  <c r="T215" i="1"/>
  <c r="T216" i="1"/>
  <c r="T218" i="1"/>
  <c r="T219" i="1"/>
  <c r="T220" i="1"/>
  <c r="T221" i="1"/>
  <c r="T222" i="1"/>
  <c r="T223" i="1"/>
  <c r="T224" i="1"/>
  <c r="T225" i="1"/>
  <c r="T226" i="1"/>
  <c r="T227" i="1"/>
  <c r="T231" i="1"/>
  <c r="T232" i="1"/>
  <c r="T233" i="1"/>
  <c r="T234" i="1"/>
  <c r="T238" i="1"/>
  <c r="T239" i="1"/>
  <c r="T240" i="1"/>
  <c r="T294" i="1"/>
  <c r="T309" i="1"/>
  <c r="T310" i="1"/>
  <c r="T311" i="1"/>
  <c r="T312" i="1"/>
  <c r="T313" i="1"/>
  <c r="T314" i="1"/>
  <c r="T315" i="1"/>
  <c r="T295" i="1"/>
  <c r="T296" i="1"/>
  <c r="T297" i="1"/>
  <c r="T298" i="1"/>
  <c r="T299" i="1"/>
  <c r="T300" i="1"/>
  <c r="T301" i="1"/>
  <c r="T302" i="1"/>
  <c r="T303" i="1"/>
  <c r="T304" i="1"/>
  <c r="T305" i="1"/>
  <c r="T306" i="1"/>
  <c r="T307" i="1"/>
  <c r="T308" i="1"/>
  <c r="T316" i="1"/>
  <c r="T321" i="1"/>
  <c r="T330" i="1"/>
  <c r="T337" i="1"/>
  <c r="T348" i="1"/>
  <c r="T354" i="1"/>
  <c r="T358" i="1"/>
  <c r="T360" i="1"/>
  <c r="T363" i="1"/>
  <c r="T317" i="1"/>
  <c r="T318" i="1"/>
  <c r="T319" i="1"/>
  <c r="T320" i="1"/>
  <c r="T322" i="1"/>
  <c r="T323" i="1"/>
  <c r="T324" i="1"/>
  <c r="T325" i="1"/>
  <c r="T326" i="1"/>
  <c r="T327" i="1"/>
  <c r="T328" i="1"/>
  <c r="T329" i="1"/>
  <c r="T331" i="1"/>
  <c r="T332" i="1"/>
  <c r="T333" i="1"/>
  <c r="T334" i="1"/>
  <c r="T335" i="1"/>
  <c r="T336" i="1"/>
  <c r="T338" i="1"/>
  <c r="T339" i="1"/>
  <c r="T340" i="1"/>
  <c r="T341" i="1"/>
  <c r="T342" i="1"/>
  <c r="T343" i="1"/>
  <c r="T344" i="1"/>
  <c r="T345" i="1"/>
  <c r="T346" i="1"/>
  <c r="T347" i="1"/>
  <c r="T349" i="1"/>
  <c r="T350" i="1"/>
  <c r="T351" i="1"/>
  <c r="T352" i="1"/>
  <c r="T353" i="1"/>
  <c r="T355" i="1"/>
  <c r="T356" i="1"/>
  <c r="T357" i="1"/>
  <c r="T359" i="1"/>
  <c r="T361" i="1"/>
  <c r="T362" i="1"/>
  <c r="T364" i="1"/>
  <c r="T372" i="1"/>
  <c r="T375" i="1"/>
  <c r="T381" i="1"/>
  <c r="T365" i="1"/>
  <c r="T366" i="1"/>
  <c r="T367" i="1"/>
  <c r="T368" i="1"/>
  <c r="T369" i="1"/>
  <c r="T370" i="1"/>
  <c r="T371" i="1"/>
  <c r="T373" i="1"/>
  <c r="T374" i="1"/>
  <c r="T376" i="1"/>
  <c r="T377" i="1"/>
  <c r="T378" i="1"/>
  <c r="T379" i="1"/>
  <c r="T380" i="1"/>
  <c r="T383" i="1"/>
  <c r="T391" i="1"/>
  <c r="T398" i="1"/>
  <c r="T406" i="1"/>
  <c r="T409" i="1"/>
  <c r="T384" i="1"/>
  <c r="T385" i="1"/>
  <c r="T386" i="1"/>
  <c r="T387" i="1"/>
  <c r="T388" i="1"/>
  <c r="T389" i="1"/>
  <c r="T390" i="1"/>
  <c r="T392" i="1"/>
  <c r="T393" i="1"/>
  <c r="T394" i="1"/>
  <c r="T395" i="1"/>
  <c r="T396" i="1"/>
  <c r="T397" i="1"/>
  <c r="T399" i="1"/>
  <c r="T400" i="1"/>
  <c r="T401" i="1"/>
  <c r="T402" i="1"/>
  <c r="T403" i="1"/>
  <c r="T404" i="1"/>
  <c r="T405" i="1"/>
  <c r="T407" i="1"/>
  <c r="T408" i="1"/>
  <c r="T410" i="1"/>
  <c r="T411" i="1"/>
  <c r="T412" i="1"/>
  <c r="T414" i="1"/>
  <c r="T437" i="1"/>
  <c r="T448" i="1"/>
  <c r="T456" i="1"/>
  <c r="T464" i="1"/>
  <c r="T472" i="1"/>
  <c r="T475" i="1"/>
  <c r="T478" i="1"/>
  <c r="T427" i="1"/>
  <c r="T428" i="1"/>
  <c r="T429" i="1"/>
  <c r="T430" i="1"/>
  <c r="T431" i="1"/>
  <c r="T432" i="1"/>
  <c r="T433" i="1"/>
  <c r="T434" i="1"/>
  <c r="T435" i="1"/>
  <c r="T436" i="1"/>
  <c r="T438" i="1"/>
  <c r="T439" i="1"/>
  <c r="T440" i="1"/>
  <c r="T441" i="1"/>
  <c r="T442" i="1"/>
  <c r="T443" i="1"/>
  <c r="T444" i="1"/>
  <c r="T445" i="1"/>
  <c r="T446" i="1"/>
  <c r="T447" i="1"/>
  <c r="T449" i="1"/>
  <c r="T450" i="1"/>
  <c r="T451" i="1"/>
  <c r="T452" i="1"/>
  <c r="T453" i="1"/>
  <c r="T454" i="1"/>
  <c r="T455" i="1"/>
  <c r="T457" i="1"/>
  <c r="T458" i="1"/>
  <c r="T459" i="1"/>
  <c r="T460" i="1"/>
  <c r="T461" i="1"/>
  <c r="T462" i="1"/>
  <c r="T463" i="1"/>
  <c r="T465" i="1"/>
  <c r="T466" i="1"/>
  <c r="T467" i="1"/>
  <c r="T468" i="1"/>
  <c r="T469" i="1"/>
  <c r="T470" i="1"/>
  <c r="T471" i="1"/>
  <c r="T473" i="1"/>
  <c r="T474" i="1"/>
  <c r="T476" i="1"/>
  <c r="T477" i="1"/>
  <c r="T479" i="1"/>
  <c r="T480" i="1"/>
  <c r="T481" i="1"/>
  <c r="T482" i="1"/>
  <c r="T483" i="1"/>
  <c r="T415" i="1"/>
  <c r="T416" i="1"/>
  <c r="T417" i="1"/>
  <c r="T418" i="1"/>
  <c r="T419" i="1"/>
  <c r="T420" i="1"/>
  <c r="T421" i="1"/>
  <c r="T422" i="1"/>
  <c r="T423" i="1"/>
  <c r="T424" i="1"/>
  <c r="T425" i="1"/>
  <c r="T426" i="1"/>
  <c r="T485" i="1"/>
  <c r="T488" i="1"/>
  <c r="T496" i="1"/>
  <c r="T507" i="1"/>
  <c r="T518" i="1"/>
  <c r="T524" i="1"/>
  <c r="T533" i="1"/>
  <c r="T537" i="1"/>
  <c r="T541" i="1"/>
  <c r="T486" i="1"/>
  <c r="T487" i="1"/>
  <c r="T489" i="1"/>
  <c r="T490" i="1"/>
  <c r="T491" i="1"/>
  <c r="T492" i="1"/>
  <c r="T493" i="1"/>
  <c r="T494" i="1"/>
  <c r="T495" i="1"/>
  <c r="T497" i="1"/>
  <c r="T498" i="1"/>
  <c r="T499" i="1"/>
  <c r="T500" i="1"/>
  <c r="T501" i="1"/>
  <c r="T502" i="1"/>
  <c r="T503" i="1"/>
  <c r="T504" i="1"/>
  <c r="T505" i="1"/>
  <c r="T506" i="1"/>
  <c r="T508" i="1"/>
  <c r="T509" i="1"/>
  <c r="T510" i="1"/>
  <c r="T511" i="1"/>
  <c r="T512" i="1"/>
  <c r="T513" i="1"/>
  <c r="T514" i="1"/>
  <c r="T515" i="1"/>
  <c r="T516" i="1"/>
  <c r="T517" i="1"/>
  <c r="T519" i="1"/>
  <c r="T520" i="1"/>
  <c r="T521" i="1"/>
  <c r="T522" i="1"/>
  <c r="T523" i="1"/>
  <c r="T525" i="1"/>
  <c r="T526" i="1"/>
  <c r="T527" i="1"/>
  <c r="T528" i="1"/>
  <c r="T529" i="1"/>
  <c r="T530" i="1"/>
  <c r="T531" i="1"/>
  <c r="T532" i="1"/>
  <c r="T534" i="1"/>
  <c r="T535" i="1"/>
  <c r="T536" i="1"/>
  <c r="T538" i="1"/>
  <c r="T539" i="1"/>
  <c r="T540" i="1"/>
  <c r="R13" i="1"/>
  <c r="R79" i="1"/>
  <c r="R94" i="1"/>
  <c r="R95" i="1"/>
  <c r="R103" i="1"/>
  <c r="R106" i="1"/>
  <c r="R107" i="1"/>
  <c r="R113" i="1"/>
  <c r="R124" i="1"/>
  <c r="R14" i="1"/>
  <c r="R25" i="1"/>
  <c r="R36" i="1"/>
  <c r="R47" i="1"/>
  <c r="R54" i="1"/>
  <c r="R55" i="1"/>
  <c r="R66" i="1"/>
  <c r="R72" i="1"/>
  <c r="R75" i="1"/>
  <c r="R76" i="1"/>
  <c r="R80" i="1"/>
  <c r="R87" i="1"/>
  <c r="R88" i="1"/>
  <c r="R89" i="1"/>
  <c r="R90" i="1"/>
  <c r="R91" i="1"/>
  <c r="R92" i="1"/>
  <c r="R93" i="1"/>
  <c r="R96" i="1"/>
  <c r="R97" i="1"/>
  <c r="R98" i="1"/>
  <c r="R99" i="1"/>
  <c r="R100" i="1"/>
  <c r="R101" i="1"/>
  <c r="R102" i="1"/>
  <c r="R104" i="1"/>
  <c r="R105" i="1"/>
  <c r="R108" i="1"/>
  <c r="R109" i="1"/>
  <c r="R110" i="1"/>
  <c r="R111" i="1"/>
  <c r="R112" i="1"/>
  <c r="R114" i="1"/>
  <c r="R115" i="1"/>
  <c r="R116" i="1"/>
  <c r="R117" i="1"/>
  <c r="R118" i="1"/>
  <c r="R119" i="1"/>
  <c r="R120" i="1"/>
  <c r="R121" i="1"/>
  <c r="R122" i="1"/>
  <c r="R123" i="1"/>
  <c r="R125" i="1"/>
  <c r="R126" i="1"/>
  <c r="R127" i="1"/>
  <c r="R128" i="1"/>
  <c r="R129" i="1"/>
  <c r="R130" i="1"/>
  <c r="R131" i="1"/>
  <c r="R15" i="1"/>
  <c r="R16" i="1"/>
  <c r="R17" i="1"/>
  <c r="R18" i="1"/>
  <c r="R19" i="1"/>
  <c r="R20" i="1"/>
  <c r="R21" i="1"/>
  <c r="R22" i="1"/>
  <c r="R23" i="1"/>
  <c r="R24" i="1"/>
  <c r="R26" i="1"/>
  <c r="R27" i="1"/>
  <c r="R28" i="1"/>
  <c r="R29" i="1"/>
  <c r="R30" i="1"/>
  <c r="R31" i="1"/>
  <c r="R32" i="1"/>
  <c r="R33" i="1"/>
  <c r="R34" i="1"/>
  <c r="R35" i="1"/>
  <c r="R37" i="1"/>
  <c r="R38" i="1"/>
  <c r="R39" i="1"/>
  <c r="R40" i="1"/>
  <c r="R41" i="1"/>
  <c r="R42" i="1"/>
  <c r="R43" i="1"/>
  <c r="R44" i="1"/>
  <c r="R45" i="1"/>
  <c r="R46" i="1"/>
  <c r="R48" i="1"/>
  <c r="R49" i="1"/>
  <c r="R50" i="1"/>
  <c r="R51" i="1"/>
  <c r="R52" i="1"/>
  <c r="R53" i="1"/>
  <c r="R56" i="1"/>
  <c r="R57" i="1"/>
  <c r="R58" i="1"/>
  <c r="R59" i="1"/>
  <c r="R60" i="1"/>
  <c r="R61" i="1"/>
  <c r="R62" i="1"/>
  <c r="R63" i="1"/>
  <c r="R64" i="1"/>
  <c r="R65" i="1"/>
  <c r="R67" i="1"/>
  <c r="R68" i="1"/>
  <c r="R69" i="1"/>
  <c r="R70" i="1"/>
  <c r="R71" i="1"/>
  <c r="R73" i="1"/>
  <c r="R74" i="1"/>
  <c r="R77" i="1"/>
  <c r="R78" i="1"/>
  <c r="R81" i="1"/>
  <c r="R82" i="1"/>
  <c r="R83" i="1"/>
  <c r="R84" i="1"/>
  <c r="R85" i="1"/>
  <c r="R86" i="1"/>
  <c r="R132" i="1"/>
  <c r="R228" i="1"/>
  <c r="R246" i="1"/>
  <c r="R254" i="1"/>
  <c r="R260" i="1"/>
  <c r="R261" i="1"/>
  <c r="R262" i="1"/>
  <c r="R272" i="1"/>
  <c r="R283" i="1"/>
  <c r="R133" i="1"/>
  <c r="R140" i="1"/>
  <c r="R151" i="1"/>
  <c r="R162" i="1"/>
  <c r="R173" i="1"/>
  <c r="R184" i="1"/>
  <c r="R195" i="1"/>
  <c r="R200" i="1"/>
  <c r="R206" i="1"/>
  <c r="R217" i="1"/>
  <c r="R229" i="1"/>
  <c r="R230" i="1"/>
  <c r="R235" i="1"/>
  <c r="R236" i="1"/>
  <c r="R241" i="1"/>
  <c r="R242" i="1"/>
  <c r="R243" i="1"/>
  <c r="R244" i="1"/>
  <c r="R245" i="1"/>
  <c r="R247" i="1"/>
  <c r="R248" i="1"/>
  <c r="R249" i="1"/>
  <c r="R250" i="1"/>
  <c r="R251" i="1"/>
  <c r="R252" i="1"/>
  <c r="R253" i="1"/>
  <c r="R255" i="1"/>
  <c r="R256" i="1"/>
  <c r="R257" i="1"/>
  <c r="R258" i="1"/>
  <c r="R259" i="1"/>
  <c r="R263" i="1"/>
  <c r="R264" i="1"/>
  <c r="R265" i="1"/>
  <c r="R266" i="1"/>
  <c r="R267" i="1"/>
  <c r="R268" i="1"/>
  <c r="R269" i="1"/>
  <c r="R270" i="1"/>
  <c r="R271" i="1"/>
  <c r="R273" i="1"/>
  <c r="R274" i="1"/>
  <c r="R275" i="1"/>
  <c r="R276" i="1"/>
  <c r="R277" i="1"/>
  <c r="R278" i="1"/>
  <c r="R279" i="1"/>
  <c r="R280" i="1"/>
  <c r="R281" i="1"/>
  <c r="R282" i="1"/>
  <c r="R284" i="1"/>
  <c r="R285" i="1"/>
  <c r="R286" i="1"/>
  <c r="R287" i="1"/>
  <c r="R288" i="1"/>
  <c r="R289" i="1"/>
  <c r="R290" i="1"/>
  <c r="R291" i="1"/>
  <c r="R292" i="1"/>
  <c r="R293" i="1"/>
  <c r="R134" i="1"/>
  <c r="R135" i="1"/>
  <c r="R136" i="1"/>
  <c r="R137" i="1"/>
  <c r="R138" i="1"/>
  <c r="R139" i="1"/>
  <c r="R141" i="1"/>
  <c r="R142" i="1"/>
  <c r="R143" i="1"/>
  <c r="R144" i="1"/>
  <c r="R145" i="1"/>
  <c r="R146" i="1"/>
  <c r="R147" i="1"/>
  <c r="R148" i="1"/>
  <c r="R149" i="1"/>
  <c r="R150" i="1"/>
  <c r="R152" i="1"/>
  <c r="R153" i="1"/>
  <c r="R154" i="1"/>
  <c r="R155" i="1"/>
  <c r="R156" i="1"/>
  <c r="R157" i="1"/>
  <c r="R158" i="1"/>
  <c r="R159" i="1"/>
  <c r="R160" i="1"/>
  <c r="R161" i="1"/>
  <c r="R163" i="1"/>
  <c r="R164" i="1"/>
  <c r="R165" i="1"/>
  <c r="R166" i="1"/>
  <c r="R167" i="1"/>
  <c r="R168" i="1"/>
  <c r="R169" i="1"/>
  <c r="R170" i="1"/>
  <c r="R171" i="1"/>
  <c r="R172" i="1"/>
  <c r="R174" i="1"/>
  <c r="R175" i="1"/>
  <c r="R176" i="1"/>
  <c r="R177" i="1"/>
  <c r="R178" i="1"/>
  <c r="R179" i="1"/>
  <c r="R180" i="1"/>
  <c r="R181" i="1"/>
  <c r="R182" i="1"/>
  <c r="R183" i="1"/>
  <c r="R185" i="1"/>
  <c r="R186" i="1"/>
  <c r="R187" i="1"/>
  <c r="R188" i="1"/>
  <c r="R189" i="1"/>
  <c r="R190" i="1"/>
  <c r="R191" i="1"/>
  <c r="R192" i="1"/>
  <c r="R193" i="1"/>
  <c r="R194" i="1"/>
  <c r="R196" i="1"/>
  <c r="R197" i="1"/>
  <c r="R198" i="1"/>
  <c r="R199" i="1"/>
  <c r="R201" i="1"/>
  <c r="R202" i="1"/>
  <c r="R203" i="1"/>
  <c r="R204" i="1"/>
  <c r="R205" i="1"/>
  <c r="R207" i="1"/>
  <c r="R208" i="1"/>
  <c r="R209" i="1"/>
  <c r="R210" i="1"/>
  <c r="R211" i="1"/>
  <c r="R212" i="1"/>
  <c r="R213" i="1"/>
  <c r="R214" i="1"/>
  <c r="R215" i="1"/>
  <c r="R216" i="1"/>
  <c r="R218" i="1"/>
  <c r="R219" i="1"/>
  <c r="R220" i="1"/>
  <c r="R221" i="1"/>
  <c r="R222" i="1"/>
  <c r="R223" i="1"/>
  <c r="R224" i="1"/>
  <c r="R225" i="1"/>
  <c r="R226" i="1"/>
  <c r="R227" i="1"/>
  <c r="R231" i="1"/>
  <c r="R232" i="1"/>
  <c r="R233" i="1"/>
  <c r="R234" i="1"/>
  <c r="R238" i="1"/>
  <c r="R239" i="1"/>
  <c r="R240" i="1"/>
  <c r="R294" i="1"/>
  <c r="R309" i="1"/>
  <c r="R310" i="1"/>
  <c r="R311" i="1"/>
  <c r="R312" i="1"/>
  <c r="R313" i="1"/>
  <c r="R314" i="1"/>
  <c r="R315" i="1"/>
  <c r="R295" i="1"/>
  <c r="R296" i="1"/>
  <c r="R297" i="1"/>
  <c r="R298" i="1"/>
  <c r="R299" i="1"/>
  <c r="R300" i="1"/>
  <c r="R301" i="1"/>
  <c r="R302" i="1"/>
  <c r="R303" i="1"/>
  <c r="R304" i="1"/>
  <c r="R305" i="1"/>
  <c r="R306" i="1"/>
  <c r="R307" i="1"/>
  <c r="R308" i="1"/>
  <c r="R316" i="1"/>
  <c r="R321" i="1"/>
  <c r="R330" i="1"/>
  <c r="R337" i="1"/>
  <c r="R348" i="1"/>
  <c r="R354" i="1"/>
  <c r="R358" i="1"/>
  <c r="R360" i="1"/>
  <c r="R363" i="1"/>
  <c r="R317" i="1"/>
  <c r="R318" i="1"/>
  <c r="R319" i="1"/>
  <c r="R320" i="1"/>
  <c r="R322" i="1"/>
  <c r="R323" i="1"/>
  <c r="R324" i="1"/>
  <c r="R325" i="1"/>
  <c r="R326" i="1"/>
  <c r="R327" i="1"/>
  <c r="R328" i="1"/>
  <c r="R329" i="1"/>
  <c r="R331" i="1"/>
  <c r="R332" i="1"/>
  <c r="R333" i="1"/>
  <c r="R334" i="1"/>
  <c r="R335" i="1"/>
  <c r="R336" i="1"/>
  <c r="R338" i="1"/>
  <c r="R339" i="1"/>
  <c r="R340" i="1"/>
  <c r="R341" i="1"/>
  <c r="R342" i="1"/>
  <c r="R343" i="1"/>
  <c r="R344" i="1"/>
  <c r="R345" i="1"/>
  <c r="R346" i="1"/>
  <c r="R347" i="1"/>
  <c r="R349" i="1"/>
  <c r="R350" i="1"/>
  <c r="R351" i="1"/>
  <c r="R352" i="1"/>
  <c r="R353" i="1"/>
  <c r="R355" i="1"/>
  <c r="R356" i="1"/>
  <c r="R357" i="1"/>
  <c r="R359" i="1"/>
  <c r="R361" i="1"/>
  <c r="R362" i="1"/>
  <c r="R364" i="1"/>
  <c r="R372" i="1"/>
  <c r="R375" i="1"/>
  <c r="R381" i="1"/>
  <c r="R365" i="1"/>
  <c r="R366" i="1"/>
  <c r="R367" i="1"/>
  <c r="R368" i="1"/>
  <c r="R369" i="1"/>
  <c r="R370" i="1"/>
  <c r="R371" i="1"/>
  <c r="R373" i="1"/>
  <c r="R374" i="1"/>
  <c r="R376" i="1"/>
  <c r="R377" i="1"/>
  <c r="R378" i="1"/>
  <c r="R379" i="1"/>
  <c r="R380" i="1"/>
  <c r="R383" i="1"/>
  <c r="R391" i="1"/>
  <c r="R398" i="1"/>
  <c r="R406" i="1"/>
  <c r="R409" i="1"/>
  <c r="R384" i="1"/>
  <c r="R385" i="1"/>
  <c r="R386" i="1"/>
  <c r="R387" i="1"/>
  <c r="R388" i="1"/>
  <c r="R389" i="1"/>
  <c r="R390" i="1"/>
  <c r="R392" i="1"/>
  <c r="R393" i="1"/>
  <c r="R394" i="1"/>
  <c r="R395" i="1"/>
  <c r="R396" i="1"/>
  <c r="R397" i="1"/>
  <c r="R399" i="1"/>
  <c r="R400" i="1"/>
  <c r="R401" i="1"/>
  <c r="R402" i="1"/>
  <c r="R403" i="1"/>
  <c r="R404" i="1"/>
  <c r="R405" i="1"/>
  <c r="R407" i="1"/>
  <c r="R408" i="1"/>
  <c r="R410" i="1"/>
  <c r="R411" i="1"/>
  <c r="R412" i="1"/>
  <c r="R414" i="1"/>
  <c r="R437" i="1"/>
  <c r="R448" i="1"/>
  <c r="R456" i="1"/>
  <c r="R464" i="1"/>
  <c r="R472" i="1"/>
  <c r="R475" i="1"/>
  <c r="R478" i="1"/>
  <c r="R427" i="1"/>
  <c r="R428" i="1"/>
  <c r="R429" i="1"/>
  <c r="R430" i="1"/>
  <c r="R431" i="1"/>
  <c r="R432" i="1"/>
  <c r="R433" i="1"/>
  <c r="R434" i="1"/>
  <c r="R435" i="1"/>
  <c r="R436" i="1"/>
  <c r="R438" i="1"/>
  <c r="R439" i="1"/>
  <c r="R440" i="1"/>
  <c r="R441" i="1"/>
  <c r="R442" i="1"/>
  <c r="R443" i="1"/>
  <c r="R444" i="1"/>
  <c r="R445" i="1"/>
  <c r="R446" i="1"/>
  <c r="R447" i="1"/>
  <c r="R449" i="1"/>
  <c r="R450" i="1"/>
  <c r="R451" i="1"/>
  <c r="R452" i="1"/>
  <c r="R453" i="1"/>
  <c r="R454" i="1"/>
  <c r="R455" i="1"/>
  <c r="R457" i="1"/>
  <c r="R458" i="1"/>
  <c r="R459" i="1"/>
  <c r="R460" i="1"/>
  <c r="R461" i="1"/>
  <c r="R462" i="1"/>
  <c r="R463" i="1"/>
  <c r="R465" i="1"/>
  <c r="R466" i="1"/>
  <c r="R467" i="1"/>
  <c r="R468" i="1"/>
  <c r="R469" i="1"/>
  <c r="R470" i="1"/>
  <c r="R471" i="1"/>
  <c r="R473" i="1"/>
  <c r="R474" i="1"/>
  <c r="R476" i="1"/>
  <c r="R477" i="1"/>
  <c r="R479" i="1"/>
  <c r="R480" i="1"/>
  <c r="R481" i="1"/>
  <c r="R482" i="1"/>
  <c r="R483" i="1"/>
  <c r="R415" i="1"/>
  <c r="R416" i="1"/>
  <c r="R417" i="1"/>
  <c r="R418" i="1"/>
  <c r="R419" i="1"/>
  <c r="R420" i="1"/>
  <c r="R421" i="1"/>
  <c r="R422" i="1"/>
  <c r="R423" i="1"/>
  <c r="R424" i="1"/>
  <c r="R425" i="1"/>
  <c r="R426" i="1"/>
  <c r="R485" i="1"/>
  <c r="R488" i="1"/>
  <c r="R496" i="1"/>
  <c r="R507" i="1"/>
  <c r="R518" i="1"/>
  <c r="R524" i="1"/>
  <c r="R533" i="1"/>
  <c r="R537" i="1"/>
  <c r="R541" i="1"/>
  <c r="R486" i="1"/>
  <c r="R487" i="1"/>
  <c r="R489" i="1"/>
  <c r="R490" i="1"/>
  <c r="R491" i="1"/>
  <c r="R492" i="1"/>
  <c r="R493" i="1"/>
  <c r="R494" i="1"/>
  <c r="R495" i="1"/>
  <c r="R497" i="1"/>
  <c r="R498" i="1"/>
  <c r="R499" i="1"/>
  <c r="R500" i="1"/>
  <c r="R501" i="1"/>
  <c r="R502" i="1"/>
  <c r="R503" i="1"/>
  <c r="R504" i="1"/>
  <c r="R505" i="1"/>
  <c r="R506" i="1"/>
  <c r="R508" i="1"/>
  <c r="R509" i="1"/>
  <c r="R510" i="1"/>
  <c r="R511" i="1"/>
  <c r="R512" i="1"/>
  <c r="R513" i="1"/>
  <c r="R514" i="1"/>
  <c r="R515" i="1"/>
  <c r="R516" i="1"/>
  <c r="R517" i="1"/>
  <c r="R519" i="1"/>
  <c r="R520" i="1"/>
  <c r="R521" i="1"/>
  <c r="R522" i="1"/>
  <c r="R523" i="1"/>
  <c r="R525" i="1"/>
  <c r="R526" i="1"/>
  <c r="R527" i="1"/>
  <c r="R528" i="1"/>
  <c r="R529" i="1"/>
  <c r="R530" i="1"/>
  <c r="R531" i="1"/>
  <c r="R532" i="1"/>
  <c r="R534" i="1"/>
  <c r="R535" i="1"/>
  <c r="R536" i="1"/>
  <c r="R538" i="1"/>
  <c r="R539" i="1"/>
  <c r="R540" i="1"/>
  <c r="P13" i="1"/>
  <c r="P79" i="1"/>
  <c r="P94" i="1"/>
  <c r="P95" i="1"/>
  <c r="P103" i="1"/>
  <c r="P106" i="1"/>
  <c r="P107" i="1"/>
  <c r="P113" i="1"/>
  <c r="P124" i="1"/>
  <c r="P14" i="1"/>
  <c r="P25" i="1"/>
  <c r="P36" i="1"/>
  <c r="P47" i="1"/>
  <c r="P54" i="1"/>
  <c r="P55" i="1"/>
  <c r="P66" i="1"/>
  <c r="P72" i="1"/>
  <c r="P75" i="1"/>
  <c r="P76" i="1"/>
  <c r="P80" i="1"/>
  <c r="P87" i="1"/>
  <c r="P88" i="1"/>
  <c r="P89" i="1"/>
  <c r="P90" i="1"/>
  <c r="P91" i="1"/>
  <c r="P92" i="1"/>
  <c r="P93" i="1"/>
  <c r="P96" i="1"/>
  <c r="P97" i="1"/>
  <c r="P98" i="1"/>
  <c r="P99" i="1"/>
  <c r="P100" i="1"/>
  <c r="P101" i="1"/>
  <c r="P102" i="1"/>
  <c r="P104" i="1"/>
  <c r="P105" i="1"/>
  <c r="P108" i="1"/>
  <c r="P109" i="1"/>
  <c r="P110" i="1"/>
  <c r="P111" i="1"/>
  <c r="P112" i="1"/>
  <c r="P114" i="1"/>
  <c r="P115" i="1"/>
  <c r="P116" i="1"/>
  <c r="P117" i="1"/>
  <c r="P118" i="1"/>
  <c r="P119" i="1"/>
  <c r="P120" i="1"/>
  <c r="P121" i="1"/>
  <c r="P122" i="1"/>
  <c r="P123" i="1"/>
  <c r="P125" i="1"/>
  <c r="P126" i="1"/>
  <c r="P127" i="1"/>
  <c r="P128" i="1"/>
  <c r="P129" i="1"/>
  <c r="P130" i="1"/>
  <c r="P131" i="1"/>
  <c r="P15" i="1"/>
  <c r="P16" i="1"/>
  <c r="P17" i="1"/>
  <c r="P18" i="1"/>
  <c r="P19" i="1"/>
  <c r="P20" i="1"/>
  <c r="P21" i="1"/>
  <c r="P22" i="1"/>
  <c r="P23" i="1"/>
  <c r="P24" i="1"/>
  <c r="P26" i="1"/>
  <c r="P27" i="1"/>
  <c r="P28" i="1"/>
  <c r="P29" i="1"/>
  <c r="P30" i="1"/>
  <c r="P31" i="1"/>
  <c r="P32" i="1"/>
  <c r="P33" i="1"/>
  <c r="P34" i="1"/>
  <c r="P35" i="1"/>
  <c r="P37" i="1"/>
  <c r="P38" i="1"/>
  <c r="P39" i="1"/>
  <c r="P40" i="1"/>
  <c r="P41" i="1"/>
  <c r="P42" i="1"/>
  <c r="P43" i="1"/>
  <c r="P44" i="1"/>
  <c r="P45" i="1"/>
  <c r="P46" i="1"/>
  <c r="P48" i="1"/>
  <c r="P49" i="1"/>
  <c r="P50" i="1"/>
  <c r="P51" i="1"/>
  <c r="P52" i="1"/>
  <c r="P53" i="1"/>
  <c r="P56" i="1"/>
  <c r="P57" i="1"/>
  <c r="P58" i="1"/>
  <c r="P59" i="1"/>
  <c r="P60" i="1"/>
  <c r="P61" i="1"/>
  <c r="P62" i="1"/>
  <c r="P63" i="1"/>
  <c r="P64" i="1"/>
  <c r="P65" i="1"/>
  <c r="P67" i="1"/>
  <c r="P68" i="1"/>
  <c r="P69" i="1"/>
  <c r="P70" i="1"/>
  <c r="P71" i="1"/>
  <c r="P73" i="1"/>
  <c r="P74" i="1"/>
  <c r="P77" i="1"/>
  <c r="P78" i="1"/>
  <c r="P81" i="1"/>
  <c r="P82" i="1"/>
  <c r="P83" i="1"/>
  <c r="P84" i="1"/>
  <c r="P85" i="1"/>
  <c r="P86" i="1"/>
  <c r="P132" i="1"/>
  <c r="P228" i="1"/>
  <c r="P246" i="1"/>
  <c r="P254" i="1"/>
  <c r="P260" i="1"/>
  <c r="P261" i="1"/>
  <c r="P262" i="1"/>
  <c r="P272" i="1"/>
  <c r="P283" i="1"/>
  <c r="P133" i="1"/>
  <c r="P140" i="1"/>
  <c r="P151" i="1"/>
  <c r="P162" i="1"/>
  <c r="P173" i="1"/>
  <c r="P184" i="1"/>
  <c r="P195" i="1"/>
  <c r="P200" i="1"/>
  <c r="P206" i="1"/>
  <c r="P217" i="1"/>
  <c r="P229" i="1"/>
  <c r="P230" i="1"/>
  <c r="P235" i="1"/>
  <c r="P236" i="1"/>
  <c r="P241" i="1"/>
  <c r="P242" i="1"/>
  <c r="P243" i="1"/>
  <c r="P244" i="1"/>
  <c r="P245" i="1"/>
  <c r="P247" i="1"/>
  <c r="P248" i="1"/>
  <c r="P249" i="1"/>
  <c r="P250" i="1"/>
  <c r="P251" i="1"/>
  <c r="P252" i="1"/>
  <c r="P253" i="1"/>
  <c r="P255" i="1"/>
  <c r="P256" i="1"/>
  <c r="P257" i="1"/>
  <c r="P258" i="1"/>
  <c r="P259" i="1"/>
  <c r="P263" i="1"/>
  <c r="P264" i="1"/>
  <c r="P265" i="1"/>
  <c r="P266" i="1"/>
  <c r="P267" i="1"/>
  <c r="P268" i="1"/>
  <c r="P269" i="1"/>
  <c r="P270" i="1"/>
  <c r="P271" i="1"/>
  <c r="P273" i="1"/>
  <c r="P274" i="1"/>
  <c r="P275" i="1"/>
  <c r="P276" i="1"/>
  <c r="P277" i="1"/>
  <c r="P278" i="1"/>
  <c r="P279" i="1"/>
  <c r="P280" i="1"/>
  <c r="P281" i="1"/>
  <c r="P282" i="1"/>
  <c r="P284" i="1"/>
  <c r="P285" i="1"/>
  <c r="P286" i="1"/>
  <c r="P287" i="1"/>
  <c r="P288" i="1"/>
  <c r="P289" i="1"/>
  <c r="P290" i="1"/>
  <c r="P291" i="1"/>
  <c r="P292" i="1"/>
  <c r="P293" i="1"/>
  <c r="P134" i="1"/>
  <c r="P135" i="1"/>
  <c r="P136" i="1"/>
  <c r="P137" i="1"/>
  <c r="P138" i="1"/>
  <c r="P139" i="1"/>
  <c r="P141" i="1"/>
  <c r="P142" i="1"/>
  <c r="P143" i="1"/>
  <c r="P144" i="1"/>
  <c r="P145" i="1"/>
  <c r="P146" i="1"/>
  <c r="P147" i="1"/>
  <c r="P148" i="1"/>
  <c r="P149" i="1"/>
  <c r="P150" i="1"/>
  <c r="P152" i="1"/>
  <c r="P153" i="1"/>
  <c r="P154" i="1"/>
  <c r="P155" i="1"/>
  <c r="P156" i="1"/>
  <c r="P157" i="1"/>
  <c r="P158" i="1"/>
  <c r="P159" i="1"/>
  <c r="P160" i="1"/>
  <c r="P161" i="1"/>
  <c r="P163" i="1"/>
  <c r="P164" i="1"/>
  <c r="P165" i="1"/>
  <c r="P166" i="1"/>
  <c r="P167" i="1"/>
  <c r="P168" i="1"/>
  <c r="P169" i="1"/>
  <c r="P170" i="1"/>
  <c r="P171" i="1"/>
  <c r="P172" i="1"/>
  <c r="P174" i="1"/>
  <c r="P175" i="1"/>
  <c r="P176" i="1"/>
  <c r="P177" i="1"/>
  <c r="P178" i="1"/>
  <c r="P179" i="1"/>
  <c r="P180" i="1"/>
  <c r="P181" i="1"/>
  <c r="P182" i="1"/>
  <c r="P183" i="1"/>
  <c r="P185" i="1"/>
  <c r="P186" i="1"/>
  <c r="P187" i="1"/>
  <c r="P188" i="1"/>
  <c r="P189" i="1"/>
  <c r="P190" i="1"/>
  <c r="P191" i="1"/>
  <c r="P192" i="1"/>
  <c r="P193" i="1"/>
  <c r="P194" i="1"/>
  <c r="P196" i="1"/>
  <c r="P197" i="1"/>
  <c r="P198" i="1"/>
  <c r="P199" i="1"/>
  <c r="P201" i="1"/>
  <c r="P202" i="1"/>
  <c r="P203" i="1"/>
  <c r="P204" i="1"/>
  <c r="P205" i="1"/>
  <c r="P207" i="1"/>
  <c r="P208" i="1"/>
  <c r="P209" i="1"/>
  <c r="P210" i="1"/>
  <c r="P211" i="1"/>
  <c r="P212" i="1"/>
  <c r="P213" i="1"/>
  <c r="P214" i="1"/>
  <c r="P215" i="1"/>
  <c r="P216" i="1"/>
  <c r="P218" i="1"/>
  <c r="P219" i="1"/>
  <c r="P220" i="1"/>
  <c r="P221" i="1"/>
  <c r="P222" i="1"/>
  <c r="P223" i="1"/>
  <c r="P224" i="1"/>
  <c r="P225" i="1"/>
  <c r="P226" i="1"/>
  <c r="P227" i="1"/>
  <c r="P231" i="1"/>
  <c r="P232" i="1"/>
  <c r="P233" i="1"/>
  <c r="P234" i="1"/>
  <c r="P238" i="1"/>
  <c r="P239" i="1"/>
  <c r="P240" i="1"/>
  <c r="P294" i="1"/>
  <c r="P309" i="1"/>
  <c r="P310" i="1"/>
  <c r="P311" i="1"/>
  <c r="P312" i="1"/>
  <c r="P313" i="1"/>
  <c r="P314" i="1"/>
  <c r="P315" i="1"/>
  <c r="P295" i="1"/>
  <c r="P296" i="1"/>
  <c r="P297" i="1"/>
  <c r="P298" i="1"/>
  <c r="P299" i="1"/>
  <c r="P300" i="1"/>
  <c r="P301" i="1"/>
  <c r="P302" i="1"/>
  <c r="P303" i="1"/>
  <c r="P304" i="1"/>
  <c r="P305" i="1"/>
  <c r="P306" i="1"/>
  <c r="P307" i="1"/>
  <c r="P308" i="1"/>
  <c r="P316" i="1"/>
  <c r="P321" i="1"/>
  <c r="P330" i="1"/>
  <c r="P337" i="1"/>
  <c r="P348" i="1"/>
  <c r="P354" i="1"/>
  <c r="P358" i="1"/>
  <c r="P360" i="1"/>
  <c r="P363" i="1"/>
  <c r="P317" i="1"/>
  <c r="P318" i="1"/>
  <c r="P319" i="1"/>
  <c r="P320" i="1"/>
  <c r="P322" i="1"/>
  <c r="P323" i="1"/>
  <c r="P324" i="1"/>
  <c r="P325" i="1"/>
  <c r="P326" i="1"/>
  <c r="P327" i="1"/>
  <c r="P328" i="1"/>
  <c r="P329" i="1"/>
  <c r="P331" i="1"/>
  <c r="P332" i="1"/>
  <c r="P333" i="1"/>
  <c r="P334" i="1"/>
  <c r="P335" i="1"/>
  <c r="P336" i="1"/>
  <c r="P338" i="1"/>
  <c r="P339" i="1"/>
  <c r="P340" i="1"/>
  <c r="P341" i="1"/>
  <c r="P342" i="1"/>
  <c r="P343" i="1"/>
  <c r="P344" i="1"/>
  <c r="P345" i="1"/>
  <c r="P346" i="1"/>
  <c r="P347" i="1"/>
  <c r="P349" i="1"/>
  <c r="P350" i="1"/>
  <c r="P351" i="1"/>
  <c r="P352" i="1"/>
  <c r="P353" i="1"/>
  <c r="P355" i="1"/>
  <c r="P356" i="1"/>
  <c r="P357" i="1"/>
  <c r="P359" i="1"/>
  <c r="P361" i="1"/>
  <c r="P362" i="1"/>
  <c r="P364" i="1"/>
  <c r="P372" i="1"/>
  <c r="P375" i="1"/>
  <c r="P381" i="1"/>
  <c r="P365" i="1"/>
  <c r="P366" i="1"/>
  <c r="P367" i="1"/>
  <c r="P368" i="1"/>
  <c r="P369" i="1"/>
  <c r="P370" i="1"/>
  <c r="P371" i="1"/>
  <c r="P373" i="1"/>
  <c r="P374" i="1"/>
  <c r="P376" i="1"/>
  <c r="P377" i="1"/>
  <c r="P378" i="1"/>
  <c r="P379" i="1"/>
  <c r="P380" i="1"/>
  <c r="P383" i="1"/>
  <c r="P391" i="1"/>
  <c r="P398" i="1"/>
  <c r="P406" i="1"/>
  <c r="P409" i="1"/>
  <c r="P384" i="1"/>
  <c r="P385" i="1"/>
  <c r="P386" i="1"/>
  <c r="P387" i="1"/>
  <c r="P388" i="1"/>
  <c r="P389" i="1"/>
  <c r="P390" i="1"/>
  <c r="P392" i="1"/>
  <c r="P393" i="1"/>
  <c r="P394" i="1"/>
  <c r="P395" i="1"/>
  <c r="P396" i="1"/>
  <c r="P397" i="1"/>
  <c r="P399" i="1"/>
  <c r="P400" i="1"/>
  <c r="P401" i="1"/>
  <c r="P402" i="1"/>
  <c r="P403" i="1"/>
  <c r="P404" i="1"/>
  <c r="P405" i="1"/>
  <c r="P407" i="1"/>
  <c r="P408" i="1"/>
  <c r="P410" i="1"/>
  <c r="P411" i="1"/>
  <c r="P412" i="1"/>
  <c r="P414" i="1"/>
  <c r="P437" i="1"/>
  <c r="P448" i="1"/>
  <c r="P456" i="1"/>
  <c r="P464" i="1"/>
  <c r="P472" i="1"/>
  <c r="P475" i="1"/>
  <c r="P478" i="1"/>
  <c r="P427" i="1"/>
  <c r="P428" i="1"/>
  <c r="P429" i="1"/>
  <c r="P430" i="1"/>
  <c r="P431" i="1"/>
  <c r="P432" i="1"/>
  <c r="P433" i="1"/>
  <c r="P434" i="1"/>
  <c r="P435" i="1"/>
  <c r="P436" i="1"/>
  <c r="P438" i="1"/>
  <c r="P439" i="1"/>
  <c r="P440" i="1"/>
  <c r="P441" i="1"/>
  <c r="P442" i="1"/>
  <c r="P443" i="1"/>
  <c r="P444" i="1"/>
  <c r="P445" i="1"/>
  <c r="P446" i="1"/>
  <c r="P447" i="1"/>
  <c r="P449" i="1"/>
  <c r="P450" i="1"/>
  <c r="P451" i="1"/>
  <c r="P452" i="1"/>
  <c r="P453" i="1"/>
  <c r="P454" i="1"/>
  <c r="P455" i="1"/>
  <c r="P457" i="1"/>
  <c r="P458" i="1"/>
  <c r="P459" i="1"/>
  <c r="P460" i="1"/>
  <c r="P461" i="1"/>
  <c r="P462" i="1"/>
  <c r="P463" i="1"/>
  <c r="P465" i="1"/>
  <c r="P466" i="1"/>
  <c r="P467" i="1"/>
  <c r="P468" i="1"/>
  <c r="P469" i="1"/>
  <c r="P470" i="1"/>
  <c r="P471" i="1"/>
  <c r="P473" i="1"/>
  <c r="P474" i="1"/>
  <c r="P476" i="1"/>
  <c r="P477" i="1"/>
  <c r="P479" i="1"/>
  <c r="P480" i="1"/>
  <c r="P481" i="1"/>
  <c r="P482" i="1"/>
  <c r="P483" i="1"/>
  <c r="P415" i="1"/>
  <c r="P416" i="1"/>
  <c r="P417" i="1"/>
  <c r="P418" i="1"/>
  <c r="P419" i="1"/>
  <c r="P420" i="1"/>
  <c r="P421" i="1"/>
  <c r="P422" i="1"/>
  <c r="P423" i="1"/>
  <c r="P424" i="1"/>
  <c r="P425" i="1"/>
  <c r="P426" i="1"/>
  <c r="P485" i="1"/>
  <c r="P488" i="1"/>
  <c r="P496" i="1"/>
  <c r="P507" i="1"/>
  <c r="P518" i="1"/>
  <c r="P524" i="1"/>
  <c r="P533" i="1"/>
  <c r="P537" i="1"/>
  <c r="P541" i="1"/>
  <c r="P486" i="1"/>
  <c r="P487" i="1"/>
  <c r="P489" i="1"/>
  <c r="P490" i="1"/>
  <c r="P491" i="1"/>
  <c r="P492" i="1"/>
  <c r="P493" i="1"/>
  <c r="P494" i="1"/>
  <c r="P495" i="1"/>
  <c r="P497" i="1"/>
  <c r="P498" i="1"/>
  <c r="P499" i="1"/>
  <c r="P500" i="1"/>
  <c r="P501" i="1"/>
  <c r="P502" i="1"/>
  <c r="P503" i="1"/>
  <c r="P504" i="1"/>
  <c r="P505" i="1"/>
  <c r="P506" i="1"/>
  <c r="P508" i="1"/>
  <c r="P509" i="1"/>
  <c r="P510" i="1"/>
  <c r="P511" i="1"/>
  <c r="P512" i="1"/>
  <c r="P513" i="1"/>
  <c r="P514" i="1"/>
  <c r="P515" i="1"/>
  <c r="P516" i="1"/>
  <c r="P517" i="1"/>
  <c r="P519" i="1"/>
  <c r="P520" i="1"/>
  <c r="P521" i="1"/>
  <c r="P522" i="1"/>
  <c r="P523" i="1"/>
  <c r="P525" i="1"/>
  <c r="P526" i="1"/>
  <c r="P527" i="1"/>
  <c r="P528" i="1"/>
  <c r="P529" i="1"/>
  <c r="P530" i="1"/>
  <c r="P531" i="1"/>
  <c r="P532" i="1"/>
  <c r="P534" i="1"/>
  <c r="P535" i="1"/>
  <c r="P536" i="1"/>
  <c r="P538" i="1"/>
  <c r="P539" i="1"/>
  <c r="P540" i="1"/>
  <c r="I13" i="1"/>
  <c r="I79" i="1"/>
  <c r="I94" i="1"/>
  <c r="I95" i="1"/>
  <c r="I103" i="1"/>
  <c r="I106" i="1"/>
  <c r="I107" i="1"/>
  <c r="I113" i="1"/>
  <c r="I124" i="1"/>
  <c r="I14" i="1"/>
  <c r="I25" i="1"/>
  <c r="I36" i="1"/>
  <c r="I47" i="1"/>
  <c r="I54" i="1"/>
  <c r="I55" i="1"/>
  <c r="I66" i="1"/>
  <c r="I72" i="1"/>
  <c r="I75" i="1"/>
  <c r="I76" i="1"/>
  <c r="I80" i="1"/>
  <c r="I87" i="1"/>
  <c r="I88" i="1"/>
  <c r="I89" i="1"/>
  <c r="I90" i="1"/>
  <c r="I91" i="1"/>
  <c r="I92" i="1"/>
  <c r="I93" i="1"/>
  <c r="I96" i="1"/>
  <c r="I97" i="1"/>
  <c r="I98" i="1"/>
  <c r="I99" i="1"/>
  <c r="I100" i="1"/>
  <c r="I101" i="1"/>
  <c r="I102" i="1"/>
  <c r="I104" i="1"/>
  <c r="I105" i="1"/>
  <c r="I108" i="1"/>
  <c r="I109" i="1"/>
  <c r="I110" i="1"/>
  <c r="I111" i="1"/>
  <c r="I112" i="1"/>
  <c r="I114" i="1"/>
  <c r="I115" i="1"/>
  <c r="I116" i="1"/>
  <c r="I117" i="1"/>
  <c r="I118" i="1"/>
  <c r="I119" i="1"/>
  <c r="I120" i="1"/>
  <c r="I121" i="1"/>
  <c r="I122" i="1"/>
  <c r="I123" i="1"/>
  <c r="I125" i="1"/>
  <c r="I126" i="1"/>
  <c r="I127" i="1"/>
  <c r="I128" i="1"/>
  <c r="I129" i="1"/>
  <c r="I130" i="1"/>
  <c r="I131" i="1"/>
  <c r="I15" i="1"/>
  <c r="I16" i="1"/>
  <c r="I17" i="1"/>
  <c r="I18" i="1"/>
  <c r="I19" i="1"/>
  <c r="I20" i="1"/>
  <c r="I21" i="1"/>
  <c r="I22" i="1"/>
  <c r="I23" i="1"/>
  <c r="I24" i="1"/>
  <c r="I26" i="1"/>
  <c r="I27" i="1"/>
  <c r="I28" i="1"/>
  <c r="I29" i="1"/>
  <c r="I30" i="1"/>
  <c r="I31" i="1"/>
  <c r="I32" i="1"/>
  <c r="I33" i="1"/>
  <c r="I34" i="1"/>
  <c r="I35" i="1"/>
  <c r="I37" i="1"/>
  <c r="I38" i="1"/>
  <c r="I39" i="1"/>
  <c r="I40" i="1"/>
  <c r="I41" i="1"/>
  <c r="I42" i="1"/>
  <c r="I43" i="1"/>
  <c r="I44" i="1"/>
  <c r="I45" i="1"/>
  <c r="I46" i="1"/>
  <c r="I48" i="1"/>
  <c r="I49" i="1"/>
  <c r="I50" i="1"/>
  <c r="I51" i="1"/>
  <c r="I52" i="1"/>
  <c r="I53" i="1"/>
  <c r="I56" i="1"/>
  <c r="I57" i="1"/>
  <c r="I58" i="1"/>
  <c r="I59" i="1"/>
  <c r="I60" i="1"/>
  <c r="I61" i="1"/>
  <c r="I62" i="1"/>
  <c r="I63" i="1"/>
  <c r="I64" i="1"/>
  <c r="I65" i="1"/>
  <c r="I67" i="1"/>
  <c r="I68" i="1"/>
  <c r="I69" i="1"/>
  <c r="I70" i="1"/>
  <c r="I71" i="1"/>
  <c r="I73" i="1"/>
  <c r="I74" i="1"/>
  <c r="I77" i="1"/>
  <c r="I78" i="1"/>
  <c r="I81" i="1"/>
  <c r="I82" i="1"/>
  <c r="I83" i="1"/>
  <c r="I84" i="1"/>
  <c r="I85" i="1"/>
  <c r="I86" i="1"/>
  <c r="I132" i="1"/>
  <c r="I228" i="1"/>
  <c r="I246" i="1"/>
  <c r="I254" i="1"/>
  <c r="I260" i="1"/>
  <c r="I261" i="1"/>
  <c r="I262" i="1"/>
  <c r="I272" i="1"/>
  <c r="I283" i="1"/>
  <c r="I133" i="1"/>
  <c r="I140" i="1"/>
  <c r="I151" i="1"/>
  <c r="I162" i="1"/>
  <c r="I173" i="1"/>
  <c r="I184" i="1"/>
  <c r="I195" i="1"/>
  <c r="I200" i="1"/>
  <c r="I206" i="1"/>
  <c r="I217" i="1"/>
  <c r="I229" i="1"/>
  <c r="I230" i="1"/>
  <c r="I235" i="1"/>
  <c r="I236" i="1"/>
  <c r="I241" i="1"/>
  <c r="I242" i="1"/>
  <c r="I243" i="1"/>
  <c r="I244" i="1"/>
  <c r="I245" i="1"/>
  <c r="I247" i="1"/>
  <c r="I248" i="1"/>
  <c r="I249" i="1"/>
  <c r="I250" i="1"/>
  <c r="I251" i="1"/>
  <c r="I252" i="1"/>
  <c r="I253" i="1"/>
  <c r="I255" i="1"/>
  <c r="I256" i="1"/>
  <c r="I257" i="1"/>
  <c r="I258" i="1"/>
  <c r="I259" i="1"/>
  <c r="I263" i="1"/>
  <c r="I264" i="1"/>
  <c r="I265" i="1"/>
  <c r="I266" i="1"/>
  <c r="I267" i="1"/>
  <c r="I268" i="1"/>
  <c r="I269" i="1"/>
  <c r="I270" i="1"/>
  <c r="I271" i="1"/>
  <c r="I273" i="1"/>
  <c r="I274" i="1"/>
  <c r="I275" i="1"/>
  <c r="I276" i="1"/>
  <c r="I277" i="1"/>
  <c r="I278" i="1"/>
  <c r="I279" i="1"/>
  <c r="I280" i="1"/>
  <c r="I281" i="1"/>
  <c r="I282" i="1"/>
  <c r="I284" i="1"/>
  <c r="I285" i="1"/>
  <c r="I286" i="1"/>
  <c r="I287" i="1"/>
  <c r="I288" i="1"/>
  <c r="I289" i="1"/>
  <c r="I290" i="1"/>
  <c r="I291" i="1"/>
  <c r="I292" i="1"/>
  <c r="I293" i="1"/>
  <c r="I134" i="1"/>
  <c r="I135" i="1"/>
  <c r="I136" i="1"/>
  <c r="I137" i="1"/>
  <c r="I138" i="1"/>
  <c r="I139" i="1"/>
  <c r="I141" i="1"/>
  <c r="I142" i="1"/>
  <c r="I143" i="1"/>
  <c r="I144" i="1"/>
  <c r="I145" i="1"/>
  <c r="I146" i="1"/>
  <c r="I147" i="1"/>
  <c r="I148" i="1"/>
  <c r="I149" i="1"/>
  <c r="I150" i="1"/>
  <c r="I152" i="1"/>
  <c r="I153" i="1"/>
  <c r="I154" i="1"/>
  <c r="I155" i="1"/>
  <c r="I156" i="1"/>
  <c r="I157" i="1"/>
  <c r="I158" i="1"/>
  <c r="I159" i="1"/>
  <c r="I160" i="1"/>
  <c r="I161" i="1"/>
  <c r="I163" i="1"/>
  <c r="I164" i="1"/>
  <c r="I165" i="1"/>
  <c r="I166" i="1"/>
  <c r="I167" i="1"/>
  <c r="I168" i="1"/>
  <c r="I169" i="1"/>
  <c r="I170" i="1"/>
  <c r="I171" i="1"/>
  <c r="I172" i="1"/>
  <c r="I174" i="1"/>
  <c r="I175" i="1"/>
  <c r="I176" i="1"/>
  <c r="I177" i="1"/>
  <c r="I178" i="1"/>
  <c r="I179" i="1"/>
  <c r="I180" i="1"/>
  <c r="I181" i="1"/>
  <c r="I182" i="1"/>
  <c r="I183" i="1"/>
  <c r="I185" i="1"/>
  <c r="I186" i="1"/>
  <c r="I187" i="1"/>
  <c r="I188" i="1"/>
  <c r="I189" i="1"/>
  <c r="I190" i="1"/>
  <c r="I191" i="1"/>
  <c r="I192" i="1"/>
  <c r="I193" i="1"/>
  <c r="I194" i="1"/>
  <c r="I196" i="1"/>
  <c r="I197" i="1"/>
  <c r="I198" i="1"/>
  <c r="I199" i="1"/>
  <c r="I201" i="1"/>
  <c r="I202" i="1"/>
  <c r="I203" i="1"/>
  <c r="I204" i="1"/>
  <c r="I205" i="1"/>
  <c r="I207" i="1"/>
  <c r="I208" i="1"/>
  <c r="I209" i="1"/>
  <c r="I210" i="1"/>
  <c r="I211" i="1"/>
  <c r="I212" i="1"/>
  <c r="I213" i="1"/>
  <c r="I214" i="1"/>
  <c r="I215" i="1"/>
  <c r="I216" i="1"/>
  <c r="I218" i="1"/>
  <c r="I219" i="1"/>
  <c r="I220" i="1"/>
  <c r="I221" i="1"/>
  <c r="I222" i="1"/>
  <c r="I223" i="1"/>
  <c r="I224" i="1"/>
  <c r="I225" i="1"/>
  <c r="I226" i="1"/>
  <c r="I227" i="1"/>
  <c r="I231" i="1"/>
  <c r="I232" i="1"/>
  <c r="I233" i="1"/>
  <c r="I234" i="1"/>
  <c r="I238" i="1"/>
  <c r="I239" i="1"/>
  <c r="I240" i="1"/>
  <c r="I294" i="1"/>
  <c r="I309" i="1"/>
  <c r="I310" i="1"/>
  <c r="I311" i="1"/>
  <c r="I312" i="1"/>
  <c r="I313" i="1"/>
  <c r="I314" i="1"/>
  <c r="I315" i="1"/>
  <c r="I295" i="1"/>
  <c r="I296" i="1"/>
  <c r="I297" i="1"/>
  <c r="I298" i="1"/>
  <c r="I299" i="1"/>
  <c r="I300" i="1"/>
  <c r="I301" i="1"/>
  <c r="I302" i="1"/>
  <c r="I303" i="1"/>
  <c r="I304" i="1"/>
  <c r="I305" i="1"/>
  <c r="I306" i="1"/>
  <c r="I307" i="1"/>
  <c r="I308" i="1"/>
  <c r="I316" i="1"/>
  <c r="I321" i="1"/>
  <c r="I330" i="1"/>
  <c r="I337" i="1"/>
  <c r="I348" i="1"/>
  <c r="I354" i="1"/>
  <c r="I358" i="1"/>
  <c r="I360" i="1"/>
  <c r="I363" i="1"/>
  <c r="I317" i="1"/>
  <c r="I318" i="1"/>
  <c r="I319" i="1"/>
  <c r="I320" i="1"/>
  <c r="I322" i="1"/>
  <c r="I323" i="1"/>
  <c r="I324" i="1"/>
  <c r="I325" i="1"/>
  <c r="I326" i="1"/>
  <c r="I327" i="1"/>
  <c r="I328" i="1"/>
  <c r="I329" i="1"/>
  <c r="I331" i="1"/>
  <c r="I332" i="1"/>
  <c r="I333" i="1"/>
  <c r="I334" i="1"/>
  <c r="I335" i="1"/>
  <c r="I336" i="1"/>
  <c r="I338" i="1"/>
  <c r="I339" i="1"/>
  <c r="I340" i="1"/>
  <c r="I341" i="1"/>
  <c r="I342" i="1"/>
  <c r="I343" i="1"/>
  <c r="I344" i="1"/>
  <c r="I345" i="1"/>
  <c r="I346" i="1"/>
  <c r="I347" i="1"/>
  <c r="I349" i="1"/>
  <c r="I350" i="1"/>
  <c r="I351" i="1"/>
  <c r="I352" i="1"/>
  <c r="I353" i="1"/>
  <c r="I355" i="1"/>
  <c r="I356" i="1"/>
  <c r="I357" i="1"/>
  <c r="I359" i="1"/>
  <c r="I361" i="1"/>
  <c r="I362" i="1"/>
  <c r="I364" i="1"/>
  <c r="I372" i="1"/>
  <c r="I375" i="1"/>
  <c r="I381" i="1"/>
  <c r="I365" i="1"/>
  <c r="I366" i="1"/>
  <c r="I367" i="1"/>
  <c r="I368" i="1"/>
  <c r="I369" i="1"/>
  <c r="I370" i="1"/>
  <c r="I371" i="1"/>
  <c r="I373" i="1"/>
  <c r="I374" i="1"/>
  <c r="I376" i="1"/>
  <c r="I377" i="1"/>
  <c r="I378" i="1"/>
  <c r="I379" i="1"/>
  <c r="I380" i="1"/>
  <c r="I383" i="1"/>
  <c r="I391" i="1"/>
  <c r="I398" i="1"/>
  <c r="I406" i="1"/>
  <c r="I409" i="1"/>
  <c r="I384" i="1"/>
  <c r="I385" i="1"/>
  <c r="I386" i="1"/>
  <c r="I387" i="1"/>
  <c r="I388" i="1"/>
  <c r="I389" i="1"/>
  <c r="I390" i="1"/>
  <c r="I392" i="1"/>
  <c r="I393" i="1"/>
  <c r="I394" i="1"/>
  <c r="I395" i="1"/>
  <c r="I396" i="1"/>
  <c r="I397" i="1"/>
  <c r="I399" i="1"/>
  <c r="I400" i="1"/>
  <c r="I401" i="1"/>
  <c r="I402" i="1"/>
  <c r="I403" i="1"/>
  <c r="I404" i="1"/>
  <c r="I405" i="1"/>
  <c r="I407" i="1"/>
  <c r="I408" i="1"/>
  <c r="I410" i="1"/>
  <c r="I411" i="1"/>
  <c r="I412" i="1"/>
  <c r="I414" i="1"/>
  <c r="I437" i="1"/>
  <c r="I448" i="1"/>
  <c r="I456" i="1"/>
  <c r="I464" i="1"/>
  <c r="I472" i="1"/>
  <c r="I475" i="1"/>
  <c r="I478" i="1"/>
  <c r="I427" i="1"/>
  <c r="I428" i="1"/>
  <c r="I429" i="1"/>
  <c r="I430" i="1"/>
  <c r="I431" i="1"/>
  <c r="I432" i="1"/>
  <c r="I433" i="1"/>
  <c r="I434" i="1"/>
  <c r="I435" i="1"/>
  <c r="I436" i="1"/>
  <c r="I438" i="1"/>
  <c r="I439" i="1"/>
  <c r="I440" i="1"/>
  <c r="I441" i="1"/>
  <c r="I442" i="1"/>
  <c r="I443" i="1"/>
  <c r="I444" i="1"/>
  <c r="I445" i="1"/>
  <c r="I446" i="1"/>
  <c r="I447" i="1"/>
  <c r="I449" i="1"/>
  <c r="I450" i="1"/>
  <c r="I451" i="1"/>
  <c r="I452" i="1"/>
  <c r="I453" i="1"/>
  <c r="I454" i="1"/>
  <c r="I455" i="1"/>
  <c r="I457" i="1"/>
  <c r="I458" i="1"/>
  <c r="I459" i="1"/>
  <c r="I460" i="1"/>
  <c r="I461" i="1"/>
  <c r="I462" i="1"/>
  <c r="I463" i="1"/>
  <c r="I465" i="1"/>
  <c r="I466" i="1"/>
  <c r="I467" i="1"/>
  <c r="I468" i="1"/>
  <c r="I469" i="1"/>
  <c r="I470" i="1"/>
  <c r="I471" i="1"/>
  <c r="I473" i="1"/>
  <c r="I474" i="1"/>
  <c r="I476" i="1"/>
  <c r="I477" i="1"/>
  <c r="I479" i="1"/>
  <c r="I480" i="1"/>
  <c r="I481" i="1"/>
  <c r="I482" i="1"/>
  <c r="I483" i="1"/>
  <c r="I415" i="1"/>
  <c r="I416" i="1"/>
  <c r="I417" i="1"/>
  <c r="I418" i="1"/>
  <c r="I419" i="1"/>
  <c r="I420" i="1"/>
  <c r="I421" i="1"/>
  <c r="I422" i="1"/>
  <c r="I423" i="1"/>
  <c r="I424" i="1"/>
  <c r="I425" i="1"/>
  <c r="I426" i="1"/>
  <c r="I485" i="1"/>
  <c r="I488" i="1"/>
  <c r="I496" i="1"/>
  <c r="I507" i="1"/>
  <c r="I518" i="1"/>
  <c r="I524" i="1"/>
  <c r="I533" i="1"/>
  <c r="I537" i="1"/>
  <c r="I541" i="1"/>
  <c r="I486" i="1"/>
  <c r="I487" i="1"/>
  <c r="I489" i="1"/>
  <c r="I490" i="1"/>
  <c r="I491" i="1"/>
  <c r="I492" i="1"/>
  <c r="I493" i="1"/>
  <c r="I494" i="1"/>
  <c r="I495" i="1"/>
  <c r="I497" i="1"/>
  <c r="I498" i="1"/>
  <c r="I499" i="1"/>
  <c r="I500" i="1"/>
  <c r="I501" i="1"/>
  <c r="I502" i="1"/>
  <c r="I503" i="1"/>
  <c r="I504" i="1"/>
  <c r="I505" i="1"/>
  <c r="I506" i="1"/>
  <c r="I508" i="1"/>
  <c r="I509" i="1"/>
  <c r="I510" i="1"/>
  <c r="I511" i="1"/>
  <c r="I512" i="1"/>
  <c r="I513" i="1"/>
  <c r="I514" i="1"/>
  <c r="I515" i="1"/>
  <c r="I516" i="1"/>
  <c r="I517" i="1"/>
  <c r="I519" i="1"/>
  <c r="I520" i="1"/>
  <c r="I521" i="1"/>
  <c r="I522" i="1"/>
  <c r="I523" i="1"/>
  <c r="I525" i="1"/>
  <c r="I526" i="1"/>
  <c r="I527" i="1"/>
  <c r="I528" i="1"/>
  <c r="I529" i="1"/>
  <c r="I530" i="1"/>
  <c r="I531" i="1"/>
  <c r="I532" i="1"/>
  <c r="I534" i="1"/>
  <c r="I535" i="1"/>
  <c r="I536" i="1"/>
  <c r="I538" i="1"/>
  <c r="I539" i="1"/>
  <c r="I540" i="1"/>
  <c r="H13" i="1"/>
  <c r="H79" i="1"/>
  <c r="H94" i="1"/>
  <c r="H95" i="1"/>
  <c r="H103" i="1"/>
  <c r="H106" i="1"/>
  <c r="H107" i="1"/>
  <c r="H113" i="1"/>
  <c r="H124" i="1"/>
  <c r="H14" i="1"/>
  <c r="H25" i="1"/>
  <c r="H36" i="1"/>
  <c r="H47" i="1"/>
  <c r="H54" i="1"/>
  <c r="H55" i="1"/>
  <c r="H66" i="1"/>
  <c r="H72" i="1"/>
  <c r="H75" i="1"/>
  <c r="H76" i="1"/>
  <c r="H80" i="1"/>
  <c r="H87" i="1"/>
  <c r="H88" i="1"/>
  <c r="H89" i="1"/>
  <c r="H90" i="1"/>
  <c r="H91" i="1"/>
  <c r="H92" i="1"/>
  <c r="H93" i="1"/>
  <c r="H96" i="1"/>
  <c r="H97" i="1"/>
  <c r="H98" i="1"/>
  <c r="H99" i="1"/>
  <c r="H100" i="1"/>
  <c r="H101" i="1"/>
  <c r="H102" i="1"/>
  <c r="H104" i="1"/>
  <c r="H105" i="1"/>
  <c r="H108" i="1"/>
  <c r="H109" i="1"/>
  <c r="H110" i="1"/>
  <c r="H111" i="1"/>
  <c r="H112" i="1"/>
  <c r="H114" i="1"/>
  <c r="H115" i="1"/>
  <c r="H116" i="1"/>
  <c r="H117" i="1"/>
  <c r="H118" i="1"/>
  <c r="H119" i="1"/>
  <c r="H120" i="1"/>
  <c r="H121" i="1"/>
  <c r="H122" i="1"/>
  <c r="H123" i="1"/>
  <c r="H125" i="1"/>
  <c r="H126" i="1"/>
  <c r="H127" i="1"/>
  <c r="H128" i="1"/>
  <c r="H129" i="1"/>
  <c r="H130" i="1"/>
  <c r="H131" i="1"/>
  <c r="H15" i="1"/>
  <c r="H16" i="1"/>
  <c r="H17" i="1"/>
  <c r="H18" i="1"/>
  <c r="H19" i="1"/>
  <c r="H20" i="1"/>
  <c r="H21" i="1"/>
  <c r="H22" i="1"/>
  <c r="H23" i="1"/>
  <c r="H24" i="1"/>
  <c r="H26" i="1"/>
  <c r="H27" i="1"/>
  <c r="H28" i="1"/>
  <c r="H29" i="1"/>
  <c r="H30" i="1"/>
  <c r="H31" i="1"/>
  <c r="H32" i="1"/>
  <c r="H33" i="1"/>
  <c r="H34" i="1"/>
  <c r="H35" i="1"/>
  <c r="H37" i="1"/>
  <c r="H38" i="1"/>
  <c r="H39" i="1"/>
  <c r="H40" i="1"/>
  <c r="H41" i="1"/>
  <c r="H42" i="1"/>
  <c r="H43" i="1"/>
  <c r="H44" i="1"/>
  <c r="H45" i="1"/>
  <c r="H46" i="1"/>
  <c r="H48" i="1"/>
  <c r="H49" i="1"/>
  <c r="H50" i="1"/>
  <c r="H51" i="1"/>
  <c r="H52" i="1"/>
  <c r="H53" i="1"/>
  <c r="H56" i="1"/>
  <c r="H57" i="1"/>
  <c r="H58" i="1"/>
  <c r="H59" i="1"/>
  <c r="H60" i="1"/>
  <c r="H61" i="1"/>
  <c r="H62" i="1"/>
  <c r="H63" i="1"/>
  <c r="H64" i="1"/>
  <c r="H65" i="1"/>
  <c r="H67" i="1"/>
  <c r="H68" i="1"/>
  <c r="H69" i="1"/>
  <c r="H70" i="1"/>
  <c r="H71" i="1"/>
  <c r="H73" i="1"/>
  <c r="H74" i="1"/>
  <c r="H77" i="1"/>
  <c r="H78" i="1"/>
  <c r="H81" i="1"/>
  <c r="H82" i="1"/>
  <c r="H83" i="1"/>
  <c r="H84" i="1"/>
  <c r="H85" i="1"/>
  <c r="H86" i="1"/>
  <c r="H132" i="1"/>
  <c r="H228" i="1"/>
  <c r="H246" i="1"/>
  <c r="H254" i="1"/>
  <c r="H260" i="1"/>
  <c r="H261" i="1"/>
  <c r="H262" i="1"/>
  <c r="H272" i="1"/>
  <c r="H283" i="1"/>
  <c r="H133" i="1"/>
  <c r="H140" i="1"/>
  <c r="H151" i="1"/>
  <c r="H162" i="1"/>
  <c r="H173" i="1"/>
  <c r="H184" i="1"/>
  <c r="H195" i="1"/>
  <c r="H200" i="1"/>
  <c r="H206" i="1"/>
  <c r="H217" i="1"/>
  <c r="H229" i="1"/>
  <c r="H230" i="1"/>
  <c r="H235" i="1"/>
  <c r="H236" i="1"/>
  <c r="H241" i="1"/>
  <c r="H242" i="1"/>
  <c r="H243" i="1"/>
  <c r="H244" i="1"/>
  <c r="H245" i="1"/>
  <c r="H247" i="1"/>
  <c r="H248" i="1"/>
  <c r="H249" i="1"/>
  <c r="H250" i="1"/>
  <c r="H251" i="1"/>
  <c r="H252" i="1"/>
  <c r="H253" i="1"/>
  <c r="H255" i="1"/>
  <c r="H256" i="1"/>
  <c r="H257" i="1"/>
  <c r="H258" i="1"/>
  <c r="H259" i="1"/>
  <c r="H263" i="1"/>
  <c r="H264" i="1"/>
  <c r="H265" i="1"/>
  <c r="H266" i="1"/>
  <c r="H267" i="1"/>
  <c r="H268" i="1"/>
  <c r="H269" i="1"/>
  <c r="H270" i="1"/>
  <c r="H271" i="1"/>
  <c r="H273" i="1"/>
  <c r="H274" i="1"/>
  <c r="H275" i="1"/>
  <c r="H276" i="1"/>
  <c r="H277" i="1"/>
  <c r="H278" i="1"/>
  <c r="H279" i="1"/>
  <c r="H280" i="1"/>
  <c r="H281" i="1"/>
  <c r="H282" i="1"/>
  <c r="H284" i="1"/>
  <c r="H285" i="1"/>
  <c r="H286" i="1"/>
  <c r="H287" i="1"/>
  <c r="H288" i="1"/>
  <c r="H289" i="1"/>
  <c r="H290" i="1"/>
  <c r="H291" i="1"/>
  <c r="H292" i="1"/>
  <c r="H293" i="1"/>
  <c r="H134" i="1"/>
  <c r="H135" i="1"/>
  <c r="H136" i="1"/>
  <c r="H137" i="1"/>
  <c r="H138" i="1"/>
  <c r="H139" i="1"/>
  <c r="H141" i="1"/>
  <c r="H142" i="1"/>
  <c r="H143" i="1"/>
  <c r="H144" i="1"/>
  <c r="H145" i="1"/>
  <c r="H146" i="1"/>
  <c r="H147" i="1"/>
  <c r="H148" i="1"/>
  <c r="H149" i="1"/>
  <c r="H150" i="1"/>
  <c r="H152" i="1"/>
  <c r="H153" i="1"/>
  <c r="H154" i="1"/>
  <c r="H155" i="1"/>
  <c r="H156" i="1"/>
  <c r="H157" i="1"/>
  <c r="H158" i="1"/>
  <c r="H159" i="1"/>
  <c r="H160" i="1"/>
  <c r="H161" i="1"/>
  <c r="H163" i="1"/>
  <c r="H164" i="1"/>
  <c r="H165" i="1"/>
  <c r="H166" i="1"/>
  <c r="H167" i="1"/>
  <c r="H168" i="1"/>
  <c r="H169" i="1"/>
  <c r="H170" i="1"/>
  <c r="H171" i="1"/>
  <c r="H172" i="1"/>
  <c r="H174" i="1"/>
  <c r="H175" i="1"/>
  <c r="H176" i="1"/>
  <c r="H177" i="1"/>
  <c r="H178" i="1"/>
  <c r="H179" i="1"/>
  <c r="H180" i="1"/>
  <c r="H181" i="1"/>
  <c r="H182" i="1"/>
  <c r="H183" i="1"/>
  <c r="H185" i="1"/>
  <c r="H186" i="1"/>
  <c r="H187" i="1"/>
  <c r="H188" i="1"/>
  <c r="H189" i="1"/>
  <c r="H190" i="1"/>
  <c r="H191" i="1"/>
  <c r="H192" i="1"/>
  <c r="H193" i="1"/>
  <c r="H194" i="1"/>
  <c r="H196" i="1"/>
  <c r="H197" i="1"/>
  <c r="H198" i="1"/>
  <c r="H199" i="1"/>
  <c r="H201" i="1"/>
  <c r="H202" i="1"/>
  <c r="H203" i="1"/>
  <c r="H204" i="1"/>
  <c r="H205" i="1"/>
  <c r="H207" i="1"/>
  <c r="H208" i="1"/>
  <c r="H209" i="1"/>
  <c r="H210" i="1"/>
  <c r="H211" i="1"/>
  <c r="H212" i="1"/>
  <c r="H213" i="1"/>
  <c r="H214" i="1"/>
  <c r="H215" i="1"/>
  <c r="H216" i="1"/>
  <c r="H218" i="1"/>
  <c r="H219" i="1"/>
  <c r="H220" i="1"/>
  <c r="H221" i="1"/>
  <c r="H222" i="1"/>
  <c r="H223" i="1"/>
  <c r="H224" i="1"/>
  <c r="H225" i="1"/>
  <c r="H226" i="1"/>
  <c r="H227" i="1"/>
  <c r="H231" i="1"/>
  <c r="H232" i="1"/>
  <c r="H233" i="1"/>
  <c r="H234" i="1"/>
  <c r="H238" i="1"/>
  <c r="H239" i="1"/>
  <c r="H240" i="1"/>
  <c r="H294" i="1"/>
  <c r="H309" i="1"/>
  <c r="H310" i="1"/>
  <c r="H311" i="1"/>
  <c r="H312" i="1"/>
  <c r="H313" i="1"/>
  <c r="H314" i="1"/>
  <c r="H315" i="1"/>
  <c r="H295" i="1"/>
  <c r="H296" i="1"/>
  <c r="H297" i="1"/>
  <c r="H298" i="1"/>
  <c r="H299" i="1"/>
  <c r="H300" i="1"/>
  <c r="H301" i="1"/>
  <c r="H302" i="1"/>
  <c r="H303" i="1"/>
  <c r="H304" i="1"/>
  <c r="H305" i="1"/>
  <c r="H306" i="1"/>
  <c r="H307" i="1"/>
  <c r="H308" i="1"/>
  <c r="H316" i="1"/>
  <c r="H321" i="1"/>
  <c r="H330" i="1"/>
  <c r="H337" i="1"/>
  <c r="H348" i="1"/>
  <c r="H354" i="1"/>
  <c r="H358" i="1"/>
  <c r="H360" i="1"/>
  <c r="H363" i="1"/>
  <c r="H317" i="1"/>
  <c r="H318" i="1"/>
  <c r="H319" i="1"/>
  <c r="H320" i="1"/>
  <c r="H322" i="1"/>
  <c r="H323" i="1"/>
  <c r="H324" i="1"/>
  <c r="H325" i="1"/>
  <c r="H326" i="1"/>
  <c r="H327" i="1"/>
  <c r="H328" i="1"/>
  <c r="H329" i="1"/>
  <c r="H331" i="1"/>
  <c r="H332" i="1"/>
  <c r="H333" i="1"/>
  <c r="H334" i="1"/>
  <c r="H335" i="1"/>
  <c r="H336" i="1"/>
  <c r="H338" i="1"/>
  <c r="H339" i="1"/>
  <c r="H340" i="1"/>
  <c r="H341" i="1"/>
  <c r="H342" i="1"/>
  <c r="H343" i="1"/>
  <c r="H344" i="1"/>
  <c r="H345" i="1"/>
  <c r="H346" i="1"/>
  <c r="H347" i="1"/>
  <c r="H349" i="1"/>
  <c r="H350" i="1"/>
  <c r="H351" i="1"/>
  <c r="H352" i="1"/>
  <c r="H353" i="1"/>
  <c r="H355" i="1"/>
  <c r="H356" i="1"/>
  <c r="H357" i="1"/>
  <c r="H359" i="1"/>
  <c r="H361" i="1"/>
  <c r="H362" i="1"/>
  <c r="H364" i="1"/>
  <c r="H372" i="1"/>
  <c r="H375" i="1"/>
  <c r="H381" i="1"/>
  <c r="H365" i="1"/>
  <c r="H366" i="1"/>
  <c r="H367" i="1"/>
  <c r="H368" i="1"/>
  <c r="H369" i="1"/>
  <c r="H370" i="1"/>
  <c r="H371" i="1"/>
  <c r="H373" i="1"/>
  <c r="H374" i="1"/>
  <c r="H376" i="1"/>
  <c r="H377" i="1"/>
  <c r="H378" i="1"/>
  <c r="H379" i="1"/>
  <c r="H380" i="1"/>
  <c r="H383" i="1"/>
  <c r="H391" i="1"/>
  <c r="H398" i="1"/>
  <c r="H406" i="1"/>
  <c r="H409" i="1"/>
  <c r="H384" i="1"/>
  <c r="H385" i="1"/>
  <c r="H386" i="1"/>
  <c r="H387" i="1"/>
  <c r="H388" i="1"/>
  <c r="H389" i="1"/>
  <c r="H390" i="1"/>
  <c r="H392" i="1"/>
  <c r="H393" i="1"/>
  <c r="H394" i="1"/>
  <c r="H395" i="1"/>
  <c r="H396" i="1"/>
  <c r="H397" i="1"/>
  <c r="H399" i="1"/>
  <c r="H400" i="1"/>
  <c r="H401" i="1"/>
  <c r="H402" i="1"/>
  <c r="H403" i="1"/>
  <c r="H404" i="1"/>
  <c r="H405" i="1"/>
  <c r="H407" i="1"/>
  <c r="H408" i="1"/>
  <c r="H410" i="1"/>
  <c r="H411" i="1"/>
  <c r="H412" i="1"/>
  <c r="H414" i="1"/>
  <c r="H437" i="1"/>
  <c r="H448" i="1"/>
  <c r="H456" i="1"/>
  <c r="H464" i="1"/>
  <c r="H472" i="1"/>
  <c r="H475" i="1"/>
  <c r="H478" i="1"/>
  <c r="H427" i="1"/>
  <c r="H428" i="1"/>
  <c r="H429" i="1"/>
  <c r="H430" i="1"/>
  <c r="H431" i="1"/>
  <c r="H432" i="1"/>
  <c r="H433" i="1"/>
  <c r="H434" i="1"/>
  <c r="H435" i="1"/>
  <c r="H436" i="1"/>
  <c r="H438" i="1"/>
  <c r="H439" i="1"/>
  <c r="H440" i="1"/>
  <c r="H441" i="1"/>
  <c r="H442" i="1"/>
  <c r="H443" i="1"/>
  <c r="H444" i="1"/>
  <c r="H445" i="1"/>
  <c r="H446" i="1"/>
  <c r="H447" i="1"/>
  <c r="H449" i="1"/>
  <c r="H450" i="1"/>
  <c r="H451" i="1"/>
  <c r="H452" i="1"/>
  <c r="H453" i="1"/>
  <c r="H454" i="1"/>
  <c r="H455" i="1"/>
  <c r="H457" i="1"/>
  <c r="H458" i="1"/>
  <c r="H459" i="1"/>
  <c r="H460" i="1"/>
  <c r="H461" i="1"/>
  <c r="H462" i="1"/>
  <c r="H463" i="1"/>
  <c r="H465" i="1"/>
  <c r="H466" i="1"/>
  <c r="H467" i="1"/>
  <c r="H468" i="1"/>
  <c r="H469" i="1"/>
  <c r="H470" i="1"/>
  <c r="H471" i="1"/>
  <c r="H473" i="1"/>
  <c r="H474" i="1"/>
  <c r="H476" i="1"/>
  <c r="H477" i="1"/>
  <c r="H479" i="1"/>
  <c r="H480" i="1"/>
  <c r="H481" i="1"/>
  <c r="H482" i="1"/>
  <c r="H483" i="1"/>
  <c r="H415" i="1"/>
  <c r="H416" i="1"/>
  <c r="H417" i="1"/>
  <c r="H418" i="1"/>
  <c r="H419" i="1"/>
  <c r="H420" i="1"/>
  <c r="H421" i="1"/>
  <c r="H422" i="1"/>
  <c r="H423" i="1"/>
  <c r="H424" i="1"/>
  <c r="H425" i="1"/>
  <c r="H426" i="1"/>
  <c r="H485" i="1"/>
  <c r="H488" i="1"/>
  <c r="H496" i="1"/>
  <c r="H507" i="1"/>
  <c r="H518" i="1"/>
  <c r="H524" i="1"/>
  <c r="H533" i="1"/>
  <c r="H537" i="1"/>
  <c r="H541" i="1"/>
  <c r="H486" i="1"/>
  <c r="H487" i="1"/>
  <c r="H489" i="1"/>
  <c r="H490" i="1"/>
  <c r="H491" i="1"/>
  <c r="H492" i="1"/>
  <c r="H493" i="1"/>
  <c r="H494" i="1"/>
  <c r="H495" i="1"/>
  <c r="H497" i="1"/>
  <c r="H498" i="1"/>
  <c r="H499" i="1"/>
  <c r="H500" i="1"/>
  <c r="H501" i="1"/>
  <c r="H502" i="1"/>
  <c r="H503" i="1"/>
  <c r="H504" i="1"/>
  <c r="H505" i="1"/>
  <c r="H506" i="1"/>
  <c r="H508" i="1"/>
  <c r="H509" i="1"/>
  <c r="H510" i="1"/>
  <c r="H511" i="1"/>
  <c r="H512" i="1"/>
  <c r="H513" i="1"/>
  <c r="H514" i="1"/>
  <c r="H515" i="1"/>
  <c r="H516" i="1"/>
  <c r="H517" i="1"/>
  <c r="H519" i="1"/>
  <c r="H520" i="1"/>
  <c r="H521" i="1"/>
  <c r="H522" i="1"/>
  <c r="H523" i="1"/>
  <c r="H525" i="1"/>
  <c r="H526" i="1"/>
  <c r="H527" i="1"/>
  <c r="H528" i="1"/>
  <c r="H529" i="1"/>
  <c r="H530" i="1"/>
  <c r="H531" i="1"/>
  <c r="H532" i="1"/>
  <c r="H534" i="1"/>
  <c r="H535" i="1"/>
  <c r="H536" i="1"/>
  <c r="H538" i="1"/>
  <c r="H539" i="1"/>
  <c r="H540" i="1"/>
  <c r="E18" i="11"/>
  <c r="E20" i="11"/>
  <c r="E22" i="11"/>
  <c r="E184" i="11"/>
  <c r="E185" i="11"/>
  <c r="E187" i="11"/>
  <c r="E188" i="11"/>
  <c r="E190" i="11"/>
  <c r="E192" i="11"/>
  <c r="E193" i="11"/>
  <c r="E196" i="11"/>
  <c r="E197" i="11"/>
  <c r="E198" i="11"/>
  <c r="E199" i="11"/>
  <c r="E152" i="11"/>
  <c r="E153" i="11"/>
  <c r="E154" i="11"/>
  <c r="E155" i="11"/>
  <c r="E157" i="11"/>
  <c r="E158" i="11"/>
  <c r="E159" i="11"/>
  <c r="E160" i="11"/>
  <c r="E161" i="11"/>
  <c r="E180" i="11"/>
  <c r="E181" i="11"/>
  <c r="E182" i="11"/>
  <c r="E183" i="11"/>
  <c r="E41" i="11"/>
  <c r="E42" i="11"/>
  <c r="E43" i="11"/>
  <c r="E44" i="11"/>
  <c r="E45" i="11"/>
  <c r="E213" i="11"/>
  <c r="E214" i="11"/>
  <c r="E215" i="11"/>
  <c r="E216" i="11"/>
  <c r="E217" i="11"/>
  <c r="E218" i="11"/>
  <c r="E219" i="11"/>
  <c r="E47" i="11"/>
  <c r="E48" i="11"/>
  <c r="E49" i="11"/>
  <c r="E50" i="11"/>
  <c r="E51" i="11"/>
  <c r="E52" i="11"/>
  <c r="E54" i="11"/>
  <c r="E55" i="11"/>
  <c r="E56" i="11"/>
  <c r="E57" i="11"/>
  <c r="E58" i="11"/>
  <c r="E59" i="11"/>
  <c r="E60" i="11"/>
  <c r="E61" i="11"/>
  <c r="E62" i="11"/>
  <c r="E63" i="11"/>
  <c r="E64" i="11"/>
  <c r="E65" i="11"/>
  <c r="E66" i="11"/>
  <c r="E67" i="11"/>
  <c r="E68" i="11"/>
  <c r="E69" i="11"/>
  <c r="E70" i="11"/>
  <c r="E71" i="11"/>
  <c r="E77" i="11"/>
  <c r="E94" i="11"/>
  <c r="E120" i="11"/>
  <c r="E121" i="11"/>
  <c r="E123" i="11"/>
  <c r="E125" i="11"/>
  <c r="E130" i="11"/>
  <c r="E131" i="11"/>
  <c r="E151" i="11"/>
  <c r="E112" i="11"/>
  <c r="E138" i="11"/>
  <c r="E139" i="11"/>
  <c r="E6" i="11"/>
  <c r="E7" i="11"/>
  <c r="E8" i="11"/>
  <c r="E9" i="11"/>
  <c r="E13" i="11"/>
  <c r="E15" i="11"/>
  <c r="E16" i="11"/>
  <c r="E233" i="11"/>
  <c r="E234" i="11"/>
  <c r="E238" i="11"/>
  <c r="E239" i="11"/>
  <c r="E200" i="11"/>
  <c r="E201" i="11"/>
  <c r="E202" i="11"/>
  <c r="E203" i="11"/>
  <c r="E204" i="11"/>
  <c r="E205" i="11"/>
  <c r="E207" i="11"/>
  <c r="E208" i="11"/>
  <c r="E229" i="11"/>
  <c r="E230" i="11"/>
  <c r="E164" i="11"/>
  <c r="E165" i="11"/>
  <c r="E166" i="11"/>
  <c r="E168" i="11"/>
  <c r="E169" i="11"/>
  <c r="E170" i="11"/>
  <c r="E171" i="11"/>
  <c r="E172" i="11"/>
  <c r="E173" i="11"/>
  <c r="E174" i="11"/>
  <c r="E175" i="11"/>
  <c r="E176" i="11"/>
  <c r="E177" i="11"/>
  <c r="E178" i="11"/>
  <c r="E179" i="11"/>
  <c r="E2" i="11"/>
  <c r="E27" i="11"/>
  <c r="E28" i="11"/>
  <c r="E30" i="11"/>
  <c r="E80" i="11"/>
  <c r="E82" i="11"/>
  <c r="E92" i="11"/>
  <c r="E99" i="11"/>
  <c r="E103" i="11"/>
  <c r="E104" i="11"/>
  <c r="E109" i="11"/>
  <c r="E110" i="11"/>
  <c r="E24" i="11"/>
  <c r="E26" i="11"/>
  <c r="E29" i="11"/>
  <c r="E35" i="11"/>
  <c r="E38" i="11"/>
  <c r="E143" i="11"/>
  <c r="E144" i="11"/>
  <c r="E145" i="11"/>
  <c r="E146" i="11"/>
  <c r="E147" i="11"/>
  <c r="E148" i="11"/>
  <c r="E149" i="11"/>
  <c r="E4" i="11"/>
  <c r="E10" i="11"/>
  <c r="E11" i="11"/>
  <c r="E12" i="11"/>
  <c r="E14" i="11"/>
  <c r="E17" i="11"/>
  <c r="E19" i="11"/>
  <c r="E21" i="11"/>
  <c r="E23" i="11"/>
  <c r="E25" i="11"/>
  <c r="E31" i="11"/>
  <c r="E32" i="11"/>
  <c r="E33" i="11"/>
  <c r="E34" i="11"/>
  <c r="E36" i="11"/>
  <c r="E37" i="11"/>
  <c r="E39" i="11"/>
  <c r="E40" i="11"/>
  <c r="E46" i="11"/>
  <c r="E53" i="11"/>
  <c r="E72" i="11"/>
  <c r="E73" i="11"/>
  <c r="E74" i="11"/>
  <c r="E75" i="11"/>
  <c r="E76" i="11"/>
  <c r="E78" i="11"/>
  <c r="E79" i="11"/>
  <c r="E81" i="11"/>
  <c r="E83" i="11"/>
  <c r="E84" i="11"/>
  <c r="E85" i="11"/>
  <c r="E86" i="11"/>
  <c r="E87" i="11"/>
  <c r="E88" i="11"/>
  <c r="E89" i="11"/>
  <c r="E90" i="11"/>
  <c r="E91" i="11"/>
  <c r="E93" i="11"/>
  <c r="E95" i="11"/>
  <c r="E96" i="11"/>
  <c r="E97" i="11"/>
  <c r="E98" i="11"/>
  <c r="E100" i="11"/>
  <c r="E101" i="11"/>
  <c r="E102" i="11"/>
  <c r="E105" i="11"/>
  <c r="E106" i="11"/>
  <c r="E107" i="11"/>
  <c r="E108" i="11"/>
  <c r="E111" i="11"/>
  <c r="E113" i="11"/>
  <c r="E114" i="11"/>
  <c r="E115" i="11"/>
  <c r="E116" i="11"/>
  <c r="E117" i="11"/>
  <c r="E118" i="11"/>
  <c r="E119" i="11"/>
  <c r="E122" i="11"/>
  <c r="E124" i="11"/>
  <c r="E126" i="11"/>
  <c r="E127" i="11"/>
  <c r="E128" i="11"/>
  <c r="E129" i="11"/>
  <c r="E132" i="11"/>
  <c r="E133" i="11"/>
  <c r="E134" i="11"/>
  <c r="E136" i="11"/>
  <c r="E137" i="11"/>
  <c r="E140" i="11"/>
  <c r="E141" i="11"/>
  <c r="E142" i="11"/>
  <c r="E150" i="11"/>
  <c r="E156" i="11"/>
  <c r="E162" i="11"/>
  <c r="E163" i="11"/>
  <c r="E167" i="11"/>
  <c r="E186" i="11"/>
  <c r="E189" i="11"/>
  <c r="E191" i="11"/>
  <c r="E194" i="11"/>
  <c r="E195" i="11"/>
  <c r="E206" i="11"/>
  <c r="E209" i="11"/>
  <c r="E210" i="11"/>
  <c r="E211" i="11"/>
  <c r="E212" i="11"/>
  <c r="E220" i="11"/>
  <c r="E221" i="11"/>
  <c r="E222" i="11"/>
  <c r="E223" i="11"/>
  <c r="E224" i="11"/>
  <c r="E225" i="11"/>
  <c r="E226" i="11"/>
  <c r="E227" i="11"/>
  <c r="E228" i="11"/>
  <c r="E231" i="11"/>
  <c r="E232" i="11"/>
  <c r="E235" i="11"/>
  <c r="E236" i="11"/>
  <c r="E237" i="11"/>
  <c r="E240" i="11"/>
  <c r="E241" i="11"/>
  <c r="E242" i="11"/>
  <c r="E135" i="11"/>
  <c r="AT92" i="1" l="1"/>
  <c r="AT95" i="1"/>
  <c r="AT383" i="1"/>
  <c r="AT367" i="1"/>
  <c r="AT539" i="1"/>
  <c r="AT515" i="1"/>
  <c r="AT491" i="1"/>
  <c r="AT426" i="1"/>
  <c r="AT480" i="1"/>
  <c r="AT471" i="1"/>
  <c r="AT447" i="1"/>
  <c r="AT230" i="1"/>
  <c r="AT262" i="1"/>
  <c r="AT78" i="1"/>
  <c r="AT70" i="1"/>
  <c r="AT57" i="1"/>
  <c r="AT42" i="1"/>
  <c r="AT29" i="1"/>
  <c r="AT116" i="1"/>
  <c r="AT341" i="1"/>
  <c r="AT323" i="1"/>
  <c r="AT316" i="1"/>
  <c r="AT315" i="1"/>
  <c r="AT233" i="1"/>
  <c r="AT208" i="1"/>
  <c r="AT193" i="1"/>
  <c r="AT180" i="1"/>
  <c r="AT167" i="1"/>
  <c r="AT288" i="1"/>
  <c r="AT275" i="1"/>
  <c r="AT252" i="1"/>
  <c r="AT536" i="1"/>
  <c r="AT514" i="1"/>
  <c r="AT490" i="1"/>
  <c r="AT424" i="1"/>
  <c r="AT479" i="1"/>
  <c r="AT470" i="1"/>
  <c r="AT446" i="1"/>
  <c r="AT414" i="1"/>
  <c r="AT380" i="1"/>
  <c r="AT366" i="1"/>
  <c r="AT340" i="1"/>
  <c r="AT322" i="1"/>
  <c r="AT308" i="1"/>
  <c r="AT314" i="1"/>
  <c r="AT232" i="1"/>
  <c r="AT207" i="1"/>
  <c r="AT192" i="1"/>
  <c r="AT179" i="1"/>
  <c r="AT166" i="1"/>
  <c r="AT287" i="1"/>
  <c r="AT274" i="1"/>
  <c r="AT251" i="1"/>
  <c r="AT229" i="1"/>
  <c r="AT261" i="1"/>
  <c r="AT77" i="1"/>
  <c r="AT69" i="1"/>
  <c r="AT56" i="1"/>
  <c r="AT41" i="1"/>
  <c r="AT28" i="1"/>
  <c r="AT115" i="1"/>
  <c r="AT91" i="1"/>
  <c r="AT94" i="1"/>
  <c r="AT498" i="1"/>
  <c r="AT524" i="1"/>
  <c r="AT418" i="1"/>
  <c r="AT454" i="1"/>
  <c r="AT427" i="1"/>
  <c r="AT386" i="1"/>
  <c r="AT362" i="1"/>
  <c r="AT347" i="1"/>
  <c r="AT329" i="1"/>
  <c r="AT358" i="1"/>
  <c r="AT309" i="1"/>
  <c r="AT201" i="1"/>
  <c r="AT187" i="1"/>
  <c r="AT174" i="1"/>
  <c r="AT134" i="1"/>
  <c r="AT281" i="1"/>
  <c r="AT268" i="1"/>
  <c r="AT244" i="1"/>
  <c r="AT184" i="1"/>
  <c r="AT132" i="1"/>
  <c r="AT63" i="1"/>
  <c r="AT49" i="1"/>
  <c r="AT35" i="1"/>
  <c r="AT122" i="1"/>
  <c r="AT109" i="1"/>
  <c r="AT76" i="1"/>
  <c r="AT382" i="1"/>
  <c r="AT511" i="1"/>
  <c r="AT537" i="1"/>
  <c r="AT420" i="1"/>
  <c r="AT474" i="1"/>
  <c r="AT467" i="1"/>
  <c r="AT429" i="1"/>
  <c r="AT408" i="1"/>
  <c r="AT395" i="1"/>
  <c r="AT376" i="1"/>
  <c r="AT372" i="1"/>
  <c r="AT332" i="1"/>
  <c r="AT363" i="1"/>
  <c r="AT304" i="1"/>
  <c r="AT311" i="1"/>
  <c r="AT203" i="1"/>
  <c r="AT189" i="1"/>
  <c r="AT176" i="1"/>
  <c r="AT136" i="1"/>
  <c r="AT284" i="1"/>
  <c r="AT270" i="1"/>
  <c r="AT247" i="1"/>
  <c r="AT200" i="1"/>
  <c r="AT246" i="1"/>
  <c r="AT65" i="1"/>
  <c r="AT51" i="1"/>
  <c r="AT38" i="1"/>
  <c r="AT125" i="1"/>
  <c r="AT111" i="1"/>
  <c r="AT87" i="1"/>
  <c r="AT32" i="1"/>
  <c r="AT517" i="1"/>
  <c r="AT493" i="1"/>
  <c r="AT488" i="1"/>
  <c r="AT482" i="1"/>
  <c r="AT450" i="1"/>
  <c r="AT448" i="1"/>
  <c r="AT398" i="1"/>
  <c r="AT371" i="1"/>
  <c r="AT356" i="1"/>
  <c r="AT343" i="1"/>
  <c r="AT325" i="1"/>
  <c r="AT330" i="1"/>
  <c r="AT298" i="1"/>
  <c r="AT238" i="1"/>
  <c r="AT227" i="1"/>
  <c r="AT196" i="1"/>
  <c r="AT182" i="1"/>
  <c r="AT169" i="1"/>
  <c r="AT290" i="1"/>
  <c r="AT277" i="1"/>
  <c r="AT264" i="1"/>
  <c r="AT236" i="1"/>
  <c r="AT140" i="1"/>
  <c r="AT82" i="1"/>
  <c r="AT59" i="1"/>
  <c r="AT44" i="1"/>
  <c r="AT31" i="1"/>
  <c r="AT118" i="1"/>
  <c r="AT99" i="1"/>
  <c r="AT106" i="1"/>
  <c r="AT540" i="1"/>
  <c r="AT516" i="1"/>
  <c r="AT492" i="1"/>
  <c r="AT485" i="1"/>
  <c r="AT481" i="1"/>
  <c r="AT449" i="1"/>
  <c r="AT437" i="1"/>
  <c r="AT391" i="1"/>
  <c r="AT370" i="1"/>
  <c r="AT355" i="1"/>
  <c r="AT342" i="1"/>
  <c r="AT324" i="1"/>
  <c r="AT321" i="1"/>
  <c r="AT297" i="1"/>
  <c r="AT234" i="1"/>
  <c r="AT209" i="1"/>
  <c r="AT194" i="1"/>
  <c r="AT181" i="1"/>
  <c r="AT168" i="1"/>
  <c r="AT289" i="1"/>
  <c r="AT276" i="1"/>
  <c r="AT263" i="1"/>
  <c r="AT235" i="1"/>
  <c r="AT272" i="1"/>
  <c r="AT81" i="1"/>
  <c r="AT71" i="1"/>
  <c r="AT58" i="1"/>
  <c r="AT43" i="1"/>
  <c r="AT30" i="1"/>
  <c r="AT117" i="1"/>
  <c r="AT93" i="1"/>
  <c r="AT103" i="1"/>
  <c r="AT413" i="1"/>
  <c r="AT535" i="1"/>
  <c r="AT513" i="1"/>
  <c r="AT489" i="1"/>
  <c r="AT477" i="1"/>
  <c r="AT469" i="1"/>
  <c r="AT431" i="1"/>
  <c r="AT412" i="1"/>
  <c r="AT397" i="1"/>
  <c r="AT379" i="1"/>
  <c r="AT365" i="1"/>
  <c r="AT339" i="1"/>
  <c r="AT318" i="1"/>
  <c r="AT307" i="1"/>
  <c r="AT313" i="1"/>
  <c r="AT231" i="1"/>
  <c r="AT205" i="1"/>
  <c r="AT191" i="1"/>
  <c r="AT178" i="1"/>
  <c r="AT165" i="1"/>
  <c r="AT286" i="1"/>
  <c r="AT273" i="1"/>
  <c r="AT249" i="1"/>
  <c r="AT217" i="1"/>
  <c r="AT260" i="1"/>
  <c r="AT74" i="1"/>
  <c r="AT68" i="1"/>
  <c r="AT53" i="1"/>
  <c r="AT40" i="1"/>
  <c r="AT27" i="1"/>
  <c r="AT114" i="1"/>
  <c r="AT90" i="1"/>
  <c r="AT79" i="1"/>
  <c r="AT484" i="1"/>
  <c r="AT534" i="1"/>
  <c r="AT512" i="1"/>
  <c r="AT421" i="1"/>
  <c r="AT476" i="1"/>
  <c r="AT468" i="1"/>
  <c r="AT430" i="1"/>
  <c r="AT411" i="1"/>
  <c r="AT396" i="1"/>
  <c r="AT377" i="1"/>
  <c r="AT375" i="1"/>
  <c r="AT338" i="1"/>
  <c r="AT317" i="1"/>
  <c r="AT305" i="1"/>
  <c r="AT312" i="1"/>
  <c r="AT204" i="1"/>
  <c r="AT190" i="1"/>
  <c r="AT177" i="1"/>
  <c r="AT137" i="1"/>
  <c r="AT285" i="1"/>
  <c r="AT271" i="1"/>
  <c r="AT248" i="1"/>
  <c r="AT206" i="1"/>
  <c r="AT254" i="1"/>
  <c r="AT73" i="1"/>
  <c r="AT67" i="1"/>
  <c r="AT52" i="1"/>
  <c r="AT39" i="1"/>
  <c r="AT26" i="1"/>
  <c r="AT112" i="1"/>
  <c r="AT89" i="1"/>
  <c r="AT13" i="1"/>
  <c r="AT510" i="1"/>
  <c r="AT533" i="1"/>
  <c r="AT419" i="1"/>
  <c r="AT473" i="1"/>
  <c r="AT455" i="1"/>
  <c r="AT428" i="1"/>
  <c r="AT407" i="1"/>
  <c r="AT394" i="1"/>
  <c r="AT374" i="1"/>
  <c r="AT364" i="1"/>
  <c r="AT349" i="1"/>
  <c r="AT331" i="1"/>
  <c r="AT360" i="1"/>
  <c r="AT303" i="1"/>
  <c r="AT310" i="1"/>
  <c r="AT202" i="1"/>
  <c r="AT188" i="1"/>
  <c r="AT175" i="1"/>
  <c r="AT135" i="1"/>
  <c r="AT282" i="1"/>
  <c r="AT269" i="1"/>
  <c r="AT245" i="1"/>
  <c r="AT195" i="1"/>
  <c r="AT228" i="1"/>
  <c r="AT64" i="1"/>
  <c r="AT50" i="1"/>
  <c r="AT37" i="1"/>
  <c r="AT123" i="1"/>
  <c r="AT110" i="1"/>
  <c r="AT80" i="1"/>
  <c r="AT33" i="1"/>
  <c r="AT521" i="1"/>
  <c r="AT497" i="1"/>
  <c r="AT518" i="1"/>
  <c r="AT417" i="1"/>
  <c r="AT453" i="1"/>
  <c r="AT472" i="1"/>
  <c r="AT385" i="1"/>
  <c r="AT361" i="1"/>
  <c r="AT346" i="1"/>
  <c r="AT328" i="1"/>
  <c r="AT354" i="1"/>
  <c r="AT301" i="1"/>
  <c r="AT294" i="1"/>
  <c r="AT199" i="1"/>
  <c r="AT186" i="1"/>
  <c r="AT172" i="1"/>
  <c r="AT293" i="1"/>
  <c r="AT280" i="1"/>
  <c r="AT267" i="1"/>
  <c r="AT243" i="1"/>
  <c r="AT173" i="1"/>
  <c r="AT86" i="1"/>
  <c r="AT62" i="1"/>
  <c r="AT48" i="1"/>
  <c r="AT34" i="1"/>
  <c r="AT121" i="1"/>
  <c r="AT108" i="1"/>
  <c r="AT75" i="1"/>
  <c r="AT520" i="1"/>
  <c r="AT495" i="1"/>
  <c r="AT507" i="1"/>
  <c r="AT416" i="1"/>
  <c r="AT452" i="1"/>
  <c r="AT464" i="1"/>
  <c r="AT384" i="1"/>
  <c r="AT345" i="1"/>
  <c r="AT327" i="1"/>
  <c r="AT348" i="1"/>
  <c r="AT300" i="1"/>
  <c r="AT240" i="1"/>
  <c r="AT198" i="1"/>
  <c r="AT185" i="1"/>
  <c r="AT171" i="1"/>
  <c r="AT292" i="1"/>
  <c r="AT279" i="1"/>
  <c r="AT266" i="1"/>
  <c r="AT242" i="1"/>
  <c r="AT162" i="1"/>
  <c r="AT85" i="1"/>
  <c r="AT61" i="1"/>
  <c r="AT46" i="1"/>
  <c r="AT120" i="1"/>
  <c r="AT54" i="1"/>
  <c r="AT519" i="1"/>
  <c r="AT494" i="1"/>
  <c r="AT496" i="1"/>
  <c r="AT415" i="1"/>
  <c r="AT451" i="1"/>
  <c r="AT456" i="1"/>
  <c r="AT406" i="1"/>
  <c r="AT357" i="1"/>
  <c r="AT344" i="1"/>
  <c r="AT326" i="1"/>
  <c r="AT337" i="1"/>
  <c r="AT299" i="1"/>
  <c r="AT239" i="1"/>
  <c r="AT197" i="1"/>
  <c r="AT183" i="1"/>
  <c r="AT170" i="1"/>
  <c r="AT291" i="1"/>
  <c r="AT278" i="1"/>
  <c r="AT265" i="1"/>
  <c r="AT241" i="1"/>
  <c r="AT151" i="1"/>
  <c r="AT83" i="1"/>
  <c r="AT60" i="1"/>
  <c r="AT45" i="1"/>
  <c r="AT119" i="1"/>
  <c r="AT101" i="1"/>
  <c r="AT124" i="1"/>
  <c r="E426" i="1"/>
  <c r="E425" i="1"/>
  <c r="E424" i="1"/>
  <c r="E423" i="1"/>
  <c r="E422" i="1"/>
  <c r="E421" i="1"/>
  <c r="E420" i="1"/>
  <c r="E419" i="1"/>
  <c r="E418" i="1"/>
  <c r="E417" i="1"/>
  <c r="E416" i="1"/>
  <c r="E415" i="1"/>
  <c r="E483" i="1"/>
  <c r="E482" i="1"/>
  <c r="E481" i="1"/>
  <c r="E480" i="1"/>
  <c r="E479" i="1"/>
  <c r="E477" i="1"/>
  <c r="E476" i="1"/>
  <c r="E474" i="1"/>
  <c r="E473" i="1"/>
  <c r="E471" i="1"/>
  <c r="E470" i="1"/>
  <c r="E469" i="1"/>
  <c r="E468" i="1"/>
  <c r="E467" i="1"/>
  <c r="E466" i="1"/>
  <c r="E465" i="1"/>
  <c r="E463" i="1"/>
  <c r="E462" i="1"/>
  <c r="E461" i="1"/>
  <c r="E460" i="1"/>
  <c r="E459" i="1"/>
  <c r="E458" i="1"/>
  <c r="E457" i="1"/>
  <c r="E455" i="1"/>
  <c r="E454" i="1"/>
  <c r="E453" i="1"/>
  <c r="E452" i="1"/>
  <c r="E451" i="1"/>
  <c r="E450" i="1"/>
  <c r="E449" i="1"/>
  <c r="E447" i="1"/>
  <c r="E446" i="1"/>
  <c r="E445" i="1"/>
  <c r="E444" i="1"/>
  <c r="E443" i="1"/>
  <c r="E442" i="1"/>
  <c r="E441" i="1"/>
  <c r="E440" i="1"/>
  <c r="E439" i="1"/>
  <c r="E438" i="1"/>
  <c r="E436" i="1"/>
  <c r="E435" i="1"/>
  <c r="E434" i="1"/>
  <c r="E433" i="1"/>
  <c r="E432" i="1"/>
  <c r="E431" i="1"/>
  <c r="E430" i="1"/>
  <c r="E429" i="1"/>
  <c r="E428" i="1"/>
  <c r="E427" i="1"/>
  <c r="E478" i="1"/>
  <c r="E475" i="1"/>
  <c r="E472" i="1"/>
  <c r="E464" i="1"/>
  <c r="E456" i="1"/>
  <c r="E448" i="1"/>
  <c r="E437" i="1"/>
  <c r="E414" i="1"/>
  <c r="B9" i="1" l="1"/>
  <c r="D135" i="11"/>
  <c r="D64" i="6" l="1"/>
  <c r="D65" i="6"/>
  <c r="D66"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F2280" i="2"/>
  <c r="D180" i="6" s="1"/>
  <c r="F2275" i="2"/>
  <c r="D179" i="6" s="1"/>
  <c r="F2270" i="2"/>
  <c r="D182" i="6" s="1"/>
  <c r="F2265" i="2"/>
  <c r="D181" i="6" s="1"/>
  <c r="F2260" i="2"/>
  <c r="D188" i="6" s="1"/>
  <c r="F2255" i="2"/>
  <c r="D187" i="6" s="1"/>
  <c r="F2250" i="2"/>
  <c r="D178" i="6" s="1"/>
  <c r="F2245" i="2"/>
  <c r="D177" i="6" s="1"/>
  <c r="F2240" i="2"/>
  <c r="G2241" i="2" s="1"/>
  <c r="F2235" i="2"/>
  <c r="D183" i="6" s="1"/>
  <c r="F2230" i="2"/>
  <c r="D186" i="6" s="1"/>
  <c r="F2224" i="2"/>
  <c r="D185" i="6" s="1"/>
  <c r="F2219" i="2"/>
  <c r="D192" i="6" s="1"/>
  <c r="F2208" i="2"/>
  <c r="D191" i="6" s="1"/>
  <c r="F2201" i="2"/>
  <c r="D190" i="6" s="1"/>
  <c r="F2193" i="2"/>
  <c r="D189" i="6" s="1"/>
  <c r="F2189" i="2"/>
  <c r="D194" i="6" s="1"/>
  <c r="F2182" i="2"/>
  <c r="D193" i="6" s="1"/>
  <c r="F2178" i="2"/>
  <c r="D176" i="6" s="1"/>
  <c r="F1741" i="2"/>
  <c r="D139" i="6" s="1"/>
  <c r="F1738" i="2"/>
  <c r="G1740" i="2" s="1"/>
  <c r="F1719" i="2"/>
  <c r="G1737" i="2" s="1"/>
  <c r="F1351" i="2"/>
  <c r="D103" i="6" s="1"/>
  <c r="F1344" i="2"/>
  <c r="D102" i="6" s="1"/>
  <c r="F1128" i="2"/>
  <c r="D91" i="6" s="1"/>
  <c r="F1013" i="2"/>
  <c r="D78" i="6" s="1"/>
  <c r="F963" i="2"/>
  <c r="D74" i="6" s="1"/>
  <c r="F950" i="2"/>
  <c r="D73" i="6" s="1"/>
  <c r="F882" i="2"/>
  <c r="G883" i="2" s="1"/>
  <c r="F846" i="2"/>
  <c r="G849" i="2" s="1"/>
  <c r="F810" i="2"/>
  <c r="G811" i="2" s="1"/>
  <c r="F689" i="2"/>
  <c r="D51" i="6" s="1"/>
  <c r="F684" i="2"/>
  <c r="D50" i="6" s="1"/>
  <c r="F680" i="2"/>
  <c r="D49" i="6" s="1"/>
  <c r="F664" i="2"/>
  <c r="D48" i="6" s="1"/>
  <c r="F648" i="2"/>
  <c r="D47" i="6" s="1"/>
  <c r="F641" i="2"/>
  <c r="D46" i="6" s="1"/>
  <c r="F491" i="2"/>
  <c r="D45" i="6" s="1"/>
  <c r="F389" i="2"/>
  <c r="D33" i="6" s="1"/>
  <c r="F383" i="2"/>
  <c r="G388" i="2" s="1"/>
  <c r="D32" i="6" l="1"/>
  <c r="D138" i="6"/>
  <c r="D137" i="6"/>
  <c r="D184" i="6"/>
  <c r="G1739" i="2"/>
  <c r="G847" i="2"/>
  <c r="G848" i="2"/>
  <c r="G2240" i="2"/>
  <c r="G2244" i="2"/>
  <c r="G2243" i="2"/>
  <c r="G2242" i="2"/>
  <c r="F2095" i="2" l="1"/>
  <c r="D167" i="6" s="1"/>
  <c r="F2048" i="2"/>
  <c r="D162" i="6" s="1"/>
  <c r="F1549" i="2"/>
  <c r="D124" i="6" s="1"/>
  <c r="F1445" i="2"/>
  <c r="D113" i="6" s="1"/>
  <c r="F972" i="2"/>
  <c r="D75" i="6" s="1"/>
  <c r="F1653" i="2"/>
  <c r="D132" i="6" s="1"/>
  <c r="F1971" i="2"/>
  <c r="D154" i="6" s="1"/>
  <c r="F1764" i="2"/>
  <c r="F2118" i="2"/>
  <c r="D170" i="6" s="1"/>
  <c r="F1099" i="2"/>
  <c r="D88" i="6" s="1"/>
  <c r="F1091" i="2"/>
  <c r="D86" i="6" s="1"/>
  <c r="F1044" i="2"/>
  <c r="D80" i="6" s="1"/>
  <c r="F700" i="2"/>
  <c r="D53" i="6" s="1"/>
  <c r="F741" i="2"/>
  <c r="D57" i="6" s="1"/>
  <c r="F767" i="2"/>
  <c r="D60" i="6" s="1"/>
  <c r="F694" i="2"/>
  <c r="D52" i="6" s="1"/>
  <c r="F1095" i="2"/>
  <c r="D87" i="6" s="1"/>
  <c r="F374" i="2"/>
  <c r="D31" i="6" s="1"/>
  <c r="F293" i="2"/>
  <c r="D22" i="6" s="1"/>
  <c r="F2284" i="2"/>
  <c r="D35" i="6" s="1"/>
  <c r="F1542" i="2"/>
  <c r="D123" i="6" s="1"/>
  <c r="F1086" i="2"/>
  <c r="D85" i="6" s="1"/>
  <c r="F303" i="2"/>
  <c r="D23" i="6" s="1"/>
  <c r="F1335" i="2"/>
  <c r="D101" i="6" s="1"/>
  <c r="F446" i="2"/>
  <c r="D41" i="6" s="1"/>
  <c r="F2113" i="2"/>
  <c r="D169" i="6" s="1"/>
  <c r="F392" i="2"/>
  <c r="D34" i="6" s="1"/>
  <c r="D242" i="11"/>
  <c r="D221" i="11"/>
  <c r="D222" i="11"/>
  <c r="D223" i="11"/>
  <c r="D224" i="11"/>
  <c r="D225" i="11"/>
  <c r="D226" i="11"/>
  <c r="D227" i="11"/>
  <c r="D228" i="11"/>
  <c r="D231" i="11"/>
  <c r="D232" i="11"/>
  <c r="D235" i="11"/>
  <c r="D236" i="11"/>
  <c r="D237" i="11"/>
  <c r="D240" i="11"/>
  <c r="D241" i="11"/>
  <c r="D206" i="11"/>
  <c r="D209" i="11"/>
  <c r="D210" i="11"/>
  <c r="D211" i="11"/>
  <c r="D212" i="11"/>
  <c r="D220" i="11"/>
  <c r="D195" i="11"/>
  <c r="D194" i="11"/>
  <c r="D191" i="11"/>
  <c r="D189" i="11"/>
  <c r="D167" i="11"/>
  <c r="D186" i="11"/>
  <c r="D163" i="11"/>
  <c r="D162" i="11"/>
  <c r="D141" i="11"/>
  <c r="D142" i="11"/>
  <c r="D150" i="11"/>
  <c r="D156" i="11"/>
  <c r="D134" i="11"/>
  <c r="D136" i="11"/>
  <c r="D137" i="11"/>
  <c r="D140" i="11"/>
  <c r="D127" i="11"/>
  <c r="D128" i="11"/>
  <c r="D129" i="11"/>
  <c r="D132" i="11"/>
  <c r="D133" i="11"/>
  <c r="D117" i="11"/>
  <c r="D118" i="11"/>
  <c r="D119" i="11"/>
  <c r="D122" i="11"/>
  <c r="D124" i="11"/>
  <c r="D126" i="11"/>
  <c r="D116" i="11"/>
  <c r="D111" i="11"/>
  <c r="D113" i="11"/>
  <c r="D114" i="11"/>
  <c r="D115" i="11"/>
  <c r="D108" i="11"/>
  <c r="D106" i="11"/>
  <c r="D107" i="11"/>
  <c r="D101" i="11"/>
  <c r="D102" i="11"/>
  <c r="D105" i="11"/>
  <c r="D100" i="11"/>
  <c r="D96" i="11"/>
  <c r="D97" i="11"/>
  <c r="D98" i="11"/>
  <c r="D95" i="11"/>
  <c r="D91" i="11"/>
  <c r="D93" i="11"/>
  <c r="D90" i="11"/>
  <c r="D89" i="11"/>
  <c r="D88" i="11"/>
  <c r="D83" i="11"/>
  <c r="D84" i="11"/>
  <c r="D85" i="11"/>
  <c r="D86" i="11"/>
  <c r="D87" i="11"/>
  <c r="D78" i="11"/>
  <c r="D79" i="11"/>
  <c r="D81" i="11"/>
  <c r="D76" i="11"/>
  <c r="D72" i="11"/>
  <c r="D73" i="11"/>
  <c r="D74" i="11"/>
  <c r="D75" i="11"/>
  <c r="D46" i="11"/>
  <c r="D53" i="11"/>
  <c r="D37" i="11"/>
  <c r="D39" i="11"/>
  <c r="D40" i="11"/>
  <c r="D33" i="11"/>
  <c r="D34" i="11"/>
  <c r="D36" i="11"/>
  <c r="D32" i="11"/>
  <c r="D21" i="11"/>
  <c r="D23" i="11"/>
  <c r="D25" i="11"/>
  <c r="D31" i="11"/>
  <c r="D17" i="11"/>
  <c r="D19" i="11"/>
  <c r="D12" i="11"/>
  <c r="D14" i="11"/>
  <c r="D11" i="11"/>
  <c r="D10" i="11"/>
  <c r="D4" i="11"/>
  <c r="D2" i="11"/>
  <c r="D6" i="11"/>
  <c r="D7" i="11"/>
  <c r="D8" i="11"/>
  <c r="D9" i="11"/>
  <c r="D13" i="11"/>
  <c r="D15" i="11"/>
  <c r="D16" i="11"/>
  <c r="D18" i="11"/>
  <c r="D20" i="11"/>
  <c r="D22" i="11"/>
  <c r="D24" i="11"/>
  <c r="D26" i="11"/>
  <c r="D27" i="11"/>
  <c r="D28" i="11"/>
  <c r="D29" i="11"/>
  <c r="D30" i="11"/>
  <c r="D35" i="11"/>
  <c r="D38" i="11"/>
  <c r="D41" i="11"/>
  <c r="D42" i="11"/>
  <c r="D43" i="11"/>
  <c r="D44" i="11"/>
  <c r="D45" i="11"/>
  <c r="D47" i="11"/>
  <c r="D48" i="11"/>
  <c r="D49" i="11"/>
  <c r="D50" i="11"/>
  <c r="D51" i="11"/>
  <c r="D52" i="11"/>
  <c r="D54" i="11"/>
  <c r="D55" i="11"/>
  <c r="D56" i="11"/>
  <c r="D57" i="11"/>
  <c r="D58" i="11"/>
  <c r="D59" i="11"/>
  <c r="D60" i="11"/>
  <c r="D61" i="11"/>
  <c r="D62" i="11"/>
  <c r="D63" i="11"/>
  <c r="D64" i="11"/>
  <c r="D65" i="11"/>
  <c r="D66" i="11"/>
  <c r="D67" i="11"/>
  <c r="D68" i="11"/>
  <c r="D69" i="11"/>
  <c r="D70" i="11"/>
  <c r="D71" i="11"/>
  <c r="D77" i="11"/>
  <c r="D80" i="11"/>
  <c r="D82" i="11"/>
  <c r="D92" i="11"/>
  <c r="D94" i="11"/>
  <c r="D99" i="11"/>
  <c r="D103" i="11"/>
  <c r="D104" i="11"/>
  <c r="D109" i="11"/>
  <c r="D110" i="11"/>
  <c r="D120" i="11"/>
  <c r="D121" i="11"/>
  <c r="D123" i="11"/>
  <c r="D125" i="11"/>
  <c r="D130" i="11"/>
  <c r="D131" i="11"/>
  <c r="D138" i="11"/>
  <c r="D139" i="11"/>
  <c r="D143" i="11"/>
  <c r="D144" i="11"/>
  <c r="D145" i="11"/>
  <c r="D146" i="11"/>
  <c r="D147" i="11"/>
  <c r="D148" i="11"/>
  <c r="D149" i="11"/>
  <c r="D151" i="11"/>
  <c r="D152" i="11"/>
  <c r="D153" i="11"/>
  <c r="D154" i="11"/>
  <c r="D155" i="11"/>
  <c r="D157" i="11"/>
  <c r="D158" i="11"/>
  <c r="D159" i="11"/>
  <c r="D160" i="11"/>
  <c r="D161" i="11"/>
  <c r="D164" i="11"/>
  <c r="D165" i="11"/>
  <c r="D166" i="11"/>
  <c r="D168" i="11"/>
  <c r="D169" i="11"/>
  <c r="D170" i="11"/>
  <c r="D171" i="11"/>
  <c r="D172" i="11"/>
  <c r="D173" i="11"/>
  <c r="D174" i="11"/>
  <c r="D175" i="11"/>
  <c r="D176" i="11"/>
  <c r="D177" i="11"/>
  <c r="D178" i="11"/>
  <c r="D179" i="11"/>
  <c r="D180" i="11"/>
  <c r="D181" i="11"/>
  <c r="D182" i="11"/>
  <c r="D183" i="11"/>
  <c r="D184" i="11"/>
  <c r="D185" i="11"/>
  <c r="D187" i="11"/>
  <c r="D188" i="11"/>
  <c r="D190" i="11"/>
  <c r="D192" i="11"/>
  <c r="D193" i="11"/>
  <c r="D196" i="11"/>
  <c r="D197" i="11"/>
  <c r="D198" i="11"/>
  <c r="D199" i="11"/>
  <c r="D200" i="11"/>
  <c r="D201" i="11"/>
  <c r="D202" i="11"/>
  <c r="D203" i="11"/>
  <c r="D204" i="11"/>
  <c r="D205" i="11"/>
  <c r="D207" i="11"/>
  <c r="D208" i="11"/>
  <c r="D213" i="11"/>
  <c r="D214" i="11"/>
  <c r="D215" i="11"/>
  <c r="D216" i="11"/>
  <c r="D217" i="11"/>
  <c r="D218" i="11"/>
  <c r="D219" i="11"/>
  <c r="D229" i="11"/>
  <c r="D230" i="11"/>
  <c r="D233" i="11"/>
  <c r="D234" i="11"/>
  <c r="D238" i="11"/>
  <c r="D239" i="11"/>
  <c r="D112" i="11"/>
  <c r="F2068" i="2" l="1"/>
  <c r="D165" i="6" s="1"/>
  <c r="F2149" i="2"/>
  <c r="D173" i="6" s="1"/>
  <c r="F764" i="2"/>
  <c r="D59" i="6" s="1"/>
  <c r="F753" i="2"/>
  <c r="F1115" i="2"/>
  <c r="D89" i="6" s="1"/>
  <c r="F1122" i="2"/>
  <c r="D90" i="6" s="1"/>
  <c r="F1680" i="2"/>
  <c r="D134" i="6" s="1"/>
  <c r="F1666" i="2"/>
  <c r="F2102" i="2"/>
  <c r="D168" i="6" s="1"/>
  <c r="F2171" i="2"/>
  <c r="D175" i="6" s="1"/>
  <c r="F2141" i="2"/>
  <c r="D172" i="6" s="1"/>
  <c r="F488" i="2"/>
  <c r="D44" i="6" s="1"/>
  <c r="F464" i="2"/>
  <c r="F1376" i="2"/>
  <c r="D104" i="6" s="1"/>
  <c r="F1806" i="2"/>
  <c r="D148" i="6" s="1"/>
  <c r="F1802" i="2"/>
  <c r="D147" i="6" s="1"/>
  <c r="F1798" i="2"/>
  <c r="D146" i="6" s="1"/>
  <c r="G1766" i="2"/>
  <c r="D141" i="6"/>
  <c r="F2130" i="2"/>
  <c r="D171" i="6" s="1"/>
  <c r="F1767" i="2"/>
  <c r="D142" i="6" s="1"/>
  <c r="F1744" i="2"/>
  <c r="F1793" i="2"/>
  <c r="D145" i="6" s="1"/>
  <c r="F255" i="2"/>
  <c r="D18" i="6" s="1"/>
  <c r="F252" i="2"/>
  <c r="D17" i="6" s="1"/>
  <c r="F261" i="2"/>
  <c r="D20" i="6" s="1"/>
  <c r="F258" i="2"/>
  <c r="D19" i="6" s="1"/>
  <c r="G1763" i="2" l="1"/>
  <c r="D140" i="6"/>
  <c r="G487" i="2"/>
  <c r="D43" i="6"/>
  <c r="G1679" i="2"/>
  <c r="D133" i="6"/>
  <c r="G763" i="2"/>
  <c r="D58" i="6"/>
  <c r="I2291" i="2"/>
  <c r="I2290" i="2"/>
  <c r="I2289" i="2"/>
  <c r="I2288" i="2"/>
  <c r="I2287" i="2"/>
  <c r="I2286" i="2"/>
  <c r="I2285" i="2"/>
  <c r="I2283" i="2"/>
  <c r="I2282" i="2"/>
  <c r="I2281" i="2"/>
  <c r="I2279" i="2"/>
  <c r="I2278" i="2"/>
  <c r="I2277" i="2"/>
  <c r="I2276" i="2"/>
  <c r="I2274" i="2"/>
  <c r="I2273" i="2"/>
  <c r="I2272" i="2"/>
  <c r="I2271" i="2"/>
  <c r="I2269" i="2"/>
  <c r="I2268" i="2"/>
  <c r="I2267" i="2"/>
  <c r="I2266" i="2"/>
  <c r="I2264" i="2"/>
  <c r="I2263" i="2"/>
  <c r="I2262" i="2"/>
  <c r="I2261" i="2"/>
  <c r="I2259" i="2"/>
  <c r="I2258" i="2"/>
  <c r="I2257" i="2"/>
  <c r="I2256" i="2"/>
  <c r="I2254" i="2"/>
  <c r="I2253" i="2"/>
  <c r="I2252" i="2"/>
  <c r="I2251" i="2"/>
  <c r="I2249" i="2"/>
  <c r="I2248" i="2"/>
  <c r="I2247" i="2"/>
  <c r="I2246" i="2"/>
  <c r="I2239" i="2"/>
  <c r="I2238" i="2"/>
  <c r="I2240" i="2" s="1"/>
  <c r="I2241" i="2" s="1"/>
  <c r="I2242" i="2" s="1"/>
  <c r="I2243" i="2" s="1"/>
  <c r="I2244" i="2" s="1"/>
  <c r="I2237" i="2"/>
  <c r="I2236" i="2"/>
  <c r="I2234" i="2"/>
  <c r="I2233" i="2"/>
  <c r="I2232" i="2"/>
  <c r="I2231" i="2"/>
  <c r="I2229" i="2"/>
  <c r="I2228" i="2"/>
  <c r="I2227" i="2"/>
  <c r="I2226" i="2"/>
  <c r="I2225" i="2"/>
  <c r="I2223" i="2"/>
  <c r="I2222" i="2"/>
  <c r="I2221" i="2"/>
  <c r="I2220" i="2"/>
  <c r="I2218" i="2"/>
  <c r="I2217" i="2"/>
  <c r="I2216" i="2"/>
  <c r="I2215" i="2"/>
  <c r="I2214" i="2"/>
  <c r="I2213" i="2"/>
  <c r="I2212" i="2"/>
  <c r="I2211" i="2"/>
  <c r="I2210" i="2"/>
  <c r="I2209" i="2"/>
  <c r="I2207" i="2"/>
  <c r="I2206" i="2"/>
  <c r="I2205" i="2"/>
  <c r="I2204" i="2"/>
  <c r="I2203" i="2"/>
  <c r="I2202" i="2"/>
  <c r="I2200" i="2"/>
  <c r="I2199" i="2"/>
  <c r="I2198" i="2"/>
  <c r="I2197" i="2"/>
  <c r="I2196" i="2"/>
  <c r="I2195" i="2"/>
  <c r="I2194" i="2"/>
  <c r="I2192" i="2"/>
  <c r="I2191" i="2"/>
  <c r="I2190" i="2"/>
  <c r="I2183" i="2"/>
  <c r="I2181" i="2"/>
  <c r="I2180" i="2"/>
  <c r="I2179" i="2"/>
  <c r="I2177" i="2"/>
  <c r="I2176" i="2"/>
  <c r="I2175" i="2"/>
  <c r="I2174" i="2"/>
  <c r="I2173" i="2"/>
  <c r="I2172" i="2"/>
  <c r="I2170" i="2"/>
  <c r="I2169" i="2"/>
  <c r="I2168" i="2"/>
  <c r="I2167" i="2"/>
  <c r="I2166" i="2"/>
  <c r="I2165" i="2"/>
  <c r="I2164" i="2"/>
  <c r="I2163" i="2"/>
  <c r="I2162" i="2"/>
  <c r="I2161" i="2"/>
  <c r="I2160" i="2"/>
  <c r="I2159" i="2"/>
  <c r="I2158" i="2"/>
  <c r="I2157" i="2"/>
  <c r="I2155" i="2"/>
  <c r="I2154" i="2"/>
  <c r="I2153" i="2"/>
  <c r="I2152" i="2"/>
  <c r="I2151" i="2"/>
  <c r="I2150" i="2"/>
  <c r="I2148" i="2"/>
  <c r="I2147" i="2"/>
  <c r="I2146" i="2"/>
  <c r="I2145" i="2"/>
  <c r="I2144" i="2"/>
  <c r="I2143" i="2"/>
  <c r="I2142" i="2"/>
  <c r="I2140" i="2"/>
  <c r="I2139" i="2"/>
  <c r="I2138" i="2"/>
  <c r="I2137" i="2"/>
  <c r="I2136" i="2"/>
  <c r="I2135" i="2"/>
  <c r="I2134" i="2"/>
  <c r="I2133" i="2"/>
  <c r="I2132" i="2"/>
  <c r="I2131" i="2"/>
  <c r="I2129" i="2"/>
  <c r="I2128" i="2"/>
  <c r="I2127" i="2"/>
  <c r="I2126" i="2"/>
  <c r="I2125" i="2"/>
  <c r="I2124" i="2"/>
  <c r="I2123" i="2"/>
  <c r="I2122" i="2"/>
  <c r="I2121" i="2"/>
  <c r="I2120" i="2"/>
  <c r="I2119" i="2"/>
  <c r="I2117" i="2"/>
  <c r="I2116" i="2"/>
  <c r="I2115" i="2"/>
  <c r="I2114" i="2"/>
  <c r="I2112" i="2"/>
  <c r="I2111" i="2"/>
  <c r="I2110" i="2"/>
  <c r="I2109" i="2"/>
  <c r="I2108" i="2"/>
  <c r="I2107" i="2"/>
  <c r="I2106" i="2"/>
  <c r="I2105" i="2"/>
  <c r="I2104" i="2"/>
  <c r="I2103" i="2"/>
  <c r="I2101" i="2"/>
  <c r="I2100" i="2"/>
  <c r="I2099" i="2"/>
  <c r="I2098" i="2"/>
  <c r="I2097" i="2"/>
  <c r="I2096" i="2"/>
  <c r="I2094" i="2"/>
  <c r="I2093" i="2"/>
  <c r="I2092" i="2"/>
  <c r="I2091" i="2"/>
  <c r="I2090" i="2"/>
  <c r="I2089" i="2"/>
  <c r="I2088" i="2"/>
  <c r="I2087" i="2"/>
  <c r="I2086" i="2"/>
  <c r="I2085" i="2"/>
  <c r="I2084" i="2"/>
  <c r="I2083" i="2"/>
  <c r="I2082" i="2"/>
  <c r="I2080" i="2"/>
  <c r="I2079" i="2"/>
  <c r="I2078" i="2"/>
  <c r="I2077" i="2"/>
  <c r="I2076" i="2"/>
  <c r="I2075" i="2"/>
  <c r="I2074" i="2"/>
  <c r="I2073" i="2"/>
  <c r="I2072" i="2"/>
  <c r="I2071" i="2"/>
  <c r="I2070" i="2"/>
  <c r="I2069" i="2"/>
  <c r="I2067" i="2"/>
  <c r="I2066" i="2"/>
  <c r="I2065" i="2"/>
  <c r="I2064" i="2"/>
  <c r="I2061" i="2"/>
  <c r="I2060" i="2"/>
  <c r="I2059" i="2"/>
  <c r="I2058" i="2"/>
  <c r="I2057" i="2"/>
  <c r="I2056" i="2"/>
  <c r="I2055" i="2"/>
  <c r="I2053" i="2"/>
  <c r="I2052" i="2"/>
  <c r="I2051" i="2"/>
  <c r="I2050" i="2"/>
  <c r="I2049" i="2"/>
  <c r="I2047" i="2"/>
  <c r="I2046" i="2"/>
  <c r="I2043" i="2"/>
  <c r="I2042" i="2"/>
  <c r="I2041" i="2"/>
  <c r="I2040" i="2"/>
  <c r="I2038" i="2"/>
  <c r="I2037" i="2"/>
  <c r="I2036" i="2"/>
  <c r="I2035" i="2"/>
  <c r="I2034" i="2"/>
  <c r="I2033" i="2"/>
  <c r="I2032" i="2"/>
  <c r="I2031" i="2"/>
  <c r="I2030" i="2"/>
  <c r="I2028" i="2"/>
  <c r="I2027" i="2"/>
  <c r="I2026" i="2"/>
  <c r="I2025" i="2"/>
  <c r="I2024" i="2"/>
  <c r="I2022" i="2"/>
  <c r="I2021" i="2"/>
  <c r="I2020" i="2"/>
  <c r="I2019" i="2"/>
  <c r="I2018" i="2"/>
  <c r="I2017" i="2"/>
  <c r="I2016" i="2"/>
  <c r="I2015" i="2"/>
  <c r="I2014" i="2"/>
  <c r="I2013" i="2"/>
  <c r="I2012" i="2"/>
  <c r="I2010" i="2"/>
  <c r="I2009" i="2"/>
  <c r="I2006" i="2"/>
  <c r="I2005" i="2"/>
  <c r="I2004" i="2"/>
  <c r="I2003" i="2"/>
  <c r="I2002" i="2"/>
  <c r="I2001" i="2"/>
  <c r="I2000" i="2"/>
  <c r="I1999" i="2"/>
  <c r="I1998" i="2"/>
  <c r="I1997" i="2"/>
  <c r="I1996" i="2"/>
  <c r="I1995" i="2"/>
  <c r="I1994" i="2"/>
  <c r="I1993" i="2"/>
  <c r="I1992" i="2"/>
  <c r="I1991" i="2"/>
  <c r="I1990" i="2"/>
  <c r="I1989" i="2"/>
  <c r="I1987" i="2"/>
  <c r="I1986" i="2"/>
  <c r="I1985" i="2"/>
  <c r="I1984" i="2"/>
  <c r="I1983" i="2"/>
  <c r="I1982" i="2"/>
  <c r="I1981" i="2"/>
  <c r="I1980" i="2"/>
  <c r="I1979" i="2"/>
  <c r="I1978" i="2"/>
  <c r="I1977" i="2"/>
  <c r="I1976" i="2"/>
  <c r="I1975" i="2"/>
  <c r="I1974" i="2"/>
  <c r="I1973" i="2"/>
  <c r="I1972" i="2"/>
  <c r="I1970" i="2"/>
  <c r="I1969" i="2"/>
  <c r="I1968" i="2"/>
  <c r="I1967" i="2"/>
  <c r="I1966" i="2"/>
  <c r="I1964" i="2"/>
  <c r="I1963" i="2"/>
  <c r="I1962" i="2"/>
  <c r="I1961" i="2"/>
  <c r="I1960" i="2"/>
  <c r="I1959" i="2"/>
  <c r="I1958" i="2"/>
  <c r="I1957" i="2"/>
  <c r="I1956" i="2"/>
  <c r="I1955" i="2"/>
  <c r="I1954" i="2"/>
  <c r="I1953" i="2"/>
  <c r="I1952" i="2"/>
  <c r="I1951" i="2"/>
  <c r="I1950" i="2"/>
  <c r="I1949" i="2"/>
  <c r="I1948" i="2"/>
  <c r="I1947" i="2"/>
  <c r="I1946" i="2"/>
  <c r="I1945" i="2"/>
  <c r="I1944" i="2"/>
  <c r="I1943" i="2"/>
  <c r="I1942" i="2"/>
  <c r="I1941" i="2"/>
  <c r="I1940" i="2"/>
  <c r="I1939" i="2"/>
  <c r="I1938" i="2"/>
  <c r="I1937" i="2"/>
  <c r="I1936" i="2"/>
  <c r="I1935" i="2"/>
  <c r="I1934" i="2"/>
  <c r="I1933" i="2"/>
  <c r="I1932" i="2"/>
  <c r="I1931" i="2"/>
  <c r="I1930" i="2"/>
  <c r="I1929" i="2"/>
  <c r="I1928" i="2"/>
  <c r="I1927" i="2"/>
  <c r="I1926" i="2"/>
  <c r="I1925" i="2"/>
  <c r="I1924" i="2"/>
  <c r="I1923" i="2"/>
  <c r="I1921" i="2"/>
  <c r="I1920" i="2"/>
  <c r="I1919" i="2"/>
  <c r="I1918" i="2"/>
  <c r="I1917" i="2"/>
  <c r="I1916" i="2"/>
  <c r="I1915" i="2"/>
  <c r="I1914" i="2"/>
  <c r="I1913" i="2"/>
  <c r="I1912" i="2"/>
  <c r="I1911" i="2"/>
  <c r="I1910" i="2"/>
  <c r="I1909" i="2"/>
  <c r="I1908" i="2"/>
  <c r="I1907" i="2"/>
  <c r="I1906" i="2"/>
  <c r="I1905" i="2"/>
  <c r="I1904" i="2"/>
  <c r="I1903" i="2"/>
  <c r="I1902" i="2"/>
  <c r="I1901" i="2"/>
  <c r="I1900" i="2"/>
  <c r="I1899" i="2"/>
  <c r="I1898" i="2"/>
  <c r="I1897" i="2"/>
  <c r="I1896" i="2"/>
  <c r="I1895" i="2"/>
  <c r="I1894" i="2"/>
  <c r="I1893" i="2"/>
  <c r="I1892" i="2"/>
  <c r="I1891" i="2"/>
  <c r="I1890" i="2"/>
  <c r="I1889" i="2"/>
  <c r="I1888" i="2"/>
  <c r="I1887" i="2"/>
  <c r="I1886" i="2"/>
  <c r="I1884" i="2"/>
  <c r="I1883" i="2"/>
  <c r="I1882" i="2"/>
  <c r="I1881" i="2"/>
  <c r="I1880" i="2"/>
  <c r="I1879" i="2"/>
  <c r="I1878" i="2"/>
  <c r="I1877" i="2"/>
  <c r="I1876" i="2"/>
  <c r="I1875" i="2"/>
  <c r="I1874" i="2"/>
  <c r="I1873" i="2"/>
  <c r="I1872" i="2"/>
  <c r="I1871" i="2"/>
  <c r="I1870" i="2"/>
  <c r="I1869" i="2"/>
  <c r="I1868" i="2"/>
  <c r="I1867" i="2"/>
  <c r="I1866" i="2"/>
  <c r="I1865" i="2"/>
  <c r="I1864" i="2"/>
  <c r="I1863" i="2"/>
  <c r="I1862" i="2"/>
  <c r="I1861" i="2"/>
  <c r="I1860" i="2"/>
  <c r="I1859" i="2"/>
  <c r="I1858" i="2"/>
  <c r="I1857" i="2"/>
  <c r="I1856" i="2"/>
  <c r="I1855" i="2"/>
  <c r="I1854" i="2"/>
  <c r="I1853" i="2"/>
  <c r="I1852" i="2"/>
  <c r="I1851" i="2"/>
  <c r="I1850" i="2"/>
  <c r="I1848" i="2"/>
  <c r="I1847" i="2"/>
  <c r="I1846" i="2"/>
  <c r="I1845" i="2"/>
  <c r="I1844" i="2"/>
  <c r="I1843" i="2"/>
  <c r="I1842" i="2"/>
  <c r="I1841" i="2"/>
  <c r="I1840" i="2"/>
  <c r="I1839" i="2"/>
  <c r="I1838" i="2"/>
  <c r="I1837" i="2"/>
  <c r="I1836" i="2"/>
  <c r="I1835" i="2"/>
  <c r="I1834" i="2"/>
  <c r="I1833" i="2"/>
  <c r="I1832" i="2"/>
  <c r="I1831" i="2"/>
  <c r="I1830" i="2"/>
  <c r="I1829" i="2"/>
  <c r="I1828" i="2"/>
  <c r="I1827" i="2"/>
  <c r="I1826" i="2"/>
  <c r="I1825" i="2"/>
  <c r="I1824" i="2"/>
  <c r="I1823" i="2"/>
  <c r="I1822" i="2"/>
  <c r="I1821" i="2"/>
  <c r="I1820" i="2"/>
  <c r="I1819" i="2"/>
  <c r="I1818" i="2"/>
  <c r="I1817" i="2"/>
  <c r="I1816" i="2"/>
  <c r="I1815" i="2"/>
  <c r="I1814" i="2"/>
  <c r="I1812" i="2"/>
  <c r="I1811" i="2"/>
  <c r="I1810" i="2"/>
  <c r="I1809" i="2"/>
  <c r="I1808" i="2"/>
  <c r="I1807" i="2"/>
  <c r="I1805" i="2"/>
  <c r="I1804" i="2"/>
  <c r="I1803" i="2"/>
  <c r="I1801" i="2"/>
  <c r="I1800" i="2"/>
  <c r="I1799" i="2"/>
  <c r="I1797" i="2"/>
  <c r="I1796" i="2"/>
  <c r="I1795" i="2"/>
  <c r="I1794" i="2"/>
  <c r="I1792" i="2"/>
  <c r="I1791" i="2"/>
  <c r="I1790" i="2"/>
  <c r="I1789" i="2"/>
  <c r="I1787" i="2"/>
  <c r="I1786" i="2"/>
  <c r="I1785" i="2"/>
  <c r="I1784" i="2"/>
  <c r="I1783" i="2"/>
  <c r="I1782" i="2"/>
  <c r="I1781" i="2"/>
  <c r="I1780" i="2"/>
  <c r="I1779" i="2"/>
  <c r="I1778" i="2"/>
  <c r="I1777" i="2"/>
  <c r="I1776" i="2"/>
  <c r="I1775" i="2"/>
  <c r="I1774" i="2"/>
  <c r="I1773" i="2"/>
  <c r="I1772" i="2"/>
  <c r="I1771" i="2"/>
  <c r="I1769" i="2"/>
  <c r="I1768" i="2"/>
  <c r="I1765" i="2"/>
  <c r="I1762" i="2"/>
  <c r="I1761" i="2"/>
  <c r="I1760" i="2"/>
  <c r="I1759" i="2"/>
  <c r="I1758" i="2"/>
  <c r="I1757" i="2"/>
  <c r="I1756" i="2"/>
  <c r="I1755" i="2"/>
  <c r="I1754" i="2"/>
  <c r="I1753" i="2"/>
  <c r="I1752" i="2"/>
  <c r="I1751" i="2"/>
  <c r="I1750" i="2"/>
  <c r="I1749" i="2"/>
  <c r="I1748" i="2"/>
  <c r="I1747" i="2"/>
  <c r="I1746" i="2"/>
  <c r="I1745" i="2"/>
  <c r="I1743" i="2"/>
  <c r="I1742" i="2"/>
  <c r="I1739" i="2"/>
  <c r="I1736" i="2"/>
  <c r="I1735" i="2"/>
  <c r="I1734" i="2"/>
  <c r="I1733" i="2"/>
  <c r="I1732" i="2"/>
  <c r="I1731" i="2"/>
  <c r="I1730" i="2"/>
  <c r="I1729" i="2"/>
  <c r="I1728" i="2"/>
  <c r="I1727" i="2"/>
  <c r="I1726" i="2"/>
  <c r="I1725" i="2"/>
  <c r="I1724" i="2"/>
  <c r="I1723" i="2"/>
  <c r="I1722" i="2"/>
  <c r="I1721" i="2"/>
  <c r="I1720" i="2"/>
  <c r="I1718" i="2"/>
  <c r="I1717" i="2"/>
  <c r="I1716" i="2"/>
  <c r="I1715" i="2"/>
  <c r="I1714" i="2"/>
  <c r="I1712" i="2"/>
  <c r="I1711" i="2"/>
  <c r="I1710" i="2"/>
  <c r="I1709" i="2"/>
  <c r="I1708" i="2"/>
  <c r="I1707" i="2"/>
  <c r="I1706" i="2"/>
  <c r="I1705" i="2"/>
  <c r="I1704" i="2"/>
  <c r="I1703" i="2"/>
  <c r="I1702" i="2"/>
  <c r="I1701" i="2"/>
  <c r="I1700" i="2"/>
  <c r="I1699" i="2"/>
  <c r="I1698" i="2"/>
  <c r="I1697" i="2"/>
  <c r="I1696" i="2"/>
  <c r="I1695" i="2"/>
  <c r="I1694" i="2"/>
  <c r="I1693" i="2"/>
  <c r="I1692" i="2"/>
  <c r="I1691" i="2"/>
  <c r="I1690" i="2"/>
  <c r="I1689" i="2"/>
  <c r="I1688" i="2"/>
  <c r="I1687" i="2"/>
  <c r="I1686" i="2"/>
  <c r="I1685" i="2"/>
  <c r="I1684" i="2"/>
  <c r="I1682" i="2"/>
  <c r="I1681" i="2"/>
  <c r="I1678" i="2"/>
  <c r="I1677" i="2"/>
  <c r="I1676" i="2"/>
  <c r="I1675" i="2"/>
  <c r="I1674" i="2"/>
  <c r="I1673" i="2"/>
  <c r="I1672" i="2"/>
  <c r="I1671" i="2"/>
  <c r="I1670" i="2"/>
  <c r="I1669" i="2"/>
  <c r="I1668" i="2"/>
  <c r="I1667" i="2"/>
  <c r="I1665" i="2"/>
  <c r="I1664" i="2"/>
  <c r="I1663" i="2"/>
  <c r="I1662" i="2"/>
  <c r="I1661" i="2"/>
  <c r="I1660" i="2"/>
  <c r="I1659" i="2"/>
  <c r="I1658" i="2"/>
  <c r="I1657" i="2"/>
  <c r="I1656" i="2"/>
  <c r="I1655" i="2"/>
  <c r="I1654" i="2"/>
  <c r="I1652" i="2"/>
  <c r="I1651" i="2"/>
  <c r="I1650" i="2"/>
  <c r="I1649" i="2"/>
  <c r="I1648" i="2"/>
  <c r="I1647" i="2"/>
  <c r="I1646" i="2"/>
  <c r="I1645" i="2"/>
  <c r="I1644" i="2"/>
  <c r="I1643" i="2"/>
  <c r="I1642" i="2"/>
  <c r="I1640" i="2"/>
  <c r="I1639" i="2"/>
  <c r="I1638" i="2"/>
  <c r="I1637" i="2"/>
  <c r="I1636" i="2"/>
  <c r="I1635" i="2"/>
  <c r="I1634" i="2"/>
  <c r="I1633" i="2"/>
  <c r="I1632" i="2"/>
  <c r="I1631" i="2"/>
  <c r="I1629" i="2"/>
  <c r="I1628" i="2"/>
  <c r="I1627" i="2"/>
  <c r="I1626" i="2"/>
  <c r="I1625" i="2"/>
  <c r="I1624" i="2"/>
  <c r="I1622" i="2"/>
  <c r="I1621" i="2"/>
  <c r="I1620" i="2"/>
  <c r="I1619" i="2"/>
  <c r="I1618" i="2"/>
  <c r="I1617" i="2"/>
  <c r="I1616" i="2"/>
  <c r="I1615" i="2"/>
  <c r="I1614" i="2"/>
  <c r="I1613" i="2"/>
  <c r="I1612" i="2"/>
  <c r="I1611" i="2"/>
  <c r="I1610" i="2"/>
  <c r="I1609" i="2"/>
  <c r="I1608" i="2"/>
  <c r="I1607" i="2"/>
  <c r="I1606" i="2"/>
  <c r="I1605" i="2"/>
  <c r="I1604" i="2"/>
  <c r="I1602" i="2"/>
  <c r="I1601" i="2"/>
  <c r="I1600" i="2"/>
  <c r="I1599" i="2"/>
  <c r="I1598" i="2"/>
  <c r="I1597" i="2"/>
  <c r="I1596" i="2"/>
  <c r="I1595" i="2"/>
  <c r="I1594" i="2"/>
  <c r="I1593" i="2"/>
  <c r="I1592" i="2"/>
  <c r="I1591" i="2"/>
  <c r="I1590" i="2"/>
  <c r="I1589" i="2"/>
  <c r="I1588" i="2"/>
  <c r="I1586" i="2"/>
  <c r="I1585" i="2"/>
  <c r="I1584" i="2"/>
  <c r="I1583" i="2"/>
  <c r="I1582" i="2"/>
  <c r="I1581" i="2"/>
  <c r="I1580" i="2"/>
  <c r="I1579" i="2"/>
  <c r="I1578" i="2"/>
  <c r="I1577" i="2"/>
  <c r="I1576" i="2"/>
  <c r="I1575" i="2"/>
  <c r="I1573" i="2"/>
  <c r="I1572" i="2"/>
  <c r="I1571" i="2"/>
  <c r="I1570" i="2"/>
  <c r="I1569" i="2"/>
  <c r="I1568" i="2"/>
  <c r="I1566" i="2"/>
  <c r="I1565" i="2"/>
  <c r="I1564" i="2"/>
  <c r="I1563" i="2"/>
  <c r="I1562" i="2"/>
  <c r="I1561" i="2"/>
  <c r="I1560" i="2"/>
  <c r="I1559" i="2"/>
  <c r="I1557" i="2"/>
  <c r="I1556" i="2"/>
  <c r="I1555" i="2"/>
  <c r="I1554" i="2"/>
  <c r="I1553" i="2"/>
  <c r="I1552" i="2"/>
  <c r="I1551" i="2"/>
  <c r="I1550" i="2"/>
  <c r="I1548" i="2"/>
  <c r="I1547" i="2"/>
  <c r="I1546" i="2"/>
  <c r="I1545" i="2"/>
  <c r="I1544" i="2"/>
  <c r="I1543" i="2"/>
  <c r="I1541" i="2"/>
  <c r="I1540" i="2"/>
  <c r="I1539" i="2"/>
  <c r="I1538" i="2"/>
  <c r="I1537" i="2"/>
  <c r="I1535" i="2"/>
  <c r="I1534" i="2"/>
  <c r="I1533" i="2"/>
  <c r="I1532" i="2"/>
  <c r="I1531" i="2"/>
  <c r="I1530" i="2"/>
  <c r="I1529" i="2"/>
  <c r="I1527" i="2"/>
  <c r="I1526" i="2"/>
  <c r="I1525" i="2"/>
  <c r="I1524" i="2"/>
  <c r="I1523" i="2"/>
  <c r="I1522" i="2"/>
  <c r="I1521" i="2"/>
  <c r="I1519" i="2"/>
  <c r="I1518" i="2"/>
  <c r="I1517" i="2"/>
  <c r="I1516" i="2"/>
  <c r="I1515" i="2"/>
  <c r="I1513" i="2"/>
  <c r="I1512" i="2"/>
  <c r="I1511" i="2"/>
  <c r="I1510" i="2"/>
  <c r="I1509" i="2"/>
  <c r="I1508" i="2"/>
  <c r="I1507" i="2"/>
  <c r="I1505" i="2"/>
  <c r="I1504" i="2"/>
  <c r="I1503" i="2"/>
  <c r="I1502" i="2"/>
  <c r="I1501" i="2"/>
  <c r="I1500" i="2"/>
  <c r="I1499" i="2"/>
  <c r="I1498" i="2"/>
  <c r="I1496" i="2"/>
  <c r="I1495" i="2"/>
  <c r="I1494" i="2"/>
  <c r="I1493" i="2"/>
  <c r="I1492" i="2"/>
  <c r="I1491" i="2"/>
  <c r="I1490" i="2"/>
  <c r="I1489" i="2"/>
  <c r="I1488" i="2"/>
  <c r="I1487" i="2"/>
  <c r="I1486" i="2"/>
  <c r="I1485" i="2"/>
  <c r="I1484" i="2"/>
  <c r="I1483" i="2"/>
  <c r="I1482" i="2"/>
  <c r="I1481" i="2"/>
  <c r="I1479" i="2"/>
  <c r="I1478" i="2"/>
  <c r="I1477" i="2"/>
  <c r="I1476" i="2"/>
  <c r="I1475" i="2"/>
  <c r="I1474" i="2"/>
  <c r="I1473" i="2"/>
  <c r="I1472" i="2"/>
  <c r="I1470" i="2"/>
  <c r="I1469" i="2"/>
  <c r="I1468" i="2"/>
  <c r="I1467" i="2"/>
  <c r="I1466" i="2"/>
  <c r="I1465" i="2"/>
  <c r="I1464" i="2"/>
  <c r="I1463" i="2"/>
  <c r="I1462" i="2"/>
  <c r="I1461" i="2"/>
  <c r="I1460" i="2"/>
  <c r="I1459" i="2"/>
  <c r="I1458" i="2"/>
  <c r="I1457" i="2"/>
  <c r="I1456" i="2"/>
  <c r="I1455" i="2"/>
  <c r="I1454" i="2"/>
  <c r="I1453" i="2"/>
  <c r="I1452" i="2"/>
  <c r="I1451" i="2"/>
  <c r="I1449" i="2"/>
  <c r="I1448" i="2"/>
  <c r="I1447" i="2"/>
  <c r="I1446" i="2"/>
  <c r="I1444" i="2"/>
  <c r="I1443" i="2"/>
  <c r="I1442" i="2"/>
  <c r="I1441" i="2"/>
  <c r="I1440" i="2"/>
  <c r="I1439" i="2"/>
  <c r="I1438" i="2"/>
  <c r="I1437" i="2"/>
  <c r="I1436" i="2"/>
  <c r="I1435" i="2"/>
  <c r="I1434" i="2"/>
  <c r="I1433" i="2"/>
  <c r="I1431" i="2"/>
  <c r="I1430" i="2"/>
  <c r="I1429" i="2"/>
  <c r="I1427" i="2"/>
  <c r="I1426" i="2"/>
  <c r="I1425" i="2"/>
  <c r="I1424" i="2"/>
  <c r="I1423" i="2"/>
  <c r="I1422" i="2"/>
  <c r="I1421" i="2"/>
  <c r="I1420" i="2"/>
  <c r="I1419" i="2"/>
  <c r="I1418" i="2"/>
  <c r="I1417" i="2"/>
  <c r="I1416" i="2"/>
  <c r="I1415" i="2"/>
  <c r="I1414" i="2"/>
  <c r="I1413" i="2"/>
  <c r="I1412" i="2"/>
  <c r="I1411" i="2"/>
  <c r="I1410" i="2"/>
  <c r="I1408" i="2"/>
  <c r="I1407" i="2"/>
  <c r="I1405" i="2"/>
  <c r="I1404" i="2"/>
  <c r="I1393" i="2"/>
  <c r="I1392" i="2"/>
  <c r="I1391" i="2"/>
  <c r="I1390" i="2"/>
  <c r="I1389" i="2"/>
  <c r="I1388" i="2"/>
  <c r="I1387" i="2"/>
  <c r="I1386" i="2"/>
  <c r="I1385" i="2"/>
  <c r="I1383" i="2"/>
  <c r="I1382" i="2"/>
  <c r="I1381" i="2"/>
  <c r="I1380" i="2"/>
  <c r="I1379" i="2"/>
  <c r="I1378" i="2"/>
  <c r="I1377" i="2"/>
  <c r="I1375" i="2"/>
  <c r="I1374" i="2"/>
  <c r="I1373" i="2"/>
  <c r="I1372" i="2"/>
  <c r="I1371" i="2"/>
  <c r="I1370" i="2"/>
  <c r="I1369" i="2"/>
  <c r="I1368" i="2"/>
  <c r="I1367" i="2"/>
  <c r="I1366" i="2"/>
  <c r="I1365" i="2"/>
  <c r="I1364" i="2"/>
  <c r="I1363" i="2"/>
  <c r="I1362" i="2"/>
  <c r="I1361" i="2"/>
  <c r="I1360" i="2"/>
  <c r="I1359" i="2"/>
  <c r="I1358" i="2"/>
  <c r="I1357" i="2"/>
  <c r="I1356" i="2"/>
  <c r="I1355" i="2"/>
  <c r="I1354" i="2"/>
  <c r="I1353" i="2"/>
  <c r="I1352" i="2"/>
  <c r="I1350" i="2"/>
  <c r="I1349" i="2"/>
  <c r="I1348" i="2"/>
  <c r="I1347" i="2"/>
  <c r="I1346" i="2"/>
  <c r="I1345" i="2"/>
  <c r="I1343" i="2"/>
  <c r="I1342" i="2"/>
  <c r="I1341" i="2"/>
  <c r="I1340" i="2"/>
  <c r="I1339" i="2"/>
  <c r="I1338" i="2"/>
  <c r="I1337" i="2"/>
  <c r="I1336" i="2"/>
  <c r="I1334" i="2"/>
  <c r="I1333" i="2"/>
  <c r="I1331" i="2"/>
  <c r="I1330" i="2"/>
  <c r="I1329" i="2"/>
  <c r="I1328" i="2"/>
  <c r="I1327" i="2"/>
  <c r="I1326" i="2"/>
  <c r="I1325" i="2"/>
  <c r="I1324" i="2"/>
  <c r="I1323" i="2"/>
  <c r="I1322" i="2"/>
  <c r="I1321" i="2"/>
  <c r="I1320" i="2"/>
  <c r="I1319" i="2"/>
  <c r="I1318" i="2"/>
  <c r="I1317" i="2"/>
  <c r="I1316" i="2"/>
  <c r="I1315" i="2"/>
  <c r="I1314" i="2"/>
  <c r="I1313" i="2"/>
  <c r="I1312" i="2"/>
  <c r="I1311" i="2"/>
  <c r="I1310" i="2"/>
  <c r="I1309" i="2"/>
  <c r="I1308" i="2"/>
  <c r="I1307" i="2"/>
  <c r="I1306" i="2"/>
  <c r="I1305" i="2"/>
  <c r="I1304" i="2"/>
  <c r="I1303" i="2"/>
  <c r="I1302" i="2"/>
  <c r="I1301" i="2"/>
  <c r="I1300" i="2"/>
  <c r="I1299" i="2"/>
  <c r="I1298" i="2"/>
  <c r="I1297" i="2"/>
  <c r="I1296" i="2"/>
  <c r="I1295" i="2"/>
  <c r="I1294" i="2"/>
  <c r="I1293" i="2"/>
  <c r="I1292" i="2"/>
  <c r="I1291" i="2"/>
  <c r="I1290" i="2"/>
  <c r="I1289" i="2"/>
  <c r="I1288" i="2"/>
  <c r="I1287" i="2"/>
  <c r="I1286" i="2"/>
  <c r="I1285" i="2"/>
  <c r="I1284" i="2"/>
  <c r="I1283" i="2"/>
  <c r="I1282" i="2"/>
  <c r="I1281" i="2"/>
  <c r="I1280" i="2"/>
  <c r="I1278" i="2"/>
  <c r="I1277" i="2"/>
  <c r="I1275" i="2"/>
  <c r="I1274" i="2"/>
  <c r="I1273" i="2"/>
  <c r="I1272" i="2"/>
  <c r="I1271" i="2"/>
  <c r="I1270" i="2"/>
  <c r="I1269" i="2"/>
  <c r="I1268" i="2"/>
  <c r="I1267" i="2"/>
  <c r="I1266" i="2"/>
  <c r="I1265" i="2"/>
  <c r="I1264" i="2"/>
  <c r="I1263" i="2"/>
  <c r="I1262" i="2"/>
  <c r="I1261" i="2"/>
  <c r="I1260" i="2"/>
  <c r="I1259" i="2"/>
  <c r="I1258" i="2"/>
  <c r="I1257" i="2"/>
  <c r="I1256" i="2"/>
  <c r="I1255" i="2"/>
  <c r="I1254" i="2"/>
  <c r="I1253" i="2"/>
  <c r="I1252" i="2"/>
  <c r="I1251" i="2"/>
  <c r="I1250" i="2"/>
  <c r="I1249" i="2"/>
  <c r="I1248" i="2"/>
  <c r="I1247" i="2"/>
  <c r="I1246" i="2"/>
  <c r="I1245" i="2"/>
  <c r="I1244" i="2"/>
  <c r="I1243" i="2"/>
  <c r="I1242" i="2"/>
  <c r="I1241" i="2"/>
  <c r="I1240" i="2"/>
  <c r="I1239" i="2"/>
  <c r="I1238" i="2"/>
  <c r="I1237" i="2"/>
  <c r="I1236" i="2"/>
  <c r="I1235" i="2"/>
  <c r="I1234" i="2"/>
  <c r="I1233" i="2"/>
  <c r="I1232" i="2"/>
  <c r="I1231" i="2"/>
  <c r="I1230" i="2"/>
  <c r="I1229" i="2"/>
  <c r="I1228" i="2"/>
  <c r="I1227" i="2"/>
  <c r="I1226" i="2"/>
  <c r="I1225" i="2"/>
  <c r="I1224" i="2"/>
  <c r="I1222" i="2"/>
  <c r="I1221" i="2"/>
  <c r="I1219" i="2"/>
  <c r="I1218" i="2"/>
  <c r="I1217" i="2"/>
  <c r="I1216" i="2"/>
  <c r="I1215" i="2"/>
  <c r="I1214" i="2"/>
  <c r="I1213" i="2"/>
  <c r="I1212" i="2"/>
  <c r="I1211" i="2"/>
  <c r="I1210" i="2"/>
  <c r="I1209" i="2"/>
  <c r="I1208" i="2"/>
  <c r="I1207" i="2"/>
  <c r="I1206" i="2"/>
  <c r="I1205" i="2"/>
  <c r="I1204" i="2"/>
  <c r="I1203" i="2"/>
  <c r="I1202" i="2"/>
  <c r="I1201" i="2"/>
  <c r="I1200" i="2"/>
  <c r="I1199" i="2"/>
  <c r="I1198" i="2"/>
  <c r="I1197" i="2"/>
  <c r="I1196" i="2"/>
  <c r="I1195" i="2"/>
  <c r="I1194" i="2"/>
  <c r="I1193" i="2"/>
  <c r="I1192" i="2"/>
  <c r="I1191" i="2"/>
  <c r="I1190" i="2"/>
  <c r="I1189" i="2"/>
  <c r="I1188" i="2"/>
  <c r="I1187" i="2"/>
  <c r="I1186" i="2"/>
  <c r="I1185" i="2"/>
  <c r="I1184" i="2"/>
  <c r="I1183" i="2"/>
  <c r="I1182" i="2"/>
  <c r="I1181" i="2"/>
  <c r="I1180" i="2"/>
  <c r="I1179" i="2"/>
  <c r="I1178" i="2"/>
  <c r="I1177" i="2"/>
  <c r="I1176" i="2"/>
  <c r="I1175" i="2"/>
  <c r="I1174" i="2"/>
  <c r="I1173" i="2"/>
  <c r="I1172" i="2"/>
  <c r="I1171" i="2"/>
  <c r="I1170" i="2"/>
  <c r="I1169" i="2"/>
  <c r="I1168" i="2"/>
  <c r="I1166" i="2"/>
  <c r="I1165" i="2"/>
  <c r="I1164" i="2"/>
  <c r="I1163" i="2"/>
  <c r="I1162" i="2"/>
  <c r="I1161" i="2"/>
  <c r="I1160" i="2"/>
  <c r="I1159" i="2"/>
  <c r="I1158" i="2"/>
  <c r="I1156" i="2"/>
  <c r="I1155" i="2"/>
  <c r="I1154" i="2"/>
  <c r="I1153" i="2"/>
  <c r="I1152" i="2"/>
  <c r="I1151" i="2"/>
  <c r="I1149" i="2"/>
  <c r="I1148" i="2"/>
  <c r="I1147" i="2"/>
  <c r="I1146" i="2"/>
  <c r="I1145" i="2"/>
  <c r="I1144" i="2"/>
  <c r="I1143" i="2"/>
  <c r="I1142" i="2"/>
  <c r="I1141" i="2"/>
  <c r="I1140" i="2"/>
  <c r="I1139" i="2"/>
  <c r="I1137" i="2"/>
  <c r="I1136" i="2"/>
  <c r="I1135" i="2"/>
  <c r="I1134" i="2"/>
  <c r="I1133" i="2"/>
  <c r="I1132" i="2"/>
  <c r="I1131" i="2"/>
  <c r="I1130" i="2"/>
  <c r="I1129" i="2"/>
  <c r="I1127" i="2"/>
  <c r="I1126" i="2"/>
  <c r="I1125" i="2"/>
  <c r="I1124" i="2"/>
  <c r="I1123" i="2"/>
  <c r="I1121" i="2"/>
  <c r="I1120" i="2"/>
  <c r="I1119" i="2"/>
  <c r="I1118" i="2"/>
  <c r="I1117" i="2"/>
  <c r="I1116" i="2"/>
  <c r="I1114" i="2"/>
  <c r="I1113" i="2"/>
  <c r="I1112" i="2"/>
  <c r="I1111" i="2"/>
  <c r="I1110" i="2"/>
  <c r="I1109" i="2"/>
  <c r="I1108" i="2"/>
  <c r="I1107" i="2"/>
  <c r="I1106" i="2"/>
  <c r="I1105" i="2"/>
  <c r="I1104" i="2"/>
  <c r="I1103" i="2"/>
  <c r="I1102" i="2"/>
  <c r="I1101" i="2"/>
  <c r="I1100" i="2"/>
  <c r="I1098" i="2"/>
  <c r="I1097" i="2"/>
  <c r="I1096" i="2"/>
  <c r="I1094" i="2"/>
  <c r="I1093" i="2"/>
  <c r="I1092" i="2"/>
  <c r="I1090" i="2"/>
  <c r="I1089" i="2"/>
  <c r="I1088" i="2"/>
  <c r="I1087" i="2"/>
  <c r="I1085" i="2"/>
  <c r="I1084" i="2"/>
  <c r="I1083" i="2"/>
  <c r="I1082" i="2"/>
  <c r="I1081" i="2"/>
  <c r="I1080" i="2"/>
  <c r="I1078" i="2"/>
  <c r="I1077" i="2"/>
  <c r="I1076" i="2"/>
  <c r="I1073" i="2"/>
  <c r="I1072" i="2"/>
  <c r="I1071" i="2"/>
  <c r="I1070" i="2"/>
  <c r="I1069" i="2"/>
  <c r="I1067" i="2"/>
  <c r="I1066" i="2"/>
  <c r="I1065" i="2"/>
  <c r="I1064" i="2"/>
  <c r="I1063" i="2"/>
  <c r="I1062" i="2"/>
  <c r="I1061" i="2"/>
  <c r="I1060" i="2"/>
  <c r="I1059" i="2"/>
  <c r="I1058" i="2"/>
  <c r="I1057" i="2"/>
  <c r="I1055" i="2"/>
  <c r="I1054" i="2"/>
  <c r="I1053" i="2"/>
  <c r="I1052" i="2"/>
  <c r="I1051" i="2"/>
  <c r="I1050" i="2"/>
  <c r="I1049" i="2"/>
  <c r="I1048" i="2"/>
  <c r="I1047" i="2"/>
  <c r="I1046" i="2"/>
  <c r="I1045" i="2"/>
  <c r="I1043" i="2"/>
  <c r="I1042" i="2"/>
  <c r="I1041" i="2"/>
  <c r="I1040" i="2"/>
  <c r="I1038" i="2"/>
  <c r="I1037" i="2"/>
  <c r="I1036" i="2"/>
  <c r="I1035" i="2"/>
  <c r="I1034" i="2"/>
  <c r="I1033" i="2"/>
  <c r="I1032" i="2"/>
  <c r="I1031" i="2"/>
  <c r="I1030" i="2"/>
  <c r="I1029" i="2"/>
  <c r="I1028" i="2"/>
  <c r="I1027" i="2"/>
  <c r="I1026" i="2"/>
  <c r="I1025" i="2"/>
  <c r="I1024" i="2"/>
  <c r="I1023" i="2"/>
  <c r="I1022" i="2"/>
  <c r="I1021" i="2"/>
  <c r="I1020" i="2"/>
  <c r="I1019" i="2"/>
  <c r="I1018" i="2"/>
  <c r="I1017" i="2"/>
  <c r="I1016" i="2"/>
  <c r="I1015" i="2"/>
  <c r="I1014" i="2"/>
  <c r="I1012" i="2"/>
  <c r="I1011" i="2"/>
  <c r="I1010" i="2"/>
  <c r="I1009" i="2"/>
  <c r="I1008" i="2"/>
  <c r="I1007" i="2"/>
  <c r="I1006" i="2"/>
  <c r="I1005" i="2"/>
  <c r="I1004" i="2"/>
  <c r="I1003" i="2"/>
  <c r="I1002" i="2"/>
  <c r="I1001" i="2"/>
  <c r="I1000" i="2"/>
  <c r="I999" i="2"/>
  <c r="I998" i="2"/>
  <c r="I997" i="2"/>
  <c r="I996" i="2"/>
  <c r="I995" i="2"/>
  <c r="I994" i="2"/>
  <c r="I993" i="2"/>
  <c r="I992" i="2"/>
  <c r="I991" i="2"/>
  <c r="I990" i="2"/>
  <c r="I988" i="2"/>
  <c r="I987" i="2"/>
  <c r="I986" i="2"/>
  <c r="I985" i="2"/>
  <c r="I984" i="2"/>
  <c r="I983" i="2"/>
  <c r="I982" i="2"/>
  <c r="I981" i="2"/>
  <c r="I980" i="2"/>
  <c r="I979" i="2"/>
  <c r="I977" i="2"/>
  <c r="I976" i="2"/>
  <c r="I975" i="2"/>
  <c r="I974" i="2"/>
  <c r="I973" i="2"/>
  <c r="I971" i="2"/>
  <c r="I970" i="2"/>
  <c r="I969" i="2"/>
  <c r="I968" i="2"/>
  <c r="I967" i="2"/>
  <c r="I966" i="2"/>
  <c r="I965" i="2"/>
  <c r="I964" i="2"/>
  <c r="I962" i="2"/>
  <c r="I961" i="2"/>
  <c r="I960" i="2"/>
  <c r="I959" i="2"/>
  <c r="I958" i="2"/>
  <c r="I957" i="2"/>
  <c r="I956" i="2"/>
  <c r="I955" i="2"/>
  <c r="I954" i="2"/>
  <c r="I953" i="2"/>
  <c r="I952" i="2"/>
  <c r="I951" i="2"/>
  <c r="I949" i="2"/>
  <c r="I948" i="2"/>
  <c r="I945" i="2"/>
  <c r="I944" i="2"/>
  <c r="I943" i="2"/>
  <c r="I942" i="2"/>
  <c r="I941" i="2"/>
  <c r="I940" i="2"/>
  <c r="I939" i="2"/>
  <c r="I938" i="2"/>
  <c r="I937" i="2"/>
  <c r="I936" i="2"/>
  <c r="I935" i="2"/>
  <c r="I934" i="2"/>
  <c r="I933" i="2"/>
  <c r="I932" i="2"/>
  <c r="I931" i="2"/>
  <c r="I930" i="2"/>
  <c r="I928" i="2"/>
  <c r="I927" i="2"/>
  <c r="I924" i="2"/>
  <c r="I923" i="2"/>
  <c r="I922" i="2"/>
  <c r="I921" i="2"/>
  <c r="I920" i="2"/>
  <c r="I919" i="2"/>
  <c r="I918" i="2"/>
  <c r="I917" i="2"/>
  <c r="I916" i="2"/>
  <c r="I915" i="2"/>
  <c r="I914" i="2"/>
  <c r="I913" i="2"/>
  <c r="I912" i="2"/>
  <c r="I911" i="2"/>
  <c r="I910" i="2"/>
  <c r="I909" i="2"/>
  <c r="I907" i="2"/>
  <c r="I906" i="2"/>
  <c r="I903" i="2"/>
  <c r="I902" i="2"/>
  <c r="I901" i="2"/>
  <c r="I900" i="2"/>
  <c r="I899" i="2"/>
  <c r="I898" i="2"/>
  <c r="I897" i="2"/>
  <c r="I896" i="2"/>
  <c r="I895" i="2"/>
  <c r="I894" i="2"/>
  <c r="I893" i="2"/>
  <c r="I892" i="2"/>
  <c r="I891" i="2"/>
  <c r="I890" i="2"/>
  <c r="I889" i="2"/>
  <c r="I888" i="2"/>
  <c r="I887" i="2"/>
  <c r="I885" i="2"/>
  <c r="I884" i="2"/>
  <c r="I881" i="2"/>
  <c r="I880" i="2"/>
  <c r="I879" i="2"/>
  <c r="I878" i="2"/>
  <c r="I877" i="2"/>
  <c r="I876"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49" i="2"/>
  <c r="I848" i="2"/>
  <c r="I845" i="2"/>
  <c r="I844" i="2"/>
  <c r="I843" i="2"/>
  <c r="I842" i="2"/>
  <c r="I841" i="2"/>
  <c r="I840" i="2"/>
  <c r="I839" i="2"/>
  <c r="I838" i="2"/>
  <c r="I837" i="2"/>
  <c r="I836" i="2"/>
  <c r="I835" i="2"/>
  <c r="I834" i="2"/>
  <c r="I833" i="2"/>
  <c r="I832" i="2"/>
  <c r="I831" i="2"/>
  <c r="I830" i="2"/>
  <c r="I829" i="2"/>
  <c r="I828" i="2"/>
  <c r="I827" i="2"/>
  <c r="I826" i="2"/>
  <c r="I825" i="2"/>
  <c r="I824" i="2"/>
  <c r="I823" i="2"/>
  <c r="I822" i="2"/>
  <c r="I821" i="2"/>
  <c r="I820" i="2"/>
  <c r="I819" i="2"/>
  <c r="I818" i="2"/>
  <c r="I817" i="2"/>
  <c r="I816" i="2"/>
  <c r="I815" i="2"/>
  <c r="I813" i="2"/>
  <c r="I812"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7" i="2"/>
  <c r="I776" i="2"/>
  <c r="I775" i="2"/>
  <c r="I774" i="2"/>
  <c r="I773" i="2"/>
  <c r="I772" i="2"/>
  <c r="I771" i="2"/>
  <c r="I770" i="2"/>
  <c r="I769" i="2"/>
  <c r="I768" i="2"/>
  <c r="I766" i="2"/>
  <c r="I765" i="2"/>
  <c r="I762" i="2"/>
  <c r="I761" i="2"/>
  <c r="I760" i="2"/>
  <c r="I759" i="2"/>
  <c r="I758" i="2"/>
  <c r="I757" i="2"/>
  <c r="I756" i="2"/>
  <c r="I755" i="2"/>
  <c r="I754" i="2"/>
  <c r="I752" i="2"/>
  <c r="I751" i="2"/>
  <c r="I750" i="2"/>
  <c r="I749" i="2"/>
  <c r="I748" i="2"/>
  <c r="I747" i="2"/>
  <c r="I746" i="2"/>
  <c r="I745" i="2"/>
  <c r="I744" i="2"/>
  <c r="I743" i="2"/>
  <c r="I742" i="2"/>
  <c r="I740" i="2"/>
  <c r="I739" i="2"/>
  <c r="I738" i="2"/>
  <c r="I737" i="2"/>
  <c r="I736" i="2"/>
  <c r="I735" i="2"/>
  <c r="I734" i="2"/>
  <c r="I733" i="2"/>
  <c r="I732" i="2"/>
  <c r="I731" i="2"/>
  <c r="I729" i="2"/>
  <c r="I728" i="2"/>
  <c r="I727" i="2"/>
  <c r="I726" i="2"/>
  <c r="I725" i="2"/>
  <c r="I724" i="2"/>
  <c r="I723" i="2"/>
  <c r="I722" i="2"/>
  <c r="I720" i="2"/>
  <c r="I719" i="2"/>
  <c r="I718" i="2"/>
  <c r="I717" i="2"/>
  <c r="I716" i="2"/>
  <c r="I715" i="2"/>
  <c r="I714" i="2"/>
  <c r="I713" i="2"/>
  <c r="I712" i="2"/>
  <c r="I711" i="2"/>
  <c r="I709" i="2"/>
  <c r="I708" i="2"/>
  <c r="I707" i="2"/>
  <c r="I706" i="2"/>
  <c r="I705" i="2"/>
  <c r="I704" i="2"/>
  <c r="I703" i="2"/>
  <c r="I702" i="2"/>
  <c r="I701" i="2"/>
  <c r="I699" i="2"/>
  <c r="I698" i="2"/>
  <c r="I697" i="2"/>
  <c r="I696" i="2"/>
  <c r="I695" i="2"/>
  <c r="I693" i="2"/>
  <c r="I692" i="2"/>
  <c r="I691" i="2"/>
  <c r="I690" i="2"/>
  <c r="I688" i="2"/>
  <c r="I687" i="2"/>
  <c r="I686" i="2"/>
  <c r="I685" i="2"/>
  <c r="I683" i="2"/>
  <c r="I682" i="2"/>
  <c r="I681" i="2"/>
  <c r="I679" i="2"/>
  <c r="I678" i="2"/>
  <c r="I677" i="2"/>
  <c r="I676" i="2"/>
  <c r="I675" i="2"/>
  <c r="I674" i="2"/>
  <c r="I673" i="2"/>
  <c r="I672" i="2"/>
  <c r="I671" i="2"/>
  <c r="I670" i="2"/>
  <c r="I669" i="2"/>
  <c r="I668" i="2"/>
  <c r="I667" i="2"/>
  <c r="I666" i="2"/>
  <c r="I665" i="2"/>
  <c r="I663" i="2"/>
  <c r="I662" i="2"/>
  <c r="I661" i="2"/>
  <c r="I660" i="2"/>
  <c r="I659" i="2"/>
  <c r="I658" i="2"/>
  <c r="I657" i="2"/>
  <c r="I656" i="2"/>
  <c r="I655" i="2"/>
  <c r="I654" i="2"/>
  <c r="I653" i="2"/>
  <c r="I652" i="2"/>
  <c r="I651" i="2"/>
  <c r="I650" i="2"/>
  <c r="I649" i="2"/>
  <c r="I647" i="2"/>
  <c r="I646" i="2"/>
  <c r="I645" i="2"/>
  <c r="I644" i="2"/>
  <c r="I643" i="2"/>
  <c r="I642" i="2"/>
  <c r="I640" i="2"/>
  <c r="I639" i="2"/>
  <c r="I638" i="2"/>
  <c r="I637" i="2"/>
  <c r="I636" i="2"/>
  <c r="I635" i="2"/>
  <c r="I634" i="2"/>
  <c r="I633" i="2"/>
  <c r="I632" i="2"/>
  <c r="I631" i="2"/>
  <c r="I630" i="2"/>
  <c r="I629" i="2"/>
  <c r="I628" i="2"/>
  <c r="I627" i="2"/>
  <c r="I626" i="2"/>
  <c r="I625" i="2"/>
  <c r="I624" i="2"/>
  <c r="I623" i="2"/>
  <c r="I622" i="2"/>
  <c r="I621" i="2"/>
  <c r="I620" i="2"/>
  <c r="I619" i="2"/>
  <c r="I618" i="2"/>
  <c r="I617" i="2"/>
  <c r="I616" i="2"/>
  <c r="I615" i="2"/>
  <c r="I614" i="2"/>
  <c r="I613" i="2"/>
  <c r="I612" i="2"/>
  <c r="I611" i="2"/>
  <c r="I610" i="2"/>
  <c r="I609" i="2"/>
  <c r="I608" i="2"/>
  <c r="I607" i="2"/>
  <c r="I606" i="2"/>
  <c r="I605" i="2"/>
  <c r="I604" i="2"/>
  <c r="I603" i="2"/>
  <c r="I602" i="2"/>
  <c r="I601" i="2"/>
  <c r="I600" i="2"/>
  <c r="I599" i="2"/>
  <c r="I598" i="2"/>
  <c r="I597" i="2"/>
  <c r="I596" i="2"/>
  <c r="I595" i="2"/>
  <c r="I594" i="2"/>
  <c r="I593" i="2"/>
  <c r="I592" i="2"/>
  <c r="I591" i="2"/>
  <c r="I590" i="2"/>
  <c r="I589" i="2"/>
  <c r="I588" i="2"/>
  <c r="I587" i="2"/>
  <c r="I586" i="2"/>
  <c r="I585" i="2"/>
  <c r="I584" i="2"/>
  <c r="I583" i="2"/>
  <c r="I582" i="2"/>
  <c r="I581" i="2"/>
  <c r="I580" i="2"/>
  <c r="I579" i="2"/>
  <c r="I578" i="2"/>
  <c r="I577" i="2"/>
  <c r="I576" i="2"/>
  <c r="I575" i="2"/>
  <c r="I574" i="2"/>
  <c r="I573" i="2"/>
  <c r="I572" i="2"/>
  <c r="I571" i="2"/>
  <c r="I570" i="2"/>
  <c r="I569" i="2"/>
  <c r="I568" i="2"/>
  <c r="I567" i="2"/>
  <c r="I566" i="2"/>
  <c r="I565" i="2"/>
  <c r="I564" i="2"/>
  <c r="I563" i="2"/>
  <c r="I562" i="2"/>
  <c r="I561" i="2"/>
  <c r="I560" i="2"/>
  <c r="I559" i="2"/>
  <c r="I558" i="2"/>
  <c r="I557" i="2"/>
  <c r="I556" i="2"/>
  <c r="I555" i="2"/>
  <c r="I554" i="2"/>
  <c r="I553" i="2"/>
  <c r="I552" i="2"/>
  <c r="I551" i="2"/>
  <c r="I550" i="2"/>
  <c r="I549" i="2"/>
  <c r="I548" i="2"/>
  <c r="I547" i="2"/>
  <c r="I546" i="2"/>
  <c r="I545" i="2"/>
  <c r="I544" i="2"/>
  <c r="I543" i="2"/>
  <c r="I542" i="2"/>
  <c r="I541" i="2"/>
  <c r="I540" i="2"/>
  <c r="I539" i="2"/>
  <c r="I538" i="2"/>
  <c r="I537" i="2"/>
  <c r="I536" i="2"/>
  <c r="I535" i="2"/>
  <c r="I534" i="2"/>
  <c r="I533" i="2"/>
  <c r="I532" i="2"/>
  <c r="I531" i="2"/>
  <c r="I530" i="2"/>
  <c r="I529" i="2"/>
  <c r="I528" i="2"/>
  <c r="I527" i="2"/>
  <c r="I526" i="2"/>
  <c r="I525" i="2"/>
  <c r="I524" i="2"/>
  <c r="I523" i="2"/>
  <c r="I522" i="2"/>
  <c r="I521" i="2"/>
  <c r="I520" i="2"/>
  <c r="I519" i="2"/>
  <c r="I518" i="2"/>
  <c r="I517" i="2"/>
  <c r="I516" i="2"/>
  <c r="I515" i="2"/>
  <c r="I514" i="2"/>
  <c r="I513" i="2"/>
  <c r="I512" i="2"/>
  <c r="I511" i="2"/>
  <c r="I510" i="2"/>
  <c r="I509" i="2"/>
  <c r="I508" i="2"/>
  <c r="I507" i="2"/>
  <c r="I506" i="2"/>
  <c r="I505" i="2"/>
  <c r="I504" i="2"/>
  <c r="I503" i="2"/>
  <c r="I502" i="2"/>
  <c r="I501" i="2"/>
  <c r="I500" i="2"/>
  <c r="I499" i="2"/>
  <c r="I498" i="2"/>
  <c r="I497" i="2"/>
  <c r="I496" i="2"/>
  <c r="I495" i="2"/>
  <c r="I494" i="2"/>
  <c r="I493" i="2"/>
  <c r="I492" i="2"/>
  <c r="I490" i="2"/>
  <c r="I489" i="2"/>
  <c r="I486" i="2"/>
  <c r="I485" i="2"/>
  <c r="I484" i="2"/>
  <c r="I483" i="2"/>
  <c r="I482" i="2"/>
  <c r="I481" i="2"/>
  <c r="I480" i="2"/>
  <c r="I479" i="2"/>
  <c r="I478" i="2"/>
  <c r="I477" i="2"/>
  <c r="I476" i="2"/>
  <c r="I475" i="2"/>
  <c r="I474" i="2"/>
  <c r="I473" i="2"/>
  <c r="I472" i="2"/>
  <c r="I471" i="2"/>
  <c r="I470" i="2"/>
  <c r="I469" i="2"/>
  <c r="I468" i="2"/>
  <c r="I467" i="2"/>
  <c r="I466" i="2"/>
  <c r="I465" i="2"/>
  <c r="I463" i="2"/>
  <c r="I462" i="2"/>
  <c r="I460" i="2"/>
  <c r="I459" i="2"/>
  <c r="I458" i="2"/>
  <c r="I457" i="2"/>
  <c r="I456" i="2"/>
  <c r="I455" i="2"/>
  <c r="I454" i="2"/>
  <c r="I453" i="2"/>
  <c r="I452" i="2"/>
  <c r="I451" i="2"/>
  <c r="I450" i="2"/>
  <c r="I449" i="2"/>
  <c r="I448" i="2"/>
  <c r="I447" i="2"/>
  <c r="I445" i="2"/>
  <c r="I444" i="2"/>
  <c r="I443" i="2"/>
  <c r="I442" i="2"/>
  <c r="I441" i="2"/>
  <c r="I440" i="2"/>
  <c r="I439" i="2"/>
  <c r="I438" i="2"/>
  <c r="I437" i="2"/>
  <c r="I436" i="2"/>
  <c r="I435" i="2"/>
  <c r="I434" i="2"/>
  <c r="I432" i="2"/>
  <c r="I431" i="2"/>
  <c r="I430" i="2"/>
  <c r="I429" i="2"/>
  <c r="I428" i="2"/>
  <c r="I427" i="2"/>
  <c r="I426" i="2"/>
  <c r="I425" i="2"/>
  <c r="I424" i="2"/>
  <c r="I423" i="2"/>
  <c r="I422" i="2"/>
  <c r="I421" i="2"/>
  <c r="I419" i="2"/>
  <c r="I418" i="2"/>
  <c r="I417" i="2"/>
  <c r="I416" i="2"/>
  <c r="I415" i="2"/>
  <c r="I414" i="2"/>
  <c r="I413" i="2"/>
  <c r="I412" i="2"/>
  <c r="I411" i="2"/>
  <c r="I410" i="2"/>
  <c r="I408" i="2"/>
  <c r="I407" i="2"/>
  <c r="I404" i="2"/>
  <c r="I403" i="2"/>
  <c r="I402" i="2"/>
  <c r="I401" i="2"/>
  <c r="I400" i="2"/>
  <c r="I398" i="2"/>
  <c r="I397" i="2"/>
  <c r="I396" i="2"/>
  <c r="I395" i="2"/>
  <c r="I394" i="2"/>
  <c r="I393" i="2"/>
  <c r="I391" i="2"/>
  <c r="I390" i="2"/>
  <c r="I387" i="2"/>
  <c r="I386" i="2"/>
  <c r="I385" i="2"/>
  <c r="I384" i="2"/>
  <c r="I382" i="2"/>
  <c r="I381" i="2"/>
  <c r="I380" i="2"/>
  <c r="I379" i="2"/>
  <c r="I378" i="2"/>
  <c r="I377" i="2"/>
  <c r="I376" i="2"/>
  <c r="I375" i="2"/>
  <c r="I373" i="2"/>
  <c r="I372" i="2"/>
  <c r="I371" i="2"/>
  <c r="I370" i="2"/>
  <c r="I369" i="2"/>
  <c r="I368" i="2"/>
  <c r="I367" i="2"/>
  <c r="I366" i="2"/>
  <c r="I365" i="2"/>
  <c r="I363" i="2"/>
  <c r="I362" i="2"/>
  <c r="I360" i="2"/>
  <c r="I359" i="2"/>
  <c r="I358" i="2"/>
  <c r="I357" i="2"/>
  <c r="I355" i="2"/>
  <c r="I354" i="2"/>
  <c r="I353" i="2"/>
  <c r="I352" i="2"/>
  <c r="I351" i="2"/>
  <c r="I350" i="2"/>
  <c r="I348" i="2"/>
  <c r="I347" i="2"/>
  <c r="I346" i="2"/>
  <c r="I345" i="2"/>
  <c r="I344" i="2"/>
  <c r="I343" i="2"/>
  <c r="I342" i="2"/>
  <c r="I341" i="2"/>
  <c r="I340" i="2"/>
  <c r="I339" i="2"/>
  <c r="I338" i="2"/>
  <c r="I337" i="2"/>
  <c r="I336" i="2"/>
  <c r="I335" i="2"/>
  <c r="I334" i="2"/>
  <c r="I333" i="2"/>
  <c r="I331" i="2"/>
  <c r="I330" i="2"/>
  <c r="I328" i="2"/>
  <c r="I327" i="2"/>
  <c r="I326" i="2"/>
  <c r="I325" i="2"/>
  <c r="I324" i="2"/>
  <c r="I323" i="2"/>
  <c r="I322" i="2"/>
  <c r="I321" i="2"/>
  <c r="I320" i="2"/>
  <c r="I319" i="2"/>
  <c r="I318" i="2"/>
  <c r="I317" i="2"/>
  <c r="I316" i="2"/>
  <c r="I315" i="2"/>
  <c r="I314" i="2"/>
  <c r="I313" i="2"/>
  <c r="I311" i="2"/>
  <c r="I310" i="2"/>
  <c r="I309" i="2"/>
  <c r="I308" i="2"/>
  <c r="I307" i="2"/>
  <c r="I306" i="2"/>
  <c r="I305" i="2"/>
  <c r="I304" i="2"/>
  <c r="I302" i="2"/>
  <c r="I301" i="2"/>
  <c r="I300" i="2"/>
  <c r="I299" i="2"/>
  <c r="I298" i="2"/>
  <c r="I297" i="2"/>
  <c r="I296" i="2"/>
  <c r="I295" i="2"/>
  <c r="I294" i="2"/>
  <c r="I292" i="2"/>
  <c r="I291" i="2"/>
  <c r="I290" i="2"/>
  <c r="I289" i="2"/>
  <c r="I288" i="2"/>
  <c r="I287" i="2"/>
  <c r="I285" i="2"/>
  <c r="I284" i="2"/>
  <c r="I283" i="2"/>
  <c r="I282" i="2"/>
  <c r="I281" i="2"/>
  <c r="I280" i="2"/>
  <c r="I279" i="2"/>
  <c r="I278" i="2"/>
  <c r="I277" i="2"/>
  <c r="I276" i="2"/>
  <c r="I275" i="2"/>
  <c r="I274" i="2"/>
  <c r="I273" i="2"/>
  <c r="I272" i="2"/>
  <c r="I271" i="2"/>
  <c r="I270" i="2"/>
  <c r="I269" i="2"/>
  <c r="I268" i="2"/>
  <c r="I267" i="2"/>
  <c r="I266" i="2"/>
  <c r="I265" i="2"/>
  <c r="I264" i="2"/>
  <c r="I263" i="2"/>
  <c r="I262" i="2"/>
  <c r="I260" i="2"/>
  <c r="I259" i="2"/>
  <c r="I257" i="2"/>
  <c r="I256" i="2"/>
  <c r="I254" i="2"/>
  <c r="I253"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35" i="2"/>
  <c r="I134" i="2"/>
  <c r="I137" i="2" s="1"/>
  <c r="I165" i="2" s="1"/>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82" i="2"/>
  <c r="I81" i="2"/>
  <c r="I80" i="2"/>
  <c r="I79" i="2"/>
  <c r="I78" i="2"/>
  <c r="I75" i="2"/>
  <c r="I74" i="2"/>
  <c r="I73" i="2"/>
  <c r="I71" i="2"/>
  <c r="I70" i="2"/>
  <c r="I69" i="2"/>
  <c r="I68" i="2"/>
  <c r="I67" i="2"/>
  <c r="I66" i="2"/>
  <c r="I65" i="2"/>
  <c r="I64" i="2"/>
  <c r="I63" i="2"/>
  <c r="I62" i="2"/>
  <c r="I61" i="2"/>
  <c r="I60" i="2"/>
  <c r="I58" i="2"/>
  <c r="I57" i="2"/>
  <c r="I54" i="2"/>
  <c r="I53" i="2"/>
  <c r="I52" i="2"/>
  <c r="I51" i="2"/>
  <c r="I50" i="2"/>
  <c r="I49" i="2"/>
  <c r="I48" i="2"/>
  <c r="I47" i="2"/>
  <c r="I46" i="2"/>
  <c r="I45" i="2"/>
  <c r="I39" i="2"/>
  <c r="I38" i="2"/>
  <c r="I37" i="2"/>
  <c r="I36" i="2"/>
  <c r="I35" i="2"/>
  <c r="I34" i="2"/>
  <c r="I33" i="2"/>
  <c r="I32" i="2"/>
  <c r="I31" i="2"/>
  <c r="I30" i="2"/>
  <c r="I29" i="2"/>
  <c r="I28" i="2"/>
  <c r="I27" i="2"/>
  <c r="I24" i="2"/>
  <c r="I23" i="2"/>
  <c r="I22" i="2"/>
  <c r="I21" i="2"/>
  <c r="I20" i="2"/>
  <c r="I19" i="2"/>
  <c r="I18" i="2"/>
  <c r="I17" i="2"/>
  <c r="I16" i="2"/>
  <c r="I15" i="2"/>
  <c r="I14" i="2"/>
  <c r="I13" i="2"/>
  <c r="I12" i="2"/>
  <c r="I11" i="2"/>
  <c r="I10" i="2"/>
  <c r="I9" i="2"/>
  <c r="I8" i="2"/>
  <c r="I7" i="2"/>
  <c r="I6" i="2"/>
  <c r="I5" i="2"/>
  <c r="H2291" i="2"/>
  <c r="H2290" i="2"/>
  <c r="H2289" i="2"/>
  <c r="H2288" i="2"/>
  <c r="H2287" i="2"/>
  <c r="H2286" i="2"/>
  <c r="H2285" i="2"/>
  <c r="H2283" i="2"/>
  <c r="H2282" i="2"/>
  <c r="H2281" i="2"/>
  <c r="H2279" i="2"/>
  <c r="H2278" i="2"/>
  <c r="H2277" i="2"/>
  <c r="H2276" i="2"/>
  <c r="H2274" i="2"/>
  <c r="H2273" i="2"/>
  <c r="H2272" i="2"/>
  <c r="H2271" i="2"/>
  <c r="H2269" i="2"/>
  <c r="H2268" i="2"/>
  <c r="H2267" i="2"/>
  <c r="H2266" i="2"/>
  <c r="H2264" i="2"/>
  <c r="H2263" i="2"/>
  <c r="H2262" i="2"/>
  <c r="H2261" i="2"/>
  <c r="H2259" i="2"/>
  <c r="H2258" i="2"/>
  <c r="H2257" i="2"/>
  <c r="H2256" i="2"/>
  <c r="H2254" i="2"/>
  <c r="H2253" i="2"/>
  <c r="H2252" i="2"/>
  <c r="H2251" i="2"/>
  <c r="H2249" i="2"/>
  <c r="H2248" i="2"/>
  <c r="H2247" i="2"/>
  <c r="H2246" i="2"/>
  <c r="H2239" i="2"/>
  <c r="H2238" i="2"/>
  <c r="H2240" i="2" s="1"/>
  <c r="H2241" i="2" s="1"/>
  <c r="H2242" i="2" s="1"/>
  <c r="H2243" i="2" s="1"/>
  <c r="H2244" i="2" s="1"/>
  <c r="H2237" i="2"/>
  <c r="H2236" i="2"/>
  <c r="H2234" i="2"/>
  <c r="H2233" i="2"/>
  <c r="H2232" i="2"/>
  <c r="H2231" i="2"/>
  <c r="H2229" i="2"/>
  <c r="H2228" i="2"/>
  <c r="H2227" i="2"/>
  <c r="H2226" i="2"/>
  <c r="H2225" i="2"/>
  <c r="H2223" i="2"/>
  <c r="H2222" i="2"/>
  <c r="H2221" i="2"/>
  <c r="H2220" i="2"/>
  <c r="H2218" i="2"/>
  <c r="H2217" i="2"/>
  <c r="H2216" i="2"/>
  <c r="H2215" i="2"/>
  <c r="H2214" i="2"/>
  <c r="H2213" i="2"/>
  <c r="H2212" i="2"/>
  <c r="H2211" i="2"/>
  <c r="H2210" i="2"/>
  <c r="H2209" i="2"/>
  <c r="H2207" i="2"/>
  <c r="H2206" i="2"/>
  <c r="H2205" i="2"/>
  <c r="H2204" i="2"/>
  <c r="H2203" i="2"/>
  <c r="H2202" i="2"/>
  <c r="H2200" i="2"/>
  <c r="H2199" i="2"/>
  <c r="H2198" i="2"/>
  <c r="H2197" i="2"/>
  <c r="H2196" i="2"/>
  <c r="H2195" i="2"/>
  <c r="H2194" i="2"/>
  <c r="H2192" i="2"/>
  <c r="H2191" i="2"/>
  <c r="H2190" i="2"/>
  <c r="H2183" i="2"/>
  <c r="H2184" i="2" s="1"/>
  <c r="H2185" i="2" s="1"/>
  <c r="H2186" i="2" s="1"/>
  <c r="H2187" i="2" s="1"/>
  <c r="H2188" i="2" s="1"/>
  <c r="H2181" i="2"/>
  <c r="H2180" i="2"/>
  <c r="H2179" i="2"/>
  <c r="H2177" i="2"/>
  <c r="H2176" i="2"/>
  <c r="H2175" i="2"/>
  <c r="H2174" i="2"/>
  <c r="H2173" i="2"/>
  <c r="H2172" i="2"/>
  <c r="H2170" i="2"/>
  <c r="H2169" i="2"/>
  <c r="H2168" i="2"/>
  <c r="H2167" i="2"/>
  <c r="H2166" i="2"/>
  <c r="H2165" i="2"/>
  <c r="H2164" i="2"/>
  <c r="H2163" i="2"/>
  <c r="H2162" i="2"/>
  <c r="H2161" i="2"/>
  <c r="H2160" i="2"/>
  <c r="H2159" i="2"/>
  <c r="H2158" i="2"/>
  <c r="H2157" i="2"/>
  <c r="H2155" i="2"/>
  <c r="H2154" i="2"/>
  <c r="H2153" i="2"/>
  <c r="H2152" i="2"/>
  <c r="H2151" i="2"/>
  <c r="H2150" i="2"/>
  <c r="H2148" i="2"/>
  <c r="H2147" i="2"/>
  <c r="H2146" i="2"/>
  <c r="H2145" i="2"/>
  <c r="H2144" i="2"/>
  <c r="H2143" i="2"/>
  <c r="H2142" i="2"/>
  <c r="H2140" i="2"/>
  <c r="H2139" i="2"/>
  <c r="H2138" i="2"/>
  <c r="H2137" i="2"/>
  <c r="H2136" i="2"/>
  <c r="H2135" i="2"/>
  <c r="H2134" i="2"/>
  <c r="H2133" i="2"/>
  <c r="H2132" i="2"/>
  <c r="H2131" i="2"/>
  <c r="H2129" i="2"/>
  <c r="H2128" i="2"/>
  <c r="H2127" i="2"/>
  <c r="H2126" i="2"/>
  <c r="H2125" i="2"/>
  <c r="H2124" i="2"/>
  <c r="H2123" i="2"/>
  <c r="H2122" i="2"/>
  <c r="H2121" i="2"/>
  <c r="H2120" i="2"/>
  <c r="H2119" i="2"/>
  <c r="H2117" i="2"/>
  <c r="H2116" i="2"/>
  <c r="H2115" i="2"/>
  <c r="H2114" i="2"/>
  <c r="H2112" i="2"/>
  <c r="H2111" i="2"/>
  <c r="H2110" i="2"/>
  <c r="H2109" i="2"/>
  <c r="H2108" i="2"/>
  <c r="H2107" i="2"/>
  <c r="H2106" i="2"/>
  <c r="H2105" i="2"/>
  <c r="H2104" i="2"/>
  <c r="H2103" i="2"/>
  <c r="H2101" i="2"/>
  <c r="H2100" i="2"/>
  <c r="H2099" i="2"/>
  <c r="H2098" i="2"/>
  <c r="H2097" i="2"/>
  <c r="H2096" i="2"/>
  <c r="H2094" i="2"/>
  <c r="H2093" i="2"/>
  <c r="H2092" i="2"/>
  <c r="H2091" i="2"/>
  <c r="H2090" i="2"/>
  <c r="H2089" i="2"/>
  <c r="H2088" i="2"/>
  <c r="H2087" i="2"/>
  <c r="H2086" i="2"/>
  <c r="H2085" i="2"/>
  <c r="H2084" i="2"/>
  <c r="H2083" i="2"/>
  <c r="H2082" i="2"/>
  <c r="H2080" i="2"/>
  <c r="H2079" i="2"/>
  <c r="H2078" i="2"/>
  <c r="H2077" i="2"/>
  <c r="H2076" i="2"/>
  <c r="H2075" i="2"/>
  <c r="H2074" i="2"/>
  <c r="H2073" i="2"/>
  <c r="H2072" i="2"/>
  <c r="H2071" i="2"/>
  <c r="H2070" i="2"/>
  <c r="H2069" i="2"/>
  <c r="H2067" i="2"/>
  <c r="H2066" i="2"/>
  <c r="H2065" i="2"/>
  <c r="H2064" i="2"/>
  <c r="H2061" i="2"/>
  <c r="H2060" i="2"/>
  <c r="H2059" i="2"/>
  <c r="H2058" i="2"/>
  <c r="H2057" i="2"/>
  <c r="H2056" i="2"/>
  <c r="H2055" i="2"/>
  <c r="H2053" i="2"/>
  <c r="H2052" i="2"/>
  <c r="H2051" i="2"/>
  <c r="H2050" i="2"/>
  <c r="H2049" i="2"/>
  <c r="H2047" i="2"/>
  <c r="H2046" i="2"/>
  <c r="H2043" i="2"/>
  <c r="H2042" i="2"/>
  <c r="H2041" i="2"/>
  <c r="H2040" i="2"/>
  <c r="H2038" i="2"/>
  <c r="H2037" i="2"/>
  <c r="H2036" i="2"/>
  <c r="H2035" i="2"/>
  <c r="H2034" i="2"/>
  <c r="H2033" i="2"/>
  <c r="H2032" i="2"/>
  <c r="H2031" i="2"/>
  <c r="H2030" i="2"/>
  <c r="H2028" i="2"/>
  <c r="H2027" i="2"/>
  <c r="H2026" i="2"/>
  <c r="H2025" i="2"/>
  <c r="H2024" i="2"/>
  <c r="H2022" i="2"/>
  <c r="H2021" i="2"/>
  <c r="H2020" i="2"/>
  <c r="H2019" i="2"/>
  <c r="H2018" i="2"/>
  <c r="H2017" i="2"/>
  <c r="H2016" i="2"/>
  <c r="H2015" i="2"/>
  <c r="H2014" i="2"/>
  <c r="H2013" i="2"/>
  <c r="H2012" i="2"/>
  <c r="H2010" i="2"/>
  <c r="H2009" i="2"/>
  <c r="H2006" i="2"/>
  <c r="H2005" i="2"/>
  <c r="H2004" i="2"/>
  <c r="H2003" i="2"/>
  <c r="H2002" i="2"/>
  <c r="H2001" i="2"/>
  <c r="H2000" i="2"/>
  <c r="H1999" i="2"/>
  <c r="H1998" i="2"/>
  <c r="H1997" i="2"/>
  <c r="H1996" i="2"/>
  <c r="H1995" i="2"/>
  <c r="H1994" i="2"/>
  <c r="H1993" i="2"/>
  <c r="H1992" i="2"/>
  <c r="H1991" i="2"/>
  <c r="H1990" i="2"/>
  <c r="H1989" i="2"/>
  <c r="H1987" i="2"/>
  <c r="H1986" i="2"/>
  <c r="H1985" i="2"/>
  <c r="H1984" i="2"/>
  <c r="H1983" i="2"/>
  <c r="H1982" i="2"/>
  <c r="H1981" i="2"/>
  <c r="H1980" i="2"/>
  <c r="H1979" i="2"/>
  <c r="H1978" i="2"/>
  <c r="H1977" i="2"/>
  <c r="H1976" i="2"/>
  <c r="H1975" i="2"/>
  <c r="H1974" i="2"/>
  <c r="H1973" i="2"/>
  <c r="H1972" i="2"/>
  <c r="H1970" i="2"/>
  <c r="H1969" i="2"/>
  <c r="H1968" i="2"/>
  <c r="H1967" i="2"/>
  <c r="H1966" i="2"/>
  <c r="H1964" i="2"/>
  <c r="H1963" i="2"/>
  <c r="H1962" i="2"/>
  <c r="H1961" i="2"/>
  <c r="H1960" i="2"/>
  <c r="H1959" i="2"/>
  <c r="H1958" i="2"/>
  <c r="H1957" i="2"/>
  <c r="H1956" i="2"/>
  <c r="H1955" i="2"/>
  <c r="H1954" i="2"/>
  <c r="H1953" i="2"/>
  <c r="H1952" i="2"/>
  <c r="H1951" i="2"/>
  <c r="H1950" i="2"/>
  <c r="H1949" i="2"/>
  <c r="H1948" i="2"/>
  <c r="H1947" i="2"/>
  <c r="H1946" i="2"/>
  <c r="H1945" i="2"/>
  <c r="H1944" i="2"/>
  <c r="H1943" i="2"/>
  <c r="H1942" i="2"/>
  <c r="H1941" i="2"/>
  <c r="H1940" i="2"/>
  <c r="H1939" i="2"/>
  <c r="H1938" i="2"/>
  <c r="H1937" i="2"/>
  <c r="H1936" i="2"/>
  <c r="H1935" i="2"/>
  <c r="H1934" i="2"/>
  <c r="H1933" i="2"/>
  <c r="H1932" i="2"/>
  <c r="H1931" i="2"/>
  <c r="H1930" i="2"/>
  <c r="H1929" i="2"/>
  <c r="H1928" i="2"/>
  <c r="H1927" i="2"/>
  <c r="H1926" i="2"/>
  <c r="H1925" i="2"/>
  <c r="H1924" i="2"/>
  <c r="H1923" i="2"/>
  <c r="H1921" i="2"/>
  <c r="H1920" i="2"/>
  <c r="H1919" i="2"/>
  <c r="H1918" i="2"/>
  <c r="H1917" i="2"/>
  <c r="H1916" i="2"/>
  <c r="H1915" i="2"/>
  <c r="H1914" i="2"/>
  <c r="H1913" i="2"/>
  <c r="H1912" i="2"/>
  <c r="H1911" i="2"/>
  <c r="H1910" i="2"/>
  <c r="H1909" i="2"/>
  <c r="H1908" i="2"/>
  <c r="H1907" i="2"/>
  <c r="H1906" i="2"/>
  <c r="H1905" i="2"/>
  <c r="H1904" i="2"/>
  <c r="H1903" i="2"/>
  <c r="H1902" i="2"/>
  <c r="H1901" i="2"/>
  <c r="H1900" i="2"/>
  <c r="H1899" i="2"/>
  <c r="H1898" i="2"/>
  <c r="H1897" i="2"/>
  <c r="H1896" i="2"/>
  <c r="H1895" i="2"/>
  <c r="H1894" i="2"/>
  <c r="H1893" i="2"/>
  <c r="H1892" i="2"/>
  <c r="H1891" i="2"/>
  <c r="H1890" i="2"/>
  <c r="H1889" i="2"/>
  <c r="H1888" i="2"/>
  <c r="H1887" i="2"/>
  <c r="H1886" i="2"/>
  <c r="H1884" i="2"/>
  <c r="H1883" i="2"/>
  <c r="H1882" i="2"/>
  <c r="H1881" i="2"/>
  <c r="H1880" i="2"/>
  <c r="H1879" i="2"/>
  <c r="H1878" i="2"/>
  <c r="H1877" i="2"/>
  <c r="H1876" i="2"/>
  <c r="H1875" i="2"/>
  <c r="H1874" i="2"/>
  <c r="H1873" i="2"/>
  <c r="H1872" i="2"/>
  <c r="H1871" i="2"/>
  <c r="H1870" i="2"/>
  <c r="H1869" i="2"/>
  <c r="H1868" i="2"/>
  <c r="H1867" i="2"/>
  <c r="H1866" i="2"/>
  <c r="H1865" i="2"/>
  <c r="H1864" i="2"/>
  <c r="H1863" i="2"/>
  <c r="H1862" i="2"/>
  <c r="H1861" i="2"/>
  <c r="H1860" i="2"/>
  <c r="H1859" i="2"/>
  <c r="H1858" i="2"/>
  <c r="H1857" i="2"/>
  <c r="H1856" i="2"/>
  <c r="H1855" i="2"/>
  <c r="H1854" i="2"/>
  <c r="H1853" i="2"/>
  <c r="H1852" i="2"/>
  <c r="H1851" i="2"/>
  <c r="H1850" i="2"/>
  <c r="H1848" i="2"/>
  <c r="H1847" i="2"/>
  <c r="H1846" i="2"/>
  <c r="H1845" i="2"/>
  <c r="H1844" i="2"/>
  <c r="H1843" i="2"/>
  <c r="H1842" i="2"/>
  <c r="H1841" i="2"/>
  <c r="H1840" i="2"/>
  <c r="H1839" i="2"/>
  <c r="H1838" i="2"/>
  <c r="H1837" i="2"/>
  <c r="H1836" i="2"/>
  <c r="H1835" i="2"/>
  <c r="H1834" i="2"/>
  <c r="H1833" i="2"/>
  <c r="H1832" i="2"/>
  <c r="H1831" i="2"/>
  <c r="H1830" i="2"/>
  <c r="H1829" i="2"/>
  <c r="H1828" i="2"/>
  <c r="H1827" i="2"/>
  <c r="H1826" i="2"/>
  <c r="H1825" i="2"/>
  <c r="H1824" i="2"/>
  <c r="H1823" i="2"/>
  <c r="H1822" i="2"/>
  <c r="H1821" i="2"/>
  <c r="H1820" i="2"/>
  <c r="H1819" i="2"/>
  <c r="H1818" i="2"/>
  <c r="H1817" i="2"/>
  <c r="H1816" i="2"/>
  <c r="H1815" i="2"/>
  <c r="H1814" i="2"/>
  <c r="H1812" i="2"/>
  <c r="H1811" i="2"/>
  <c r="H1810" i="2"/>
  <c r="H1809" i="2"/>
  <c r="H1808" i="2"/>
  <c r="H1807" i="2"/>
  <c r="H1805" i="2"/>
  <c r="H1804" i="2"/>
  <c r="H1803" i="2"/>
  <c r="H1801" i="2"/>
  <c r="H1800" i="2"/>
  <c r="H1799" i="2"/>
  <c r="H1797" i="2"/>
  <c r="H1796" i="2"/>
  <c r="H1795" i="2"/>
  <c r="H1794" i="2"/>
  <c r="H1792" i="2"/>
  <c r="H1791" i="2"/>
  <c r="H1790" i="2"/>
  <c r="H1789" i="2"/>
  <c r="H1787" i="2"/>
  <c r="H1786" i="2"/>
  <c r="H1785" i="2"/>
  <c r="H1784" i="2"/>
  <c r="H1783" i="2"/>
  <c r="H1782" i="2"/>
  <c r="H1781" i="2"/>
  <c r="H1780" i="2"/>
  <c r="H1779" i="2"/>
  <c r="H1778" i="2"/>
  <c r="H1777" i="2"/>
  <c r="H1776" i="2"/>
  <c r="H1775" i="2"/>
  <c r="H1774" i="2"/>
  <c r="H1773" i="2"/>
  <c r="H1772" i="2"/>
  <c r="H1771" i="2"/>
  <c r="H1769" i="2"/>
  <c r="H1768" i="2"/>
  <c r="H1765" i="2"/>
  <c r="H1762" i="2"/>
  <c r="H1761" i="2"/>
  <c r="H1760" i="2"/>
  <c r="H1759" i="2"/>
  <c r="H1758" i="2"/>
  <c r="H1757" i="2"/>
  <c r="H1756" i="2"/>
  <c r="H1755" i="2"/>
  <c r="H1754" i="2"/>
  <c r="H1753" i="2"/>
  <c r="H1752" i="2"/>
  <c r="H1751" i="2"/>
  <c r="H1750" i="2"/>
  <c r="H1749" i="2"/>
  <c r="H1748" i="2"/>
  <c r="H1747" i="2"/>
  <c r="H1746" i="2"/>
  <c r="H1745" i="2"/>
  <c r="H1743" i="2"/>
  <c r="H1742" i="2"/>
  <c r="H1739" i="2"/>
  <c r="H1736" i="2"/>
  <c r="H1735" i="2"/>
  <c r="H1734" i="2"/>
  <c r="H1733" i="2"/>
  <c r="H1732" i="2"/>
  <c r="H1731" i="2"/>
  <c r="H1730" i="2"/>
  <c r="H1729" i="2"/>
  <c r="H1728" i="2"/>
  <c r="H1727" i="2"/>
  <c r="H1726" i="2"/>
  <c r="H1725" i="2"/>
  <c r="H1724" i="2"/>
  <c r="H1723" i="2"/>
  <c r="H1722" i="2"/>
  <c r="H1721" i="2"/>
  <c r="H1720" i="2"/>
  <c r="H1718" i="2"/>
  <c r="H1717" i="2"/>
  <c r="H1716" i="2"/>
  <c r="H1715" i="2"/>
  <c r="H1714" i="2"/>
  <c r="H1712" i="2"/>
  <c r="H1711" i="2"/>
  <c r="H1710" i="2"/>
  <c r="H1709" i="2"/>
  <c r="H1708" i="2"/>
  <c r="H1707" i="2"/>
  <c r="H1706" i="2"/>
  <c r="H1705" i="2"/>
  <c r="H1704" i="2"/>
  <c r="H1703" i="2"/>
  <c r="H1702" i="2"/>
  <c r="H1701" i="2"/>
  <c r="H1700" i="2"/>
  <c r="H1699" i="2"/>
  <c r="H1698" i="2"/>
  <c r="H1697" i="2"/>
  <c r="H1696" i="2"/>
  <c r="H1695" i="2"/>
  <c r="H1694" i="2"/>
  <c r="H1693" i="2"/>
  <c r="H1692" i="2"/>
  <c r="H1691" i="2"/>
  <c r="H1690" i="2"/>
  <c r="H1689" i="2"/>
  <c r="H1688" i="2"/>
  <c r="H1687" i="2"/>
  <c r="H1686" i="2"/>
  <c r="H1685" i="2"/>
  <c r="H1684" i="2"/>
  <c r="H1682" i="2"/>
  <c r="H1681" i="2"/>
  <c r="H1678" i="2"/>
  <c r="H1677" i="2"/>
  <c r="H1676" i="2"/>
  <c r="H1675" i="2"/>
  <c r="H1674" i="2"/>
  <c r="H1673" i="2"/>
  <c r="H1672" i="2"/>
  <c r="H1671" i="2"/>
  <c r="H1670" i="2"/>
  <c r="H1669" i="2"/>
  <c r="H1668" i="2"/>
  <c r="H1667" i="2"/>
  <c r="H1665" i="2"/>
  <c r="H1664" i="2"/>
  <c r="H1663" i="2"/>
  <c r="H1662" i="2"/>
  <c r="H1661" i="2"/>
  <c r="H1660" i="2"/>
  <c r="H1659" i="2"/>
  <c r="H1658" i="2"/>
  <c r="H1657" i="2"/>
  <c r="H1656" i="2"/>
  <c r="H1655" i="2"/>
  <c r="H1654" i="2"/>
  <c r="H1652" i="2"/>
  <c r="H1651" i="2"/>
  <c r="H1650" i="2"/>
  <c r="H1649" i="2"/>
  <c r="H1648" i="2"/>
  <c r="H1647" i="2"/>
  <c r="H1646" i="2"/>
  <c r="H1645" i="2"/>
  <c r="H1644" i="2"/>
  <c r="H1643" i="2"/>
  <c r="H1642" i="2"/>
  <c r="H1640" i="2"/>
  <c r="H1639" i="2"/>
  <c r="H1638" i="2"/>
  <c r="H1637" i="2"/>
  <c r="H1636" i="2"/>
  <c r="H1635" i="2"/>
  <c r="H1634" i="2"/>
  <c r="H1633" i="2"/>
  <c r="H1632" i="2"/>
  <c r="H1631" i="2"/>
  <c r="H1629" i="2"/>
  <c r="H1628" i="2"/>
  <c r="H1627" i="2"/>
  <c r="H1626" i="2"/>
  <c r="H1625" i="2"/>
  <c r="H1624" i="2"/>
  <c r="H1622" i="2"/>
  <c r="H1621" i="2"/>
  <c r="H1620" i="2"/>
  <c r="H1619" i="2"/>
  <c r="H1618" i="2"/>
  <c r="H1617" i="2"/>
  <c r="H1616" i="2"/>
  <c r="H1615" i="2"/>
  <c r="H1614" i="2"/>
  <c r="H1613" i="2"/>
  <c r="H1612" i="2"/>
  <c r="H1611" i="2"/>
  <c r="H1610" i="2"/>
  <c r="H1609" i="2"/>
  <c r="H1608" i="2"/>
  <c r="H1607" i="2"/>
  <c r="H1606" i="2"/>
  <c r="H1605" i="2"/>
  <c r="H1604" i="2"/>
  <c r="H1602" i="2"/>
  <c r="H1601" i="2"/>
  <c r="H1600" i="2"/>
  <c r="H1599" i="2"/>
  <c r="H1598" i="2"/>
  <c r="H1597" i="2"/>
  <c r="H1596" i="2"/>
  <c r="H1595" i="2"/>
  <c r="H1594" i="2"/>
  <c r="H1593" i="2"/>
  <c r="H1592" i="2"/>
  <c r="H1591" i="2"/>
  <c r="H1590" i="2"/>
  <c r="H1589" i="2"/>
  <c r="H1588" i="2"/>
  <c r="H1586" i="2"/>
  <c r="H1585" i="2"/>
  <c r="H1584" i="2"/>
  <c r="H1583" i="2"/>
  <c r="H1582" i="2"/>
  <c r="H1581" i="2"/>
  <c r="H1580" i="2"/>
  <c r="H1579" i="2"/>
  <c r="H1578" i="2"/>
  <c r="H1577" i="2"/>
  <c r="H1576" i="2"/>
  <c r="H1575" i="2"/>
  <c r="H1573" i="2"/>
  <c r="H1572" i="2"/>
  <c r="H1571" i="2"/>
  <c r="H1570" i="2"/>
  <c r="H1569" i="2"/>
  <c r="H1568" i="2"/>
  <c r="H1566" i="2"/>
  <c r="H1565" i="2"/>
  <c r="H1564" i="2"/>
  <c r="H1563" i="2"/>
  <c r="H1562" i="2"/>
  <c r="H1561" i="2"/>
  <c r="H1560" i="2"/>
  <c r="H1559" i="2"/>
  <c r="H1557" i="2"/>
  <c r="H1556" i="2"/>
  <c r="H1555" i="2"/>
  <c r="H1554" i="2"/>
  <c r="H1553" i="2"/>
  <c r="H1552" i="2"/>
  <c r="H1551" i="2"/>
  <c r="H1550" i="2"/>
  <c r="H1548" i="2"/>
  <c r="H1547" i="2"/>
  <c r="H1546" i="2"/>
  <c r="H1545" i="2"/>
  <c r="H1544" i="2"/>
  <c r="H1543" i="2"/>
  <c r="H1541" i="2"/>
  <c r="H1540" i="2"/>
  <c r="H1539" i="2"/>
  <c r="H1538" i="2"/>
  <c r="H1537" i="2"/>
  <c r="H1535" i="2"/>
  <c r="H1534" i="2"/>
  <c r="H1533" i="2"/>
  <c r="H1532" i="2"/>
  <c r="H1531" i="2"/>
  <c r="H1530" i="2"/>
  <c r="H1529" i="2"/>
  <c r="H1527" i="2"/>
  <c r="H1526" i="2"/>
  <c r="H1525" i="2"/>
  <c r="H1524" i="2"/>
  <c r="H1523" i="2"/>
  <c r="H1522" i="2"/>
  <c r="H1521" i="2"/>
  <c r="H1519" i="2"/>
  <c r="H1518" i="2"/>
  <c r="H1517" i="2"/>
  <c r="H1516" i="2"/>
  <c r="H1515" i="2"/>
  <c r="H1513" i="2"/>
  <c r="H1512" i="2"/>
  <c r="H1511" i="2"/>
  <c r="H1510" i="2"/>
  <c r="H1509" i="2"/>
  <c r="H1508" i="2"/>
  <c r="H1507" i="2"/>
  <c r="H1505" i="2"/>
  <c r="H1504" i="2"/>
  <c r="H1503" i="2"/>
  <c r="H1502" i="2"/>
  <c r="H1501" i="2"/>
  <c r="H1500" i="2"/>
  <c r="H1499" i="2"/>
  <c r="H1498" i="2"/>
  <c r="H1496" i="2"/>
  <c r="H1495" i="2"/>
  <c r="H1494" i="2"/>
  <c r="H1493" i="2"/>
  <c r="H1492" i="2"/>
  <c r="H1491" i="2"/>
  <c r="H1490" i="2"/>
  <c r="H1489" i="2"/>
  <c r="H1488" i="2"/>
  <c r="H1487" i="2"/>
  <c r="H1486" i="2"/>
  <c r="H1485" i="2"/>
  <c r="H1484" i="2"/>
  <c r="H1483" i="2"/>
  <c r="H1482" i="2"/>
  <c r="H1481" i="2"/>
  <c r="H1479" i="2"/>
  <c r="H1478" i="2"/>
  <c r="H1477" i="2"/>
  <c r="H1476" i="2"/>
  <c r="H1475" i="2"/>
  <c r="H1474" i="2"/>
  <c r="H1473" i="2"/>
  <c r="H1472" i="2"/>
  <c r="H1470" i="2"/>
  <c r="H1469" i="2"/>
  <c r="H1468" i="2"/>
  <c r="H1467" i="2"/>
  <c r="H1466" i="2"/>
  <c r="H1465" i="2"/>
  <c r="H1464" i="2"/>
  <c r="H1463" i="2"/>
  <c r="H1462" i="2"/>
  <c r="H1461" i="2"/>
  <c r="H1460" i="2"/>
  <c r="H1459" i="2"/>
  <c r="H1458" i="2"/>
  <c r="H1457" i="2"/>
  <c r="H1456" i="2"/>
  <c r="H1455" i="2"/>
  <c r="H1454" i="2"/>
  <c r="H1453" i="2"/>
  <c r="H1452" i="2"/>
  <c r="H1451" i="2"/>
  <c r="H1449" i="2"/>
  <c r="H1448" i="2"/>
  <c r="H1447" i="2"/>
  <c r="H1446" i="2"/>
  <c r="H1444" i="2"/>
  <c r="H1443" i="2"/>
  <c r="H1442" i="2"/>
  <c r="H1441" i="2"/>
  <c r="H1440" i="2"/>
  <c r="H1439" i="2"/>
  <c r="H1438" i="2"/>
  <c r="H1437" i="2"/>
  <c r="H1436" i="2"/>
  <c r="H1435" i="2"/>
  <c r="H1434" i="2"/>
  <c r="H1433" i="2"/>
  <c r="H1431" i="2"/>
  <c r="H1430" i="2"/>
  <c r="H1429" i="2"/>
  <c r="H1427" i="2"/>
  <c r="H1426" i="2"/>
  <c r="H1425" i="2"/>
  <c r="H1424" i="2"/>
  <c r="H1423" i="2"/>
  <c r="H1422" i="2"/>
  <c r="H1421" i="2"/>
  <c r="H1420" i="2"/>
  <c r="H1419" i="2"/>
  <c r="H1418" i="2"/>
  <c r="H1417" i="2"/>
  <c r="H1416" i="2"/>
  <c r="H1415" i="2"/>
  <c r="H1414" i="2"/>
  <c r="H1413" i="2"/>
  <c r="H1412" i="2"/>
  <c r="H1411" i="2"/>
  <c r="H1410" i="2"/>
  <c r="H1408" i="2"/>
  <c r="H1407" i="2"/>
  <c r="H1405" i="2"/>
  <c r="H1404" i="2"/>
  <c r="H1393" i="2"/>
  <c r="H1392" i="2"/>
  <c r="H1391" i="2"/>
  <c r="H1390" i="2"/>
  <c r="H1389" i="2"/>
  <c r="H1388" i="2"/>
  <c r="H1387" i="2"/>
  <c r="H1386" i="2"/>
  <c r="H1385" i="2"/>
  <c r="H1383" i="2"/>
  <c r="H1382" i="2"/>
  <c r="H1381" i="2"/>
  <c r="H1380" i="2"/>
  <c r="H1379" i="2"/>
  <c r="H1378" i="2"/>
  <c r="H1377" i="2"/>
  <c r="H1375" i="2"/>
  <c r="H1374" i="2"/>
  <c r="H1373" i="2"/>
  <c r="H1372" i="2"/>
  <c r="H1371" i="2"/>
  <c r="H1370" i="2"/>
  <c r="H1369" i="2"/>
  <c r="H1368" i="2"/>
  <c r="H1367" i="2"/>
  <c r="H1366" i="2"/>
  <c r="H1365" i="2"/>
  <c r="H1364" i="2"/>
  <c r="H1363" i="2"/>
  <c r="H1362" i="2"/>
  <c r="H1361" i="2"/>
  <c r="H1360" i="2"/>
  <c r="H1359" i="2"/>
  <c r="H1358" i="2"/>
  <c r="H1357" i="2"/>
  <c r="H1356" i="2"/>
  <c r="H1355" i="2"/>
  <c r="H1354" i="2"/>
  <c r="H1353" i="2"/>
  <c r="H1352" i="2"/>
  <c r="H1350" i="2"/>
  <c r="H1349" i="2"/>
  <c r="H1348" i="2"/>
  <c r="H1347" i="2"/>
  <c r="H1346" i="2"/>
  <c r="H1345" i="2"/>
  <c r="H1343" i="2"/>
  <c r="H1342" i="2"/>
  <c r="H1341" i="2"/>
  <c r="H1340" i="2"/>
  <c r="H1339" i="2"/>
  <c r="H1338" i="2"/>
  <c r="H1337" i="2"/>
  <c r="H1336" i="2"/>
  <c r="H1334" i="2"/>
  <c r="H1333" i="2"/>
  <c r="H1331" i="2"/>
  <c r="H1330" i="2"/>
  <c r="H1329" i="2"/>
  <c r="H1328" i="2"/>
  <c r="H1327" i="2"/>
  <c r="H1326" i="2"/>
  <c r="H1325" i="2"/>
  <c r="H1324" i="2"/>
  <c r="H1323" i="2"/>
  <c r="H1322" i="2"/>
  <c r="H1321" i="2"/>
  <c r="H1320" i="2"/>
  <c r="H1319" i="2"/>
  <c r="H1318" i="2"/>
  <c r="H1317" i="2"/>
  <c r="H1316" i="2"/>
  <c r="H1315" i="2"/>
  <c r="H1314" i="2"/>
  <c r="H1313" i="2"/>
  <c r="H1312" i="2"/>
  <c r="H1311" i="2"/>
  <c r="H1310" i="2"/>
  <c r="H1309" i="2"/>
  <c r="H1308" i="2"/>
  <c r="H1307" i="2"/>
  <c r="H1306" i="2"/>
  <c r="H1305" i="2"/>
  <c r="H1304" i="2"/>
  <c r="H1303" i="2"/>
  <c r="H1302" i="2"/>
  <c r="H1301" i="2"/>
  <c r="H1300" i="2"/>
  <c r="H1299" i="2"/>
  <c r="H1298" i="2"/>
  <c r="H1297" i="2"/>
  <c r="H1296" i="2"/>
  <c r="H1295" i="2"/>
  <c r="H1294" i="2"/>
  <c r="H1293" i="2"/>
  <c r="H1292" i="2"/>
  <c r="H1291" i="2"/>
  <c r="H1290" i="2"/>
  <c r="H1289" i="2"/>
  <c r="H1288" i="2"/>
  <c r="H1287" i="2"/>
  <c r="H1286" i="2"/>
  <c r="H1285" i="2"/>
  <c r="H1284" i="2"/>
  <c r="H1283" i="2"/>
  <c r="H1282" i="2"/>
  <c r="H1281" i="2"/>
  <c r="H1280" i="2"/>
  <c r="H1278" i="2"/>
  <c r="H1277" i="2"/>
  <c r="H1275" i="2"/>
  <c r="H1274" i="2"/>
  <c r="H1273" i="2"/>
  <c r="H1272" i="2"/>
  <c r="H1271" i="2"/>
  <c r="H1270" i="2"/>
  <c r="H1269" i="2"/>
  <c r="H1268" i="2"/>
  <c r="H1267" i="2"/>
  <c r="H1266" i="2"/>
  <c r="H1265" i="2"/>
  <c r="H1264" i="2"/>
  <c r="H1263" i="2"/>
  <c r="H1262" i="2"/>
  <c r="H1261" i="2"/>
  <c r="H1260" i="2"/>
  <c r="H1259" i="2"/>
  <c r="H1258" i="2"/>
  <c r="H1257" i="2"/>
  <c r="H1256" i="2"/>
  <c r="H1255" i="2"/>
  <c r="H1254" i="2"/>
  <c r="H1253" i="2"/>
  <c r="H1252" i="2"/>
  <c r="H1251" i="2"/>
  <c r="H1250" i="2"/>
  <c r="H1249" i="2"/>
  <c r="H1248" i="2"/>
  <c r="H1247" i="2"/>
  <c r="H1246" i="2"/>
  <c r="H1245" i="2"/>
  <c r="H1244" i="2"/>
  <c r="H1243" i="2"/>
  <c r="H1242" i="2"/>
  <c r="H1241" i="2"/>
  <c r="H1240" i="2"/>
  <c r="H1239" i="2"/>
  <c r="H1238" i="2"/>
  <c r="H1237" i="2"/>
  <c r="H1236" i="2"/>
  <c r="H1235" i="2"/>
  <c r="H1234" i="2"/>
  <c r="H1233" i="2"/>
  <c r="H1232" i="2"/>
  <c r="H1231" i="2"/>
  <c r="H1230" i="2"/>
  <c r="H1229" i="2"/>
  <c r="H1228" i="2"/>
  <c r="H1227" i="2"/>
  <c r="H1226" i="2"/>
  <c r="H1225" i="2"/>
  <c r="H1224" i="2"/>
  <c r="H1222" i="2"/>
  <c r="H1221" i="2"/>
  <c r="H1219" i="2"/>
  <c r="H1218" i="2"/>
  <c r="H1217" i="2"/>
  <c r="H1216" i="2"/>
  <c r="H1215" i="2"/>
  <c r="H1214" i="2"/>
  <c r="H1213" i="2"/>
  <c r="H1212" i="2"/>
  <c r="H1211" i="2"/>
  <c r="H1210" i="2"/>
  <c r="H1209" i="2"/>
  <c r="H1208" i="2"/>
  <c r="H1207" i="2"/>
  <c r="H1206" i="2"/>
  <c r="H1205" i="2"/>
  <c r="H1204" i="2"/>
  <c r="H1203" i="2"/>
  <c r="H1202" i="2"/>
  <c r="H1201" i="2"/>
  <c r="H1200" i="2"/>
  <c r="H1199" i="2"/>
  <c r="H1198" i="2"/>
  <c r="H1197" i="2"/>
  <c r="H1196" i="2"/>
  <c r="H1195"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6" i="2"/>
  <c r="H1165" i="2"/>
  <c r="H1164" i="2"/>
  <c r="H1163" i="2"/>
  <c r="H1162" i="2"/>
  <c r="H1161" i="2"/>
  <c r="H1160" i="2"/>
  <c r="H1159" i="2"/>
  <c r="H1158" i="2"/>
  <c r="H1156" i="2"/>
  <c r="H1155" i="2"/>
  <c r="H1154" i="2"/>
  <c r="H1153" i="2"/>
  <c r="H1152" i="2"/>
  <c r="H1151" i="2"/>
  <c r="H1149" i="2"/>
  <c r="H1148" i="2"/>
  <c r="H1147" i="2"/>
  <c r="H1146" i="2"/>
  <c r="H1145" i="2"/>
  <c r="H1144" i="2"/>
  <c r="H1143" i="2"/>
  <c r="H1142" i="2"/>
  <c r="H1141" i="2"/>
  <c r="H1140" i="2"/>
  <c r="H1139" i="2"/>
  <c r="H1137" i="2"/>
  <c r="H1136" i="2"/>
  <c r="H1135" i="2"/>
  <c r="H1134" i="2"/>
  <c r="H1133" i="2"/>
  <c r="H1132" i="2"/>
  <c r="H1131" i="2"/>
  <c r="H1130" i="2"/>
  <c r="H1129" i="2"/>
  <c r="H1127" i="2"/>
  <c r="H1126" i="2"/>
  <c r="H1125" i="2"/>
  <c r="H1124" i="2"/>
  <c r="H1123" i="2"/>
  <c r="H1121" i="2"/>
  <c r="H1120" i="2"/>
  <c r="H1119" i="2"/>
  <c r="H1118" i="2"/>
  <c r="H1117" i="2"/>
  <c r="H1116" i="2"/>
  <c r="H1114" i="2"/>
  <c r="H1113" i="2"/>
  <c r="H1112" i="2"/>
  <c r="H1111" i="2"/>
  <c r="H1110" i="2"/>
  <c r="H1109" i="2"/>
  <c r="H1108" i="2"/>
  <c r="H1107" i="2"/>
  <c r="H1106" i="2"/>
  <c r="H1105" i="2"/>
  <c r="H1104" i="2"/>
  <c r="H1103" i="2"/>
  <c r="H1102" i="2"/>
  <c r="H1101" i="2"/>
  <c r="H1100" i="2"/>
  <c r="H1098" i="2"/>
  <c r="H1097" i="2"/>
  <c r="H1096" i="2"/>
  <c r="H1094" i="2"/>
  <c r="H1093" i="2"/>
  <c r="H1092" i="2"/>
  <c r="H1090" i="2"/>
  <c r="H1089" i="2"/>
  <c r="H1088" i="2"/>
  <c r="H1087" i="2"/>
  <c r="H1085" i="2"/>
  <c r="H1084" i="2"/>
  <c r="H1083" i="2"/>
  <c r="H1082" i="2"/>
  <c r="H1081" i="2"/>
  <c r="H1080" i="2"/>
  <c r="H1078" i="2"/>
  <c r="H1077" i="2"/>
  <c r="H1076" i="2"/>
  <c r="H1073" i="2"/>
  <c r="H1072" i="2"/>
  <c r="H1071" i="2"/>
  <c r="H1070" i="2"/>
  <c r="H1069" i="2"/>
  <c r="H1067" i="2"/>
  <c r="H1066" i="2"/>
  <c r="H1065" i="2"/>
  <c r="H1064" i="2"/>
  <c r="H1063" i="2"/>
  <c r="H1062" i="2"/>
  <c r="H1061" i="2"/>
  <c r="H1060" i="2"/>
  <c r="H1059" i="2"/>
  <c r="H1058" i="2"/>
  <c r="H1057" i="2"/>
  <c r="H1055" i="2"/>
  <c r="H1054" i="2"/>
  <c r="H1053" i="2"/>
  <c r="H1052" i="2"/>
  <c r="H1051" i="2"/>
  <c r="H1050" i="2"/>
  <c r="H1049" i="2"/>
  <c r="H1048" i="2"/>
  <c r="H1047" i="2"/>
  <c r="H1046" i="2"/>
  <c r="H1045" i="2"/>
  <c r="H1043" i="2"/>
  <c r="H1042" i="2"/>
  <c r="H1041" i="2"/>
  <c r="H1040" i="2"/>
  <c r="H1038" i="2"/>
  <c r="H1037" i="2"/>
  <c r="H1036" i="2"/>
  <c r="H1035" i="2"/>
  <c r="H1034" i="2"/>
  <c r="H1033" i="2"/>
  <c r="H1032" i="2"/>
  <c r="H1031" i="2"/>
  <c r="H1030" i="2"/>
  <c r="H1029" i="2"/>
  <c r="H1028" i="2"/>
  <c r="H1027" i="2"/>
  <c r="H1026" i="2"/>
  <c r="H1025" i="2"/>
  <c r="H1024" i="2"/>
  <c r="H1023" i="2"/>
  <c r="H1022" i="2"/>
  <c r="H1021" i="2"/>
  <c r="H1020" i="2"/>
  <c r="H1019" i="2"/>
  <c r="H1018" i="2"/>
  <c r="H1017" i="2"/>
  <c r="H1016" i="2"/>
  <c r="H1015" i="2"/>
  <c r="H1014" i="2"/>
  <c r="H1012" i="2"/>
  <c r="H1011" i="2"/>
  <c r="H1010" i="2"/>
  <c r="H1009" i="2"/>
  <c r="H1008" i="2"/>
  <c r="H1007" i="2"/>
  <c r="H1006" i="2"/>
  <c r="H1005" i="2"/>
  <c r="H1004" i="2"/>
  <c r="H1003" i="2"/>
  <c r="H1002" i="2"/>
  <c r="H1001" i="2"/>
  <c r="H1000" i="2"/>
  <c r="H999" i="2"/>
  <c r="H998" i="2"/>
  <c r="H997" i="2"/>
  <c r="H996" i="2"/>
  <c r="H995" i="2"/>
  <c r="H994" i="2"/>
  <c r="H993" i="2"/>
  <c r="H992" i="2"/>
  <c r="H991" i="2"/>
  <c r="H990" i="2"/>
  <c r="H988" i="2"/>
  <c r="H987" i="2"/>
  <c r="H986" i="2"/>
  <c r="H985" i="2"/>
  <c r="H984" i="2"/>
  <c r="H983" i="2"/>
  <c r="H982" i="2"/>
  <c r="H981" i="2"/>
  <c r="H980" i="2"/>
  <c r="H979" i="2"/>
  <c r="H977" i="2"/>
  <c r="H976" i="2"/>
  <c r="H975" i="2"/>
  <c r="H974" i="2"/>
  <c r="H973" i="2"/>
  <c r="H971" i="2"/>
  <c r="H970" i="2"/>
  <c r="H969" i="2"/>
  <c r="H968" i="2"/>
  <c r="H967" i="2"/>
  <c r="H966" i="2"/>
  <c r="H965" i="2"/>
  <c r="H964" i="2"/>
  <c r="H962" i="2"/>
  <c r="H961" i="2"/>
  <c r="H960" i="2"/>
  <c r="H959" i="2"/>
  <c r="H958" i="2"/>
  <c r="H957" i="2"/>
  <c r="H956" i="2"/>
  <c r="H955" i="2"/>
  <c r="H954" i="2"/>
  <c r="H953" i="2"/>
  <c r="H952" i="2"/>
  <c r="H951" i="2"/>
  <c r="H949" i="2"/>
  <c r="H948" i="2"/>
  <c r="H945" i="2"/>
  <c r="H944" i="2"/>
  <c r="H943" i="2"/>
  <c r="H942" i="2"/>
  <c r="H941" i="2"/>
  <c r="H940" i="2"/>
  <c r="H939" i="2"/>
  <c r="H938" i="2"/>
  <c r="H937" i="2"/>
  <c r="H936" i="2"/>
  <c r="H935" i="2"/>
  <c r="H934" i="2"/>
  <c r="H933" i="2"/>
  <c r="H932" i="2"/>
  <c r="H931" i="2"/>
  <c r="H930" i="2"/>
  <c r="H928" i="2"/>
  <c r="H927" i="2"/>
  <c r="H924" i="2"/>
  <c r="H923" i="2"/>
  <c r="H922" i="2"/>
  <c r="H921" i="2"/>
  <c r="H920" i="2"/>
  <c r="H919" i="2"/>
  <c r="H918" i="2"/>
  <c r="H917" i="2"/>
  <c r="H916" i="2"/>
  <c r="H915" i="2"/>
  <c r="H914" i="2"/>
  <c r="H913" i="2"/>
  <c r="H912" i="2"/>
  <c r="H911" i="2"/>
  <c r="H910" i="2"/>
  <c r="H909" i="2"/>
  <c r="H907" i="2"/>
  <c r="H906" i="2"/>
  <c r="H903" i="2"/>
  <c r="H902" i="2"/>
  <c r="H901" i="2"/>
  <c r="H900" i="2"/>
  <c r="H899" i="2"/>
  <c r="H898" i="2"/>
  <c r="H897" i="2"/>
  <c r="H896" i="2"/>
  <c r="H895" i="2"/>
  <c r="H894" i="2"/>
  <c r="H893" i="2"/>
  <c r="H892" i="2"/>
  <c r="H891" i="2"/>
  <c r="H890" i="2"/>
  <c r="H889" i="2"/>
  <c r="H888" i="2"/>
  <c r="H887" i="2"/>
  <c r="H885" i="2"/>
  <c r="H884" i="2"/>
  <c r="H881" i="2"/>
  <c r="H880" i="2"/>
  <c r="H879" i="2"/>
  <c r="H878" i="2"/>
  <c r="H877" i="2"/>
  <c r="H876" i="2"/>
  <c r="H875" i="2"/>
  <c r="H874" i="2"/>
  <c r="H873" i="2"/>
  <c r="H872" i="2"/>
  <c r="H871" i="2"/>
  <c r="H870" i="2"/>
  <c r="H869" i="2"/>
  <c r="H868" i="2"/>
  <c r="H867" i="2"/>
  <c r="H866" i="2"/>
  <c r="H865" i="2"/>
  <c r="H864" i="2"/>
  <c r="H863" i="2"/>
  <c r="H862" i="2"/>
  <c r="H861" i="2"/>
  <c r="H860" i="2"/>
  <c r="H859" i="2"/>
  <c r="H858" i="2"/>
  <c r="H857" i="2"/>
  <c r="H856" i="2"/>
  <c r="H855" i="2"/>
  <c r="H854" i="2"/>
  <c r="H853" i="2"/>
  <c r="H852" i="2"/>
  <c r="H851" i="2"/>
  <c r="H849" i="2"/>
  <c r="H848" i="2"/>
  <c r="H845" i="2"/>
  <c r="H844" i="2"/>
  <c r="H843"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3" i="2"/>
  <c r="H812"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7" i="2"/>
  <c r="H776" i="2"/>
  <c r="H775" i="2"/>
  <c r="H774" i="2"/>
  <c r="H773" i="2"/>
  <c r="H772" i="2"/>
  <c r="H771" i="2"/>
  <c r="H770" i="2"/>
  <c r="H769" i="2"/>
  <c r="H768" i="2"/>
  <c r="H766" i="2"/>
  <c r="H765" i="2"/>
  <c r="H762" i="2"/>
  <c r="H761" i="2"/>
  <c r="H760" i="2"/>
  <c r="H759" i="2"/>
  <c r="H758" i="2"/>
  <c r="H757" i="2"/>
  <c r="H756" i="2"/>
  <c r="H755" i="2"/>
  <c r="H754" i="2"/>
  <c r="H752" i="2"/>
  <c r="H751" i="2"/>
  <c r="H750" i="2"/>
  <c r="H749" i="2"/>
  <c r="H748" i="2"/>
  <c r="H747" i="2"/>
  <c r="H746" i="2"/>
  <c r="H745" i="2"/>
  <c r="H744" i="2"/>
  <c r="H743" i="2"/>
  <c r="H742" i="2"/>
  <c r="H740" i="2"/>
  <c r="H739" i="2"/>
  <c r="H738" i="2"/>
  <c r="H737" i="2"/>
  <c r="H736" i="2"/>
  <c r="H735" i="2"/>
  <c r="H734" i="2"/>
  <c r="H733" i="2"/>
  <c r="H732" i="2"/>
  <c r="H731" i="2"/>
  <c r="H729" i="2"/>
  <c r="H728" i="2"/>
  <c r="H727" i="2"/>
  <c r="H726" i="2"/>
  <c r="H725" i="2"/>
  <c r="H724" i="2"/>
  <c r="H723" i="2"/>
  <c r="H722" i="2"/>
  <c r="H720" i="2"/>
  <c r="H719" i="2"/>
  <c r="H718" i="2"/>
  <c r="H717" i="2"/>
  <c r="H716" i="2"/>
  <c r="H715" i="2"/>
  <c r="H714" i="2"/>
  <c r="H713" i="2"/>
  <c r="H712" i="2"/>
  <c r="H711" i="2"/>
  <c r="H709" i="2"/>
  <c r="H708" i="2"/>
  <c r="H707" i="2"/>
  <c r="H706" i="2"/>
  <c r="H705" i="2"/>
  <c r="H704" i="2"/>
  <c r="H703" i="2"/>
  <c r="H702" i="2"/>
  <c r="H701" i="2"/>
  <c r="H699" i="2"/>
  <c r="H698" i="2"/>
  <c r="H697" i="2"/>
  <c r="H696" i="2"/>
  <c r="H695" i="2"/>
  <c r="H693" i="2"/>
  <c r="H692" i="2"/>
  <c r="H691" i="2"/>
  <c r="H690" i="2"/>
  <c r="H688" i="2"/>
  <c r="H687" i="2"/>
  <c r="H686" i="2"/>
  <c r="H685" i="2"/>
  <c r="H683" i="2"/>
  <c r="H682" i="2"/>
  <c r="H681" i="2"/>
  <c r="H679" i="2"/>
  <c r="H678" i="2"/>
  <c r="H677" i="2"/>
  <c r="H676" i="2"/>
  <c r="H675" i="2"/>
  <c r="H674" i="2"/>
  <c r="H673" i="2"/>
  <c r="H672" i="2"/>
  <c r="H671" i="2"/>
  <c r="H670" i="2"/>
  <c r="H669" i="2"/>
  <c r="H668" i="2"/>
  <c r="H667" i="2"/>
  <c r="H666" i="2"/>
  <c r="H665" i="2"/>
  <c r="H663" i="2"/>
  <c r="H662" i="2"/>
  <c r="H661" i="2"/>
  <c r="H660" i="2"/>
  <c r="H659" i="2"/>
  <c r="H658" i="2"/>
  <c r="H657" i="2"/>
  <c r="H656" i="2"/>
  <c r="H655" i="2"/>
  <c r="H654" i="2"/>
  <c r="H653" i="2"/>
  <c r="H652" i="2"/>
  <c r="H651" i="2"/>
  <c r="H650" i="2"/>
  <c r="H649" i="2"/>
  <c r="H647" i="2"/>
  <c r="H646" i="2"/>
  <c r="H645" i="2"/>
  <c r="H644" i="2"/>
  <c r="H643" i="2"/>
  <c r="H642"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0" i="2"/>
  <c r="H489" i="2"/>
  <c r="H486" i="2"/>
  <c r="H485" i="2"/>
  <c r="H484" i="2"/>
  <c r="H483" i="2"/>
  <c r="H482" i="2"/>
  <c r="H481" i="2"/>
  <c r="H480" i="2"/>
  <c r="H479" i="2"/>
  <c r="H478" i="2"/>
  <c r="H477" i="2"/>
  <c r="H476" i="2"/>
  <c r="H475" i="2"/>
  <c r="H474" i="2"/>
  <c r="H473" i="2"/>
  <c r="H472" i="2"/>
  <c r="H471" i="2"/>
  <c r="H470" i="2"/>
  <c r="H469" i="2"/>
  <c r="H468" i="2"/>
  <c r="H467" i="2"/>
  <c r="H466" i="2"/>
  <c r="H465" i="2"/>
  <c r="H463" i="2"/>
  <c r="H462" i="2"/>
  <c r="H460" i="2"/>
  <c r="H459" i="2"/>
  <c r="H458" i="2"/>
  <c r="H457" i="2"/>
  <c r="H456" i="2"/>
  <c r="H455" i="2"/>
  <c r="H454" i="2"/>
  <c r="H453" i="2"/>
  <c r="H452" i="2"/>
  <c r="H451" i="2"/>
  <c r="H450" i="2"/>
  <c r="H449" i="2"/>
  <c r="H448" i="2"/>
  <c r="H447" i="2"/>
  <c r="H445" i="2"/>
  <c r="H444" i="2"/>
  <c r="H443" i="2"/>
  <c r="H442" i="2"/>
  <c r="H441" i="2"/>
  <c r="H440" i="2"/>
  <c r="H439" i="2"/>
  <c r="H438" i="2"/>
  <c r="H437" i="2"/>
  <c r="H436" i="2"/>
  <c r="H435" i="2"/>
  <c r="H434" i="2"/>
  <c r="H432" i="2"/>
  <c r="H431" i="2"/>
  <c r="H430" i="2"/>
  <c r="H429" i="2"/>
  <c r="H428" i="2"/>
  <c r="H427" i="2"/>
  <c r="H426" i="2"/>
  <c r="H425" i="2"/>
  <c r="H424" i="2"/>
  <c r="H423" i="2"/>
  <c r="H422" i="2"/>
  <c r="H421" i="2"/>
  <c r="H419" i="2"/>
  <c r="H418" i="2"/>
  <c r="H417" i="2"/>
  <c r="H416" i="2"/>
  <c r="H415" i="2"/>
  <c r="H414" i="2"/>
  <c r="H413" i="2"/>
  <c r="H412" i="2"/>
  <c r="H411" i="2"/>
  <c r="H410" i="2"/>
  <c r="H408" i="2"/>
  <c r="H407" i="2"/>
  <c r="H404" i="2"/>
  <c r="H403" i="2"/>
  <c r="H402" i="2"/>
  <c r="H401" i="2"/>
  <c r="H400" i="2"/>
  <c r="H398" i="2"/>
  <c r="H397" i="2"/>
  <c r="H396" i="2"/>
  <c r="H395" i="2"/>
  <c r="H394" i="2"/>
  <c r="H393" i="2"/>
  <c r="H391" i="2"/>
  <c r="H390" i="2"/>
  <c r="H387" i="2"/>
  <c r="H386" i="2"/>
  <c r="H385" i="2"/>
  <c r="H384" i="2"/>
  <c r="H382" i="2"/>
  <c r="H381" i="2"/>
  <c r="H380" i="2"/>
  <c r="H379" i="2"/>
  <c r="H378" i="2"/>
  <c r="H377" i="2"/>
  <c r="H376" i="2"/>
  <c r="H375" i="2"/>
  <c r="H373" i="2"/>
  <c r="H372" i="2"/>
  <c r="H371" i="2"/>
  <c r="H370" i="2"/>
  <c r="H369" i="2"/>
  <c r="H368" i="2"/>
  <c r="H367" i="2"/>
  <c r="H366" i="2"/>
  <c r="H365" i="2"/>
  <c r="H363" i="2"/>
  <c r="H362" i="2"/>
  <c r="H360" i="2"/>
  <c r="H359" i="2"/>
  <c r="H358" i="2"/>
  <c r="H357" i="2"/>
  <c r="H355" i="2"/>
  <c r="H354" i="2"/>
  <c r="H353" i="2"/>
  <c r="H352" i="2"/>
  <c r="H351" i="2"/>
  <c r="H350" i="2"/>
  <c r="H348" i="2"/>
  <c r="H347" i="2"/>
  <c r="H346" i="2"/>
  <c r="H345" i="2"/>
  <c r="H344" i="2"/>
  <c r="H343" i="2"/>
  <c r="H342" i="2"/>
  <c r="H341" i="2"/>
  <c r="H340" i="2"/>
  <c r="H339" i="2"/>
  <c r="H338" i="2"/>
  <c r="H337" i="2"/>
  <c r="H336" i="2"/>
  <c r="H335" i="2"/>
  <c r="H334" i="2"/>
  <c r="H333" i="2"/>
  <c r="H331" i="2"/>
  <c r="H330" i="2"/>
  <c r="H328" i="2"/>
  <c r="H327" i="2"/>
  <c r="H326" i="2"/>
  <c r="H325" i="2"/>
  <c r="H324" i="2"/>
  <c r="H323" i="2"/>
  <c r="H322" i="2"/>
  <c r="H321" i="2"/>
  <c r="H320" i="2"/>
  <c r="H319" i="2"/>
  <c r="H318" i="2"/>
  <c r="H317" i="2"/>
  <c r="H316" i="2"/>
  <c r="H315" i="2"/>
  <c r="H314" i="2"/>
  <c r="H313" i="2"/>
  <c r="H311" i="2"/>
  <c r="H310" i="2"/>
  <c r="H309" i="2"/>
  <c r="H308" i="2"/>
  <c r="H307" i="2"/>
  <c r="H306" i="2"/>
  <c r="H305" i="2"/>
  <c r="H304" i="2"/>
  <c r="H302" i="2"/>
  <c r="H301" i="2"/>
  <c r="H300" i="2"/>
  <c r="H299" i="2"/>
  <c r="H298" i="2"/>
  <c r="H297" i="2"/>
  <c r="H296" i="2"/>
  <c r="H295" i="2"/>
  <c r="H294" i="2"/>
  <c r="H292" i="2"/>
  <c r="H291" i="2"/>
  <c r="H290" i="2"/>
  <c r="H289" i="2"/>
  <c r="H288" i="2"/>
  <c r="H287" i="2"/>
  <c r="H285" i="2"/>
  <c r="H284" i="2"/>
  <c r="H283" i="2"/>
  <c r="H282" i="2"/>
  <c r="H281" i="2"/>
  <c r="H280" i="2"/>
  <c r="H279" i="2"/>
  <c r="H278" i="2"/>
  <c r="H277" i="2"/>
  <c r="H276" i="2"/>
  <c r="H275" i="2"/>
  <c r="H274" i="2"/>
  <c r="H273" i="2"/>
  <c r="H272" i="2"/>
  <c r="H271" i="2"/>
  <c r="H270" i="2"/>
  <c r="H269" i="2"/>
  <c r="H268" i="2"/>
  <c r="H267" i="2"/>
  <c r="H266" i="2"/>
  <c r="H265" i="2"/>
  <c r="H264" i="2"/>
  <c r="H263" i="2"/>
  <c r="H262" i="2"/>
  <c r="H260" i="2"/>
  <c r="H259" i="2"/>
  <c r="H257" i="2"/>
  <c r="H256"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35" i="2"/>
  <c r="H134" i="2"/>
  <c r="H137" i="2" s="1"/>
  <c r="H163" i="2" s="1"/>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82" i="2"/>
  <c r="H85" i="2" s="1"/>
  <c r="H88" i="2" s="1"/>
  <c r="H81" i="2"/>
  <c r="H80" i="2"/>
  <c r="H79" i="2"/>
  <c r="H78" i="2"/>
  <c r="H75" i="2"/>
  <c r="H74" i="2"/>
  <c r="H73" i="2"/>
  <c r="H71" i="2"/>
  <c r="H70" i="2"/>
  <c r="H69" i="2"/>
  <c r="H68" i="2"/>
  <c r="H67" i="2"/>
  <c r="H66" i="2"/>
  <c r="H65" i="2"/>
  <c r="H64" i="2"/>
  <c r="H63" i="2"/>
  <c r="H62" i="2"/>
  <c r="H61" i="2"/>
  <c r="H60" i="2"/>
  <c r="H58" i="2"/>
  <c r="H57" i="2"/>
  <c r="H54" i="2"/>
  <c r="H53" i="2"/>
  <c r="H52" i="2"/>
  <c r="H51" i="2"/>
  <c r="H50" i="2"/>
  <c r="H49" i="2"/>
  <c r="H48" i="2"/>
  <c r="H47" i="2"/>
  <c r="H46" i="2"/>
  <c r="H45" i="2"/>
  <c r="H39" i="2"/>
  <c r="H38" i="2"/>
  <c r="H37" i="2"/>
  <c r="H36" i="2"/>
  <c r="H35" i="2"/>
  <c r="H34" i="2"/>
  <c r="H33" i="2"/>
  <c r="H32" i="2"/>
  <c r="H31" i="2"/>
  <c r="H30" i="2"/>
  <c r="H29" i="2"/>
  <c r="H28" i="2"/>
  <c r="H27" i="2"/>
  <c r="H24" i="2"/>
  <c r="H23" i="2"/>
  <c r="H22" i="2"/>
  <c r="H21" i="2"/>
  <c r="H20" i="2"/>
  <c r="H19" i="2"/>
  <c r="H18" i="2"/>
  <c r="H17" i="2"/>
  <c r="H16" i="2"/>
  <c r="H15" i="2"/>
  <c r="H14" i="2"/>
  <c r="H13" i="2"/>
  <c r="H12" i="2"/>
  <c r="H11" i="2"/>
  <c r="H10" i="2"/>
  <c r="H9" i="2"/>
  <c r="H8" i="2"/>
  <c r="H7" i="2"/>
  <c r="H6" i="2"/>
  <c r="H5" i="2"/>
  <c r="F2291" i="2"/>
  <c r="F2290" i="2"/>
  <c r="F2289" i="2"/>
  <c r="F2288" i="2"/>
  <c r="F2287" i="2"/>
  <c r="F2286" i="2"/>
  <c r="F2285" i="2"/>
  <c r="F2283" i="2"/>
  <c r="F2282" i="2"/>
  <c r="F2281" i="2"/>
  <c r="F2279" i="2"/>
  <c r="F2278" i="2"/>
  <c r="F2277" i="2"/>
  <c r="F2276" i="2"/>
  <c r="F2274" i="2"/>
  <c r="F2273" i="2"/>
  <c r="F2272" i="2"/>
  <c r="F2271" i="2"/>
  <c r="F2269" i="2"/>
  <c r="F2268" i="2"/>
  <c r="F2267" i="2"/>
  <c r="F2266" i="2"/>
  <c r="F2264" i="2"/>
  <c r="F2263" i="2"/>
  <c r="F2262" i="2"/>
  <c r="F2261" i="2"/>
  <c r="F2259" i="2"/>
  <c r="F2258" i="2"/>
  <c r="F2257" i="2"/>
  <c r="F2256" i="2"/>
  <c r="F2254" i="2"/>
  <c r="F2253" i="2"/>
  <c r="F2252" i="2"/>
  <c r="F2251" i="2"/>
  <c r="F2249" i="2"/>
  <c r="F2248" i="2"/>
  <c r="F2247" i="2"/>
  <c r="F2246" i="2"/>
  <c r="F2244" i="2"/>
  <c r="F2243" i="2"/>
  <c r="F2242" i="2"/>
  <c r="F2241" i="2"/>
  <c r="F2239" i="2"/>
  <c r="F2238" i="2"/>
  <c r="F2237" i="2"/>
  <c r="F2236" i="2"/>
  <c r="F2234" i="2"/>
  <c r="F2233" i="2"/>
  <c r="F2232" i="2"/>
  <c r="F2231" i="2"/>
  <c r="F2229" i="2"/>
  <c r="F2228" i="2"/>
  <c r="F2227" i="2"/>
  <c r="F2226" i="2"/>
  <c r="F2225" i="2"/>
  <c r="F2223" i="2"/>
  <c r="F2222" i="2"/>
  <c r="F2221" i="2"/>
  <c r="F2220" i="2"/>
  <c r="F2218" i="2"/>
  <c r="F2217" i="2"/>
  <c r="F2216" i="2"/>
  <c r="F2215" i="2"/>
  <c r="F2214" i="2"/>
  <c r="F2213" i="2"/>
  <c r="F2212" i="2"/>
  <c r="F2211" i="2"/>
  <c r="F2210" i="2"/>
  <c r="F2209" i="2"/>
  <c r="F2207" i="2"/>
  <c r="F2206" i="2"/>
  <c r="F2205" i="2"/>
  <c r="F2204" i="2"/>
  <c r="F2203" i="2"/>
  <c r="F2202" i="2"/>
  <c r="F2200" i="2"/>
  <c r="F2199" i="2"/>
  <c r="F2198" i="2"/>
  <c r="F2197" i="2"/>
  <c r="F2196" i="2"/>
  <c r="F2195" i="2"/>
  <c r="F2194" i="2"/>
  <c r="F2192" i="2"/>
  <c r="F2191" i="2"/>
  <c r="F2190" i="2"/>
  <c r="F2183" i="2"/>
  <c r="F2181" i="2"/>
  <c r="F2180" i="2"/>
  <c r="F2179" i="2"/>
  <c r="F2177" i="2"/>
  <c r="F2176" i="2"/>
  <c r="F2175" i="2"/>
  <c r="F2174" i="2"/>
  <c r="F2173" i="2"/>
  <c r="F2172" i="2"/>
  <c r="F2170" i="2"/>
  <c r="F2169" i="2"/>
  <c r="F2168" i="2"/>
  <c r="F2167" i="2"/>
  <c r="F2166" i="2"/>
  <c r="F2165" i="2"/>
  <c r="F2164" i="2"/>
  <c r="F2163" i="2"/>
  <c r="F2162" i="2"/>
  <c r="F2161" i="2"/>
  <c r="F2160" i="2"/>
  <c r="F2159" i="2"/>
  <c r="F2158" i="2"/>
  <c r="F2157" i="2"/>
  <c r="F2155" i="2"/>
  <c r="F2154" i="2"/>
  <c r="F2153" i="2"/>
  <c r="F2152" i="2"/>
  <c r="F2151" i="2"/>
  <c r="F2150" i="2"/>
  <c r="F2148" i="2"/>
  <c r="F2147" i="2"/>
  <c r="F2146" i="2"/>
  <c r="F2145" i="2"/>
  <c r="F2144" i="2"/>
  <c r="F2142" i="2"/>
  <c r="F2140" i="2"/>
  <c r="F2139" i="2"/>
  <c r="F2138" i="2"/>
  <c r="F2137" i="2"/>
  <c r="F2136" i="2"/>
  <c r="F2135" i="2"/>
  <c r="F2134" i="2"/>
  <c r="F2133" i="2"/>
  <c r="F2132" i="2"/>
  <c r="F2131" i="2"/>
  <c r="F2129" i="2"/>
  <c r="F2128" i="2"/>
  <c r="F2127" i="2"/>
  <c r="F2126" i="2"/>
  <c r="F2125" i="2"/>
  <c r="F2124" i="2"/>
  <c r="F2123" i="2"/>
  <c r="F2122" i="2"/>
  <c r="F2121" i="2"/>
  <c r="F2120" i="2"/>
  <c r="F2119" i="2"/>
  <c r="F2117" i="2"/>
  <c r="F2116" i="2"/>
  <c r="F2115" i="2"/>
  <c r="F2114" i="2"/>
  <c r="F2112" i="2"/>
  <c r="F2111" i="2"/>
  <c r="F2110" i="2"/>
  <c r="F2109" i="2"/>
  <c r="F2108" i="2"/>
  <c r="F2107" i="2"/>
  <c r="F2106" i="2"/>
  <c r="F2105" i="2"/>
  <c r="F2104" i="2"/>
  <c r="F2103" i="2"/>
  <c r="F2101" i="2"/>
  <c r="F2100" i="2"/>
  <c r="F2099" i="2"/>
  <c r="F2098" i="2"/>
  <c r="F2097" i="2"/>
  <c r="F2096" i="2"/>
  <c r="F2094" i="2"/>
  <c r="F2093" i="2"/>
  <c r="F2092" i="2"/>
  <c r="F2091" i="2"/>
  <c r="F2088" i="2"/>
  <c r="F2087" i="2"/>
  <c r="F2086" i="2"/>
  <c r="F2085" i="2"/>
  <c r="F2084" i="2"/>
  <c r="F2083" i="2"/>
  <c r="F2082" i="2"/>
  <c r="F2080" i="2"/>
  <c r="F2079" i="2"/>
  <c r="F2078" i="2"/>
  <c r="F2077" i="2"/>
  <c r="F2076" i="2"/>
  <c r="F2075" i="2"/>
  <c r="F2074" i="2"/>
  <c r="F2073" i="2"/>
  <c r="F2072" i="2"/>
  <c r="F2071" i="2"/>
  <c r="F2070" i="2"/>
  <c r="F2067" i="2"/>
  <c r="F2066" i="2"/>
  <c r="F2065" i="2"/>
  <c r="F2064" i="2"/>
  <c r="F2061" i="2"/>
  <c r="F2060" i="2"/>
  <c r="F2059" i="2"/>
  <c r="F2058" i="2"/>
  <c r="F2057" i="2"/>
  <c r="F2056" i="2"/>
  <c r="F2055" i="2"/>
  <c r="F2053" i="2"/>
  <c r="F2052" i="2"/>
  <c r="F2051" i="2"/>
  <c r="F2050" i="2"/>
  <c r="F2049" i="2"/>
  <c r="F2047" i="2"/>
  <c r="F2046" i="2"/>
  <c r="F2043" i="2"/>
  <c r="F2042" i="2"/>
  <c r="F2041" i="2"/>
  <c r="F2040" i="2"/>
  <c r="F2038" i="2"/>
  <c r="F2037" i="2"/>
  <c r="F2036" i="2"/>
  <c r="F2035" i="2"/>
  <c r="F2034" i="2"/>
  <c r="F2033" i="2"/>
  <c r="F2032" i="2"/>
  <c r="F2031" i="2"/>
  <c r="F2030" i="2"/>
  <c r="F2028" i="2"/>
  <c r="F2027" i="2"/>
  <c r="F2026" i="2"/>
  <c r="F2025" i="2"/>
  <c r="F2024" i="2"/>
  <c r="F2022" i="2"/>
  <c r="F2021" i="2"/>
  <c r="F2020" i="2"/>
  <c r="F2019" i="2"/>
  <c r="F2018" i="2"/>
  <c r="F2017" i="2"/>
  <c r="F2016" i="2"/>
  <c r="F2015" i="2"/>
  <c r="F2014" i="2"/>
  <c r="F2013" i="2"/>
  <c r="F2012" i="2"/>
  <c r="F2010" i="2"/>
  <c r="F2009" i="2"/>
  <c r="F2006" i="2"/>
  <c r="F2005" i="2"/>
  <c r="F2004" i="2"/>
  <c r="F2003" i="2"/>
  <c r="F2002" i="2"/>
  <c r="F2001" i="2"/>
  <c r="F2000" i="2"/>
  <c r="F1999" i="2"/>
  <c r="F1998" i="2"/>
  <c r="F1997" i="2"/>
  <c r="F1996" i="2"/>
  <c r="F1995" i="2"/>
  <c r="F1994" i="2"/>
  <c r="F1993" i="2"/>
  <c r="F1992" i="2"/>
  <c r="F1991" i="2"/>
  <c r="F1990" i="2"/>
  <c r="F1989" i="2"/>
  <c r="F1987" i="2"/>
  <c r="F1986" i="2"/>
  <c r="F1985" i="2"/>
  <c r="F1984" i="2"/>
  <c r="F1983" i="2"/>
  <c r="F1982" i="2"/>
  <c r="F1981" i="2"/>
  <c r="F1980" i="2"/>
  <c r="F1979" i="2"/>
  <c r="F1978" i="2"/>
  <c r="F1977" i="2"/>
  <c r="F1976" i="2"/>
  <c r="F1975" i="2"/>
  <c r="F1974" i="2"/>
  <c r="F1973" i="2"/>
  <c r="F1972" i="2"/>
  <c r="F1970" i="2"/>
  <c r="F1969" i="2"/>
  <c r="F1968" i="2"/>
  <c r="F1967" i="2"/>
  <c r="F1966" i="2"/>
  <c r="F1964" i="2"/>
  <c r="F1963" i="2"/>
  <c r="F1962" i="2"/>
  <c r="F1961" i="2"/>
  <c r="F1960" i="2"/>
  <c r="F1959" i="2"/>
  <c r="F1958" i="2"/>
  <c r="F1957" i="2"/>
  <c r="F1956" i="2"/>
  <c r="F1955" i="2"/>
  <c r="F1954" i="2"/>
  <c r="F1953" i="2"/>
  <c r="F1952" i="2"/>
  <c r="F1951" i="2"/>
  <c r="F1950" i="2"/>
  <c r="F1949" i="2"/>
  <c r="F1948" i="2"/>
  <c r="F1947" i="2"/>
  <c r="F1946" i="2"/>
  <c r="F1945" i="2"/>
  <c r="F1944" i="2"/>
  <c r="F1943" i="2"/>
  <c r="F1942" i="2"/>
  <c r="F1941" i="2"/>
  <c r="F1940" i="2"/>
  <c r="F1939" i="2"/>
  <c r="F1938" i="2"/>
  <c r="F1937" i="2"/>
  <c r="F1936" i="2"/>
  <c r="F1935" i="2"/>
  <c r="F1934" i="2"/>
  <c r="F1933" i="2"/>
  <c r="F1932" i="2"/>
  <c r="F1931" i="2"/>
  <c r="F1930" i="2"/>
  <c r="F1929" i="2"/>
  <c r="F1928" i="2"/>
  <c r="F1927" i="2"/>
  <c r="F1926" i="2"/>
  <c r="F1925" i="2"/>
  <c r="F1924" i="2"/>
  <c r="F1923"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8" i="2"/>
  <c r="F1897" i="2"/>
  <c r="F1896" i="2"/>
  <c r="F1895" i="2"/>
  <c r="F1894" i="2"/>
  <c r="F1893" i="2"/>
  <c r="F1892" i="2"/>
  <c r="F1891" i="2"/>
  <c r="F1890" i="2"/>
  <c r="F1889" i="2"/>
  <c r="F1888" i="2"/>
  <c r="F1887" i="2"/>
  <c r="F1886" i="2"/>
  <c r="F1884" i="2"/>
  <c r="F1883" i="2"/>
  <c r="F1882" i="2"/>
  <c r="F1881" i="2"/>
  <c r="F1880" i="2"/>
  <c r="F1879" i="2"/>
  <c r="F1878" i="2"/>
  <c r="F1877" i="2"/>
  <c r="F1876" i="2"/>
  <c r="F1875" i="2"/>
  <c r="F1874" i="2"/>
  <c r="F1873" i="2"/>
  <c r="F1872" i="2"/>
  <c r="F1871" i="2"/>
  <c r="F1870" i="2"/>
  <c r="F1869" i="2"/>
  <c r="F1868" i="2"/>
  <c r="F1867" i="2"/>
  <c r="F1866" i="2"/>
  <c r="F1865" i="2"/>
  <c r="F1864" i="2"/>
  <c r="F1863" i="2"/>
  <c r="F1862" i="2"/>
  <c r="F1861" i="2"/>
  <c r="F1860" i="2"/>
  <c r="F1859" i="2"/>
  <c r="F1858" i="2"/>
  <c r="F1857" i="2"/>
  <c r="F1856" i="2"/>
  <c r="F1855" i="2"/>
  <c r="F1854" i="2"/>
  <c r="F1853" i="2"/>
  <c r="F1852" i="2"/>
  <c r="F1851" i="2"/>
  <c r="F1850" i="2"/>
  <c r="F1848" i="2"/>
  <c r="F1847" i="2"/>
  <c r="F1846" i="2"/>
  <c r="F1845" i="2"/>
  <c r="F1844" i="2"/>
  <c r="F1843" i="2"/>
  <c r="F1842" i="2"/>
  <c r="F1841" i="2"/>
  <c r="F1840" i="2"/>
  <c r="F1839" i="2"/>
  <c r="F1838" i="2"/>
  <c r="F1837" i="2"/>
  <c r="F1836" i="2"/>
  <c r="F1835" i="2"/>
  <c r="F1834" i="2"/>
  <c r="F1833" i="2"/>
  <c r="F1832" i="2"/>
  <c r="F1831" i="2"/>
  <c r="F1830" i="2"/>
  <c r="F1829" i="2"/>
  <c r="F1828" i="2"/>
  <c r="F1827" i="2"/>
  <c r="F1826" i="2"/>
  <c r="F1825" i="2"/>
  <c r="F1824" i="2"/>
  <c r="F1823" i="2"/>
  <c r="F1822" i="2"/>
  <c r="F1821" i="2"/>
  <c r="F1820" i="2"/>
  <c r="F1819" i="2"/>
  <c r="F1818" i="2"/>
  <c r="F1817" i="2"/>
  <c r="F1816" i="2"/>
  <c r="F1815" i="2"/>
  <c r="F1814" i="2"/>
  <c r="F1812" i="2"/>
  <c r="F1811" i="2"/>
  <c r="F1810" i="2"/>
  <c r="F1809" i="2"/>
  <c r="F1808" i="2"/>
  <c r="F1807" i="2"/>
  <c r="F1805" i="2"/>
  <c r="F1804" i="2"/>
  <c r="F1803" i="2"/>
  <c r="F1801" i="2"/>
  <c r="F1800" i="2"/>
  <c r="F1797" i="2"/>
  <c r="F1796" i="2"/>
  <c r="F1795" i="2"/>
  <c r="F1794" i="2"/>
  <c r="F1792" i="2"/>
  <c r="F1791" i="2"/>
  <c r="F1790" i="2"/>
  <c r="F1789" i="2"/>
  <c r="F1787" i="2"/>
  <c r="F1786" i="2"/>
  <c r="F1785" i="2"/>
  <c r="F1784" i="2"/>
  <c r="F1783" i="2"/>
  <c r="F1782" i="2"/>
  <c r="F1781" i="2"/>
  <c r="F1780" i="2"/>
  <c r="F1779" i="2"/>
  <c r="F1778" i="2"/>
  <c r="F1777" i="2"/>
  <c r="F1776" i="2"/>
  <c r="F1775" i="2"/>
  <c r="F1774" i="2"/>
  <c r="F1773" i="2"/>
  <c r="F1772" i="2"/>
  <c r="F1771" i="2"/>
  <c r="F1769" i="2"/>
  <c r="F1768" i="2"/>
  <c r="F1765" i="2"/>
  <c r="F1762" i="2"/>
  <c r="F1761" i="2"/>
  <c r="F1760" i="2"/>
  <c r="F1759" i="2"/>
  <c r="F1758" i="2"/>
  <c r="F1757" i="2"/>
  <c r="F1756" i="2"/>
  <c r="F1755" i="2"/>
  <c r="F1754" i="2"/>
  <c r="F1753" i="2"/>
  <c r="F1752" i="2"/>
  <c r="F1751" i="2"/>
  <c r="F1750" i="2"/>
  <c r="F1749" i="2"/>
  <c r="F1748" i="2"/>
  <c r="F1747" i="2"/>
  <c r="F1746" i="2"/>
  <c r="F1745" i="2"/>
  <c r="F1743" i="2"/>
  <c r="F1742" i="2"/>
  <c r="F1739" i="2"/>
  <c r="F1736" i="2"/>
  <c r="F1735" i="2"/>
  <c r="F1734" i="2"/>
  <c r="F1733" i="2"/>
  <c r="F1732" i="2"/>
  <c r="F1731" i="2"/>
  <c r="F1730" i="2"/>
  <c r="F1729" i="2"/>
  <c r="F1728" i="2"/>
  <c r="F1727" i="2"/>
  <c r="F1726" i="2"/>
  <c r="F1725" i="2"/>
  <c r="F1724" i="2"/>
  <c r="F1723" i="2"/>
  <c r="F1722" i="2"/>
  <c r="F1721" i="2"/>
  <c r="F1720" i="2"/>
  <c r="F1718" i="2"/>
  <c r="F1717" i="2"/>
  <c r="F1716" i="2"/>
  <c r="F1715" i="2"/>
  <c r="F1714" i="2"/>
  <c r="F1712" i="2"/>
  <c r="F1711" i="2"/>
  <c r="F1710" i="2"/>
  <c r="F1709" i="2"/>
  <c r="F1708" i="2"/>
  <c r="F1707" i="2"/>
  <c r="F1706" i="2"/>
  <c r="F1705" i="2"/>
  <c r="F1704" i="2"/>
  <c r="F1703" i="2"/>
  <c r="F1702" i="2"/>
  <c r="F1701" i="2"/>
  <c r="F1700" i="2"/>
  <c r="F1699" i="2"/>
  <c r="F1698" i="2"/>
  <c r="F1697" i="2"/>
  <c r="F1696" i="2"/>
  <c r="F1695" i="2"/>
  <c r="F1694" i="2"/>
  <c r="F1693" i="2"/>
  <c r="F1692" i="2"/>
  <c r="F1691" i="2"/>
  <c r="F1690" i="2"/>
  <c r="F1689" i="2"/>
  <c r="F1688" i="2"/>
  <c r="F1687" i="2"/>
  <c r="F1686" i="2"/>
  <c r="F1685" i="2"/>
  <c r="F1684" i="2"/>
  <c r="F1682" i="2"/>
  <c r="F1681" i="2"/>
  <c r="F1678" i="2"/>
  <c r="F1677" i="2"/>
  <c r="F1676" i="2"/>
  <c r="F1675" i="2"/>
  <c r="F1674" i="2"/>
  <c r="F1673" i="2"/>
  <c r="F1672" i="2"/>
  <c r="F1671" i="2"/>
  <c r="F1670" i="2"/>
  <c r="F1669" i="2"/>
  <c r="F1668" i="2"/>
  <c r="F1667" i="2"/>
  <c r="F1665" i="2"/>
  <c r="F1664" i="2"/>
  <c r="F1663" i="2"/>
  <c r="F1662" i="2"/>
  <c r="F1661" i="2"/>
  <c r="F1660" i="2"/>
  <c r="F1659" i="2"/>
  <c r="F1658" i="2"/>
  <c r="F1657" i="2"/>
  <c r="F1656" i="2"/>
  <c r="F1655" i="2"/>
  <c r="F1654" i="2"/>
  <c r="F1652" i="2"/>
  <c r="F1651" i="2"/>
  <c r="F1650" i="2"/>
  <c r="F1649" i="2"/>
  <c r="F1648" i="2"/>
  <c r="F1647" i="2"/>
  <c r="F1646" i="2"/>
  <c r="F1645" i="2"/>
  <c r="F1644" i="2"/>
  <c r="F1643" i="2"/>
  <c r="F1642" i="2"/>
  <c r="F1640" i="2"/>
  <c r="F1639" i="2"/>
  <c r="F1638" i="2"/>
  <c r="F1637" i="2"/>
  <c r="F1636" i="2"/>
  <c r="F1635" i="2"/>
  <c r="F1634" i="2"/>
  <c r="F1633" i="2"/>
  <c r="F1632" i="2"/>
  <c r="F1629" i="2"/>
  <c r="F1628" i="2"/>
  <c r="F1627" i="2"/>
  <c r="F1626" i="2"/>
  <c r="F1625" i="2"/>
  <c r="F1624" i="2"/>
  <c r="F1622" i="2"/>
  <c r="F1621" i="2"/>
  <c r="F1620" i="2"/>
  <c r="F1619" i="2"/>
  <c r="F1618" i="2"/>
  <c r="F1617" i="2"/>
  <c r="F1616" i="2"/>
  <c r="F1615" i="2"/>
  <c r="F1614" i="2"/>
  <c r="F1613" i="2"/>
  <c r="F1612" i="2"/>
  <c r="F1611" i="2"/>
  <c r="F1610" i="2"/>
  <c r="F1609" i="2"/>
  <c r="F1608" i="2"/>
  <c r="F1607" i="2"/>
  <c r="F1606" i="2"/>
  <c r="F1605" i="2"/>
  <c r="F1604" i="2"/>
  <c r="F1602" i="2"/>
  <c r="F1601" i="2"/>
  <c r="F1600" i="2"/>
  <c r="F1599" i="2"/>
  <c r="F1598" i="2"/>
  <c r="F1597" i="2"/>
  <c r="F1596" i="2"/>
  <c r="F1595" i="2"/>
  <c r="F1594" i="2"/>
  <c r="F1593" i="2"/>
  <c r="F1592" i="2"/>
  <c r="F1591" i="2"/>
  <c r="F1590" i="2"/>
  <c r="F1589" i="2"/>
  <c r="F1588" i="2"/>
  <c r="F1586" i="2"/>
  <c r="F1585" i="2"/>
  <c r="F1584" i="2"/>
  <c r="F1583" i="2"/>
  <c r="F1582" i="2"/>
  <c r="F1581" i="2"/>
  <c r="F1580" i="2"/>
  <c r="F1579" i="2"/>
  <c r="F1578" i="2"/>
  <c r="F1577" i="2"/>
  <c r="F1576" i="2"/>
  <c r="F1575" i="2"/>
  <c r="F1573" i="2"/>
  <c r="F1572" i="2"/>
  <c r="F1571" i="2"/>
  <c r="F1570" i="2"/>
  <c r="F1569" i="2"/>
  <c r="F1568" i="2"/>
  <c r="F1566" i="2"/>
  <c r="F1565" i="2"/>
  <c r="F1564" i="2"/>
  <c r="F1563" i="2"/>
  <c r="F1562" i="2"/>
  <c r="F1561" i="2"/>
  <c r="F1560" i="2"/>
  <c r="F1557" i="2"/>
  <c r="F1556" i="2"/>
  <c r="F1555" i="2"/>
  <c r="F1554" i="2"/>
  <c r="F1553" i="2"/>
  <c r="F1552" i="2"/>
  <c r="F1551" i="2"/>
  <c r="F1550" i="2"/>
  <c r="F1548" i="2"/>
  <c r="F1547" i="2"/>
  <c r="F1546" i="2"/>
  <c r="F1545" i="2"/>
  <c r="F1544" i="2"/>
  <c r="F1543" i="2"/>
  <c r="F1541" i="2"/>
  <c r="F1540" i="2"/>
  <c r="F1539" i="2"/>
  <c r="F1538" i="2"/>
  <c r="F1537" i="2"/>
  <c r="F1535" i="2"/>
  <c r="F1534" i="2"/>
  <c r="F1533" i="2"/>
  <c r="F1532" i="2"/>
  <c r="F1531" i="2"/>
  <c r="F1530" i="2"/>
  <c r="F1529" i="2"/>
  <c r="F1527" i="2"/>
  <c r="F1526" i="2"/>
  <c r="F1525" i="2"/>
  <c r="F1524" i="2"/>
  <c r="F1523" i="2"/>
  <c r="F1522" i="2"/>
  <c r="F1521" i="2"/>
  <c r="F1519" i="2"/>
  <c r="F1518" i="2"/>
  <c r="F1517" i="2"/>
  <c r="F1516" i="2"/>
  <c r="F1515" i="2"/>
  <c r="F1513" i="2"/>
  <c r="F1512" i="2"/>
  <c r="F1511" i="2"/>
  <c r="F1510" i="2"/>
  <c r="F1509" i="2"/>
  <c r="F1508" i="2"/>
  <c r="F1507" i="2"/>
  <c r="F1505" i="2"/>
  <c r="F1504" i="2"/>
  <c r="F1503" i="2"/>
  <c r="F1502" i="2"/>
  <c r="F1501" i="2"/>
  <c r="F1500" i="2"/>
  <c r="F1499" i="2"/>
  <c r="F1498" i="2"/>
  <c r="F1496" i="2"/>
  <c r="F1495" i="2"/>
  <c r="F1494" i="2"/>
  <c r="F1493" i="2"/>
  <c r="F1492" i="2"/>
  <c r="F1491" i="2"/>
  <c r="F1490" i="2"/>
  <c r="F1489" i="2"/>
  <c r="F1488" i="2"/>
  <c r="F1487" i="2"/>
  <c r="F1486" i="2"/>
  <c r="F1485" i="2"/>
  <c r="F1484" i="2"/>
  <c r="F1483" i="2"/>
  <c r="F1482" i="2"/>
  <c r="F1481" i="2"/>
  <c r="F1479" i="2"/>
  <c r="F1478" i="2"/>
  <c r="F1477" i="2"/>
  <c r="F1476" i="2"/>
  <c r="F1475" i="2"/>
  <c r="F1474" i="2"/>
  <c r="F1473" i="2"/>
  <c r="F1472" i="2"/>
  <c r="F1469" i="2"/>
  <c r="F1468" i="2"/>
  <c r="F1467" i="2"/>
  <c r="F1466" i="2"/>
  <c r="F1465" i="2"/>
  <c r="F1464" i="2"/>
  <c r="F1463" i="2"/>
  <c r="F1462" i="2"/>
  <c r="F1461" i="2"/>
  <c r="F1460" i="2"/>
  <c r="F1459" i="2"/>
  <c r="F1458" i="2"/>
  <c r="F1457" i="2"/>
  <c r="F1456" i="2"/>
  <c r="F1455" i="2"/>
  <c r="F1454" i="2"/>
  <c r="F1453" i="2"/>
  <c r="F1452" i="2"/>
  <c r="F1451" i="2"/>
  <c r="F1449" i="2"/>
  <c r="F1448" i="2"/>
  <c r="F1447" i="2"/>
  <c r="F1446" i="2"/>
  <c r="F1444" i="2"/>
  <c r="F1443" i="2"/>
  <c r="F1442" i="2"/>
  <c r="F1441" i="2"/>
  <c r="F1440" i="2"/>
  <c r="F1439" i="2"/>
  <c r="F1438" i="2"/>
  <c r="F1437" i="2"/>
  <c r="F1436" i="2"/>
  <c r="F1435" i="2"/>
  <c r="F1434" i="2"/>
  <c r="F1433" i="2"/>
  <c r="F1431" i="2"/>
  <c r="F1430" i="2"/>
  <c r="F1429" i="2"/>
  <c r="F1427" i="2"/>
  <c r="F1426" i="2"/>
  <c r="F1425" i="2"/>
  <c r="F1424" i="2"/>
  <c r="F1423" i="2"/>
  <c r="F1422" i="2"/>
  <c r="F1421" i="2"/>
  <c r="F1420" i="2"/>
  <c r="F1419" i="2"/>
  <c r="F1418" i="2"/>
  <c r="F1417" i="2"/>
  <c r="F1416" i="2"/>
  <c r="F1415" i="2"/>
  <c r="F1414" i="2"/>
  <c r="F1413" i="2"/>
  <c r="F1412" i="2"/>
  <c r="F1411" i="2"/>
  <c r="F1410" i="2"/>
  <c r="F1408" i="2"/>
  <c r="F1407" i="2"/>
  <c r="F1405" i="2"/>
  <c r="F1404" i="2"/>
  <c r="F1402" i="2"/>
  <c r="F1401" i="2"/>
  <c r="F1400" i="2"/>
  <c r="F1399" i="2"/>
  <c r="F1398" i="2"/>
  <c r="F1391" i="2"/>
  <c r="F1390" i="2"/>
  <c r="F1389" i="2"/>
  <c r="F1388" i="2"/>
  <c r="F1387" i="2"/>
  <c r="F1386" i="2"/>
  <c r="F1385" i="2"/>
  <c r="F1383" i="2"/>
  <c r="F1382" i="2"/>
  <c r="F1381" i="2"/>
  <c r="F1380" i="2"/>
  <c r="F1379" i="2"/>
  <c r="F1378" i="2"/>
  <c r="F1377" i="2"/>
  <c r="F1375" i="2"/>
  <c r="F1374" i="2"/>
  <c r="F1373" i="2"/>
  <c r="F1372" i="2"/>
  <c r="F1371" i="2"/>
  <c r="F1370" i="2"/>
  <c r="F1369" i="2"/>
  <c r="F1368" i="2"/>
  <c r="F1367" i="2"/>
  <c r="F1366" i="2"/>
  <c r="F1365" i="2"/>
  <c r="F1364" i="2"/>
  <c r="F1363" i="2"/>
  <c r="F1362" i="2"/>
  <c r="F1361" i="2"/>
  <c r="F1360" i="2"/>
  <c r="F1359" i="2"/>
  <c r="F1358" i="2"/>
  <c r="F1357" i="2"/>
  <c r="F1356" i="2"/>
  <c r="F1355" i="2"/>
  <c r="F1354" i="2"/>
  <c r="F1353" i="2"/>
  <c r="F1352" i="2"/>
  <c r="F1350" i="2"/>
  <c r="F1349" i="2"/>
  <c r="F1348" i="2"/>
  <c r="F1347" i="2"/>
  <c r="F1346" i="2"/>
  <c r="F1345" i="2"/>
  <c r="F1343" i="2"/>
  <c r="F1342" i="2"/>
  <c r="F1341" i="2"/>
  <c r="F1340" i="2"/>
  <c r="F1339" i="2"/>
  <c r="F1338" i="2"/>
  <c r="F1337" i="2"/>
  <c r="F1336" i="2"/>
  <c r="F1334" i="2"/>
  <c r="F1333" i="2"/>
  <c r="F1331" i="2"/>
  <c r="F1330" i="2"/>
  <c r="F1329" i="2"/>
  <c r="F1328" i="2"/>
  <c r="F1327" i="2"/>
  <c r="F1326" i="2"/>
  <c r="F1325" i="2"/>
  <c r="F1324" i="2"/>
  <c r="F1323" i="2"/>
  <c r="F1322" i="2"/>
  <c r="F1321" i="2"/>
  <c r="F1320" i="2"/>
  <c r="F1319" i="2"/>
  <c r="F1318" i="2"/>
  <c r="F1317" i="2"/>
  <c r="F1316" i="2"/>
  <c r="F1315" i="2"/>
  <c r="F1314" i="2"/>
  <c r="F1313" i="2"/>
  <c r="F1312" i="2"/>
  <c r="F1311" i="2"/>
  <c r="F1310" i="2"/>
  <c r="F1309" i="2"/>
  <c r="F1308" i="2"/>
  <c r="F1307" i="2"/>
  <c r="F1306" i="2"/>
  <c r="F1305" i="2"/>
  <c r="F1304" i="2"/>
  <c r="F1303" i="2"/>
  <c r="F1302" i="2"/>
  <c r="F1301" i="2"/>
  <c r="F1300" i="2"/>
  <c r="F1299" i="2"/>
  <c r="F1298" i="2"/>
  <c r="F1297" i="2"/>
  <c r="F1296" i="2"/>
  <c r="F1295" i="2"/>
  <c r="F1294" i="2"/>
  <c r="F1293" i="2"/>
  <c r="F1292" i="2"/>
  <c r="F1291" i="2"/>
  <c r="F1290" i="2"/>
  <c r="F1289" i="2"/>
  <c r="F1288" i="2"/>
  <c r="F1287" i="2"/>
  <c r="F1286" i="2"/>
  <c r="F1285" i="2"/>
  <c r="F1284" i="2"/>
  <c r="F1283" i="2"/>
  <c r="F1282" i="2"/>
  <c r="F1281" i="2"/>
  <c r="F1280" i="2"/>
  <c r="F1278" i="2"/>
  <c r="F1277" i="2"/>
  <c r="F1275" i="2"/>
  <c r="F1274" i="2"/>
  <c r="F1273" i="2"/>
  <c r="F1272" i="2"/>
  <c r="F1271" i="2"/>
  <c r="F1270" i="2"/>
  <c r="F1269" i="2"/>
  <c r="F1268" i="2"/>
  <c r="F1267" i="2"/>
  <c r="F1266" i="2"/>
  <c r="F1265" i="2"/>
  <c r="F1264" i="2"/>
  <c r="F1263" i="2"/>
  <c r="F1262" i="2"/>
  <c r="F1261" i="2"/>
  <c r="F1260" i="2"/>
  <c r="F1259" i="2"/>
  <c r="F1258" i="2"/>
  <c r="F1257" i="2"/>
  <c r="F1256" i="2"/>
  <c r="F1255"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2" i="2"/>
  <c r="F1221" i="2"/>
  <c r="F1219" i="2"/>
  <c r="F1218" i="2"/>
  <c r="F1217" i="2"/>
  <c r="F1216" i="2"/>
  <c r="F1215" i="2"/>
  <c r="F1214" i="2"/>
  <c r="F1213" i="2"/>
  <c r="F1212" i="2"/>
  <c r="F1211" i="2"/>
  <c r="F1210" i="2"/>
  <c r="F1209" i="2"/>
  <c r="F1208" i="2"/>
  <c r="F1207" i="2"/>
  <c r="F1206" i="2"/>
  <c r="F1205" i="2"/>
  <c r="F1204" i="2"/>
  <c r="F1203" i="2"/>
  <c r="F1202" i="2"/>
  <c r="F1201" i="2"/>
  <c r="F1200" i="2"/>
  <c r="F1199"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6" i="2"/>
  <c r="F1165" i="2"/>
  <c r="F1164" i="2"/>
  <c r="F1163" i="2"/>
  <c r="F1162" i="2"/>
  <c r="F1161" i="2"/>
  <c r="F1160" i="2"/>
  <c r="F1159" i="2"/>
  <c r="F1158" i="2"/>
  <c r="F1156" i="2"/>
  <c r="F1155" i="2"/>
  <c r="F1154" i="2"/>
  <c r="F1153" i="2"/>
  <c r="F1152" i="2"/>
  <c r="F1149" i="2"/>
  <c r="F1148" i="2"/>
  <c r="F1147" i="2"/>
  <c r="F1146" i="2"/>
  <c r="F1145" i="2"/>
  <c r="F1144" i="2"/>
  <c r="F1143" i="2"/>
  <c r="F1142" i="2"/>
  <c r="F1141" i="2"/>
  <c r="F1140" i="2"/>
  <c r="F1139" i="2"/>
  <c r="F1137" i="2"/>
  <c r="F1136" i="2"/>
  <c r="F1135" i="2"/>
  <c r="F1134" i="2"/>
  <c r="F1133" i="2"/>
  <c r="F1132" i="2"/>
  <c r="F1131" i="2"/>
  <c r="F1130" i="2"/>
  <c r="F1129" i="2"/>
  <c r="F1127" i="2"/>
  <c r="F1126" i="2"/>
  <c r="F1125" i="2"/>
  <c r="F1124" i="2"/>
  <c r="F1123" i="2"/>
  <c r="F1121" i="2"/>
  <c r="F1120" i="2"/>
  <c r="F1119" i="2"/>
  <c r="F1118" i="2"/>
  <c r="F1117" i="2"/>
  <c r="F1116" i="2"/>
  <c r="F1114" i="2"/>
  <c r="F1113" i="2"/>
  <c r="F1112" i="2"/>
  <c r="F1111" i="2"/>
  <c r="F1110" i="2"/>
  <c r="F1109" i="2"/>
  <c r="F1108" i="2"/>
  <c r="F1107" i="2"/>
  <c r="F1106" i="2"/>
  <c r="F1105" i="2"/>
  <c r="F1104" i="2"/>
  <c r="F1103" i="2"/>
  <c r="F1102" i="2"/>
  <c r="F1101" i="2"/>
  <c r="F1100" i="2"/>
  <c r="F1098" i="2"/>
  <c r="F1097" i="2"/>
  <c r="F1096" i="2"/>
  <c r="F1094" i="2"/>
  <c r="F1093" i="2"/>
  <c r="F1092" i="2"/>
  <c r="F1090" i="2"/>
  <c r="F1089" i="2"/>
  <c r="F1088" i="2"/>
  <c r="F1087" i="2"/>
  <c r="F1085" i="2"/>
  <c r="F1084" i="2"/>
  <c r="F1083" i="2"/>
  <c r="F1082" i="2"/>
  <c r="F1081" i="2"/>
  <c r="F1080" i="2"/>
  <c r="F1078" i="2"/>
  <c r="F1076" i="2"/>
  <c r="F1073" i="2"/>
  <c r="F1072" i="2"/>
  <c r="F1071" i="2"/>
  <c r="F1069" i="2"/>
  <c r="F1067" i="2"/>
  <c r="F1066" i="2"/>
  <c r="F1065" i="2"/>
  <c r="F1064" i="2"/>
  <c r="F1063" i="2"/>
  <c r="F1062" i="2"/>
  <c r="F1061" i="2"/>
  <c r="F1060" i="2"/>
  <c r="F1059" i="2"/>
  <c r="F1058" i="2"/>
  <c r="F1057" i="2"/>
  <c r="F1055" i="2"/>
  <c r="F1054" i="2"/>
  <c r="F1053" i="2"/>
  <c r="F1052" i="2"/>
  <c r="F1051" i="2"/>
  <c r="F1050" i="2"/>
  <c r="F1049" i="2"/>
  <c r="F1048" i="2"/>
  <c r="F1047" i="2"/>
  <c r="F1046" i="2"/>
  <c r="F1045" i="2"/>
  <c r="F1043" i="2"/>
  <c r="F1042" i="2"/>
  <c r="F1041" i="2"/>
  <c r="F1040"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2" i="2"/>
  <c r="F1011" i="2"/>
  <c r="F1010" i="2"/>
  <c r="F1009" i="2"/>
  <c r="F1008" i="2"/>
  <c r="F1007" i="2"/>
  <c r="F1006" i="2"/>
  <c r="F1005" i="2"/>
  <c r="F1004" i="2"/>
  <c r="F1003" i="2"/>
  <c r="F1002" i="2"/>
  <c r="F1001" i="2"/>
  <c r="F1000" i="2"/>
  <c r="F999" i="2"/>
  <c r="F998" i="2"/>
  <c r="F997" i="2"/>
  <c r="F996" i="2"/>
  <c r="F995" i="2"/>
  <c r="F994" i="2"/>
  <c r="F993" i="2"/>
  <c r="F992" i="2"/>
  <c r="F991" i="2"/>
  <c r="F990" i="2"/>
  <c r="F988" i="2"/>
  <c r="F987" i="2"/>
  <c r="F986" i="2"/>
  <c r="F985" i="2"/>
  <c r="F984" i="2"/>
  <c r="F983" i="2"/>
  <c r="F982" i="2"/>
  <c r="F981" i="2"/>
  <c r="F980" i="2"/>
  <c r="F977" i="2"/>
  <c r="F976" i="2"/>
  <c r="F975" i="2"/>
  <c r="F974" i="2"/>
  <c r="F973" i="2"/>
  <c r="F971" i="2"/>
  <c r="F970" i="2"/>
  <c r="F969" i="2"/>
  <c r="F968" i="2"/>
  <c r="F967" i="2"/>
  <c r="F966" i="2"/>
  <c r="F965" i="2"/>
  <c r="F964" i="2"/>
  <c r="F962" i="2"/>
  <c r="F961" i="2"/>
  <c r="F960" i="2"/>
  <c r="F959" i="2"/>
  <c r="F958" i="2"/>
  <c r="F957" i="2"/>
  <c r="F956" i="2"/>
  <c r="F955" i="2"/>
  <c r="F954" i="2"/>
  <c r="F953" i="2"/>
  <c r="F952" i="2"/>
  <c r="F951" i="2"/>
  <c r="F949" i="2"/>
  <c r="F948" i="2"/>
  <c r="F945" i="2"/>
  <c r="F944" i="2"/>
  <c r="F943" i="2"/>
  <c r="F942" i="2"/>
  <c r="F941" i="2"/>
  <c r="F940" i="2"/>
  <c r="F939" i="2"/>
  <c r="F938" i="2"/>
  <c r="F937" i="2"/>
  <c r="F936" i="2"/>
  <c r="F935" i="2"/>
  <c r="F934" i="2"/>
  <c r="F933" i="2"/>
  <c r="F932" i="2"/>
  <c r="F931" i="2"/>
  <c r="F930" i="2"/>
  <c r="F928" i="2"/>
  <c r="F927" i="2"/>
  <c r="F924" i="2"/>
  <c r="F923" i="2"/>
  <c r="F922" i="2"/>
  <c r="F921" i="2"/>
  <c r="F920" i="2"/>
  <c r="F919" i="2"/>
  <c r="F918" i="2"/>
  <c r="F917" i="2"/>
  <c r="F916" i="2"/>
  <c r="F915" i="2"/>
  <c r="F914" i="2"/>
  <c r="F913" i="2"/>
  <c r="F912" i="2"/>
  <c r="F911" i="2"/>
  <c r="F910" i="2"/>
  <c r="F909" i="2"/>
  <c r="F907" i="2"/>
  <c r="F906" i="2"/>
  <c r="F903" i="2"/>
  <c r="F902" i="2"/>
  <c r="F901" i="2"/>
  <c r="F900" i="2"/>
  <c r="F899" i="2"/>
  <c r="F898" i="2"/>
  <c r="F897" i="2"/>
  <c r="F896" i="2"/>
  <c r="F895" i="2"/>
  <c r="F894" i="2"/>
  <c r="F893" i="2"/>
  <c r="F892" i="2"/>
  <c r="F891" i="2"/>
  <c r="F890" i="2"/>
  <c r="F889" i="2"/>
  <c r="F888" i="2"/>
  <c r="F887" i="2"/>
  <c r="F885" i="2"/>
  <c r="F884"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49" i="2"/>
  <c r="F848"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3" i="2"/>
  <c r="F812"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7" i="2"/>
  <c r="F776" i="2"/>
  <c r="F775" i="2"/>
  <c r="F774" i="2"/>
  <c r="F773" i="2"/>
  <c r="F772" i="2"/>
  <c r="F771" i="2"/>
  <c r="F770" i="2"/>
  <c r="F769" i="2"/>
  <c r="F768" i="2"/>
  <c r="F766" i="2"/>
  <c r="F765" i="2"/>
  <c r="F762" i="2"/>
  <c r="F761" i="2"/>
  <c r="F760" i="2"/>
  <c r="F759" i="2"/>
  <c r="F758" i="2"/>
  <c r="F757" i="2"/>
  <c r="F756" i="2"/>
  <c r="F755" i="2"/>
  <c r="F754" i="2"/>
  <c r="F752" i="2"/>
  <c r="F751" i="2"/>
  <c r="F750" i="2"/>
  <c r="F749" i="2"/>
  <c r="F748" i="2"/>
  <c r="F747" i="2"/>
  <c r="F746" i="2"/>
  <c r="F745" i="2"/>
  <c r="F744" i="2"/>
  <c r="F743" i="2"/>
  <c r="F742" i="2"/>
  <c r="F740" i="2"/>
  <c r="F739" i="2"/>
  <c r="F738" i="2"/>
  <c r="F737" i="2"/>
  <c r="F736" i="2"/>
  <c r="F735" i="2"/>
  <c r="F734" i="2"/>
  <c r="F733" i="2"/>
  <c r="F732" i="2"/>
  <c r="F731" i="2"/>
  <c r="F729" i="2"/>
  <c r="F728" i="2"/>
  <c r="F727" i="2"/>
  <c r="F726" i="2"/>
  <c r="F725" i="2"/>
  <c r="F724" i="2"/>
  <c r="F723" i="2"/>
  <c r="F722" i="2"/>
  <c r="F720" i="2"/>
  <c r="F719" i="2"/>
  <c r="F718" i="2"/>
  <c r="F717" i="2"/>
  <c r="F716" i="2"/>
  <c r="F715" i="2"/>
  <c r="F714" i="2"/>
  <c r="F713" i="2"/>
  <c r="F712" i="2"/>
  <c r="F711" i="2"/>
  <c r="F709" i="2"/>
  <c r="F708" i="2"/>
  <c r="F707" i="2"/>
  <c r="F706" i="2"/>
  <c r="F705" i="2"/>
  <c r="F704" i="2"/>
  <c r="F703" i="2"/>
  <c r="F702" i="2"/>
  <c r="F701" i="2"/>
  <c r="F699" i="2"/>
  <c r="F698" i="2"/>
  <c r="F697" i="2"/>
  <c r="F696" i="2"/>
  <c r="F695" i="2"/>
  <c r="F693" i="2"/>
  <c r="F692" i="2"/>
  <c r="F691" i="2"/>
  <c r="F690" i="2"/>
  <c r="F688" i="2"/>
  <c r="F687" i="2"/>
  <c r="F686" i="2"/>
  <c r="F685" i="2"/>
  <c r="F683" i="2"/>
  <c r="F682" i="2"/>
  <c r="F681" i="2"/>
  <c r="F679" i="2"/>
  <c r="F678" i="2"/>
  <c r="F677" i="2"/>
  <c r="F676" i="2"/>
  <c r="F675" i="2"/>
  <c r="F674" i="2"/>
  <c r="F673" i="2"/>
  <c r="F672" i="2"/>
  <c r="F671" i="2"/>
  <c r="F670" i="2"/>
  <c r="F669" i="2"/>
  <c r="F668" i="2"/>
  <c r="F667" i="2"/>
  <c r="F666" i="2"/>
  <c r="F665" i="2"/>
  <c r="F663" i="2"/>
  <c r="F662" i="2"/>
  <c r="F661" i="2"/>
  <c r="F660" i="2"/>
  <c r="F659" i="2"/>
  <c r="F658" i="2"/>
  <c r="F657" i="2"/>
  <c r="F656" i="2"/>
  <c r="F655" i="2"/>
  <c r="F654" i="2"/>
  <c r="F653" i="2"/>
  <c r="F652" i="2"/>
  <c r="F651" i="2"/>
  <c r="F650" i="2"/>
  <c r="F649" i="2"/>
  <c r="F647" i="2"/>
  <c r="F646" i="2"/>
  <c r="F645" i="2"/>
  <c r="F644" i="2"/>
  <c r="F643" i="2"/>
  <c r="F642"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89" i="2"/>
  <c r="F486" i="2"/>
  <c r="F485" i="2"/>
  <c r="F484" i="2"/>
  <c r="F483" i="2"/>
  <c r="F482" i="2"/>
  <c r="F481" i="2"/>
  <c r="F480" i="2"/>
  <c r="F479" i="2"/>
  <c r="F478" i="2"/>
  <c r="F477" i="2"/>
  <c r="F476" i="2"/>
  <c r="F475" i="2"/>
  <c r="F474" i="2"/>
  <c r="F473" i="2"/>
  <c r="F472" i="2"/>
  <c r="F471" i="2"/>
  <c r="F470" i="2"/>
  <c r="F469" i="2"/>
  <c r="F468" i="2"/>
  <c r="F467" i="2"/>
  <c r="F466" i="2"/>
  <c r="F465" i="2"/>
  <c r="F463" i="2"/>
  <c r="F462" i="2"/>
  <c r="F460" i="2"/>
  <c r="F459" i="2"/>
  <c r="F458" i="2"/>
  <c r="F457" i="2"/>
  <c r="F456" i="2"/>
  <c r="F455" i="2"/>
  <c r="F454" i="2"/>
  <c r="F453" i="2"/>
  <c r="F452" i="2"/>
  <c r="F451" i="2"/>
  <c r="F450" i="2"/>
  <c r="F449" i="2"/>
  <c r="F448" i="2"/>
  <c r="F447" i="2"/>
  <c r="F445" i="2"/>
  <c r="F444" i="2"/>
  <c r="F443" i="2"/>
  <c r="F442" i="2"/>
  <c r="F441" i="2"/>
  <c r="F440" i="2"/>
  <c r="F439" i="2"/>
  <c r="F438" i="2"/>
  <c r="F437" i="2"/>
  <c r="F436" i="2"/>
  <c r="F435" i="2"/>
  <c r="F434" i="2"/>
  <c r="F432" i="2"/>
  <c r="F431" i="2"/>
  <c r="F430" i="2"/>
  <c r="F429" i="2"/>
  <c r="F428" i="2"/>
  <c r="F427" i="2"/>
  <c r="F426" i="2"/>
  <c r="F425" i="2"/>
  <c r="F424" i="2"/>
  <c r="F423" i="2"/>
  <c r="F422" i="2"/>
  <c r="F421" i="2"/>
  <c r="F419" i="2"/>
  <c r="F418" i="2"/>
  <c r="F417" i="2"/>
  <c r="F416" i="2"/>
  <c r="F415" i="2"/>
  <c r="F414" i="2"/>
  <c r="F413" i="2"/>
  <c r="F412" i="2"/>
  <c r="F411" i="2"/>
  <c r="F410" i="2"/>
  <c r="F408" i="2"/>
  <c r="F407" i="2"/>
  <c r="F404" i="2"/>
  <c r="F403" i="2"/>
  <c r="F402" i="2"/>
  <c r="F401" i="2"/>
  <c r="F400" i="2"/>
  <c r="F398" i="2"/>
  <c r="F397" i="2"/>
  <c r="F396" i="2"/>
  <c r="F395" i="2"/>
  <c r="F394" i="2"/>
  <c r="F393" i="2"/>
  <c r="F391" i="2"/>
  <c r="F390" i="2"/>
  <c r="F387" i="2"/>
  <c r="F386" i="2"/>
  <c r="F385" i="2"/>
  <c r="F384" i="2"/>
  <c r="F382" i="2"/>
  <c r="F381" i="2"/>
  <c r="F380" i="2"/>
  <c r="F379" i="2"/>
  <c r="F378" i="2"/>
  <c r="F377" i="2"/>
  <c r="F376" i="2"/>
  <c r="F375" i="2"/>
  <c r="F373" i="2"/>
  <c r="F372" i="2"/>
  <c r="F371" i="2"/>
  <c r="F370" i="2"/>
  <c r="F369" i="2"/>
  <c r="F368" i="2"/>
  <c r="F367" i="2"/>
  <c r="F366" i="2"/>
  <c r="F365" i="2"/>
  <c r="F363" i="2"/>
  <c r="F362" i="2"/>
  <c r="F360" i="2"/>
  <c r="F359" i="2"/>
  <c r="F358" i="2"/>
  <c r="F357" i="2"/>
  <c r="F355" i="2"/>
  <c r="F354" i="2"/>
  <c r="F353" i="2"/>
  <c r="F352" i="2"/>
  <c r="F351" i="2"/>
  <c r="F350" i="2"/>
  <c r="F348" i="2"/>
  <c r="F347" i="2"/>
  <c r="F346" i="2"/>
  <c r="F345" i="2"/>
  <c r="F344" i="2"/>
  <c r="F343" i="2"/>
  <c r="F342" i="2"/>
  <c r="F341" i="2"/>
  <c r="F340" i="2"/>
  <c r="F339" i="2"/>
  <c r="F338" i="2"/>
  <c r="F337" i="2"/>
  <c r="F336" i="2"/>
  <c r="F335" i="2"/>
  <c r="F334" i="2"/>
  <c r="F333" i="2"/>
  <c r="F331" i="2"/>
  <c r="F330" i="2"/>
  <c r="F328" i="2"/>
  <c r="F327" i="2"/>
  <c r="F326" i="2"/>
  <c r="F325" i="2"/>
  <c r="F324" i="2"/>
  <c r="F323" i="2"/>
  <c r="F322" i="2"/>
  <c r="F321" i="2"/>
  <c r="F320" i="2"/>
  <c r="F319" i="2"/>
  <c r="F318" i="2"/>
  <c r="F317" i="2"/>
  <c r="F316" i="2"/>
  <c r="F315" i="2"/>
  <c r="F314" i="2"/>
  <c r="F313" i="2"/>
  <c r="F311" i="2"/>
  <c r="F310" i="2"/>
  <c r="F309" i="2"/>
  <c r="F308" i="2"/>
  <c r="F307" i="2"/>
  <c r="F306" i="2"/>
  <c r="F305" i="2"/>
  <c r="F304" i="2"/>
  <c r="F302" i="2"/>
  <c r="F301" i="2"/>
  <c r="F300" i="2"/>
  <c r="F299" i="2"/>
  <c r="F298" i="2"/>
  <c r="F297" i="2"/>
  <c r="F296" i="2"/>
  <c r="F295" i="2"/>
  <c r="F294" i="2"/>
  <c r="F292" i="2"/>
  <c r="F291" i="2"/>
  <c r="F290" i="2"/>
  <c r="F289" i="2"/>
  <c r="F288" i="2"/>
  <c r="F287" i="2"/>
  <c r="F285" i="2"/>
  <c r="F284" i="2"/>
  <c r="F283" i="2"/>
  <c r="F282" i="2"/>
  <c r="F281" i="2"/>
  <c r="F280" i="2"/>
  <c r="F279" i="2"/>
  <c r="F278" i="2"/>
  <c r="F277" i="2"/>
  <c r="F276" i="2"/>
  <c r="F275" i="2"/>
  <c r="F274" i="2"/>
  <c r="F273" i="2"/>
  <c r="F272" i="2"/>
  <c r="F271" i="2"/>
  <c r="F270" i="2"/>
  <c r="F269" i="2"/>
  <c r="F268" i="2"/>
  <c r="F267" i="2"/>
  <c r="F266" i="2"/>
  <c r="F265" i="2"/>
  <c r="F264" i="2"/>
  <c r="F263" i="2"/>
  <c r="F262" i="2"/>
  <c r="F260" i="2"/>
  <c r="F259" i="2"/>
  <c r="F257" i="2"/>
  <c r="F256" i="2"/>
  <c r="F254" i="2"/>
  <c r="F253"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3" i="2"/>
  <c r="F182" i="2"/>
  <c r="F181" i="2"/>
  <c r="F180" i="2"/>
  <c r="F179" i="2"/>
  <c r="F178" i="2"/>
  <c r="F177" i="2"/>
  <c r="F176" i="2"/>
  <c r="F175" i="2"/>
  <c r="F174" i="2"/>
  <c r="F173" i="2"/>
  <c r="F172" i="2"/>
  <c r="F170"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39" i="2"/>
  <c r="F138"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89" i="2"/>
  <c r="F88" i="2"/>
  <c r="F87" i="2"/>
  <c r="F86" i="2"/>
  <c r="F82" i="2"/>
  <c r="F81" i="2"/>
  <c r="F80" i="2"/>
  <c r="F79" i="2"/>
  <c r="F78" i="2"/>
  <c r="F75" i="2"/>
  <c r="F74" i="2"/>
  <c r="F73" i="2"/>
  <c r="F71" i="2"/>
  <c r="F70" i="2"/>
  <c r="F69" i="2"/>
  <c r="F68" i="2"/>
  <c r="F67" i="2"/>
  <c r="F66" i="2"/>
  <c r="F65" i="2"/>
  <c r="F64" i="2"/>
  <c r="F63" i="2"/>
  <c r="F62" i="2"/>
  <c r="F61" i="2"/>
  <c r="F60" i="2"/>
  <c r="F58" i="2"/>
  <c r="F57" i="2"/>
  <c r="F54" i="2"/>
  <c r="F53" i="2"/>
  <c r="F52" i="2"/>
  <c r="F51" i="2"/>
  <c r="F50" i="2"/>
  <c r="F49" i="2"/>
  <c r="F48" i="2"/>
  <c r="F47" i="2"/>
  <c r="F46" i="2"/>
  <c r="F45" i="2"/>
  <c r="F39" i="2"/>
  <c r="F38" i="2"/>
  <c r="F36" i="2"/>
  <c r="F35" i="2"/>
  <c r="F34" i="2"/>
  <c r="F33" i="2"/>
  <c r="F32" i="2"/>
  <c r="F31" i="2"/>
  <c r="F30" i="2"/>
  <c r="F29" i="2"/>
  <c r="F28" i="2"/>
  <c r="F27" i="2"/>
  <c r="F23" i="2"/>
  <c r="F22" i="2"/>
  <c r="F21" i="2"/>
  <c r="F20" i="2"/>
  <c r="F19" i="2"/>
  <c r="F18" i="2"/>
  <c r="F17" i="2"/>
  <c r="F16" i="2"/>
  <c r="F15" i="2"/>
  <c r="F14" i="2"/>
  <c r="F13" i="2"/>
  <c r="F12" i="2"/>
  <c r="F11" i="2"/>
  <c r="F10" i="2"/>
  <c r="F9" i="2"/>
  <c r="F8" i="2"/>
  <c r="F7" i="2"/>
  <c r="F6" i="2"/>
  <c r="F5" i="2"/>
  <c r="G2275" i="2"/>
  <c r="G2269" i="2"/>
  <c r="I2184" i="2"/>
  <c r="I2185" i="2" s="1"/>
  <c r="I2186" i="2" s="1"/>
  <c r="I2187" i="2" s="1"/>
  <c r="I2188" i="2" s="1"/>
  <c r="I1398" i="2"/>
  <c r="I1399" i="2" s="1"/>
  <c r="I1400" i="2" s="1"/>
  <c r="I1401" i="2" s="1"/>
  <c r="I1402" i="2" s="1"/>
  <c r="H1398" i="2"/>
  <c r="H1399" i="2" s="1"/>
  <c r="H1400" i="2" s="1"/>
  <c r="H1401" i="2" s="1"/>
  <c r="H1402" i="2" s="1"/>
  <c r="H254" i="2"/>
  <c r="H253" i="2"/>
  <c r="I85" i="2"/>
  <c r="I89" i="2" s="1"/>
  <c r="I142" i="2" l="1"/>
  <c r="G2276" i="2"/>
  <c r="G2277" i="2"/>
  <c r="G2278" i="2"/>
  <c r="I154" i="2"/>
  <c r="G2279" i="2"/>
  <c r="H140" i="2"/>
  <c r="I155" i="2"/>
  <c r="H152" i="2"/>
  <c r="I166" i="2"/>
  <c r="H89" i="2"/>
  <c r="H164" i="2"/>
  <c r="I167" i="2"/>
  <c r="I169" i="2" s="1"/>
  <c r="I175" i="2" s="1"/>
  <c r="G2265" i="2"/>
  <c r="G2266" i="2"/>
  <c r="G2267" i="2"/>
  <c r="I143" i="2"/>
  <c r="G2268" i="2"/>
  <c r="I144" i="2"/>
  <c r="I156" i="2"/>
  <c r="I168" i="2"/>
  <c r="I145" i="2"/>
  <c r="I157" i="2"/>
  <c r="I146" i="2"/>
  <c r="I158" i="2"/>
  <c r="I147" i="2"/>
  <c r="I159" i="2"/>
  <c r="I148" i="2"/>
  <c r="I160" i="2"/>
  <c r="I86" i="2"/>
  <c r="I149" i="2"/>
  <c r="I161" i="2"/>
  <c r="I87" i="2"/>
  <c r="I138" i="2"/>
  <c r="I150" i="2"/>
  <c r="I162" i="2"/>
  <c r="I88" i="2"/>
  <c r="I139" i="2"/>
  <c r="I151" i="2"/>
  <c r="I163" i="2"/>
  <c r="I140" i="2"/>
  <c r="I152" i="2"/>
  <c r="I164" i="2"/>
  <c r="I141" i="2"/>
  <c r="I153" i="2"/>
  <c r="H141" i="2"/>
  <c r="H153" i="2"/>
  <c r="H165" i="2"/>
  <c r="H142" i="2"/>
  <c r="H154" i="2"/>
  <c r="H166" i="2"/>
  <c r="H143" i="2"/>
  <c r="H155" i="2"/>
  <c r="H167" i="2"/>
  <c r="H169" i="2" s="1"/>
  <c r="F140" i="2"/>
  <c r="H144" i="2"/>
  <c r="H156" i="2"/>
  <c r="H168" i="2"/>
  <c r="H145" i="2"/>
  <c r="H157" i="2"/>
  <c r="H146" i="2"/>
  <c r="H158" i="2"/>
  <c r="H147" i="2"/>
  <c r="H159" i="2"/>
  <c r="H148" i="2"/>
  <c r="H160" i="2"/>
  <c r="H86" i="2"/>
  <c r="H149" i="2"/>
  <c r="H161" i="2"/>
  <c r="H87" i="2"/>
  <c r="H138" i="2"/>
  <c r="H150" i="2"/>
  <c r="H162" i="2"/>
  <c r="H139" i="2"/>
  <c r="H151" i="2"/>
  <c r="I178" i="2" l="1"/>
  <c r="I181" i="2"/>
  <c r="I179" i="2"/>
  <c r="I171" i="2"/>
  <c r="I176" i="2"/>
  <c r="I177" i="2"/>
  <c r="I180" i="2"/>
  <c r="I170" i="2"/>
  <c r="I182" i="2"/>
  <c r="I183" i="2"/>
  <c r="I172" i="2"/>
  <c r="I173" i="2"/>
  <c r="I174" i="2"/>
  <c r="H176" i="2"/>
  <c r="H177" i="2"/>
  <c r="H175" i="2"/>
  <c r="F171" i="2"/>
  <c r="H174" i="2"/>
  <c r="H173" i="2"/>
  <c r="H172" i="2"/>
  <c r="H183" i="2"/>
  <c r="H171" i="2"/>
  <c r="H182" i="2"/>
  <c r="H170" i="2"/>
  <c r="H181" i="2"/>
  <c r="H180" i="2"/>
  <c r="H179" i="2"/>
  <c r="H178" i="2"/>
  <c r="G846" i="2" l="1"/>
  <c r="G1738" i="2"/>
  <c r="G977" i="2" l="1"/>
  <c r="G976" i="2"/>
  <c r="G975" i="2"/>
  <c r="G974" i="2"/>
  <c r="G972" i="2"/>
  <c r="G973" i="2"/>
  <c r="G1765" i="2"/>
  <c r="G1764" i="2"/>
  <c r="G970" i="2"/>
  <c r="G969" i="2"/>
  <c r="G968" i="2"/>
  <c r="G967" i="2"/>
  <c r="G966" i="2"/>
  <c r="G965" i="2"/>
  <c r="G964" i="2"/>
  <c r="G963" i="2"/>
  <c r="G971" i="2"/>
  <c r="G1752" i="2"/>
  <c r="G1751" i="2"/>
  <c r="G1762" i="2"/>
  <c r="G1750" i="2"/>
  <c r="G1761" i="2"/>
  <c r="G1749" i="2"/>
  <c r="G1760" i="2"/>
  <c r="G1748" i="2"/>
  <c r="G1759" i="2"/>
  <c r="G1747" i="2"/>
  <c r="G1758" i="2"/>
  <c r="G1746" i="2"/>
  <c r="G1757" i="2"/>
  <c r="G1745" i="2"/>
  <c r="G1756" i="2"/>
  <c r="G1744" i="2"/>
  <c r="G1755" i="2"/>
  <c r="G1754" i="2"/>
  <c r="G1753" i="2"/>
  <c r="G2215" i="2"/>
  <c r="G2214" i="2"/>
  <c r="G2213" i="2"/>
  <c r="G2212" i="2"/>
  <c r="G2211" i="2"/>
  <c r="G2210" i="2"/>
  <c r="G2209" i="2"/>
  <c r="G2208" i="2"/>
  <c r="G2218" i="2"/>
  <c r="G2217" i="2"/>
  <c r="G2216" i="2"/>
  <c r="G384" i="2"/>
  <c r="G383" i="2"/>
  <c r="G391" i="2"/>
  <c r="G390" i="2"/>
  <c r="G389" i="2"/>
  <c r="G387" i="2"/>
  <c r="G386" i="2"/>
  <c r="G385" i="2"/>
  <c r="G1801" i="2"/>
  <c r="G1800" i="2"/>
  <c r="G1799" i="2"/>
  <c r="G1798" i="2"/>
  <c r="G2107" i="2"/>
  <c r="G2106" i="2"/>
  <c r="G2105" i="2"/>
  <c r="G2104" i="2"/>
  <c r="G2103" i="2"/>
  <c r="G2102" i="2"/>
  <c r="G2112" i="2"/>
  <c r="G2111" i="2"/>
  <c r="G2110" i="2"/>
  <c r="G2108" i="2"/>
  <c r="G2109" i="2"/>
  <c r="G2263" i="2"/>
  <c r="G2262" i="2"/>
  <c r="G2261" i="2"/>
  <c r="G2260" i="2"/>
  <c r="G2264" i="2"/>
  <c r="G683" i="2"/>
  <c r="G682" i="2"/>
  <c r="G681" i="2"/>
  <c r="G680" i="2"/>
  <c r="G2234" i="2"/>
  <c r="G2233" i="2"/>
  <c r="G2232" i="2"/>
  <c r="G2231" i="2"/>
  <c r="G2230" i="2"/>
  <c r="G699" i="2"/>
  <c r="G698" i="2"/>
  <c r="G697" i="2"/>
  <c r="G696" i="2"/>
  <c r="G695" i="2"/>
  <c r="G694" i="2"/>
  <c r="G1664" i="2"/>
  <c r="G1663" i="2"/>
  <c r="G1662" i="2"/>
  <c r="G1661" i="2"/>
  <c r="G1660" i="2"/>
  <c r="G1659" i="2"/>
  <c r="G1658" i="2"/>
  <c r="G1657" i="2"/>
  <c r="G1656" i="2"/>
  <c r="G1655" i="2"/>
  <c r="G1653" i="2"/>
  <c r="G1665" i="2"/>
  <c r="G1654" i="2"/>
  <c r="G1556" i="2"/>
  <c r="G1555" i="2"/>
  <c r="G1554" i="2"/>
  <c r="G1553" i="2"/>
  <c r="G1552" i="2"/>
  <c r="G1551" i="2"/>
  <c r="G1550" i="2"/>
  <c r="G1549" i="2"/>
  <c r="G1557" i="2"/>
  <c r="G1339" i="2"/>
  <c r="G1338" i="2"/>
  <c r="G1337" i="2"/>
  <c r="G1336" i="2"/>
  <c r="G1335" i="2"/>
  <c r="G1343" i="2"/>
  <c r="G1342" i="2"/>
  <c r="G1341" i="2"/>
  <c r="G1340" i="2"/>
  <c r="G1797" i="2"/>
  <c r="G1796" i="2"/>
  <c r="G1795" i="2"/>
  <c r="G1794" i="2"/>
  <c r="G1793" i="2"/>
  <c r="G1769" i="2"/>
  <c r="G1768" i="2"/>
  <c r="G1767" i="2"/>
  <c r="G2131" i="2"/>
  <c r="G2130" i="2"/>
  <c r="G2140" i="2"/>
  <c r="G2139" i="2"/>
  <c r="G2138" i="2"/>
  <c r="G2137" i="2"/>
  <c r="G2136" i="2"/>
  <c r="G2135" i="2"/>
  <c r="G2134" i="2"/>
  <c r="G2133" i="2"/>
  <c r="G2132" i="2"/>
  <c r="G2117" i="2"/>
  <c r="G2116" i="2"/>
  <c r="G2115" i="2"/>
  <c r="G2114" i="2"/>
  <c r="G2113" i="2"/>
  <c r="G2200" i="2"/>
  <c r="G2199" i="2"/>
  <c r="G2198" i="2"/>
  <c r="G2197" i="2"/>
  <c r="G2196" i="2"/>
  <c r="G2195" i="2"/>
  <c r="G2194" i="2"/>
  <c r="G2193" i="2"/>
  <c r="G252" i="2"/>
  <c r="G254" i="2"/>
  <c r="G253" i="2"/>
  <c r="G2287" i="2"/>
  <c r="G2286" i="2"/>
  <c r="G2285" i="2"/>
  <c r="G2284" i="2"/>
  <c r="G2291" i="2"/>
  <c r="G2290" i="2"/>
  <c r="G2289" i="2"/>
  <c r="G2288" i="2"/>
  <c r="G958" i="2"/>
  <c r="G957" i="2"/>
  <c r="G956" i="2"/>
  <c r="G955" i="2"/>
  <c r="G954" i="2"/>
  <c r="G953" i="2"/>
  <c r="G952" i="2"/>
  <c r="G951" i="2"/>
  <c r="G962" i="2"/>
  <c r="G950" i="2"/>
  <c r="G960" i="2"/>
  <c r="G961" i="2"/>
  <c r="G959" i="2"/>
  <c r="G772" i="2"/>
  <c r="G771" i="2"/>
  <c r="G770" i="2"/>
  <c r="G769" i="2"/>
  <c r="G768" i="2"/>
  <c r="G767" i="2"/>
  <c r="G777" i="2"/>
  <c r="G776" i="2"/>
  <c r="G775" i="2"/>
  <c r="G774" i="2"/>
  <c r="G773" i="2"/>
  <c r="G1098" i="2"/>
  <c r="G1097" i="2"/>
  <c r="G1096" i="2"/>
  <c r="G1095" i="2"/>
  <c r="G1137" i="2"/>
  <c r="G1136" i="2"/>
  <c r="G1135" i="2"/>
  <c r="G1134" i="2"/>
  <c r="G1133" i="2"/>
  <c r="G1132" i="2"/>
  <c r="G1131" i="2"/>
  <c r="G1130" i="2"/>
  <c r="G1129" i="2"/>
  <c r="G1128" i="2"/>
  <c r="G1350" i="2"/>
  <c r="G1349" i="2"/>
  <c r="G1348" i="2"/>
  <c r="G1347" i="2"/>
  <c r="G1346" i="2"/>
  <c r="G1345" i="2"/>
  <c r="G1344" i="2"/>
  <c r="G639" i="2"/>
  <c r="G627" i="2"/>
  <c r="G615" i="2"/>
  <c r="G603" i="2"/>
  <c r="G591" i="2"/>
  <c r="G579" i="2"/>
  <c r="G567" i="2"/>
  <c r="G555" i="2"/>
  <c r="G543" i="2"/>
  <c r="G531" i="2"/>
  <c r="G519" i="2"/>
  <c r="G507" i="2"/>
  <c r="G495" i="2"/>
  <c r="G638" i="2"/>
  <c r="G626" i="2"/>
  <c r="G614" i="2"/>
  <c r="G602" i="2"/>
  <c r="G590" i="2"/>
  <c r="G578" i="2"/>
  <c r="G566" i="2"/>
  <c r="G554" i="2"/>
  <c r="G542" i="2"/>
  <c r="G530" i="2"/>
  <c r="G518" i="2"/>
  <c r="G506" i="2"/>
  <c r="G494" i="2"/>
  <c r="G637" i="2"/>
  <c r="G625" i="2"/>
  <c r="G613" i="2"/>
  <c r="G601" i="2"/>
  <c r="G589" i="2"/>
  <c r="G577" i="2"/>
  <c r="G565" i="2"/>
  <c r="G553" i="2"/>
  <c r="G541" i="2"/>
  <c r="G529" i="2"/>
  <c r="G517" i="2"/>
  <c r="G505" i="2"/>
  <c r="G493" i="2"/>
  <c r="G636" i="2"/>
  <c r="G624" i="2"/>
  <c r="G612" i="2"/>
  <c r="G600" i="2"/>
  <c r="G588" i="2"/>
  <c r="G576" i="2"/>
  <c r="G564" i="2"/>
  <c r="G552" i="2"/>
  <c r="G540" i="2"/>
  <c r="G528" i="2"/>
  <c r="G516" i="2"/>
  <c r="G504" i="2"/>
  <c r="G492" i="2"/>
  <c r="G635" i="2"/>
  <c r="G623" i="2"/>
  <c r="G611" i="2"/>
  <c r="G599" i="2"/>
  <c r="G587" i="2"/>
  <c r="G575" i="2"/>
  <c r="G563" i="2"/>
  <c r="G551" i="2"/>
  <c r="G539" i="2"/>
  <c r="G527" i="2"/>
  <c r="G515" i="2"/>
  <c r="G503" i="2"/>
  <c r="G491" i="2"/>
  <c r="G634" i="2"/>
  <c r="G622" i="2"/>
  <c r="G610" i="2"/>
  <c r="G598" i="2"/>
  <c r="G586" i="2"/>
  <c r="G574" i="2"/>
  <c r="G562" i="2"/>
  <c r="G550" i="2"/>
  <c r="G538" i="2"/>
  <c r="G526" i="2"/>
  <c r="G514" i="2"/>
  <c r="G502" i="2"/>
  <c r="G633" i="2"/>
  <c r="G621" i="2"/>
  <c r="G609" i="2"/>
  <c r="G597" i="2"/>
  <c r="G585" i="2"/>
  <c r="G573" i="2"/>
  <c r="G561" i="2"/>
  <c r="G549" i="2"/>
  <c r="G537" i="2"/>
  <c r="G525" i="2"/>
  <c r="G513" i="2"/>
  <c r="G501" i="2"/>
  <c r="G632" i="2"/>
  <c r="G620" i="2"/>
  <c r="G608" i="2"/>
  <c r="G596" i="2"/>
  <c r="G584" i="2"/>
  <c r="G572" i="2"/>
  <c r="G560" i="2"/>
  <c r="G548" i="2"/>
  <c r="G536" i="2"/>
  <c r="G524" i="2"/>
  <c r="G512" i="2"/>
  <c r="G500" i="2"/>
  <c r="G631" i="2"/>
  <c r="G619" i="2"/>
  <c r="G607" i="2"/>
  <c r="G595" i="2"/>
  <c r="G583" i="2"/>
  <c r="G571" i="2"/>
  <c r="G559" i="2"/>
  <c r="G547" i="2"/>
  <c r="G535" i="2"/>
  <c r="G523" i="2"/>
  <c r="G511" i="2"/>
  <c r="G499" i="2"/>
  <c r="G640" i="2"/>
  <c r="G592" i="2"/>
  <c r="G544" i="2"/>
  <c r="G496" i="2"/>
  <c r="G630" i="2"/>
  <c r="G582" i="2"/>
  <c r="G534" i="2"/>
  <c r="G629" i="2"/>
  <c r="G581" i="2"/>
  <c r="G533" i="2"/>
  <c r="G628" i="2"/>
  <c r="G580" i="2"/>
  <c r="G532" i="2"/>
  <c r="G618" i="2"/>
  <c r="G570" i="2"/>
  <c r="G522" i="2"/>
  <c r="G617" i="2"/>
  <c r="G569" i="2"/>
  <c r="G521" i="2"/>
  <c r="G616" i="2"/>
  <c r="G568" i="2"/>
  <c r="G520" i="2"/>
  <c r="G606" i="2"/>
  <c r="G558" i="2"/>
  <c r="G510" i="2"/>
  <c r="G605" i="2"/>
  <c r="G557" i="2"/>
  <c r="G509" i="2"/>
  <c r="G604" i="2"/>
  <c r="G556" i="2"/>
  <c r="G508" i="2"/>
  <c r="G594" i="2"/>
  <c r="G546" i="2"/>
  <c r="G498" i="2"/>
  <c r="G593" i="2"/>
  <c r="G545" i="2"/>
  <c r="G497" i="2"/>
  <c r="G2223" i="2"/>
  <c r="G2222" i="2"/>
  <c r="G2221" i="2"/>
  <c r="G2220" i="2"/>
  <c r="G2219" i="2"/>
  <c r="G2191" i="2"/>
  <c r="G2190" i="2"/>
  <c r="G2189" i="2"/>
  <c r="G2192" i="2"/>
  <c r="G2283" i="2"/>
  <c r="G2282" i="2"/>
  <c r="G2281" i="2"/>
  <c r="G2280" i="2"/>
  <c r="G709" i="2"/>
  <c r="G708" i="2"/>
  <c r="G707" i="2"/>
  <c r="G706" i="2"/>
  <c r="G705" i="2"/>
  <c r="G704" i="2"/>
  <c r="G703" i="2"/>
  <c r="G702" i="2"/>
  <c r="G701" i="2"/>
  <c r="G700" i="2"/>
  <c r="G382" i="2"/>
  <c r="G381" i="2"/>
  <c r="G380" i="2"/>
  <c r="G379" i="2"/>
  <c r="G378" i="2"/>
  <c r="G377" i="2"/>
  <c r="G376" i="2"/>
  <c r="G375" i="2"/>
  <c r="G374" i="2"/>
  <c r="G1682" i="2"/>
  <c r="G1681" i="2"/>
  <c r="G1680" i="2"/>
  <c r="G2227" i="2"/>
  <c r="G2226" i="2"/>
  <c r="G2225" i="2"/>
  <c r="G2224" i="2"/>
  <c r="G2229" i="2"/>
  <c r="G2228" i="2"/>
  <c r="G459" i="2"/>
  <c r="G447" i="2"/>
  <c r="G458" i="2"/>
  <c r="G446" i="2"/>
  <c r="G457" i="2"/>
  <c r="G456" i="2"/>
  <c r="G455" i="2"/>
  <c r="G454" i="2"/>
  <c r="G453" i="2"/>
  <c r="G452" i="2"/>
  <c r="G451" i="2"/>
  <c r="G448" i="2"/>
  <c r="G460" i="2"/>
  <c r="G450" i="2"/>
  <c r="G449" i="2"/>
  <c r="G2119" i="2"/>
  <c r="G2118" i="2"/>
  <c r="G2129" i="2"/>
  <c r="G2128" i="2"/>
  <c r="G2127" i="2"/>
  <c r="G2126" i="2"/>
  <c r="G2125" i="2"/>
  <c r="G2124" i="2"/>
  <c r="G2123" i="2"/>
  <c r="G2122" i="2"/>
  <c r="G2121" i="2"/>
  <c r="G2120" i="2"/>
  <c r="G2095" i="2"/>
  <c r="G2101" i="2"/>
  <c r="G2100" i="2"/>
  <c r="G2099" i="2"/>
  <c r="G2098" i="2"/>
  <c r="G2096" i="2"/>
  <c r="G2097" i="2"/>
  <c r="G1375" i="2"/>
  <c r="G1363" i="2"/>
  <c r="G1351" i="2"/>
  <c r="G1374" i="2"/>
  <c r="G1362" i="2"/>
  <c r="G1373" i="2"/>
  <c r="G1361" i="2"/>
  <c r="G1372" i="2"/>
  <c r="G1360" i="2"/>
  <c r="G1371" i="2"/>
  <c r="G1359" i="2"/>
  <c r="G1370" i="2"/>
  <c r="G1358" i="2"/>
  <c r="G1369" i="2"/>
  <c r="G1357" i="2"/>
  <c r="G1368" i="2"/>
  <c r="G1356" i="2"/>
  <c r="G1367" i="2"/>
  <c r="G1355" i="2"/>
  <c r="G1366" i="2"/>
  <c r="G1354" i="2"/>
  <c r="G1364" i="2"/>
  <c r="G1353" i="2"/>
  <c r="G1352" i="2"/>
  <c r="G1365" i="2"/>
  <c r="G2155" i="2"/>
  <c r="G2154" i="2"/>
  <c r="G2153" i="2"/>
  <c r="G2152" i="2"/>
  <c r="G2151" i="2"/>
  <c r="G2150" i="2"/>
  <c r="G2149" i="2"/>
  <c r="G1982" i="2"/>
  <c r="G1981" i="2"/>
  <c r="G1980" i="2"/>
  <c r="G1979" i="2"/>
  <c r="G1978" i="2"/>
  <c r="G1977" i="2"/>
  <c r="G1976" i="2"/>
  <c r="G1987" i="2"/>
  <c r="G1975" i="2"/>
  <c r="G1986" i="2"/>
  <c r="G1974" i="2"/>
  <c r="G1985" i="2"/>
  <c r="G1973" i="2"/>
  <c r="G1984" i="2"/>
  <c r="G1983" i="2"/>
  <c r="G1972" i="2"/>
  <c r="G1971" i="2"/>
  <c r="G1125" i="2"/>
  <c r="G1124" i="2"/>
  <c r="G1123" i="2"/>
  <c r="G1122" i="2"/>
  <c r="G1127" i="2"/>
  <c r="G1126" i="2"/>
  <c r="G759" i="2"/>
  <c r="G758" i="2"/>
  <c r="G757" i="2"/>
  <c r="G756" i="2"/>
  <c r="G755" i="2"/>
  <c r="G754" i="2"/>
  <c r="G766" i="2"/>
  <c r="G753" i="2"/>
  <c r="G765" i="2"/>
  <c r="G764" i="2"/>
  <c r="G762" i="2"/>
  <c r="G761" i="2"/>
  <c r="G760" i="2"/>
  <c r="G813" i="2"/>
  <c r="G812" i="2"/>
  <c r="G810" i="2"/>
  <c r="G1094" i="2"/>
  <c r="G1092" i="2"/>
  <c r="G1093" i="2"/>
  <c r="G1091" i="2"/>
  <c r="G2071" i="2"/>
  <c r="G2070" i="2"/>
  <c r="G2069" i="2"/>
  <c r="G2080" i="2"/>
  <c r="G2068" i="2"/>
  <c r="G2079" i="2"/>
  <c r="G2078" i="2"/>
  <c r="G2077" i="2"/>
  <c r="G2076" i="2"/>
  <c r="G2075" i="2"/>
  <c r="G2074" i="2"/>
  <c r="G2073" i="2"/>
  <c r="G2072" i="2"/>
  <c r="G276" i="2"/>
  <c r="G264" i="2"/>
  <c r="G275" i="2"/>
  <c r="G263" i="2"/>
  <c r="G274" i="2"/>
  <c r="G262" i="2"/>
  <c r="G285" i="2"/>
  <c r="G273" i="2"/>
  <c r="G261" i="2"/>
  <c r="G284" i="2"/>
  <c r="G272" i="2"/>
  <c r="G283" i="2"/>
  <c r="G271" i="2"/>
  <c r="G282" i="2"/>
  <c r="G270" i="2"/>
  <c r="G281" i="2"/>
  <c r="G269" i="2"/>
  <c r="G280" i="2"/>
  <c r="G268" i="2"/>
  <c r="G279" i="2"/>
  <c r="G267" i="2"/>
  <c r="G278" i="2"/>
  <c r="G266" i="2"/>
  <c r="G277" i="2"/>
  <c r="G265" i="2"/>
  <c r="G311" i="2"/>
  <c r="G310" i="2"/>
  <c r="G309" i="2"/>
  <c r="G308" i="2"/>
  <c r="G307" i="2"/>
  <c r="G306" i="2"/>
  <c r="G305" i="2"/>
  <c r="G304" i="2"/>
  <c r="G303" i="2"/>
  <c r="G300" i="2"/>
  <c r="G299" i="2"/>
  <c r="G298" i="2"/>
  <c r="G297" i="2"/>
  <c r="G296" i="2"/>
  <c r="G295" i="2"/>
  <c r="G294" i="2"/>
  <c r="G293" i="2"/>
  <c r="G302" i="2"/>
  <c r="G301" i="2"/>
  <c r="G2259" i="2"/>
  <c r="G2258" i="2"/>
  <c r="G2257" i="2"/>
  <c r="G2256" i="2"/>
  <c r="G2255" i="2"/>
  <c r="G483" i="2"/>
  <c r="G471" i="2"/>
  <c r="G482" i="2"/>
  <c r="G470" i="2"/>
  <c r="G481" i="2"/>
  <c r="G469" i="2"/>
  <c r="G480" i="2"/>
  <c r="G468" i="2"/>
  <c r="G479" i="2"/>
  <c r="G467" i="2"/>
  <c r="G478" i="2"/>
  <c r="G466" i="2"/>
  <c r="G490" i="2"/>
  <c r="G477" i="2"/>
  <c r="G465" i="2"/>
  <c r="G489" i="2"/>
  <c r="G476" i="2"/>
  <c r="G464" i="2"/>
  <c r="G488" i="2"/>
  <c r="G475" i="2"/>
  <c r="G486" i="2"/>
  <c r="G485" i="2"/>
  <c r="G484" i="2"/>
  <c r="G474" i="2"/>
  <c r="G473" i="2"/>
  <c r="G472" i="2"/>
  <c r="G1030" i="2"/>
  <c r="G1018" i="2"/>
  <c r="G1029" i="2"/>
  <c r="G1017" i="2"/>
  <c r="G1028" i="2"/>
  <c r="G1016" i="2"/>
  <c r="G1027" i="2"/>
  <c r="G1015" i="2"/>
  <c r="G1038" i="2"/>
  <c r="G1026" i="2"/>
  <c r="G1014" i="2"/>
  <c r="G1037" i="2"/>
  <c r="G1025" i="2"/>
  <c r="G1013" i="2"/>
  <c r="G1036" i="2"/>
  <c r="G1024" i="2"/>
  <c r="G1035" i="2"/>
  <c r="G1023" i="2"/>
  <c r="G1034" i="2"/>
  <c r="G1022" i="2"/>
  <c r="G1032" i="2"/>
  <c r="G1020" i="2"/>
  <c r="G1033" i="2"/>
  <c r="G1031" i="2"/>
  <c r="G1021" i="2"/>
  <c r="G1019" i="2"/>
  <c r="G1113" i="2"/>
  <c r="G1101" i="2"/>
  <c r="G1112" i="2"/>
  <c r="G1100" i="2"/>
  <c r="G1111" i="2"/>
  <c r="G1099" i="2"/>
  <c r="G1110" i="2"/>
  <c r="G1109" i="2"/>
  <c r="G1108" i="2"/>
  <c r="G1107" i="2"/>
  <c r="G1106" i="2"/>
  <c r="G1105" i="2"/>
  <c r="G1103" i="2"/>
  <c r="G1114" i="2"/>
  <c r="G1104" i="2"/>
  <c r="G1102" i="2"/>
  <c r="G675" i="2"/>
  <c r="G663" i="2"/>
  <c r="G651" i="2"/>
  <c r="G674" i="2"/>
  <c r="G662" i="2"/>
  <c r="G650" i="2"/>
  <c r="G673" i="2"/>
  <c r="G661" i="2"/>
  <c r="G649" i="2"/>
  <c r="G672" i="2"/>
  <c r="G660" i="2"/>
  <c r="G648" i="2"/>
  <c r="G671" i="2"/>
  <c r="G659" i="2"/>
  <c r="G670" i="2"/>
  <c r="G658" i="2"/>
  <c r="G669" i="2"/>
  <c r="G657" i="2"/>
  <c r="G668" i="2"/>
  <c r="G656" i="2"/>
  <c r="G679" i="2"/>
  <c r="G667" i="2"/>
  <c r="G655" i="2"/>
  <c r="G678" i="2"/>
  <c r="G677" i="2"/>
  <c r="G676" i="2"/>
  <c r="G666" i="2"/>
  <c r="G665" i="2"/>
  <c r="G664" i="2"/>
  <c r="G654" i="2"/>
  <c r="G653" i="2"/>
  <c r="G652" i="2"/>
  <c r="G2249" i="2"/>
  <c r="G2248" i="2"/>
  <c r="G2247" i="2"/>
  <c r="G2246" i="2"/>
  <c r="G2245" i="2"/>
  <c r="G2179" i="2"/>
  <c r="G2178" i="2"/>
  <c r="G2180" i="2"/>
  <c r="G2181" i="2"/>
  <c r="G1802" i="2"/>
  <c r="G1805" i="2"/>
  <c r="G1803" i="2"/>
  <c r="G1804" i="2"/>
  <c r="G2177" i="2"/>
  <c r="G2176" i="2"/>
  <c r="G2175" i="2"/>
  <c r="G2174" i="2"/>
  <c r="G2173" i="2"/>
  <c r="G2172" i="2"/>
  <c r="G2171" i="2"/>
  <c r="G2251" i="2"/>
  <c r="G2250" i="2"/>
  <c r="G2254" i="2"/>
  <c r="G2252" i="2"/>
  <c r="G2253" i="2"/>
  <c r="G647" i="2"/>
  <c r="G646" i="2"/>
  <c r="G645" i="2"/>
  <c r="G644" i="2"/>
  <c r="G643" i="2"/>
  <c r="G642" i="2"/>
  <c r="G641" i="2"/>
  <c r="G2053" i="2"/>
  <c r="G2052" i="2"/>
  <c r="G2051" i="2"/>
  <c r="G2050" i="2"/>
  <c r="G2049" i="2"/>
  <c r="G2048" i="2"/>
  <c r="G1676" i="2"/>
  <c r="G1675" i="2"/>
  <c r="G1674" i="2"/>
  <c r="G1673" i="2"/>
  <c r="G1672" i="2"/>
  <c r="G1671" i="2"/>
  <c r="G1670" i="2"/>
  <c r="G1669" i="2"/>
  <c r="G1668" i="2"/>
  <c r="G1667" i="2"/>
  <c r="G1678" i="2"/>
  <c r="G1677" i="2"/>
  <c r="G1666" i="2"/>
  <c r="G1743" i="2"/>
  <c r="G1741" i="2"/>
  <c r="G1742" i="2"/>
  <c r="G2239" i="2"/>
  <c r="G2238" i="2"/>
  <c r="G2237" i="2"/>
  <c r="G2236" i="2"/>
  <c r="G2235" i="2"/>
  <c r="G747" i="2"/>
  <c r="G746" i="2"/>
  <c r="G745" i="2"/>
  <c r="G744" i="2"/>
  <c r="G743" i="2"/>
  <c r="G742" i="2"/>
  <c r="G741" i="2"/>
  <c r="G752" i="2"/>
  <c r="G751" i="2"/>
  <c r="G750" i="2"/>
  <c r="G749" i="2"/>
  <c r="G748" i="2"/>
  <c r="G1090" i="2"/>
  <c r="G1089" i="2"/>
  <c r="G1088" i="2"/>
  <c r="G1087" i="2"/>
  <c r="G1086" i="2"/>
  <c r="G1725" i="2"/>
  <c r="G1736" i="2"/>
  <c r="G1724" i="2"/>
  <c r="G1735" i="2"/>
  <c r="G1723" i="2"/>
  <c r="G1734" i="2"/>
  <c r="G1722" i="2"/>
  <c r="G1733" i="2"/>
  <c r="G1721" i="2"/>
  <c r="G1732" i="2"/>
  <c r="G1720" i="2"/>
  <c r="G1731" i="2"/>
  <c r="G1719" i="2"/>
  <c r="G1730" i="2"/>
  <c r="G1729" i="2"/>
  <c r="G1728" i="2"/>
  <c r="G1726" i="2"/>
  <c r="G1727" i="2"/>
  <c r="G1121" i="2"/>
  <c r="G1120" i="2"/>
  <c r="G1119" i="2"/>
  <c r="G1118" i="2"/>
  <c r="G1117" i="2"/>
  <c r="G1115" i="2"/>
  <c r="G1116" i="2"/>
  <c r="G2203" i="2"/>
  <c r="G2202" i="2"/>
  <c r="G2201" i="2"/>
  <c r="G2207" i="2"/>
  <c r="G2206" i="2"/>
  <c r="G2205" i="2"/>
  <c r="G2204" i="2"/>
  <c r="G687" i="2"/>
  <c r="G686" i="2"/>
  <c r="G685" i="2"/>
  <c r="G684" i="2"/>
  <c r="G688" i="2"/>
  <c r="G693" i="2"/>
  <c r="G692" i="2"/>
  <c r="G691" i="2"/>
  <c r="G690" i="2"/>
  <c r="G689" i="2"/>
  <c r="G1544" i="2"/>
  <c r="G1543" i="2"/>
  <c r="G1542" i="2"/>
  <c r="G1548" i="2"/>
  <c r="G1547" i="2"/>
  <c r="G1546" i="2"/>
  <c r="G1545" i="2"/>
  <c r="G2188" i="2"/>
  <c r="G2187" i="2"/>
  <c r="G2186" i="2"/>
  <c r="G2185" i="2"/>
  <c r="G2184" i="2"/>
  <c r="G2183" i="2"/>
  <c r="G2182" i="2"/>
  <c r="G397" i="2"/>
  <c r="G396" i="2"/>
  <c r="G395" i="2"/>
  <c r="G394" i="2"/>
  <c r="G393" i="2"/>
  <c r="G392" i="2"/>
  <c r="G398" i="2"/>
  <c r="G260" i="2"/>
  <c r="G259" i="2"/>
  <c r="G258" i="2"/>
  <c r="G1812" i="2"/>
  <c r="G1811" i="2"/>
  <c r="G1810" i="2"/>
  <c r="G1809" i="2"/>
  <c r="G1808" i="2"/>
  <c r="G1807" i="2"/>
  <c r="G1806" i="2"/>
  <c r="G257" i="2"/>
  <c r="G256" i="2"/>
  <c r="G255" i="2"/>
  <c r="G1448" i="2"/>
  <c r="G1447" i="2"/>
  <c r="G1446" i="2"/>
  <c r="G1445" i="2"/>
  <c r="G1449" i="2"/>
  <c r="G1383" i="2"/>
  <c r="G1382" i="2"/>
  <c r="G1381" i="2"/>
  <c r="G1380" i="2"/>
  <c r="G1379" i="2"/>
  <c r="G1378" i="2"/>
  <c r="G1376" i="2"/>
  <c r="G1377" i="2"/>
  <c r="G2274" i="2"/>
  <c r="G2273" i="2"/>
  <c r="G2272" i="2"/>
  <c r="G2271" i="2"/>
  <c r="G2270" i="2"/>
  <c r="G882" i="2"/>
  <c r="G885" i="2"/>
  <c r="G884" i="2"/>
  <c r="G2143" i="2"/>
  <c r="G2142" i="2"/>
  <c r="G2141" i="2"/>
  <c r="G2148" i="2"/>
  <c r="G2147" i="2"/>
  <c r="G2146" i="2"/>
  <c r="G2145" i="2"/>
  <c r="G2144" i="2"/>
  <c r="G1054" i="2" l="1"/>
  <c r="G1053" i="2"/>
  <c r="G1052" i="2"/>
  <c r="G1051" i="2"/>
  <c r="G1050" i="2"/>
  <c r="G1049" i="2"/>
  <c r="G1048" i="2"/>
  <c r="G1047" i="2"/>
  <c r="G1046" i="2"/>
  <c r="G1044" i="2"/>
  <c r="G1055" i="2"/>
  <c r="G1045" i="2"/>
  <c r="F2156" i="2" l="1"/>
  <c r="F1497" i="2"/>
  <c r="F1480" i="2"/>
  <c r="F1514" i="2"/>
  <c r="F1506" i="2"/>
  <c r="F1528" i="2"/>
  <c r="F1428" i="2"/>
  <c r="F364" i="2"/>
  <c r="F349" i="2"/>
  <c r="F356" i="2"/>
  <c r="F1471" i="2"/>
  <c r="F26" i="2"/>
  <c r="F37" i="2"/>
  <c r="F1536" i="2"/>
  <c r="F1432" i="2"/>
  <c r="F721" i="2"/>
  <c r="F710" i="2"/>
  <c r="F1056" i="2"/>
  <c r="F1039" i="2"/>
  <c r="F730" i="2"/>
  <c r="F1574" i="2"/>
  <c r="F1587" i="2"/>
  <c r="F1603" i="2"/>
  <c r="F420" i="2"/>
  <c r="F978" i="2"/>
  <c r="F1630" i="2"/>
  <c r="F1558" i="2"/>
  <c r="F1138" i="2"/>
  <c r="F461" i="2"/>
  <c r="F1520" i="2"/>
  <c r="F1150" i="2"/>
  <c r="F2029" i="2"/>
  <c r="F1922" i="2"/>
  <c r="F1965" i="2"/>
  <c r="F1788" i="2"/>
  <c r="F2011" i="2"/>
  <c r="F2081" i="2"/>
  <c r="F2023" i="2"/>
  <c r="F59" i="2"/>
  <c r="F72" i="2"/>
  <c r="F1770" i="2" l="1"/>
  <c r="D143" i="6" s="1"/>
  <c r="F1157" i="2"/>
  <c r="G1163" i="2" s="1"/>
  <c r="F989" i="2"/>
  <c r="G1007" i="2" s="1"/>
  <c r="F1450" i="2"/>
  <c r="G1455" i="2" s="1"/>
  <c r="F814" i="2"/>
  <c r="G817" i="2" s="1"/>
  <c r="D130" i="6"/>
  <c r="G1633" i="2"/>
  <c r="G1630" i="2"/>
  <c r="G1640" i="2"/>
  <c r="G1639" i="2"/>
  <c r="G1638" i="2"/>
  <c r="G1637" i="2"/>
  <c r="G1636" i="2"/>
  <c r="G1635" i="2"/>
  <c r="G1634" i="2"/>
  <c r="G1632" i="2"/>
  <c r="G1631" i="2"/>
  <c r="D56" i="6"/>
  <c r="G740" i="2"/>
  <c r="G739" i="2"/>
  <c r="G738" i="2"/>
  <c r="G737" i="2"/>
  <c r="G735" i="2"/>
  <c r="G734" i="2"/>
  <c r="G733" i="2"/>
  <c r="G732" i="2"/>
  <c r="G731" i="2"/>
  <c r="G730" i="2"/>
  <c r="G736" i="2"/>
  <c r="F926" i="2"/>
  <c r="F908" i="2"/>
  <c r="D119" i="6"/>
  <c r="G1519" i="2"/>
  <c r="G1518" i="2"/>
  <c r="G1516" i="2"/>
  <c r="G1515" i="2"/>
  <c r="G1517" i="2"/>
  <c r="G1514" i="2"/>
  <c r="F184" i="2"/>
  <c r="D152" i="6"/>
  <c r="G1943" i="2"/>
  <c r="G1963" i="2"/>
  <c r="G1947" i="2"/>
  <c r="G1958" i="2"/>
  <c r="G1931" i="2"/>
  <c r="G1951" i="2"/>
  <c r="G1936" i="2"/>
  <c r="G1946" i="2"/>
  <c r="G1954" i="2"/>
  <c r="G1939" i="2"/>
  <c r="G1935" i="2"/>
  <c r="G1934" i="2"/>
  <c r="G1942" i="2"/>
  <c r="G1927" i="2"/>
  <c r="G1924" i="2"/>
  <c r="G1922" i="2"/>
  <c r="G1930" i="2"/>
  <c r="G1962" i="2"/>
  <c r="G1923" i="2"/>
  <c r="G1957" i="2"/>
  <c r="G1953" i="2"/>
  <c r="G1950" i="2"/>
  <c r="G1959" i="2"/>
  <c r="G1945" i="2"/>
  <c r="G1941" i="2"/>
  <c r="G1938" i="2"/>
  <c r="G1960" i="2"/>
  <c r="G1933" i="2"/>
  <c r="G1929" i="2"/>
  <c r="G1926" i="2"/>
  <c r="G1948" i="2"/>
  <c r="G1956" i="2"/>
  <c r="G1964" i="2"/>
  <c r="G1961" i="2"/>
  <c r="G1944" i="2"/>
  <c r="G1952" i="2"/>
  <c r="G1949" i="2"/>
  <c r="G1940" i="2"/>
  <c r="G1928" i="2"/>
  <c r="G1937" i="2"/>
  <c r="G1925" i="2"/>
  <c r="G1955" i="2"/>
  <c r="G1932" i="2"/>
  <c r="D93" i="6"/>
  <c r="G1155" i="2"/>
  <c r="G1154" i="2"/>
  <c r="G1151" i="2"/>
  <c r="G1152" i="2"/>
  <c r="G1156" i="2"/>
  <c r="G1153" i="2"/>
  <c r="G1150" i="2"/>
  <c r="D76" i="6"/>
  <c r="G987" i="2"/>
  <c r="G986" i="2"/>
  <c r="G984" i="2"/>
  <c r="G985" i="2"/>
  <c r="G983" i="2"/>
  <c r="G982" i="2"/>
  <c r="G981" i="2"/>
  <c r="G980" i="2"/>
  <c r="G979" i="2"/>
  <c r="G978" i="2"/>
  <c r="G988" i="2"/>
  <c r="D79" i="6"/>
  <c r="G1042" i="2"/>
  <c r="G1041" i="2"/>
  <c r="G1040" i="2"/>
  <c r="G1039" i="2"/>
  <c r="G1043" i="2"/>
  <c r="F886" i="2"/>
  <c r="F905" i="2"/>
  <c r="D28" i="6"/>
  <c r="G360" i="2"/>
  <c r="G359" i="2"/>
  <c r="G357" i="2"/>
  <c r="G356" i="2"/>
  <c r="G358" i="2"/>
  <c r="F409" i="2"/>
  <c r="F433" i="2"/>
  <c r="D42" i="6"/>
  <c r="G463" i="2"/>
  <c r="G462" i="2"/>
  <c r="G461" i="2"/>
  <c r="F1885" i="2"/>
  <c r="F4" i="2"/>
  <c r="F1641" i="2"/>
  <c r="F2039" i="2"/>
  <c r="F2045" i="2"/>
  <c r="F1713" i="2"/>
  <c r="F1683" i="2"/>
  <c r="D39" i="6"/>
  <c r="G425" i="2"/>
  <c r="G421" i="2"/>
  <c r="G420" i="2"/>
  <c r="G431" i="2"/>
  <c r="G430" i="2"/>
  <c r="G429" i="2"/>
  <c r="G424" i="2"/>
  <c r="G423" i="2"/>
  <c r="G422" i="2"/>
  <c r="G432" i="2"/>
  <c r="G428" i="2"/>
  <c r="G427" i="2"/>
  <c r="G426" i="2"/>
  <c r="F1849" i="2"/>
  <c r="D112" i="6"/>
  <c r="G1442" i="2"/>
  <c r="G1439" i="2"/>
  <c r="G1435" i="2"/>
  <c r="G1434" i="2"/>
  <c r="G1433" i="2"/>
  <c r="G1432" i="2"/>
  <c r="G1443" i="2"/>
  <c r="G1441" i="2"/>
  <c r="G1444" i="2"/>
  <c r="G1440" i="2"/>
  <c r="G1437" i="2"/>
  <c r="G1438" i="2"/>
  <c r="G1436" i="2"/>
  <c r="F329" i="2"/>
  <c r="F312" i="2"/>
  <c r="D116" i="6"/>
  <c r="G1482" i="2"/>
  <c r="G1493" i="2"/>
  <c r="G1492" i="2"/>
  <c r="G1480" i="2"/>
  <c r="G1490" i="2"/>
  <c r="G1496" i="2"/>
  <c r="G1489" i="2"/>
  <c r="G1484" i="2"/>
  <c r="G1488" i="2"/>
  <c r="G1495" i="2"/>
  <c r="G1487" i="2"/>
  <c r="G1483" i="2"/>
  <c r="G1494" i="2"/>
  <c r="G1481" i="2"/>
  <c r="G1491" i="2"/>
  <c r="G1486" i="2"/>
  <c r="G1485" i="2"/>
  <c r="D153" i="6"/>
  <c r="G1970" i="2"/>
  <c r="G1969" i="2"/>
  <c r="G1968" i="2"/>
  <c r="G1967" i="2"/>
  <c r="G1966" i="2"/>
  <c r="G1965" i="2"/>
  <c r="F2063" i="2"/>
  <c r="F2054" i="2"/>
  <c r="D128" i="6"/>
  <c r="G1613" i="2"/>
  <c r="G1617" i="2"/>
  <c r="G1622" i="2"/>
  <c r="G1621" i="2"/>
  <c r="G1609" i="2"/>
  <c r="G1616" i="2"/>
  <c r="G1620" i="2"/>
  <c r="G1604" i="2"/>
  <c r="G1608" i="2"/>
  <c r="G1603" i="2"/>
  <c r="G1614" i="2"/>
  <c r="G1612" i="2"/>
  <c r="G1611" i="2"/>
  <c r="G1618" i="2"/>
  <c r="G1610" i="2"/>
  <c r="G1619" i="2"/>
  <c r="G1615" i="2"/>
  <c r="G1607" i="2"/>
  <c r="G1606" i="2"/>
  <c r="G1605" i="2"/>
  <c r="D81" i="6"/>
  <c r="G1066" i="2"/>
  <c r="G1065" i="2"/>
  <c r="G1064" i="2"/>
  <c r="G1063" i="2"/>
  <c r="G1062" i="2"/>
  <c r="G1061" i="2"/>
  <c r="G1060" i="2"/>
  <c r="G1059" i="2"/>
  <c r="G1058" i="2"/>
  <c r="G1056" i="2"/>
  <c r="G1067" i="2"/>
  <c r="G1057" i="2"/>
  <c r="F1813" i="2"/>
  <c r="D27" i="6"/>
  <c r="G352" i="2"/>
  <c r="G351" i="2"/>
  <c r="G349" i="2"/>
  <c r="G355" i="2"/>
  <c r="G354" i="2"/>
  <c r="G350" i="2"/>
  <c r="G353" i="2"/>
  <c r="D117" i="6"/>
  <c r="G1500" i="2"/>
  <c r="G1499" i="2"/>
  <c r="G1497" i="2"/>
  <c r="G1505" i="2"/>
  <c r="G1504" i="2"/>
  <c r="G1503" i="2"/>
  <c r="G1502" i="2"/>
  <c r="G1501" i="2"/>
  <c r="G1498" i="2"/>
  <c r="D9" i="6"/>
  <c r="G62" i="2"/>
  <c r="G71" i="2"/>
  <c r="G70" i="2"/>
  <c r="G68" i="2"/>
  <c r="G69" i="2"/>
  <c r="G67" i="2"/>
  <c r="G66" i="2"/>
  <c r="G65" i="2"/>
  <c r="G64" i="2"/>
  <c r="G63" i="2"/>
  <c r="G61" i="2"/>
  <c r="G60" i="2"/>
  <c r="G59" i="2"/>
  <c r="D158" i="6"/>
  <c r="G2028" i="2"/>
  <c r="G2027" i="2"/>
  <c r="G2026" i="2"/>
  <c r="G2025" i="2"/>
  <c r="G2024" i="2"/>
  <c r="G2023" i="2"/>
  <c r="D159" i="6"/>
  <c r="G2029" i="2"/>
  <c r="G2038" i="2"/>
  <c r="G2037" i="2"/>
  <c r="G2036" i="2"/>
  <c r="G2035" i="2"/>
  <c r="G2034" i="2"/>
  <c r="G2032" i="2"/>
  <c r="G2033" i="2"/>
  <c r="G2031" i="2"/>
  <c r="G2030" i="2"/>
  <c r="F1623" i="2"/>
  <c r="F1567" i="2"/>
  <c r="F850" i="2"/>
  <c r="F332" i="2"/>
  <c r="F361" i="2"/>
  <c r="D166" i="6"/>
  <c r="G2081" i="2"/>
  <c r="G2090" i="2"/>
  <c r="G2088" i="2"/>
  <c r="G2087" i="2"/>
  <c r="G2086" i="2"/>
  <c r="G2083" i="2"/>
  <c r="G2085" i="2"/>
  <c r="G2094" i="2"/>
  <c r="G2082" i="2"/>
  <c r="G2093" i="2"/>
  <c r="G2092" i="2"/>
  <c r="G2089" i="2"/>
  <c r="G2091" i="2"/>
  <c r="G2084" i="2"/>
  <c r="F2008" i="2"/>
  <c r="F1988" i="2"/>
  <c r="F1332" i="2"/>
  <c r="F1279" i="2"/>
  <c r="D127" i="6"/>
  <c r="G1600" i="2"/>
  <c r="G1588" i="2"/>
  <c r="G1599" i="2"/>
  <c r="G1587" i="2"/>
  <c r="G1598" i="2"/>
  <c r="G1597" i="2"/>
  <c r="G1592" i="2"/>
  <c r="G1596" i="2"/>
  <c r="G1591" i="2"/>
  <c r="G1595" i="2"/>
  <c r="G1602" i="2"/>
  <c r="G1593" i="2"/>
  <c r="G1590" i="2"/>
  <c r="G1594" i="2"/>
  <c r="G1601" i="2"/>
  <c r="G1589" i="2"/>
  <c r="G820" i="2"/>
  <c r="D30" i="6"/>
  <c r="G370" i="2"/>
  <c r="G367" i="2"/>
  <c r="G365" i="2"/>
  <c r="G364" i="2"/>
  <c r="G373" i="2"/>
  <c r="G372" i="2"/>
  <c r="G371" i="2"/>
  <c r="G369" i="2"/>
  <c r="G368" i="2"/>
  <c r="G366" i="2"/>
  <c r="D157" i="6"/>
  <c r="G2015" i="2"/>
  <c r="G2012" i="2"/>
  <c r="G2022" i="2"/>
  <c r="G2020" i="2"/>
  <c r="G2021" i="2"/>
  <c r="G2019" i="2"/>
  <c r="G2013" i="2"/>
  <c r="G2018" i="2"/>
  <c r="G2016" i="2"/>
  <c r="G2017" i="2"/>
  <c r="G2014" i="2"/>
  <c r="G2011" i="2"/>
  <c r="F1276" i="2"/>
  <c r="F1223" i="2"/>
  <c r="D126" i="6"/>
  <c r="G1586" i="2"/>
  <c r="G1574" i="2"/>
  <c r="G1584" i="2"/>
  <c r="G1583" i="2"/>
  <c r="G1580" i="2"/>
  <c r="G1582" i="2"/>
  <c r="G1579" i="2"/>
  <c r="G1578" i="2"/>
  <c r="G1577" i="2"/>
  <c r="G1576" i="2"/>
  <c r="G1575" i="2"/>
  <c r="G1585" i="2"/>
  <c r="G1581" i="2"/>
  <c r="F778" i="2"/>
  <c r="F406" i="2"/>
  <c r="D37" i="6" s="1"/>
  <c r="F399" i="2"/>
  <c r="D111" i="6"/>
  <c r="G1431" i="2"/>
  <c r="G1430" i="2"/>
  <c r="G1429" i="2"/>
  <c r="G1428" i="2"/>
  <c r="G73" i="2"/>
  <c r="G76" i="2"/>
  <c r="G75" i="2"/>
  <c r="G74" i="2"/>
  <c r="D10" i="6"/>
  <c r="G72" i="2"/>
  <c r="F1220" i="2"/>
  <c r="F1167" i="2"/>
  <c r="D54" i="6"/>
  <c r="G717" i="2"/>
  <c r="G716" i="2"/>
  <c r="G715" i="2"/>
  <c r="G714" i="2"/>
  <c r="G713" i="2"/>
  <c r="G712" i="2"/>
  <c r="G711" i="2"/>
  <c r="G710" i="2"/>
  <c r="G720" i="2"/>
  <c r="G719" i="2"/>
  <c r="G718" i="2"/>
  <c r="D122" i="6"/>
  <c r="G1540" i="2"/>
  <c r="G1539" i="2"/>
  <c r="G1538" i="2"/>
  <c r="G1537" i="2"/>
  <c r="G1541" i="2"/>
  <c r="G1536" i="2"/>
  <c r="F1406" i="2"/>
  <c r="F1403" i="2"/>
  <c r="F1397" i="2"/>
  <c r="F169" i="2"/>
  <c r="D15" i="6" s="1"/>
  <c r="F137" i="2"/>
  <c r="D14" i="6" s="1"/>
  <c r="F90" i="2"/>
  <c r="F56" i="2"/>
  <c r="F44" i="2"/>
  <c r="F1075" i="2"/>
  <c r="F1068" i="2"/>
  <c r="D92" i="6"/>
  <c r="G1146" i="2"/>
  <c r="G1145" i="2"/>
  <c r="G1144" i="2"/>
  <c r="G1143" i="2"/>
  <c r="G1142" i="2"/>
  <c r="G1141" i="2"/>
  <c r="G1139" i="2"/>
  <c r="G1140" i="2"/>
  <c r="G1138" i="2"/>
  <c r="G1149" i="2"/>
  <c r="G1148" i="2"/>
  <c r="G1147" i="2"/>
  <c r="D55" i="6"/>
  <c r="G726" i="2"/>
  <c r="G723" i="2"/>
  <c r="G721" i="2"/>
  <c r="G725" i="2"/>
  <c r="G729" i="2"/>
  <c r="G724" i="2"/>
  <c r="G722" i="2"/>
  <c r="G728" i="2"/>
  <c r="G727" i="2"/>
  <c r="G39" i="2"/>
  <c r="G42" i="2"/>
  <c r="G38" i="2"/>
  <c r="G41" i="2"/>
  <c r="G40" i="2"/>
  <c r="G43" i="2"/>
  <c r="D6" i="6"/>
  <c r="G37" i="2"/>
  <c r="F1409" i="2"/>
  <c r="F1394" i="2"/>
  <c r="F1384" i="2"/>
  <c r="D174" i="6"/>
  <c r="G2168" i="2"/>
  <c r="G2167" i="2"/>
  <c r="G2157" i="2"/>
  <c r="G2166" i="2"/>
  <c r="G2156" i="2"/>
  <c r="G2165" i="2"/>
  <c r="G2169" i="2"/>
  <c r="G2164" i="2"/>
  <c r="G2163" i="2"/>
  <c r="G2162" i="2"/>
  <c r="G2161" i="2"/>
  <c r="G2160" i="2"/>
  <c r="G2159" i="2"/>
  <c r="G2158" i="2"/>
  <c r="G2170" i="2"/>
  <c r="F85" i="2"/>
  <c r="D12" i="6" s="1"/>
  <c r="F77" i="2"/>
  <c r="D120" i="6"/>
  <c r="G1520" i="2"/>
  <c r="G1527" i="2"/>
  <c r="G1526" i="2"/>
  <c r="G1525" i="2"/>
  <c r="G1524" i="2"/>
  <c r="G1523" i="2"/>
  <c r="G1521" i="2"/>
  <c r="G1522" i="2"/>
  <c r="D125" i="6"/>
  <c r="G1566" i="2"/>
  <c r="G1565" i="2"/>
  <c r="G1564" i="2"/>
  <c r="G1563" i="2"/>
  <c r="G1562" i="2"/>
  <c r="G1561" i="2"/>
  <c r="G1560" i="2"/>
  <c r="G1559" i="2"/>
  <c r="G1558" i="2"/>
  <c r="F1079" i="2"/>
  <c r="F286" i="2"/>
  <c r="D5" i="6"/>
  <c r="G28" i="2"/>
  <c r="G27" i="2"/>
  <c r="G26" i="2"/>
  <c r="G36" i="2"/>
  <c r="G35" i="2"/>
  <c r="G34" i="2"/>
  <c r="G33" i="2"/>
  <c r="G32" i="2"/>
  <c r="G31" i="2"/>
  <c r="G30" i="2"/>
  <c r="G29" i="2"/>
  <c r="D121" i="6"/>
  <c r="G1532" i="2"/>
  <c r="G1531" i="2"/>
  <c r="G1530" i="2"/>
  <c r="G1529" i="2"/>
  <c r="G1528" i="2"/>
  <c r="G1535" i="2"/>
  <c r="G1534" i="2"/>
  <c r="G1533" i="2"/>
  <c r="D144" i="6"/>
  <c r="G1791" i="2"/>
  <c r="G1790" i="2"/>
  <c r="G1789" i="2"/>
  <c r="G1788" i="2"/>
  <c r="G1792" i="2"/>
  <c r="F947" i="2"/>
  <c r="F929" i="2"/>
  <c r="D115" i="6"/>
  <c r="G1472" i="2"/>
  <c r="G1471" i="2"/>
  <c r="G1479" i="2"/>
  <c r="G1478" i="2"/>
  <c r="G1477" i="2"/>
  <c r="G1476" i="2"/>
  <c r="G1475" i="2"/>
  <c r="G1474" i="2"/>
  <c r="G1473" i="2"/>
  <c r="D118" i="6"/>
  <c r="G1512" i="2"/>
  <c r="G1511" i="2"/>
  <c r="G1509" i="2"/>
  <c r="G1510" i="2"/>
  <c r="G1508" i="2"/>
  <c r="G1507" i="2"/>
  <c r="G1506" i="2"/>
  <c r="G1513" i="2"/>
  <c r="F1799" i="2"/>
  <c r="G844" i="2" l="1"/>
  <c r="G834" i="2"/>
  <c r="G1772" i="2"/>
  <c r="G1784" i="2"/>
  <c r="G1775" i="2"/>
  <c r="G1785" i="2"/>
  <c r="G1774" i="2"/>
  <c r="G1787" i="2"/>
  <c r="G1771" i="2"/>
  <c r="G838" i="2"/>
  <c r="G832" i="2"/>
  <c r="G829" i="2"/>
  <c r="G1777" i="2"/>
  <c r="G1770" i="2"/>
  <c r="G1782" i="2"/>
  <c r="G1776" i="2"/>
  <c r="G1460" i="2"/>
  <c r="G1469" i="2"/>
  <c r="G1779" i="2"/>
  <c r="G1453" i="2"/>
  <c r="G1451" i="2"/>
  <c r="G1465" i="2"/>
  <c r="G1463" i="2"/>
  <c r="G1454" i="2"/>
  <c r="D114" i="6"/>
  <c r="G1466" i="2"/>
  <c r="G1450" i="2"/>
  <c r="G1467" i="2"/>
  <c r="G1458" i="2"/>
  <c r="G1461" i="2"/>
  <c r="G1470" i="2"/>
  <c r="G1456" i="2"/>
  <c r="G1464" i="2"/>
  <c r="G1462" i="2"/>
  <c r="G1468" i="2"/>
  <c r="G1459" i="2"/>
  <c r="G1457" i="2"/>
  <c r="G1452" i="2"/>
  <c r="G1773" i="2"/>
  <c r="G1786" i="2"/>
  <c r="G1778" i="2"/>
  <c r="G831" i="2"/>
  <c r="G814" i="2"/>
  <c r="G830" i="2"/>
  <c r="G1780" i="2"/>
  <c r="G1781" i="2"/>
  <c r="G835" i="2"/>
  <c r="G845" i="2"/>
  <c r="G821" i="2"/>
  <c r="G822" i="2"/>
  <c r="G825" i="2"/>
  <c r="G826" i="2"/>
  <c r="G833" i="2"/>
  <c r="G839" i="2"/>
  <c r="G818" i="2"/>
  <c r="G816" i="2"/>
  <c r="G815" i="2"/>
  <c r="G841" i="2"/>
  <c r="G842" i="2"/>
  <c r="G823" i="2"/>
  <c r="G1783" i="2"/>
  <c r="G843" i="2"/>
  <c r="G824" i="2"/>
  <c r="G1157" i="2"/>
  <c r="G1158" i="2"/>
  <c r="G1160" i="2"/>
  <c r="G1165" i="2"/>
  <c r="G1161" i="2"/>
  <c r="G836" i="2"/>
  <c r="G828" i="2"/>
  <c r="G819" i="2"/>
  <c r="G1166" i="2"/>
  <c r="G1159" i="2"/>
  <c r="D94" i="6"/>
  <c r="G837" i="2"/>
  <c r="G840" i="2"/>
  <c r="D62" i="6"/>
  <c r="G1162" i="2"/>
  <c r="G1164" i="2"/>
  <c r="G1010" i="2"/>
  <c r="G827" i="2"/>
  <c r="G994" i="2"/>
  <c r="G997" i="2"/>
  <c r="G1001" i="2"/>
  <c r="G990" i="2"/>
  <c r="G1009" i="2"/>
  <c r="G1002" i="2"/>
  <c r="G996" i="2"/>
  <c r="G991" i="2"/>
  <c r="G999" i="2"/>
  <c r="G998" i="2"/>
  <c r="G993" i="2"/>
  <c r="G1011" i="2"/>
  <c r="G1008" i="2"/>
  <c r="G1005" i="2"/>
  <c r="G1000" i="2"/>
  <c r="G1012" i="2"/>
  <c r="G1006" i="2"/>
  <c r="G1003" i="2"/>
  <c r="G1004" i="2"/>
  <c r="G995" i="2"/>
  <c r="D77" i="6"/>
  <c r="G992" i="2"/>
  <c r="G989" i="2"/>
  <c r="G55" i="2"/>
  <c r="D7" i="6"/>
  <c r="G50" i="2"/>
  <c r="G47" i="2"/>
  <c r="G45" i="2"/>
  <c r="G44" i="2"/>
  <c r="G54" i="2"/>
  <c r="G49" i="2"/>
  <c r="G48" i="2"/>
  <c r="G46" i="2"/>
  <c r="G51" i="2"/>
  <c r="G53" i="2"/>
  <c r="G52" i="2"/>
  <c r="D8" i="6"/>
  <c r="G56" i="2"/>
  <c r="G58" i="2"/>
  <c r="G57" i="2"/>
  <c r="D61" i="6"/>
  <c r="G794" i="2"/>
  <c r="G790" i="2"/>
  <c r="G786" i="2"/>
  <c r="G793" i="2"/>
  <c r="G789" i="2"/>
  <c r="G808" i="2"/>
  <c r="G804" i="2"/>
  <c r="G788" i="2"/>
  <c r="G796" i="2"/>
  <c r="G792" i="2"/>
  <c r="G785" i="2"/>
  <c r="G784" i="2"/>
  <c r="G780" i="2"/>
  <c r="G809" i="2"/>
  <c r="G807" i="2"/>
  <c r="G803" i="2"/>
  <c r="G799" i="2"/>
  <c r="G778" i="2"/>
  <c r="G801" i="2"/>
  <c r="G800" i="2"/>
  <c r="G795" i="2"/>
  <c r="G798" i="2"/>
  <c r="G802" i="2"/>
  <c r="G783" i="2"/>
  <c r="G797" i="2"/>
  <c r="G806" i="2"/>
  <c r="G787" i="2"/>
  <c r="G805" i="2"/>
  <c r="G782" i="2"/>
  <c r="G781" i="2"/>
  <c r="G791" i="2"/>
  <c r="G779" i="2"/>
  <c r="D151" i="6"/>
  <c r="G1898" i="2"/>
  <c r="G1918" i="2"/>
  <c r="G1914" i="2"/>
  <c r="G1886" i="2"/>
  <c r="G1906" i="2"/>
  <c r="G1902" i="2"/>
  <c r="G1921" i="2"/>
  <c r="G1894" i="2"/>
  <c r="G1890" i="2"/>
  <c r="G1909" i="2"/>
  <c r="G1917" i="2"/>
  <c r="G1913" i="2"/>
  <c r="G1897" i="2"/>
  <c r="G1905" i="2"/>
  <c r="G1901" i="2"/>
  <c r="G1887" i="2"/>
  <c r="G1885" i="2"/>
  <c r="G1893" i="2"/>
  <c r="G1889" i="2"/>
  <c r="G1903" i="2"/>
  <c r="G1920" i="2"/>
  <c r="G1916" i="2"/>
  <c r="G1912" i="2"/>
  <c r="G1919" i="2"/>
  <c r="G1899" i="2"/>
  <c r="G1908" i="2"/>
  <c r="G1904" i="2"/>
  <c r="G1911" i="2"/>
  <c r="G1915" i="2"/>
  <c r="G1907" i="2"/>
  <c r="G1896" i="2"/>
  <c r="G1892" i="2"/>
  <c r="G1900" i="2"/>
  <c r="G1895" i="2"/>
  <c r="G1891" i="2"/>
  <c r="G1888" i="2"/>
  <c r="G1910" i="2"/>
  <c r="D25" i="6"/>
  <c r="G331" i="2"/>
  <c r="G330" i="2"/>
  <c r="G329" i="2"/>
  <c r="G136" i="2"/>
  <c r="D13" i="6"/>
  <c r="G168" i="2"/>
  <c r="G118" i="2"/>
  <c r="G165" i="2"/>
  <c r="G115" i="2"/>
  <c r="G162" i="2"/>
  <c r="G100" i="2"/>
  <c r="G134" i="2"/>
  <c r="G181" i="2"/>
  <c r="G156" i="2"/>
  <c r="G106" i="2"/>
  <c r="G153" i="2"/>
  <c r="G103" i="2"/>
  <c r="G150" i="2"/>
  <c r="G172" i="2"/>
  <c r="G122" i="2"/>
  <c r="G169" i="2"/>
  <c r="G144" i="2"/>
  <c r="G94" i="2"/>
  <c r="G141" i="2"/>
  <c r="G91" i="2"/>
  <c r="G131" i="2"/>
  <c r="G178" i="2"/>
  <c r="G128" i="2"/>
  <c r="G175" i="2"/>
  <c r="G125" i="2"/>
  <c r="G148" i="2"/>
  <c r="G98" i="2"/>
  <c r="G145" i="2"/>
  <c r="G119" i="2"/>
  <c r="G166" i="2"/>
  <c r="G116" i="2"/>
  <c r="G163" i="2"/>
  <c r="G113" i="2"/>
  <c r="G135" i="2"/>
  <c r="G182" i="2"/>
  <c r="G132" i="2"/>
  <c r="G93" i="2"/>
  <c r="G107" i="2"/>
  <c r="G154" i="2"/>
  <c r="G104" i="2"/>
  <c r="G151" i="2"/>
  <c r="G101" i="2"/>
  <c r="G123" i="2"/>
  <c r="G170" i="2"/>
  <c r="G120" i="2"/>
  <c r="G105" i="2"/>
  <c r="G140" i="2"/>
  <c r="G95" i="2"/>
  <c r="G142" i="2"/>
  <c r="G92" i="2"/>
  <c r="G139" i="2"/>
  <c r="G173" i="2"/>
  <c r="G111" i="2"/>
  <c r="G158" i="2"/>
  <c r="G108" i="2"/>
  <c r="G155" i="2"/>
  <c r="G102" i="2"/>
  <c r="G121" i="2"/>
  <c r="G143" i="2"/>
  <c r="G159" i="2"/>
  <c r="G179" i="2"/>
  <c r="G129" i="2"/>
  <c r="G176" i="2"/>
  <c r="G126" i="2"/>
  <c r="G161" i="2"/>
  <c r="G99" i="2"/>
  <c r="G146" i="2"/>
  <c r="G96" i="2"/>
  <c r="G137" i="2"/>
  <c r="G90" i="2"/>
  <c r="G167" i="2"/>
  <c r="G117" i="2"/>
  <c r="G164" i="2"/>
  <c r="G114" i="2"/>
  <c r="G149" i="2"/>
  <c r="G183" i="2"/>
  <c r="G133" i="2"/>
  <c r="G152" i="2"/>
  <c r="G171" i="2"/>
  <c r="G124" i="2"/>
  <c r="G177" i="2"/>
  <c r="G127" i="2"/>
  <c r="G174" i="2"/>
  <c r="G160" i="2"/>
  <c r="G110" i="2"/>
  <c r="G130" i="2"/>
  <c r="G138" i="2"/>
  <c r="G112" i="2"/>
  <c r="G147" i="2"/>
  <c r="G97" i="2"/>
  <c r="G157" i="2"/>
  <c r="G180" i="2"/>
  <c r="G109" i="2"/>
  <c r="D70" i="6"/>
  <c r="G907" i="2"/>
  <c r="G906" i="2"/>
  <c r="G905" i="2"/>
  <c r="D16" i="6"/>
  <c r="G239" i="2"/>
  <c r="G237" i="2"/>
  <c r="G235" i="2"/>
  <c r="G233" i="2"/>
  <c r="G231" i="2"/>
  <c r="G205" i="2"/>
  <c r="G227" i="2"/>
  <c r="G225" i="2"/>
  <c r="G223" i="2"/>
  <c r="G221" i="2"/>
  <c r="G219" i="2"/>
  <c r="G193" i="2"/>
  <c r="G215" i="2"/>
  <c r="G213" i="2"/>
  <c r="G211" i="2"/>
  <c r="G209" i="2"/>
  <c r="G207" i="2"/>
  <c r="G203" i="2"/>
  <c r="G201" i="2"/>
  <c r="G199" i="2"/>
  <c r="G197" i="2"/>
  <c r="G195" i="2"/>
  <c r="G191" i="2"/>
  <c r="G189" i="2"/>
  <c r="G187" i="2"/>
  <c r="G185" i="2"/>
  <c r="G242" i="2"/>
  <c r="G250" i="2"/>
  <c r="G248" i="2"/>
  <c r="G246" i="2"/>
  <c r="G244" i="2"/>
  <c r="G230" i="2"/>
  <c r="G240" i="2"/>
  <c r="G238" i="2"/>
  <c r="G236" i="2"/>
  <c r="G234" i="2"/>
  <c r="G232" i="2"/>
  <c r="G218" i="2"/>
  <c r="G228" i="2"/>
  <c r="G226" i="2"/>
  <c r="G224" i="2"/>
  <c r="G222" i="2"/>
  <c r="G220" i="2"/>
  <c r="G206" i="2"/>
  <c r="G216" i="2"/>
  <c r="G214" i="2"/>
  <c r="G212" i="2"/>
  <c r="G210" i="2"/>
  <c r="G208" i="2"/>
  <c r="G194" i="2"/>
  <c r="G204" i="2"/>
  <c r="G202" i="2"/>
  <c r="G200" i="2"/>
  <c r="G198" i="2"/>
  <c r="G196" i="2"/>
  <c r="G241" i="2"/>
  <c r="G249" i="2"/>
  <c r="G188" i="2"/>
  <c r="G247" i="2"/>
  <c r="G186" i="2"/>
  <c r="G245" i="2"/>
  <c r="G184" i="2"/>
  <c r="G243" i="2"/>
  <c r="G229" i="2"/>
  <c r="G217" i="2"/>
  <c r="G192" i="2"/>
  <c r="G251" i="2"/>
  <c r="G190" i="2"/>
  <c r="D84" i="6"/>
  <c r="G1085" i="2"/>
  <c r="G1082" i="2"/>
  <c r="G1079" i="2"/>
  <c r="G1084" i="2"/>
  <c r="G1083" i="2"/>
  <c r="G1080" i="2"/>
  <c r="G1081" i="2"/>
  <c r="D105" i="6"/>
  <c r="G1386" i="2"/>
  <c r="G1385" i="2"/>
  <c r="G1393" i="2"/>
  <c r="G1392" i="2"/>
  <c r="G1391" i="2"/>
  <c r="G1390" i="2"/>
  <c r="G1387" i="2"/>
  <c r="G1384" i="2"/>
  <c r="G1389" i="2"/>
  <c r="G1388" i="2"/>
  <c r="D29" i="6"/>
  <c r="G363" i="2"/>
  <c r="G361" i="2"/>
  <c r="G362" i="2"/>
  <c r="D150" i="6"/>
  <c r="G1874" i="2"/>
  <c r="G1882" i="2"/>
  <c r="G1878" i="2"/>
  <c r="G1862" i="2"/>
  <c r="G1870" i="2"/>
  <c r="G1866" i="2"/>
  <c r="G1850" i="2"/>
  <c r="G1858" i="2"/>
  <c r="G1854" i="2"/>
  <c r="G1873" i="2"/>
  <c r="G1881" i="2"/>
  <c r="G1877" i="2"/>
  <c r="G1861" i="2"/>
  <c r="G1869" i="2"/>
  <c r="G1865" i="2"/>
  <c r="G1852" i="2"/>
  <c r="G1849" i="2"/>
  <c r="G1857" i="2"/>
  <c r="G1853" i="2"/>
  <c r="G1867" i="2"/>
  <c r="G1884" i="2"/>
  <c r="G1880" i="2"/>
  <c r="G1875" i="2"/>
  <c r="G1883" i="2"/>
  <c r="G1871" i="2"/>
  <c r="G1872" i="2"/>
  <c r="G1868" i="2"/>
  <c r="G1864" i="2"/>
  <c r="G1860" i="2"/>
  <c r="G1856" i="2"/>
  <c r="G1863" i="2"/>
  <c r="G1879" i="2"/>
  <c r="G1851" i="2"/>
  <c r="G1859" i="2"/>
  <c r="G1855" i="2"/>
  <c r="G1876" i="2"/>
  <c r="G904" i="2"/>
  <c r="D67" i="6"/>
  <c r="G901" i="2"/>
  <c r="G889" i="2"/>
  <c r="G888" i="2"/>
  <c r="G895" i="2"/>
  <c r="G899" i="2"/>
  <c r="G893" i="2"/>
  <c r="G897" i="2"/>
  <c r="G892" i="2"/>
  <c r="G896" i="2"/>
  <c r="G903" i="2"/>
  <c r="G886" i="2"/>
  <c r="G891" i="2"/>
  <c r="G898" i="2"/>
  <c r="G900" i="2"/>
  <c r="G887" i="2"/>
  <c r="G894" i="2"/>
  <c r="G902" i="2"/>
  <c r="G890" i="2"/>
  <c r="G25" i="2"/>
  <c r="D4" i="6"/>
  <c r="G12" i="2"/>
  <c r="G6" i="2"/>
  <c r="G23" i="2"/>
  <c r="G17" i="2"/>
  <c r="G11" i="2"/>
  <c r="G5" i="2"/>
  <c r="G22" i="2"/>
  <c r="G16" i="2"/>
  <c r="G10" i="2"/>
  <c r="G4" i="2"/>
  <c r="G21" i="2"/>
  <c r="G15" i="2"/>
  <c r="G9" i="2"/>
  <c r="G20" i="2"/>
  <c r="G8" i="2"/>
  <c r="G14" i="2"/>
  <c r="G19" i="2"/>
  <c r="G13" i="2"/>
  <c r="G24" i="2"/>
  <c r="G7" i="2"/>
  <c r="G18" i="2"/>
  <c r="D107" i="6"/>
  <c r="G1420" i="2"/>
  <c r="G1419" i="2"/>
  <c r="G1418" i="2"/>
  <c r="G1417" i="2"/>
  <c r="G1424" i="2"/>
  <c r="G1416" i="2"/>
  <c r="G1412" i="2"/>
  <c r="G1427" i="2"/>
  <c r="G1423" i="2"/>
  <c r="G1415" i="2"/>
  <c r="G1411" i="2"/>
  <c r="G1426" i="2"/>
  <c r="G1422" i="2"/>
  <c r="G1425" i="2"/>
  <c r="G1410" i="2"/>
  <c r="G1414" i="2"/>
  <c r="G1421" i="2"/>
  <c r="G1409" i="2"/>
  <c r="G1413" i="2"/>
  <c r="D96" i="6"/>
  <c r="G1269" i="2"/>
  <c r="G1253" i="2"/>
  <c r="G1238" i="2"/>
  <c r="G1235" i="2"/>
  <c r="G1231" i="2"/>
  <c r="G1268" i="2"/>
  <c r="G1241" i="2"/>
  <c r="G1226" i="2"/>
  <c r="G1223" i="2"/>
  <c r="G1257" i="2"/>
  <c r="G1266" i="2"/>
  <c r="G1252" i="2"/>
  <c r="G1249" i="2"/>
  <c r="G1246" i="2"/>
  <c r="G1265" i="2"/>
  <c r="G1240" i="2"/>
  <c r="G1237" i="2"/>
  <c r="G1234" i="2"/>
  <c r="G1224" i="2"/>
  <c r="G1264" i="2"/>
  <c r="G1228" i="2"/>
  <c r="G1225" i="2"/>
  <c r="G1256" i="2"/>
  <c r="G1254" i="2"/>
  <c r="G1275" i="2"/>
  <c r="G1273" i="2"/>
  <c r="G1261" i="2"/>
  <c r="G1244" i="2"/>
  <c r="G1248" i="2"/>
  <c r="G1271" i="2"/>
  <c r="G1245" i="2"/>
  <c r="G1263" i="2"/>
  <c r="G1251" i="2"/>
  <c r="G1232" i="2"/>
  <c r="G1274" i="2"/>
  <c r="G1239" i="2"/>
  <c r="G1236" i="2"/>
  <c r="G1255" i="2"/>
  <c r="G1227" i="2"/>
  <c r="G1250" i="2"/>
  <c r="G1262" i="2"/>
  <c r="G1260" i="2"/>
  <c r="G1258" i="2"/>
  <c r="G1259" i="2"/>
  <c r="G1233" i="2"/>
  <c r="G1267" i="2"/>
  <c r="G1247" i="2"/>
  <c r="G1243" i="2"/>
  <c r="G1270" i="2"/>
  <c r="G1242" i="2"/>
  <c r="G1230" i="2"/>
  <c r="G1229" i="2"/>
  <c r="G1272" i="2"/>
  <c r="D26" i="6"/>
  <c r="G348" i="2"/>
  <c r="G341" i="2"/>
  <c r="G336" i="2"/>
  <c r="G340" i="2"/>
  <c r="G347" i="2"/>
  <c r="G339" i="2"/>
  <c r="G335" i="2"/>
  <c r="G338" i="2"/>
  <c r="G346" i="2"/>
  <c r="G337" i="2"/>
  <c r="G334" i="2"/>
  <c r="G345" i="2"/>
  <c r="G332" i="2"/>
  <c r="G343" i="2"/>
  <c r="G333" i="2"/>
  <c r="G344" i="2"/>
  <c r="G342" i="2"/>
  <c r="D98" i="6"/>
  <c r="G1220" i="2"/>
  <c r="G1222" i="2"/>
  <c r="G1221" i="2"/>
  <c r="D109" i="6"/>
  <c r="G1396" i="2"/>
  <c r="G1394" i="2"/>
  <c r="G1395" i="2"/>
  <c r="D106" i="6"/>
  <c r="G1401" i="2"/>
  <c r="G1397" i="2"/>
  <c r="G1400" i="2"/>
  <c r="G1402" i="2"/>
  <c r="G1399" i="2"/>
  <c r="G1398" i="2"/>
  <c r="D99" i="6"/>
  <c r="G1276" i="2"/>
  <c r="G1278" i="2"/>
  <c r="G1277" i="2"/>
  <c r="D63" i="6"/>
  <c r="G855" i="2"/>
  <c r="G851" i="2"/>
  <c r="G878" i="2"/>
  <c r="G874" i="2"/>
  <c r="G870" i="2"/>
  <c r="G866" i="2"/>
  <c r="G862" i="2"/>
  <c r="G858" i="2"/>
  <c r="G854" i="2"/>
  <c r="G850" i="2"/>
  <c r="G881" i="2"/>
  <c r="G877" i="2"/>
  <c r="G872" i="2"/>
  <c r="G869" i="2"/>
  <c r="G865" i="2"/>
  <c r="G860" i="2"/>
  <c r="G857" i="2"/>
  <c r="G853" i="2"/>
  <c r="G873" i="2"/>
  <c r="G880" i="2"/>
  <c r="G876" i="2"/>
  <c r="G871" i="2"/>
  <c r="G868" i="2"/>
  <c r="G864" i="2"/>
  <c r="G861" i="2"/>
  <c r="G856" i="2"/>
  <c r="G852" i="2"/>
  <c r="G859" i="2"/>
  <c r="G879" i="2"/>
  <c r="G867" i="2"/>
  <c r="G875" i="2"/>
  <c r="G863" i="2"/>
  <c r="G946" i="2"/>
  <c r="D69" i="6"/>
  <c r="G932" i="2"/>
  <c r="G936" i="2"/>
  <c r="G942" i="2"/>
  <c r="G941" i="2"/>
  <c r="G929" i="2"/>
  <c r="G940" i="2"/>
  <c r="G939" i="2"/>
  <c r="G931" i="2"/>
  <c r="G930" i="2"/>
  <c r="G938" i="2"/>
  <c r="G943" i="2"/>
  <c r="G937" i="2"/>
  <c r="G935" i="2"/>
  <c r="G934" i="2"/>
  <c r="G945" i="2"/>
  <c r="G933" i="2"/>
  <c r="G944" i="2"/>
  <c r="D108" i="6"/>
  <c r="G1403" i="2"/>
  <c r="G1405" i="2"/>
  <c r="G1404" i="2"/>
  <c r="D129" i="6"/>
  <c r="G1571" i="2"/>
  <c r="G1568" i="2"/>
  <c r="G1567" i="2"/>
  <c r="G1573" i="2"/>
  <c r="G1572" i="2"/>
  <c r="G1570" i="2"/>
  <c r="G1569" i="2"/>
  <c r="D40" i="6"/>
  <c r="G444" i="2"/>
  <c r="G443" i="2"/>
  <c r="G441" i="2"/>
  <c r="G440" i="2"/>
  <c r="G439" i="2"/>
  <c r="G434" i="2"/>
  <c r="G438" i="2"/>
  <c r="G437" i="2"/>
  <c r="G435" i="2"/>
  <c r="G436" i="2"/>
  <c r="G433" i="2"/>
  <c r="G442" i="2"/>
  <c r="G445" i="2"/>
  <c r="D83" i="6"/>
  <c r="G1078" i="2"/>
  <c r="G1077" i="2"/>
  <c r="G1076" i="2"/>
  <c r="G1075" i="2"/>
  <c r="D110" i="6"/>
  <c r="G1408" i="2"/>
  <c r="G1407" i="2"/>
  <c r="G1406" i="2"/>
  <c r="G1623" i="2"/>
  <c r="G1628" i="2"/>
  <c r="G1627" i="2"/>
  <c r="G1625" i="2"/>
  <c r="G1624" i="2"/>
  <c r="G1629" i="2"/>
  <c r="G1626" i="2"/>
  <c r="D135" i="6"/>
  <c r="G1687" i="2"/>
  <c r="G1683" i="2"/>
  <c r="G1710" i="2"/>
  <c r="G1706" i="2"/>
  <c r="G1686" i="2"/>
  <c r="G1705" i="2"/>
  <c r="G1709" i="2"/>
  <c r="G1693" i="2"/>
  <c r="G1689" i="2"/>
  <c r="G1685" i="2"/>
  <c r="G1692" i="2"/>
  <c r="G1712" i="2"/>
  <c r="G1708" i="2"/>
  <c r="G1703" i="2"/>
  <c r="G1700" i="2"/>
  <c r="G1696" i="2"/>
  <c r="G1702" i="2"/>
  <c r="G1688" i="2"/>
  <c r="G1684" i="2"/>
  <c r="G1691" i="2"/>
  <c r="G1711" i="2"/>
  <c r="G1699" i="2"/>
  <c r="G1698" i="2"/>
  <c r="G1697" i="2"/>
  <c r="G1695" i="2"/>
  <c r="G1707" i="2"/>
  <c r="G1701" i="2"/>
  <c r="G1694" i="2"/>
  <c r="G1704" i="2"/>
  <c r="G1690" i="2"/>
  <c r="D38" i="6"/>
  <c r="G409" i="2"/>
  <c r="G413" i="2"/>
  <c r="G418" i="2"/>
  <c r="G412" i="2"/>
  <c r="G414" i="2"/>
  <c r="G411" i="2"/>
  <c r="G419" i="2"/>
  <c r="G417" i="2"/>
  <c r="G416" i="2"/>
  <c r="G410" i="2"/>
  <c r="G415" i="2"/>
  <c r="D21" i="6"/>
  <c r="G288" i="2"/>
  <c r="G287" i="2"/>
  <c r="G286" i="2"/>
  <c r="G292" i="2"/>
  <c r="G291" i="2"/>
  <c r="G290" i="2"/>
  <c r="G289" i="2"/>
  <c r="D72" i="6"/>
  <c r="G948" i="2"/>
  <c r="G949" i="2"/>
  <c r="G947" i="2"/>
  <c r="G83" i="2"/>
  <c r="G80" i="2"/>
  <c r="G81" i="2"/>
  <c r="D11" i="6"/>
  <c r="G84" i="2"/>
  <c r="G79" i="2"/>
  <c r="G82" i="2"/>
  <c r="G78" i="2"/>
  <c r="G77" i="2"/>
  <c r="G89" i="2"/>
  <c r="G88" i="2"/>
  <c r="G87" i="2"/>
  <c r="G86" i="2"/>
  <c r="G85" i="2"/>
  <c r="D97" i="6"/>
  <c r="G1327" i="2"/>
  <c r="G1289" i="2"/>
  <c r="G1286" i="2"/>
  <c r="G1331" i="2"/>
  <c r="G1315" i="2"/>
  <c r="G1324" i="2"/>
  <c r="G1321" i="2"/>
  <c r="G1330" i="2"/>
  <c r="G1317" i="2"/>
  <c r="G1291" i="2"/>
  <c r="G1300" i="2"/>
  <c r="G1297" i="2"/>
  <c r="G1318" i="2"/>
  <c r="G1305" i="2"/>
  <c r="G1279" i="2"/>
  <c r="G1288" i="2"/>
  <c r="G1285" i="2"/>
  <c r="G1306" i="2"/>
  <c r="G1293" i="2"/>
  <c r="G1326" i="2"/>
  <c r="G1323" i="2"/>
  <c r="G1320" i="2"/>
  <c r="G1307" i="2"/>
  <c r="G1299" i="2"/>
  <c r="G1322" i="2"/>
  <c r="G1281" i="2"/>
  <c r="G1314" i="2"/>
  <c r="G1311" i="2"/>
  <c r="G1308" i="2"/>
  <c r="G1295" i="2"/>
  <c r="G1328" i="2"/>
  <c r="G1296" i="2"/>
  <c r="G1294" i="2"/>
  <c r="G1302" i="2"/>
  <c r="G1304" i="2"/>
  <c r="G1316" i="2"/>
  <c r="G1290" i="2"/>
  <c r="G1287" i="2"/>
  <c r="G1284" i="2"/>
  <c r="G1325" i="2"/>
  <c r="G1301" i="2"/>
  <c r="G1312" i="2"/>
  <c r="G1310" i="2"/>
  <c r="G1283" i="2"/>
  <c r="G1292" i="2"/>
  <c r="G1280" i="2"/>
  <c r="G1313" i="2"/>
  <c r="G1298" i="2"/>
  <c r="G1309" i="2"/>
  <c r="G1282" i="2"/>
  <c r="G1319" i="2"/>
  <c r="G1303" i="2"/>
  <c r="G1329" i="2"/>
  <c r="G2062" i="2"/>
  <c r="D163" i="6"/>
  <c r="G2056" i="2"/>
  <c r="G2055" i="2"/>
  <c r="G2054" i="2"/>
  <c r="G2061" i="2"/>
  <c r="G2060" i="2"/>
  <c r="G2059" i="2"/>
  <c r="G2058" i="2"/>
  <c r="G2057" i="2"/>
  <c r="D136" i="6"/>
  <c r="G1713" i="2"/>
  <c r="G1716" i="2"/>
  <c r="G1714" i="2"/>
  <c r="G1715" i="2"/>
  <c r="G1718" i="2"/>
  <c r="G1717" i="2"/>
  <c r="D100" i="6"/>
  <c r="G1334" i="2"/>
  <c r="G1333" i="2"/>
  <c r="G1332" i="2"/>
  <c r="G2063" i="2"/>
  <c r="D164" i="6"/>
  <c r="G2067" i="2"/>
  <c r="G2066" i="2"/>
  <c r="G2065" i="2"/>
  <c r="G2064" i="2"/>
  <c r="G2046" i="2"/>
  <c r="G2047" i="2"/>
  <c r="D161" i="6"/>
  <c r="G2045" i="2"/>
  <c r="G1074" i="2"/>
  <c r="D82" i="6"/>
  <c r="G1071" i="2"/>
  <c r="G1070" i="2"/>
  <c r="G1068" i="2"/>
  <c r="G1069" i="2"/>
  <c r="G1073" i="2"/>
  <c r="G1072" i="2"/>
  <c r="D95" i="6"/>
  <c r="G1219" i="2"/>
  <c r="G1193" i="2"/>
  <c r="G1167" i="2"/>
  <c r="G1175" i="2"/>
  <c r="G1207" i="2"/>
  <c r="G1181" i="2"/>
  <c r="G1214" i="2"/>
  <c r="G1186" i="2"/>
  <c r="G1183" i="2"/>
  <c r="G1216" i="2"/>
  <c r="G1190" i="2"/>
  <c r="G1174" i="2"/>
  <c r="G1209" i="2"/>
  <c r="G1171" i="2"/>
  <c r="G1204" i="2"/>
  <c r="G1178" i="2"/>
  <c r="G1212" i="2"/>
  <c r="G1197" i="2"/>
  <c r="G1218" i="2"/>
  <c r="G1192" i="2"/>
  <c r="G1213" i="2"/>
  <c r="G1210" i="2"/>
  <c r="G1185" i="2"/>
  <c r="G1206" i="2"/>
  <c r="G1180" i="2"/>
  <c r="G1201" i="2"/>
  <c r="G1200" i="2"/>
  <c r="G1170" i="2"/>
  <c r="G1173" i="2"/>
  <c r="G1194" i="2"/>
  <c r="G1168" i="2"/>
  <c r="G1189" i="2"/>
  <c r="G1198" i="2"/>
  <c r="G1203" i="2"/>
  <c r="G1208" i="2"/>
  <c r="G1182" i="2"/>
  <c r="G1215" i="2"/>
  <c r="G1177" i="2"/>
  <c r="G1188" i="2"/>
  <c r="G1196" i="2"/>
  <c r="G1211" i="2"/>
  <c r="G1179" i="2"/>
  <c r="G1202" i="2"/>
  <c r="G1199" i="2"/>
  <c r="G1172" i="2"/>
  <c r="G1217" i="2"/>
  <c r="G1169" i="2"/>
  <c r="G1187" i="2"/>
  <c r="G1176" i="2"/>
  <c r="G1184" i="2"/>
  <c r="G1195" i="2"/>
  <c r="G1205" i="2"/>
  <c r="G1191" i="2"/>
  <c r="G2007" i="2"/>
  <c r="D155" i="6"/>
  <c r="G1994" i="2"/>
  <c r="G1988" i="2"/>
  <c r="G2005" i="2"/>
  <c r="G1999" i="2"/>
  <c r="G1993" i="2"/>
  <c r="G1998" i="2"/>
  <c r="G2004" i="2"/>
  <c r="G1997" i="2"/>
  <c r="G1992" i="2"/>
  <c r="G1996" i="2"/>
  <c r="G2003" i="2"/>
  <c r="G1995" i="2"/>
  <c r="G1991" i="2"/>
  <c r="G2002" i="2"/>
  <c r="G1990" i="2"/>
  <c r="G2001" i="2"/>
  <c r="G2000" i="2"/>
  <c r="G2006" i="2"/>
  <c r="G1989" i="2"/>
  <c r="D149" i="6"/>
  <c r="G1836" i="2"/>
  <c r="G1832" i="2"/>
  <c r="G1839" i="2"/>
  <c r="G1824" i="2"/>
  <c r="G1820" i="2"/>
  <c r="G1828" i="2"/>
  <c r="G1847" i="2"/>
  <c r="G1843" i="2"/>
  <c r="G1827" i="2"/>
  <c r="G1835" i="2"/>
  <c r="G1831" i="2"/>
  <c r="G1815" i="2"/>
  <c r="G1823" i="2"/>
  <c r="G1819" i="2"/>
  <c r="G1816" i="2"/>
  <c r="G1813" i="2"/>
  <c r="G1838" i="2"/>
  <c r="G1846" i="2"/>
  <c r="G1842" i="2"/>
  <c r="G1817" i="2"/>
  <c r="G1826" i="2"/>
  <c r="G1834" i="2"/>
  <c r="G1830" i="2"/>
  <c r="G1833" i="2"/>
  <c r="G1814" i="2"/>
  <c r="G1822" i="2"/>
  <c r="G1818" i="2"/>
  <c r="G1829" i="2"/>
  <c r="G1821" i="2"/>
  <c r="G1837" i="2"/>
  <c r="G1845" i="2"/>
  <c r="G1841" i="2"/>
  <c r="G1825" i="2"/>
  <c r="G1840" i="2"/>
  <c r="G1848" i="2"/>
  <c r="G1844" i="2"/>
  <c r="G2044" i="2"/>
  <c r="D160" i="6"/>
  <c r="G2041" i="2"/>
  <c r="G2039" i="2"/>
  <c r="G2040" i="2"/>
  <c r="G2042" i="2"/>
  <c r="G2043" i="2"/>
  <c r="G925" i="2"/>
  <c r="D68" i="6"/>
  <c r="G922" i="2"/>
  <c r="G920" i="2"/>
  <c r="G910" i="2"/>
  <c r="G908" i="2"/>
  <c r="G923" i="2"/>
  <c r="G919" i="2"/>
  <c r="G921" i="2"/>
  <c r="G918" i="2"/>
  <c r="G911" i="2"/>
  <c r="G917" i="2"/>
  <c r="G909" i="2"/>
  <c r="G916" i="2"/>
  <c r="G915" i="2"/>
  <c r="G914" i="2"/>
  <c r="G913" i="2"/>
  <c r="G924" i="2"/>
  <c r="G912" i="2"/>
  <c r="G405" i="2"/>
  <c r="D36" i="6"/>
  <c r="G402" i="2"/>
  <c r="G401" i="2"/>
  <c r="G399" i="2"/>
  <c r="G408" i="2"/>
  <c r="G407" i="2"/>
  <c r="G406" i="2"/>
  <c r="G404" i="2"/>
  <c r="G403" i="2"/>
  <c r="G400" i="2"/>
  <c r="D156" i="6"/>
  <c r="G2010" i="2"/>
  <c r="G2009" i="2"/>
  <c r="G2008" i="2"/>
  <c r="D24" i="6"/>
  <c r="G327" i="2"/>
  <c r="G324" i="2"/>
  <c r="G315" i="2"/>
  <c r="G312" i="2"/>
  <c r="G326" i="2"/>
  <c r="G323" i="2"/>
  <c r="G314" i="2"/>
  <c r="G322" i="2"/>
  <c r="G325" i="2"/>
  <c r="G321" i="2"/>
  <c r="G313" i="2"/>
  <c r="G320" i="2"/>
  <c r="G319" i="2"/>
  <c r="G318" i="2"/>
  <c r="G317" i="2"/>
  <c r="G316" i="2"/>
  <c r="G328" i="2"/>
  <c r="D131" i="6"/>
  <c r="G1649" i="2"/>
  <c r="G1648" i="2"/>
  <c r="G1647" i="2"/>
  <c r="G1646" i="2"/>
  <c r="G1645" i="2"/>
  <c r="G1644" i="2"/>
  <c r="G1643" i="2"/>
  <c r="G1642" i="2"/>
  <c r="G1641" i="2"/>
  <c r="G1652" i="2"/>
  <c r="G1651" i="2"/>
  <c r="G1650" i="2"/>
  <c r="D71" i="6"/>
  <c r="G927" i="2"/>
  <c r="G926" i="2"/>
  <c r="G928" i="2"/>
  <c r="F2069" i="2"/>
  <c r="F1631" i="2"/>
  <c r="F979" i="2"/>
  <c r="F1559" i="2"/>
  <c r="F1151" i="2"/>
  <c r="A2290" i="2" l="1"/>
  <c r="A2289" i="2"/>
  <c r="A2288" i="2"/>
  <c r="A2287" i="2"/>
  <c r="A2286" i="2"/>
  <c r="A2285" i="2"/>
  <c r="A2284" i="2"/>
  <c r="A35" i="6" s="1"/>
  <c r="A2283" i="2"/>
  <c r="A2282" i="2"/>
  <c r="A2281" i="2"/>
  <c r="A2280" i="2"/>
  <c r="A180" i="6" s="1"/>
  <c r="A2279" i="2"/>
  <c r="A2278" i="2"/>
  <c r="A2277" i="2"/>
  <c r="A2276" i="2"/>
  <c r="A2275" i="2"/>
  <c r="A179" i="6" s="1"/>
  <c r="A2274" i="2"/>
  <c r="A2273" i="2"/>
  <c r="A2272" i="2"/>
  <c r="A2271" i="2"/>
  <c r="A2270" i="2"/>
  <c r="A182" i="6" s="1"/>
  <c r="A2269" i="2"/>
  <c r="A2268" i="2"/>
  <c r="A2267" i="2"/>
  <c r="A2266" i="2"/>
  <c r="A2265" i="2"/>
  <c r="A181" i="6" s="1"/>
  <c r="A2264" i="2"/>
  <c r="A2263" i="2"/>
  <c r="A2262" i="2"/>
  <c r="A2261" i="2"/>
  <c r="A2260" i="2"/>
  <c r="A188" i="6" s="1"/>
  <c r="A2259" i="2"/>
  <c r="A2258" i="2"/>
  <c r="A2257" i="2"/>
  <c r="A2256" i="2"/>
  <c r="A2255" i="2"/>
  <c r="A187" i="6" s="1"/>
  <c r="A2254" i="2"/>
  <c r="A2253" i="2"/>
  <c r="A2252" i="2"/>
  <c r="A2251" i="2"/>
  <c r="A2250" i="2"/>
  <c r="A178" i="6" s="1"/>
  <c r="A2249" i="2"/>
  <c r="A2248" i="2"/>
  <c r="A2247" i="2"/>
  <c r="A2246" i="2"/>
  <c r="A2245" i="2"/>
  <c r="A177" i="6" s="1"/>
  <c r="A2244" i="2"/>
  <c r="A2243" i="2"/>
  <c r="A2242" i="2"/>
  <c r="A2241" i="2"/>
  <c r="A2240" i="2"/>
  <c r="A184" i="6" s="1"/>
  <c r="A2239" i="2"/>
  <c r="A2238" i="2"/>
  <c r="A2237" i="2"/>
  <c r="A2236" i="2"/>
  <c r="A2235" i="2"/>
  <c r="A183" i="6" s="1"/>
  <c r="A2234" i="2"/>
  <c r="A2233" i="2"/>
  <c r="A2232" i="2"/>
  <c r="A2231" i="2"/>
  <c r="A2230" i="2"/>
  <c r="A186" i="6" s="1"/>
  <c r="A2229" i="2"/>
  <c r="A2228" i="2"/>
  <c r="A2227" i="2"/>
  <c r="A2226" i="2"/>
  <c r="A2225" i="2"/>
  <c r="A2224" i="2"/>
  <c r="A185" i="6" s="1"/>
  <c r="A2223" i="2"/>
  <c r="A2222" i="2"/>
  <c r="A2221" i="2"/>
  <c r="A2220" i="2"/>
  <c r="A2219" i="2"/>
  <c r="A192" i="6" s="1"/>
  <c r="A2218" i="2"/>
  <c r="A2217" i="2"/>
  <c r="A2216" i="2"/>
  <c r="A2215" i="2"/>
  <c r="A2214" i="2"/>
  <c r="A2213" i="2"/>
  <c r="A2212" i="2"/>
  <c r="A2211" i="2"/>
  <c r="A2210" i="2"/>
  <c r="A2209" i="2"/>
  <c r="A2208" i="2"/>
  <c r="A191" i="6" s="1"/>
  <c r="A2207" i="2"/>
  <c r="A2206" i="2"/>
  <c r="A2205" i="2"/>
  <c r="A2204" i="2"/>
  <c r="A2203" i="2"/>
  <c r="A2202" i="2"/>
  <c r="A2201" i="2"/>
  <c r="A190" i="6" s="1"/>
  <c r="A2200" i="2"/>
  <c r="A2199" i="2"/>
  <c r="A2198" i="2"/>
  <c r="A2197" i="2"/>
  <c r="A2196" i="2"/>
  <c r="A2195" i="2"/>
  <c r="A2194" i="2"/>
  <c r="A2193" i="2"/>
  <c r="A189" i="6" s="1"/>
  <c r="A2192" i="2"/>
  <c r="A2191" i="2"/>
  <c r="A2190" i="2"/>
  <c r="A2189" i="2"/>
  <c r="A194" i="6" s="1"/>
  <c r="A2188" i="2"/>
  <c r="A2187" i="2"/>
  <c r="A2186" i="2"/>
  <c r="A2185" i="2"/>
  <c r="A2184" i="2"/>
  <c r="A2183" i="2"/>
  <c r="A2182" i="2"/>
  <c r="A193" i="6" s="1"/>
  <c r="A2181" i="2"/>
  <c r="A2180" i="2"/>
  <c r="A2179" i="2"/>
  <c r="A2178" i="2"/>
  <c r="A176" i="6" s="1"/>
  <c r="A2177" i="2"/>
  <c r="A2176" i="2"/>
  <c r="A2175" i="2"/>
  <c r="A2174" i="2"/>
  <c r="A2173" i="2"/>
  <c r="A2172" i="2"/>
  <c r="A2171" i="2"/>
  <c r="A175" i="6" s="1"/>
  <c r="A2170" i="2"/>
  <c r="A2169" i="2"/>
  <c r="A2168" i="2"/>
  <c r="A2167" i="2"/>
  <c r="A2166" i="2"/>
  <c r="A2165" i="2"/>
  <c r="A2164" i="2"/>
  <c r="A2163" i="2"/>
  <c r="A2162" i="2"/>
  <c r="A2161" i="2"/>
  <c r="A2160" i="2"/>
  <c r="A2159" i="2"/>
  <c r="A2158" i="2"/>
  <c r="A2157" i="2"/>
  <c r="A2156" i="2"/>
  <c r="A174" i="6" s="1"/>
  <c r="A2155" i="2"/>
  <c r="A2154" i="2"/>
  <c r="A2153" i="2"/>
  <c r="A2152" i="2"/>
  <c r="A2151" i="2"/>
  <c r="A2150" i="2"/>
  <c r="A2149" i="2"/>
  <c r="A173" i="6" s="1"/>
  <c r="A2148" i="2"/>
  <c r="A2147" i="2"/>
  <c r="A2146" i="2"/>
  <c r="A2145" i="2"/>
  <c r="A2144" i="2"/>
  <c r="A2143" i="2"/>
  <c r="A2142" i="2"/>
  <c r="A2141" i="2"/>
  <c r="A172" i="6" s="1"/>
  <c r="A2140" i="2"/>
  <c r="A2139" i="2"/>
  <c r="A2138" i="2"/>
  <c r="A2137" i="2"/>
  <c r="A2136" i="2"/>
  <c r="A2135" i="2"/>
  <c r="A2134" i="2"/>
  <c r="A2133" i="2"/>
  <c r="A2132" i="2"/>
  <c r="A2131" i="2"/>
  <c r="A2130" i="2"/>
  <c r="A171" i="6" s="1"/>
  <c r="A2129" i="2"/>
  <c r="A2128" i="2"/>
  <c r="A2127" i="2"/>
  <c r="A2126" i="2"/>
  <c r="A2125" i="2"/>
  <c r="A2124" i="2"/>
  <c r="A2123" i="2"/>
  <c r="A2122" i="2"/>
  <c r="A2121" i="2"/>
  <c r="A2120" i="2"/>
  <c r="A2119" i="2"/>
  <c r="A2118" i="2"/>
  <c r="A170" i="6" s="1"/>
  <c r="A2117" i="2"/>
  <c r="A2116" i="2"/>
  <c r="A2115" i="2"/>
  <c r="A2114" i="2"/>
  <c r="A2113" i="2"/>
  <c r="A169" i="6" s="1"/>
  <c r="A2112" i="2"/>
  <c r="A2111" i="2"/>
  <c r="A2110" i="2"/>
  <c r="A2109" i="2"/>
  <c r="A2108" i="2"/>
  <c r="A2107" i="2"/>
  <c r="A2106" i="2"/>
  <c r="A2105" i="2"/>
  <c r="A2104" i="2"/>
  <c r="A2103" i="2"/>
  <c r="A2102" i="2"/>
  <c r="A168" i="6" s="1"/>
  <c r="A2101" i="2"/>
  <c r="A2100" i="2"/>
  <c r="A2099" i="2"/>
  <c r="A2098" i="2"/>
  <c r="A2097" i="2"/>
  <c r="A2096" i="2"/>
  <c r="A2095" i="2"/>
  <c r="A167" i="6" s="1"/>
  <c r="A2094" i="2"/>
  <c r="A2093" i="2"/>
  <c r="A2092" i="2"/>
  <c r="A2091" i="2"/>
  <c r="A2090" i="2"/>
  <c r="A2089" i="2"/>
  <c r="A2088" i="2"/>
  <c r="A2087" i="2"/>
  <c r="A2086" i="2"/>
  <c r="A2085" i="2"/>
  <c r="A2084" i="2"/>
  <c r="A2083" i="2"/>
  <c r="A2082" i="2"/>
  <c r="A2081" i="2"/>
  <c r="A166" i="6" s="1"/>
  <c r="A2080" i="2"/>
  <c r="A2079" i="2"/>
  <c r="A2078" i="2"/>
  <c r="A2077" i="2"/>
  <c r="A2076" i="2"/>
  <c r="A2075" i="2"/>
  <c r="A2074" i="2"/>
  <c r="A2073" i="2"/>
  <c r="A2072" i="2"/>
  <c r="A2071" i="2"/>
  <c r="A2070" i="2"/>
  <c r="A2069" i="2"/>
  <c r="A2068" i="2"/>
  <c r="A165" i="6" s="1"/>
  <c r="A2067" i="2"/>
  <c r="A2066" i="2"/>
  <c r="A2065" i="2"/>
  <c r="A2064" i="2"/>
  <c r="A2063" i="2"/>
  <c r="A164" i="6" s="1"/>
  <c r="A2062" i="2"/>
  <c r="A2061" i="2"/>
  <c r="A2060" i="2"/>
  <c r="A2059" i="2"/>
  <c r="A2058" i="2"/>
  <c r="A2057" i="2"/>
  <c r="A2056" i="2"/>
  <c r="A2055" i="2"/>
  <c r="A2054" i="2"/>
  <c r="A163" i="6" s="1"/>
  <c r="A2053" i="2"/>
  <c r="A2052" i="2"/>
  <c r="A2051" i="2"/>
  <c r="A2050" i="2"/>
  <c r="A2049" i="2"/>
  <c r="A2048" i="2"/>
  <c r="A162" i="6" s="1"/>
  <c r="A2047" i="2"/>
  <c r="A2046" i="2"/>
  <c r="A2045" i="2"/>
  <c r="A161" i="6" s="1"/>
  <c r="A2044" i="2"/>
  <c r="A2043" i="2"/>
  <c r="A2042" i="2"/>
  <c r="A2041" i="2"/>
  <c r="A2040" i="2"/>
  <c r="A2039" i="2"/>
  <c r="A160" i="6" s="1"/>
  <c r="A2038" i="2"/>
  <c r="A2037" i="2"/>
  <c r="A2036" i="2"/>
  <c r="A2035" i="2"/>
  <c r="A2034" i="2"/>
  <c r="A2033" i="2"/>
  <c r="A2032" i="2"/>
  <c r="A2031" i="2"/>
  <c r="A2030" i="2"/>
  <c r="A2029" i="2"/>
  <c r="A159" i="6" s="1"/>
  <c r="A2028" i="2"/>
  <c r="A2027" i="2"/>
  <c r="A2026" i="2"/>
  <c r="A2025" i="2"/>
  <c r="A2024" i="2"/>
  <c r="A2023" i="2"/>
  <c r="A158" i="6" s="1"/>
  <c r="A2022" i="2"/>
  <c r="A2021" i="2"/>
  <c r="A2020" i="2"/>
  <c r="A2019" i="2"/>
  <c r="A2018" i="2"/>
  <c r="A2017" i="2"/>
  <c r="A2016" i="2"/>
  <c r="A2015" i="2"/>
  <c r="A2014" i="2"/>
  <c r="A2013" i="2"/>
  <c r="A2012" i="2"/>
  <c r="A2011" i="2"/>
  <c r="A157" i="6" s="1"/>
  <c r="A2010" i="2"/>
  <c r="A2009" i="2"/>
  <c r="A2008" i="2"/>
  <c r="A156" i="6" s="1"/>
  <c r="A2007" i="2"/>
  <c r="A2006" i="2"/>
  <c r="A2005" i="2"/>
  <c r="A2004" i="2"/>
  <c r="A2003" i="2"/>
  <c r="A2002" i="2"/>
  <c r="A2001" i="2"/>
  <c r="A2000" i="2"/>
  <c r="A1999" i="2"/>
  <c r="A1998" i="2"/>
  <c r="A1997" i="2"/>
  <c r="A1996" i="2"/>
  <c r="A1995" i="2"/>
  <c r="A1994" i="2"/>
  <c r="A1993" i="2"/>
  <c r="A1992" i="2"/>
  <c r="A1991" i="2"/>
  <c r="A1990" i="2"/>
  <c r="A1989" i="2"/>
  <c r="A1988" i="2"/>
  <c r="A155" i="6" s="1"/>
  <c r="A1987" i="2"/>
  <c r="A1986" i="2"/>
  <c r="A1985" i="2"/>
  <c r="A1984" i="2"/>
  <c r="A1983" i="2"/>
  <c r="A1982" i="2"/>
  <c r="A1981" i="2"/>
  <c r="A1980" i="2"/>
  <c r="A1979" i="2"/>
  <c r="A1978" i="2"/>
  <c r="A1977" i="2"/>
  <c r="A1976" i="2"/>
  <c r="A1975" i="2"/>
  <c r="A1974" i="2"/>
  <c r="A1973" i="2"/>
  <c r="A1972" i="2"/>
  <c r="A1971" i="2"/>
  <c r="A154" i="6" s="1"/>
  <c r="A1970" i="2"/>
  <c r="A1969" i="2"/>
  <c r="A1968" i="2"/>
  <c r="A1967" i="2"/>
  <c r="A1966" i="2"/>
  <c r="A1965" i="2"/>
  <c r="A153" i="6" s="1"/>
  <c r="A1964" i="2"/>
  <c r="A1963" i="2"/>
  <c r="A1962" i="2"/>
  <c r="A1961" i="2"/>
  <c r="A1960" i="2"/>
  <c r="A1959" i="2"/>
  <c r="A1958" i="2"/>
  <c r="A1957" i="2"/>
  <c r="A1956" i="2"/>
  <c r="A1955" i="2"/>
  <c r="A1954" i="2"/>
  <c r="A1953" i="2"/>
  <c r="A1952" i="2"/>
  <c r="A1951" i="2"/>
  <c r="A1950" i="2"/>
  <c r="A1949" i="2"/>
  <c r="A1948" i="2"/>
  <c r="A1947" i="2"/>
  <c r="A1946" i="2"/>
  <c r="A1945" i="2"/>
  <c r="A1944" i="2"/>
  <c r="A1943" i="2"/>
  <c r="A1942" i="2"/>
  <c r="A1941" i="2"/>
  <c r="A1940" i="2"/>
  <c r="A1939" i="2"/>
  <c r="A1938" i="2"/>
  <c r="A1937" i="2"/>
  <c r="A1936" i="2"/>
  <c r="A1935" i="2"/>
  <c r="A1934" i="2"/>
  <c r="A1933" i="2"/>
  <c r="A1932" i="2"/>
  <c r="A1931" i="2"/>
  <c r="A1930" i="2"/>
  <c r="A1929" i="2"/>
  <c r="A1928" i="2"/>
  <c r="A1927" i="2"/>
  <c r="A1926" i="2"/>
  <c r="A1925" i="2"/>
  <c r="A1924" i="2"/>
  <c r="A1923" i="2"/>
  <c r="A1922" i="2"/>
  <c r="A152" i="6" s="1"/>
  <c r="A1921" i="2"/>
  <c r="A1920" i="2"/>
  <c r="A1919" i="2"/>
  <c r="A1918" i="2"/>
  <c r="A1917" i="2"/>
  <c r="A1916" i="2"/>
  <c r="A1915" i="2"/>
  <c r="A1914" i="2"/>
  <c r="A1913" i="2"/>
  <c r="A1912" i="2"/>
  <c r="A1911" i="2"/>
  <c r="A1910" i="2"/>
  <c r="A1909" i="2"/>
  <c r="A1908" i="2"/>
  <c r="A1907" i="2"/>
  <c r="A1906" i="2"/>
  <c r="A1905" i="2"/>
  <c r="A1904" i="2"/>
  <c r="A1903" i="2"/>
  <c r="A1902" i="2"/>
  <c r="A1901" i="2"/>
  <c r="A1900" i="2"/>
  <c r="A1899" i="2"/>
  <c r="A1898" i="2"/>
  <c r="A1897" i="2"/>
  <c r="A1896" i="2"/>
  <c r="A1895" i="2"/>
  <c r="A1894" i="2"/>
  <c r="A1893" i="2"/>
  <c r="A1892" i="2"/>
  <c r="A1891" i="2"/>
  <c r="A1890" i="2"/>
  <c r="A1889" i="2"/>
  <c r="A1888" i="2"/>
  <c r="A1887" i="2"/>
  <c r="A1886" i="2"/>
  <c r="A1885" i="2"/>
  <c r="A151" i="6" s="1"/>
  <c r="A1884" i="2"/>
  <c r="A1883" i="2"/>
  <c r="A1882" i="2"/>
  <c r="A1881" i="2"/>
  <c r="A1880" i="2"/>
  <c r="A1879" i="2"/>
  <c r="A1878" i="2"/>
  <c r="A1877" i="2"/>
  <c r="A1876" i="2"/>
  <c r="A1875" i="2"/>
  <c r="A1874" i="2"/>
  <c r="A1873" i="2"/>
  <c r="A1872" i="2"/>
  <c r="A1871" i="2"/>
  <c r="A1870" i="2"/>
  <c r="A1869" i="2"/>
  <c r="A1868" i="2"/>
  <c r="A1867" i="2"/>
  <c r="A1866" i="2"/>
  <c r="A1865" i="2"/>
  <c r="A1864" i="2"/>
  <c r="A1863" i="2"/>
  <c r="A1862" i="2"/>
  <c r="A1861" i="2"/>
  <c r="A1860" i="2"/>
  <c r="A1859" i="2"/>
  <c r="A1858" i="2"/>
  <c r="A1857" i="2"/>
  <c r="A1856" i="2"/>
  <c r="A1855" i="2"/>
  <c r="A1854" i="2"/>
  <c r="A1853" i="2"/>
  <c r="A1852" i="2"/>
  <c r="A1851" i="2"/>
  <c r="A1850" i="2"/>
  <c r="A1849" i="2"/>
  <c r="A150" i="6" s="1"/>
  <c r="A1848" i="2"/>
  <c r="A1847" i="2"/>
  <c r="A1846" i="2"/>
  <c r="A1845" i="2"/>
  <c r="A1844" i="2"/>
  <c r="A1843" i="2"/>
  <c r="A1842" i="2"/>
  <c r="A1841" i="2"/>
  <c r="A1840" i="2"/>
  <c r="A1839" i="2"/>
  <c r="A1838" i="2"/>
  <c r="A1837" i="2"/>
  <c r="A1836" i="2"/>
  <c r="A1835" i="2"/>
  <c r="A1834" i="2"/>
  <c r="A1833" i="2"/>
  <c r="A1832" i="2"/>
  <c r="A1831" i="2"/>
  <c r="A1830" i="2"/>
  <c r="A1829" i="2"/>
  <c r="A1828" i="2"/>
  <c r="A1827" i="2"/>
  <c r="A1826" i="2"/>
  <c r="A1825" i="2"/>
  <c r="A1824" i="2"/>
  <c r="A1823" i="2"/>
  <c r="A1822" i="2"/>
  <c r="A1821" i="2"/>
  <c r="A1820" i="2"/>
  <c r="A1819" i="2"/>
  <c r="A1818" i="2"/>
  <c r="A1817" i="2"/>
  <c r="A1816" i="2"/>
  <c r="A1815" i="2"/>
  <c r="A1814" i="2"/>
  <c r="A1813" i="2"/>
  <c r="A149" i="6" s="1"/>
  <c r="A1812" i="2"/>
  <c r="A1811" i="2"/>
  <c r="A1810" i="2"/>
  <c r="A1809" i="2"/>
  <c r="A1808" i="2"/>
  <c r="A1807" i="2"/>
  <c r="A1806" i="2"/>
  <c r="A148" i="6" s="1"/>
  <c r="A1805" i="2"/>
  <c r="A1804" i="2"/>
  <c r="A1803" i="2"/>
  <c r="A1802" i="2"/>
  <c r="A147" i="6" s="1"/>
  <c r="A1801" i="2"/>
  <c r="A1800" i="2"/>
  <c r="A1799" i="2"/>
  <c r="A1798" i="2"/>
  <c r="A146" i="6" s="1"/>
  <c r="A1797" i="2"/>
  <c r="A1796" i="2"/>
  <c r="A1795" i="2"/>
  <c r="A1794" i="2"/>
  <c r="A1793" i="2"/>
  <c r="A145" i="6" s="1"/>
  <c r="A1792" i="2"/>
  <c r="A1791" i="2"/>
  <c r="A1790" i="2"/>
  <c r="A1789" i="2"/>
  <c r="A1788" i="2"/>
  <c r="A144" i="6" s="1"/>
  <c r="A1787" i="2"/>
  <c r="A1786" i="2"/>
  <c r="A1785" i="2"/>
  <c r="A1784" i="2"/>
  <c r="A1783" i="2"/>
  <c r="A1782" i="2"/>
  <c r="A1781" i="2"/>
  <c r="A1780" i="2"/>
  <c r="A1779" i="2"/>
  <c r="A1778" i="2"/>
  <c r="A1777" i="2"/>
  <c r="A1776" i="2"/>
  <c r="A1775" i="2"/>
  <c r="A1774" i="2"/>
  <c r="A1773" i="2"/>
  <c r="A1772" i="2"/>
  <c r="A1771" i="2"/>
  <c r="A1770" i="2"/>
  <c r="A143" i="6" s="1"/>
  <c r="A1769" i="2"/>
  <c r="A1768" i="2"/>
  <c r="A1767" i="2"/>
  <c r="A142" i="6" s="1"/>
  <c r="A1766" i="2"/>
  <c r="A1765" i="2"/>
  <c r="A1764" i="2"/>
  <c r="A141" i="6" s="1"/>
  <c r="A1763" i="2"/>
  <c r="A1762" i="2"/>
  <c r="A1761" i="2"/>
  <c r="A1760" i="2"/>
  <c r="A1759" i="2"/>
  <c r="A1758" i="2"/>
  <c r="A1757" i="2"/>
  <c r="A1756" i="2"/>
  <c r="A1755" i="2"/>
  <c r="A1754" i="2"/>
  <c r="A1753" i="2"/>
  <c r="A1752" i="2"/>
  <c r="A1751" i="2"/>
  <c r="A1750" i="2"/>
  <c r="A1749" i="2"/>
  <c r="A1748" i="2"/>
  <c r="A1747" i="2"/>
  <c r="A1746" i="2"/>
  <c r="A1745" i="2"/>
  <c r="A1744" i="2"/>
  <c r="A140" i="6" s="1"/>
  <c r="A1743" i="2"/>
  <c r="A1742" i="2"/>
  <c r="A1741" i="2"/>
  <c r="A139" i="6" s="1"/>
  <c r="A1740" i="2"/>
  <c r="A1739" i="2"/>
  <c r="A1738" i="2"/>
  <c r="A138" i="6" s="1"/>
  <c r="A1737" i="2"/>
  <c r="A1736" i="2"/>
  <c r="A1735" i="2"/>
  <c r="A1734" i="2"/>
  <c r="A1733" i="2"/>
  <c r="A1732" i="2"/>
  <c r="A1731" i="2"/>
  <c r="A1730" i="2"/>
  <c r="A1729" i="2"/>
  <c r="A1728" i="2"/>
  <c r="A1727" i="2"/>
  <c r="A1726" i="2"/>
  <c r="A1725" i="2"/>
  <c r="A1724" i="2"/>
  <c r="A1723" i="2"/>
  <c r="A1722" i="2"/>
  <c r="A1721" i="2"/>
  <c r="A1720" i="2"/>
  <c r="A1719" i="2"/>
  <c r="A137" i="6" s="1"/>
  <c r="A1718" i="2"/>
  <c r="A1717" i="2"/>
  <c r="A1716" i="2"/>
  <c r="A1715" i="2"/>
  <c r="A1714" i="2"/>
  <c r="A1713" i="2"/>
  <c r="A136" i="6" s="1"/>
  <c r="A1712" i="2"/>
  <c r="A1711" i="2"/>
  <c r="A1710" i="2"/>
  <c r="A1709" i="2"/>
  <c r="A1708" i="2"/>
  <c r="A1707" i="2"/>
  <c r="A1706" i="2"/>
  <c r="A1705" i="2"/>
  <c r="A1704" i="2"/>
  <c r="A1703" i="2"/>
  <c r="A1702" i="2"/>
  <c r="A1701" i="2"/>
  <c r="A1700" i="2"/>
  <c r="A1699" i="2"/>
  <c r="A1698" i="2"/>
  <c r="A1697" i="2"/>
  <c r="A1696" i="2"/>
  <c r="A1695" i="2"/>
  <c r="A1694" i="2"/>
  <c r="A1693" i="2"/>
  <c r="A1692" i="2"/>
  <c r="A1691" i="2"/>
  <c r="A1690" i="2"/>
  <c r="A1689" i="2"/>
  <c r="A1688" i="2"/>
  <c r="A1687" i="2"/>
  <c r="A1686" i="2"/>
  <c r="A1685" i="2"/>
  <c r="A1684" i="2"/>
  <c r="A1683" i="2"/>
  <c r="A135" i="6" s="1"/>
  <c r="A1682" i="2"/>
  <c r="A1681" i="2"/>
  <c r="A1680" i="2"/>
  <c r="A134" i="6" s="1"/>
  <c r="A1679" i="2"/>
  <c r="A1678" i="2"/>
  <c r="A1677" i="2"/>
  <c r="A1676" i="2"/>
  <c r="A1675" i="2"/>
  <c r="A1674" i="2"/>
  <c r="A1673" i="2"/>
  <c r="A1672" i="2"/>
  <c r="A1671" i="2"/>
  <c r="A1670" i="2"/>
  <c r="A1669" i="2"/>
  <c r="A1668" i="2"/>
  <c r="A1667" i="2"/>
  <c r="A1666" i="2"/>
  <c r="A133" i="6" s="1"/>
  <c r="A1665" i="2"/>
  <c r="A1664" i="2"/>
  <c r="A1663" i="2"/>
  <c r="A1662" i="2"/>
  <c r="A1661" i="2"/>
  <c r="A1660" i="2"/>
  <c r="A1659" i="2"/>
  <c r="A1658" i="2"/>
  <c r="A1657" i="2"/>
  <c r="A1656" i="2"/>
  <c r="A1655" i="2"/>
  <c r="A1654" i="2"/>
  <c r="A1653" i="2"/>
  <c r="A132" i="6" s="1"/>
  <c r="A1652" i="2"/>
  <c r="A1651" i="2"/>
  <c r="A1650" i="2"/>
  <c r="A1649" i="2"/>
  <c r="A1648" i="2"/>
  <c r="A1647" i="2"/>
  <c r="A1646" i="2"/>
  <c r="A1645" i="2"/>
  <c r="A1644" i="2"/>
  <c r="A1643" i="2"/>
  <c r="A1642" i="2"/>
  <c r="A1641" i="2"/>
  <c r="A131" i="6" s="1"/>
  <c r="A1640" i="2"/>
  <c r="A1639" i="2"/>
  <c r="A1638" i="2"/>
  <c r="A1637" i="2"/>
  <c r="A1636" i="2"/>
  <c r="A1635" i="2"/>
  <c r="A1634" i="2"/>
  <c r="A1633" i="2"/>
  <c r="A1632" i="2"/>
  <c r="A1631" i="2"/>
  <c r="A1630" i="2"/>
  <c r="A130" i="6" s="1"/>
  <c r="A1629" i="2"/>
  <c r="A1628" i="2"/>
  <c r="A1627" i="2"/>
  <c r="A1626" i="2"/>
  <c r="A1625" i="2"/>
  <c r="A1624" i="2"/>
  <c r="A1623" i="2"/>
  <c r="A1622" i="2"/>
  <c r="A1621" i="2"/>
  <c r="A1620" i="2"/>
  <c r="A1619" i="2"/>
  <c r="A1618" i="2"/>
  <c r="A1617" i="2"/>
  <c r="A1616" i="2"/>
  <c r="A1615" i="2"/>
  <c r="A1614" i="2"/>
  <c r="A1613" i="2"/>
  <c r="A1612" i="2"/>
  <c r="A1611" i="2"/>
  <c r="A1610" i="2"/>
  <c r="A1609" i="2"/>
  <c r="A1608" i="2"/>
  <c r="A1607" i="2"/>
  <c r="A1606" i="2"/>
  <c r="A1605" i="2"/>
  <c r="A1604" i="2"/>
  <c r="A1603" i="2"/>
  <c r="A128" i="6" s="1"/>
  <c r="A1602" i="2"/>
  <c r="A1601" i="2"/>
  <c r="A1600" i="2"/>
  <c r="A1599" i="2"/>
  <c r="A1598" i="2"/>
  <c r="A1597" i="2"/>
  <c r="A1596" i="2"/>
  <c r="A1595" i="2"/>
  <c r="A1594" i="2"/>
  <c r="A1593" i="2"/>
  <c r="A1592" i="2"/>
  <c r="A1591" i="2"/>
  <c r="A1590" i="2"/>
  <c r="A1589" i="2"/>
  <c r="A1588" i="2"/>
  <c r="A1587" i="2"/>
  <c r="A127" i="6" s="1"/>
  <c r="A1586" i="2"/>
  <c r="A1585" i="2"/>
  <c r="A1584" i="2"/>
  <c r="A1583" i="2"/>
  <c r="A1582" i="2"/>
  <c r="A1581" i="2"/>
  <c r="A1580" i="2"/>
  <c r="A1579" i="2"/>
  <c r="A1578" i="2"/>
  <c r="A1577" i="2"/>
  <c r="A1576" i="2"/>
  <c r="A1575" i="2"/>
  <c r="A1574" i="2"/>
  <c r="A126" i="6" s="1"/>
  <c r="A1573" i="2"/>
  <c r="A1572" i="2"/>
  <c r="A1571" i="2"/>
  <c r="A1570" i="2"/>
  <c r="A1569" i="2"/>
  <c r="A1568" i="2"/>
  <c r="A1567" i="2"/>
  <c r="A129" i="6" s="1"/>
  <c r="A1566" i="2"/>
  <c r="A1565" i="2"/>
  <c r="A1564" i="2"/>
  <c r="A1563" i="2"/>
  <c r="A1562" i="2"/>
  <c r="A1561" i="2"/>
  <c r="A1560" i="2"/>
  <c r="A1559" i="2"/>
  <c r="A1558" i="2"/>
  <c r="A125" i="6" s="1"/>
  <c r="A1557" i="2"/>
  <c r="A1556" i="2"/>
  <c r="A1555" i="2"/>
  <c r="A1554" i="2"/>
  <c r="A1553" i="2"/>
  <c r="A1552" i="2"/>
  <c r="A1551" i="2"/>
  <c r="A1550" i="2"/>
  <c r="A1549" i="2"/>
  <c r="A124" i="6" s="1"/>
  <c r="A1548" i="2"/>
  <c r="A1547" i="2"/>
  <c r="A1546" i="2"/>
  <c r="A1545" i="2"/>
  <c r="A1544" i="2"/>
  <c r="A1543" i="2"/>
  <c r="A1542" i="2"/>
  <c r="A123" i="6" s="1"/>
  <c r="A1541" i="2"/>
  <c r="A1540" i="2"/>
  <c r="A1539" i="2"/>
  <c r="A1538" i="2"/>
  <c r="A1537" i="2"/>
  <c r="A1536" i="2"/>
  <c r="A122" i="6" s="1"/>
  <c r="A1535" i="2"/>
  <c r="A1534" i="2"/>
  <c r="A1533" i="2"/>
  <c r="A1532" i="2"/>
  <c r="A1531" i="2"/>
  <c r="A1530" i="2"/>
  <c r="A1529" i="2"/>
  <c r="A1528" i="2"/>
  <c r="A121" i="6" s="1"/>
  <c r="A1527" i="2"/>
  <c r="A1526" i="2"/>
  <c r="A1525" i="2"/>
  <c r="A1524" i="2"/>
  <c r="A1523" i="2"/>
  <c r="A1522" i="2"/>
  <c r="A1521" i="2"/>
  <c r="A1520" i="2"/>
  <c r="A120" i="6" s="1"/>
  <c r="A1519" i="2"/>
  <c r="A1518" i="2"/>
  <c r="A1517" i="2"/>
  <c r="A1516" i="2"/>
  <c r="A1515" i="2"/>
  <c r="A1514" i="2"/>
  <c r="A119" i="6" s="1"/>
  <c r="A1513" i="2"/>
  <c r="A1512" i="2"/>
  <c r="A1511" i="2"/>
  <c r="A1510" i="2"/>
  <c r="A1509" i="2"/>
  <c r="A1508" i="2"/>
  <c r="A1507" i="2"/>
  <c r="A1506" i="2"/>
  <c r="A118" i="6" s="1"/>
  <c r="A1505" i="2"/>
  <c r="A1504" i="2"/>
  <c r="A1503" i="2"/>
  <c r="A1502" i="2"/>
  <c r="A1501" i="2"/>
  <c r="A1500" i="2"/>
  <c r="A1499" i="2"/>
  <c r="A1498" i="2"/>
  <c r="A1497" i="2"/>
  <c r="A117" i="6" s="1"/>
  <c r="A1496" i="2"/>
  <c r="A1495" i="2"/>
  <c r="A1494" i="2"/>
  <c r="A1493" i="2"/>
  <c r="A1492" i="2"/>
  <c r="A1491" i="2"/>
  <c r="A1490" i="2"/>
  <c r="A1489" i="2"/>
  <c r="A1488" i="2"/>
  <c r="A1487" i="2"/>
  <c r="A1486" i="2"/>
  <c r="A1485" i="2"/>
  <c r="A1484" i="2"/>
  <c r="A1483" i="2"/>
  <c r="A1482" i="2"/>
  <c r="A1481" i="2"/>
  <c r="A1480" i="2"/>
  <c r="A116" i="6" s="1"/>
  <c r="A1479" i="2"/>
  <c r="A1478" i="2"/>
  <c r="A1477" i="2"/>
  <c r="A1476" i="2"/>
  <c r="A1475" i="2"/>
  <c r="A1474" i="2"/>
  <c r="A1473" i="2"/>
  <c r="A1472" i="2"/>
  <c r="A1471" i="2"/>
  <c r="A115" i="6" s="1"/>
  <c r="A1470" i="2"/>
  <c r="A1469" i="2"/>
  <c r="A1468" i="2"/>
  <c r="A1467" i="2"/>
  <c r="A1466" i="2"/>
  <c r="A1465" i="2"/>
  <c r="A1464" i="2"/>
  <c r="A1463" i="2"/>
  <c r="A1462" i="2"/>
  <c r="A1461" i="2"/>
  <c r="A1460" i="2"/>
  <c r="A1459" i="2"/>
  <c r="A1458" i="2"/>
  <c r="A1457" i="2"/>
  <c r="A1456" i="2"/>
  <c r="A1455" i="2"/>
  <c r="A1454" i="2"/>
  <c r="A1453" i="2"/>
  <c r="A1452" i="2"/>
  <c r="A1451" i="2"/>
  <c r="A1450" i="2"/>
  <c r="A114" i="6" s="1"/>
  <c r="A1449" i="2"/>
  <c r="A1448" i="2"/>
  <c r="A1447" i="2"/>
  <c r="A1446" i="2"/>
  <c r="A1445" i="2"/>
  <c r="A113" i="6" s="1"/>
  <c r="A1444" i="2"/>
  <c r="A1443" i="2"/>
  <c r="A1442" i="2"/>
  <c r="A1441" i="2"/>
  <c r="A1440" i="2"/>
  <c r="A1439" i="2"/>
  <c r="A1438" i="2"/>
  <c r="A1437" i="2"/>
  <c r="A1436" i="2"/>
  <c r="A1435" i="2"/>
  <c r="A1434" i="2"/>
  <c r="A1433" i="2"/>
  <c r="A1432" i="2"/>
  <c r="A112" i="6" s="1"/>
  <c r="A1431" i="2"/>
  <c r="A1430" i="2"/>
  <c r="A1429" i="2"/>
  <c r="A1428" i="2"/>
  <c r="A111" i="6" s="1"/>
  <c r="A1427" i="2"/>
  <c r="A1426" i="2"/>
  <c r="A1425" i="2"/>
  <c r="A1424" i="2"/>
  <c r="A1423" i="2"/>
  <c r="A1422" i="2"/>
  <c r="A1421" i="2"/>
  <c r="A1420" i="2"/>
  <c r="A1419" i="2"/>
  <c r="A1418" i="2"/>
  <c r="A1417" i="2"/>
  <c r="A1416" i="2"/>
  <c r="A1415" i="2"/>
  <c r="A1414" i="2"/>
  <c r="A1413" i="2"/>
  <c r="A1412" i="2"/>
  <c r="A1411" i="2"/>
  <c r="A1410" i="2"/>
  <c r="A1409" i="2"/>
  <c r="A107" i="6" s="1"/>
  <c r="A1408" i="2"/>
  <c r="A1407" i="2"/>
  <c r="A1406" i="2"/>
  <c r="A110" i="6" s="1"/>
  <c r="A1405" i="2"/>
  <c r="A1404" i="2"/>
  <c r="A1403" i="2"/>
  <c r="A108" i="6" s="1"/>
  <c r="A1402" i="2"/>
  <c r="A1401" i="2"/>
  <c r="A1400" i="2"/>
  <c r="A1399" i="2"/>
  <c r="A1398" i="2"/>
  <c r="A1397" i="2"/>
  <c r="A106" i="6" s="1"/>
  <c r="A1396" i="2"/>
  <c r="A1395" i="2"/>
  <c r="A1394" i="2"/>
  <c r="A109" i="6" s="1"/>
  <c r="A1393" i="2"/>
  <c r="A1392" i="2"/>
  <c r="A1391" i="2"/>
  <c r="A1390" i="2"/>
  <c r="A1389" i="2"/>
  <c r="A1388" i="2"/>
  <c r="A1387" i="2"/>
  <c r="A1386" i="2"/>
  <c r="A1385" i="2"/>
  <c r="A1384" i="2"/>
  <c r="A105" i="6" s="1"/>
  <c r="A1383" i="2"/>
  <c r="A1382" i="2"/>
  <c r="A1381" i="2"/>
  <c r="A1380" i="2"/>
  <c r="A1379" i="2"/>
  <c r="A1378" i="2"/>
  <c r="A1377" i="2"/>
  <c r="A1376" i="2"/>
  <c r="A104" i="6" s="1"/>
  <c r="A1375" i="2"/>
  <c r="A1374" i="2"/>
  <c r="A1373" i="2"/>
  <c r="A1372" i="2"/>
  <c r="A1371" i="2"/>
  <c r="A1370" i="2"/>
  <c r="A1369" i="2"/>
  <c r="A1368" i="2"/>
  <c r="A1367" i="2"/>
  <c r="A1366" i="2"/>
  <c r="A1365" i="2"/>
  <c r="A1364" i="2"/>
  <c r="A1363" i="2"/>
  <c r="A1362" i="2"/>
  <c r="A1361" i="2"/>
  <c r="A1360" i="2"/>
  <c r="A1359" i="2"/>
  <c r="A1358" i="2"/>
  <c r="A1357" i="2"/>
  <c r="A1356" i="2"/>
  <c r="A1355" i="2"/>
  <c r="A1354" i="2"/>
  <c r="A1353" i="2"/>
  <c r="A1352" i="2"/>
  <c r="A1351" i="2"/>
  <c r="A103" i="6" s="1"/>
  <c r="A1350" i="2"/>
  <c r="A1349" i="2"/>
  <c r="A1348" i="2"/>
  <c r="A1347" i="2"/>
  <c r="A1346" i="2"/>
  <c r="A1345" i="2"/>
  <c r="A1344" i="2"/>
  <c r="A102" i="6" s="1"/>
  <c r="A1343" i="2"/>
  <c r="A1342" i="2"/>
  <c r="A1341" i="2"/>
  <c r="A1340" i="2"/>
  <c r="A1339" i="2"/>
  <c r="A1338" i="2"/>
  <c r="A1337" i="2"/>
  <c r="A1336" i="2"/>
  <c r="A1335" i="2"/>
  <c r="A101" i="6" s="1"/>
  <c r="A1334" i="2"/>
  <c r="A1333" i="2"/>
  <c r="A1332" i="2"/>
  <c r="A100" i="6" s="1"/>
  <c r="A1331" i="2"/>
  <c r="A1330" i="2"/>
  <c r="A1329" i="2"/>
  <c r="A1328" i="2"/>
  <c r="A1327" i="2"/>
  <c r="A1326" i="2"/>
  <c r="A1325" i="2"/>
  <c r="A1324" i="2"/>
  <c r="A1323" i="2"/>
  <c r="A1322" i="2"/>
  <c r="A1321" i="2"/>
  <c r="A1320" i="2"/>
  <c r="A1319" i="2"/>
  <c r="A1318" i="2"/>
  <c r="A1317" i="2"/>
  <c r="A1316" i="2"/>
  <c r="A1315" i="2"/>
  <c r="A1314" i="2"/>
  <c r="A1313" i="2"/>
  <c r="A1312" i="2"/>
  <c r="A1311" i="2"/>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97" i="6" s="1"/>
  <c r="A1278" i="2"/>
  <c r="A1277" i="2"/>
  <c r="A1276" i="2"/>
  <c r="A99" i="6" s="1"/>
  <c r="A1275" i="2"/>
  <c r="A1274" i="2"/>
  <c r="A1273" i="2"/>
  <c r="A1272" i="2"/>
  <c r="A1271" i="2"/>
  <c r="A1270" i="2"/>
  <c r="A1269" i="2"/>
  <c r="A1268" i="2"/>
  <c r="A1267" i="2"/>
  <c r="A1266" i="2"/>
  <c r="A1265" i="2"/>
  <c r="A1264" i="2"/>
  <c r="A1263" i="2"/>
  <c r="A1262" i="2"/>
  <c r="A1261" i="2"/>
  <c r="A1260" i="2"/>
  <c r="A1259" i="2"/>
  <c r="A1258" i="2"/>
  <c r="A1257" i="2"/>
  <c r="A1256" i="2"/>
  <c r="A1255" i="2"/>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96" i="6" s="1"/>
  <c r="A1222" i="2"/>
  <c r="A1221" i="2"/>
  <c r="A1220" i="2"/>
  <c r="A98" i="6" s="1"/>
  <c r="A1219" i="2"/>
  <c r="A1218" i="2"/>
  <c r="A1217" i="2"/>
  <c r="A1216" i="2"/>
  <c r="A1215" i="2"/>
  <c r="A1214" i="2"/>
  <c r="A1213" i="2"/>
  <c r="A1212" i="2"/>
  <c r="A1211" i="2"/>
  <c r="A1210" i="2"/>
  <c r="A1209" i="2"/>
  <c r="A1208" i="2"/>
  <c r="A1207" i="2"/>
  <c r="A1206" i="2"/>
  <c r="A1205" i="2"/>
  <c r="A1204" i="2"/>
  <c r="A1203" i="2"/>
  <c r="A1202" i="2"/>
  <c r="A1201" i="2"/>
  <c r="A1200" i="2"/>
  <c r="A1199" i="2"/>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95" i="6" s="1"/>
  <c r="A1166" i="2"/>
  <c r="A1165" i="2"/>
  <c r="A1164" i="2"/>
  <c r="A1163" i="2"/>
  <c r="A1162" i="2"/>
  <c r="A1161" i="2"/>
  <c r="A1160" i="2"/>
  <c r="A1159" i="2"/>
  <c r="A1158" i="2"/>
  <c r="A1157" i="2"/>
  <c r="A94" i="6" s="1"/>
  <c r="A1156" i="2"/>
  <c r="A1155" i="2"/>
  <c r="A1154" i="2"/>
  <c r="A1153" i="2"/>
  <c r="A1152" i="2"/>
  <c r="A1151" i="2"/>
  <c r="A1150" i="2"/>
  <c r="A93" i="6" s="1"/>
  <c r="A1149" i="2"/>
  <c r="A1148" i="2"/>
  <c r="A1147" i="2"/>
  <c r="A1146" i="2"/>
  <c r="A1145" i="2"/>
  <c r="A1144" i="2"/>
  <c r="A1143" i="2"/>
  <c r="A1142" i="2"/>
  <c r="A1141" i="2"/>
  <c r="A1140" i="2"/>
  <c r="A1139" i="2"/>
  <c r="A1138" i="2"/>
  <c r="A92" i="6" s="1"/>
  <c r="A1137" i="2"/>
  <c r="A1136" i="2"/>
  <c r="A1135" i="2"/>
  <c r="A1134" i="2"/>
  <c r="A1133" i="2"/>
  <c r="A1132" i="2"/>
  <c r="A1131" i="2"/>
  <c r="A1130" i="2"/>
  <c r="A1129" i="2"/>
  <c r="A1128" i="2"/>
  <c r="A91" i="6" s="1"/>
  <c r="A1127" i="2"/>
  <c r="A1126" i="2"/>
  <c r="A1125" i="2"/>
  <c r="A1124" i="2"/>
  <c r="A1123" i="2"/>
  <c r="A1122" i="2"/>
  <c r="A90" i="6" s="1"/>
  <c r="A1121" i="2"/>
  <c r="A1120" i="2"/>
  <c r="A1119" i="2"/>
  <c r="A1118" i="2"/>
  <c r="A1117" i="2"/>
  <c r="A1116" i="2"/>
  <c r="A1115" i="2"/>
  <c r="A89" i="6" s="1"/>
  <c r="A1114" i="2"/>
  <c r="A1113" i="2"/>
  <c r="A1112" i="2"/>
  <c r="A1111" i="2"/>
  <c r="A1110" i="2"/>
  <c r="A1109" i="2"/>
  <c r="A1108" i="2"/>
  <c r="A1107" i="2"/>
  <c r="A1106" i="2"/>
  <c r="A1105" i="2"/>
  <c r="A1104" i="2"/>
  <c r="A1103" i="2"/>
  <c r="A1102" i="2"/>
  <c r="A1101" i="2"/>
  <c r="A1100" i="2"/>
  <c r="A1099" i="2"/>
  <c r="A88" i="6" s="1"/>
  <c r="A1098" i="2"/>
  <c r="A1097" i="2"/>
  <c r="A1096" i="2"/>
  <c r="A1095" i="2"/>
  <c r="A87" i="6" s="1"/>
  <c r="A1094" i="2"/>
  <c r="A1093" i="2"/>
  <c r="A1092" i="2"/>
  <c r="A1091" i="2"/>
  <c r="A86" i="6" s="1"/>
  <c r="A1090" i="2"/>
  <c r="A1089" i="2"/>
  <c r="A1088" i="2"/>
  <c r="A1087" i="2"/>
  <c r="A1086" i="2"/>
  <c r="A85" i="6" s="1"/>
  <c r="A1085" i="2"/>
  <c r="A1084" i="2"/>
  <c r="A1083" i="2"/>
  <c r="A1082" i="2"/>
  <c r="A1081" i="2"/>
  <c r="A1080" i="2"/>
  <c r="A1079" i="2"/>
  <c r="A84" i="6" s="1"/>
  <c r="A1078" i="2"/>
  <c r="A1077" i="2"/>
  <c r="A1076" i="2"/>
  <c r="A1075" i="2"/>
  <c r="A83" i="6" s="1"/>
  <c r="A1074" i="2"/>
  <c r="A1073" i="2"/>
  <c r="A1072" i="2"/>
  <c r="A1071" i="2"/>
  <c r="A1070" i="2"/>
  <c r="A1069" i="2"/>
  <c r="A1068" i="2"/>
  <c r="A82" i="6" s="1"/>
  <c r="A1067" i="2"/>
  <c r="A1066" i="2"/>
  <c r="A1065" i="2"/>
  <c r="A1064" i="2"/>
  <c r="A1063" i="2"/>
  <c r="A1062" i="2"/>
  <c r="A1061" i="2"/>
  <c r="A1060" i="2"/>
  <c r="A1059" i="2"/>
  <c r="A1058" i="2"/>
  <c r="A1057" i="2"/>
  <c r="A1056" i="2"/>
  <c r="A81" i="6" s="1"/>
  <c r="A1055" i="2"/>
  <c r="A1054" i="2"/>
  <c r="A1053" i="2"/>
  <c r="A1052" i="2"/>
  <c r="A1051" i="2"/>
  <c r="A1050" i="2"/>
  <c r="A1049" i="2"/>
  <c r="A1048" i="2"/>
  <c r="A1047" i="2"/>
  <c r="A1046" i="2"/>
  <c r="A1045" i="2"/>
  <c r="A1044" i="2"/>
  <c r="A80" i="6" s="1"/>
  <c r="A1043" i="2"/>
  <c r="A1042" i="2"/>
  <c r="A1041" i="2"/>
  <c r="A1040" i="2"/>
  <c r="A1039" i="2"/>
  <c r="A79" i="6" s="1"/>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78" i="6" s="1"/>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77" i="6" s="1"/>
  <c r="A988" i="2"/>
  <c r="A987" i="2"/>
  <c r="A986" i="2"/>
  <c r="A985" i="2"/>
  <c r="A984" i="2"/>
  <c r="A983" i="2"/>
  <c r="A982" i="2"/>
  <c r="A981" i="2"/>
  <c r="A980" i="2"/>
  <c r="A979" i="2"/>
  <c r="A978" i="2"/>
  <c r="A76" i="6" s="1"/>
  <c r="A977" i="2"/>
  <c r="A976" i="2"/>
  <c r="A975" i="2"/>
  <c r="A974" i="2"/>
  <c r="A973" i="2"/>
  <c r="A972" i="2"/>
  <c r="A75" i="6" s="1"/>
  <c r="A971" i="2"/>
  <c r="A970" i="2"/>
  <c r="A969" i="2"/>
  <c r="A968" i="2"/>
  <c r="A967" i="2"/>
  <c r="A966" i="2"/>
  <c r="A965" i="2"/>
  <c r="A964" i="2"/>
  <c r="A963" i="2"/>
  <c r="A74" i="6" s="1"/>
  <c r="A962" i="2"/>
  <c r="A961" i="2"/>
  <c r="A960" i="2"/>
  <c r="A959" i="2"/>
  <c r="A958" i="2"/>
  <c r="A957" i="2"/>
  <c r="A956" i="2"/>
  <c r="A955" i="2"/>
  <c r="A954" i="2"/>
  <c r="A953" i="2"/>
  <c r="A952" i="2"/>
  <c r="A951" i="2"/>
  <c r="A950" i="2"/>
  <c r="A73" i="6" s="1"/>
  <c r="A949" i="2"/>
  <c r="A948" i="2"/>
  <c r="A947" i="2"/>
  <c r="A72" i="6" s="1"/>
  <c r="A946" i="2"/>
  <c r="A945" i="2"/>
  <c r="A944" i="2"/>
  <c r="A943" i="2"/>
  <c r="A942" i="2"/>
  <c r="A941" i="2"/>
  <c r="A940" i="2"/>
  <c r="A939" i="2"/>
  <c r="A938" i="2"/>
  <c r="A937" i="2"/>
  <c r="A936" i="2"/>
  <c r="A935" i="2"/>
  <c r="A934" i="2"/>
  <c r="A933" i="2"/>
  <c r="A932" i="2"/>
  <c r="A931" i="2"/>
  <c r="A930" i="2"/>
  <c r="A929" i="2"/>
  <c r="A69" i="6" s="1"/>
  <c r="A928" i="2"/>
  <c r="A927" i="2"/>
  <c r="A926" i="2"/>
  <c r="A71" i="6" s="1"/>
  <c r="A925" i="2"/>
  <c r="A924" i="2"/>
  <c r="A923" i="2"/>
  <c r="A922" i="2"/>
  <c r="A921" i="2"/>
  <c r="A920" i="2"/>
  <c r="A919" i="2"/>
  <c r="A918" i="2"/>
  <c r="A917" i="2"/>
  <c r="A916" i="2"/>
  <c r="A915" i="2"/>
  <c r="A914" i="2"/>
  <c r="A913" i="2"/>
  <c r="A912" i="2"/>
  <c r="A911" i="2"/>
  <c r="A910" i="2"/>
  <c r="A909" i="2"/>
  <c r="A908" i="2"/>
  <c r="A68" i="6" s="1"/>
  <c r="A907" i="2"/>
  <c r="A906" i="2"/>
  <c r="A905" i="2"/>
  <c r="A70" i="6" s="1"/>
  <c r="A904" i="2"/>
  <c r="A903" i="2"/>
  <c r="A902" i="2"/>
  <c r="A901" i="2"/>
  <c r="A900" i="2"/>
  <c r="A899" i="2"/>
  <c r="A898" i="2"/>
  <c r="A897" i="2"/>
  <c r="A896" i="2"/>
  <c r="A895" i="2"/>
  <c r="A894" i="2"/>
  <c r="A893" i="2"/>
  <c r="A892" i="2"/>
  <c r="A891" i="2"/>
  <c r="A890" i="2"/>
  <c r="A889" i="2"/>
  <c r="A888" i="2"/>
  <c r="A887" i="2"/>
  <c r="A886" i="2"/>
  <c r="A67" i="6" s="1"/>
  <c r="A885" i="2"/>
  <c r="A884" i="2"/>
  <c r="A883" i="2"/>
  <c r="A66" i="6" s="1"/>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63" i="6" s="1"/>
  <c r="A849" i="2"/>
  <c r="A848" i="2"/>
  <c r="A847" i="2"/>
  <c r="A65" i="6" s="1"/>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62" i="6" s="1"/>
  <c r="A813" i="2"/>
  <c r="A812" i="2"/>
  <c r="A811" i="2"/>
  <c r="A64" i="6" s="1"/>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61" i="6" s="1"/>
  <c r="A777" i="2"/>
  <c r="A776" i="2"/>
  <c r="A775" i="2"/>
  <c r="A774" i="2"/>
  <c r="A773" i="2"/>
  <c r="A772" i="2"/>
  <c r="A771" i="2"/>
  <c r="A770" i="2"/>
  <c r="A769" i="2"/>
  <c r="A768" i="2"/>
  <c r="A767" i="2"/>
  <c r="A60" i="6" s="1"/>
  <c r="A766" i="2"/>
  <c r="A765" i="2"/>
  <c r="A764" i="2"/>
  <c r="A59" i="6" s="1"/>
  <c r="A763" i="2"/>
  <c r="A762" i="2"/>
  <c r="A761" i="2"/>
  <c r="A760" i="2"/>
  <c r="A759" i="2"/>
  <c r="A758" i="2"/>
  <c r="A757" i="2"/>
  <c r="A756" i="2"/>
  <c r="A755" i="2"/>
  <c r="A754" i="2"/>
  <c r="A753" i="2"/>
  <c r="A58" i="6" s="1"/>
  <c r="A752" i="2"/>
  <c r="A751" i="2"/>
  <c r="A750" i="2"/>
  <c r="A749" i="2"/>
  <c r="A748" i="2"/>
  <c r="A747" i="2"/>
  <c r="A746" i="2"/>
  <c r="A745" i="2"/>
  <c r="A744" i="2"/>
  <c r="A743" i="2"/>
  <c r="A742" i="2"/>
  <c r="A741" i="2"/>
  <c r="A57" i="6" s="1"/>
  <c r="A740" i="2"/>
  <c r="A739" i="2"/>
  <c r="A738" i="2"/>
  <c r="A737" i="2"/>
  <c r="A736" i="2"/>
  <c r="A735" i="2"/>
  <c r="A734" i="2"/>
  <c r="A733" i="2"/>
  <c r="A732" i="2"/>
  <c r="A731" i="2"/>
  <c r="A730" i="2"/>
  <c r="A56" i="6" s="1"/>
  <c r="A729" i="2"/>
  <c r="A728" i="2"/>
  <c r="A727" i="2"/>
  <c r="A726" i="2"/>
  <c r="A725" i="2"/>
  <c r="A724" i="2"/>
  <c r="A723" i="2"/>
  <c r="A722" i="2"/>
  <c r="A721" i="2"/>
  <c r="A55" i="6" s="1"/>
  <c r="A720" i="2"/>
  <c r="A719" i="2"/>
  <c r="A718" i="2"/>
  <c r="A717" i="2"/>
  <c r="A716" i="2"/>
  <c r="A715" i="2"/>
  <c r="A714" i="2"/>
  <c r="A713" i="2"/>
  <c r="A712" i="2"/>
  <c r="A711" i="2"/>
  <c r="A710" i="2"/>
  <c r="A54" i="6" s="1"/>
  <c r="A709" i="2"/>
  <c r="A708" i="2"/>
  <c r="A707" i="2"/>
  <c r="A706" i="2"/>
  <c r="A705" i="2"/>
  <c r="A704" i="2"/>
  <c r="A703" i="2"/>
  <c r="A702" i="2"/>
  <c r="A701" i="2"/>
  <c r="A700" i="2"/>
  <c r="A53" i="6" s="1"/>
  <c r="A699" i="2"/>
  <c r="A698" i="2"/>
  <c r="A697" i="2"/>
  <c r="A696" i="2"/>
  <c r="A695" i="2"/>
  <c r="A694" i="2"/>
  <c r="A52" i="6" s="1"/>
  <c r="A693" i="2"/>
  <c r="A692" i="2"/>
  <c r="A691" i="2"/>
  <c r="A690" i="2"/>
  <c r="A689" i="2"/>
  <c r="A51" i="6" s="1"/>
  <c r="A688" i="2"/>
  <c r="A687" i="2"/>
  <c r="A686" i="2"/>
  <c r="A685" i="2"/>
  <c r="A684" i="2"/>
  <c r="A50" i="6" s="1"/>
  <c r="A683" i="2"/>
  <c r="A682" i="2"/>
  <c r="A681" i="2"/>
  <c r="A680" i="2"/>
  <c r="A49" i="6" s="1"/>
  <c r="A679" i="2"/>
  <c r="A678" i="2"/>
  <c r="A677" i="2"/>
  <c r="A676" i="2"/>
  <c r="A675" i="2"/>
  <c r="A674" i="2"/>
  <c r="A673" i="2"/>
  <c r="A672" i="2"/>
  <c r="A671" i="2"/>
  <c r="A670" i="2"/>
  <c r="A669" i="2"/>
  <c r="A668" i="2"/>
  <c r="A667" i="2"/>
  <c r="A666" i="2"/>
  <c r="A665" i="2"/>
  <c r="A664" i="2"/>
  <c r="A48" i="6" s="1"/>
  <c r="A663" i="2"/>
  <c r="A662" i="2"/>
  <c r="A661" i="2"/>
  <c r="A660" i="2"/>
  <c r="A659" i="2"/>
  <c r="A658" i="2"/>
  <c r="A657" i="2"/>
  <c r="A656" i="2"/>
  <c r="A655" i="2"/>
  <c r="A654" i="2"/>
  <c r="A653" i="2"/>
  <c r="A652" i="2"/>
  <c r="A651" i="2"/>
  <c r="A650" i="2"/>
  <c r="A649" i="2"/>
  <c r="A648" i="2"/>
  <c r="A47" i="6" s="1"/>
  <c r="A647" i="2"/>
  <c r="A646" i="2"/>
  <c r="A645" i="2"/>
  <c r="A644" i="2"/>
  <c r="A643" i="2"/>
  <c r="A642" i="2"/>
  <c r="A641" i="2"/>
  <c r="A46" i="6" s="1"/>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5" i="6" s="1"/>
  <c r="A490" i="2"/>
  <c r="A489" i="2"/>
  <c r="A488" i="2"/>
  <c r="A44" i="6" s="1"/>
  <c r="A487" i="2"/>
  <c r="A486" i="2"/>
  <c r="A485" i="2"/>
  <c r="A484" i="2"/>
  <c r="A483" i="2"/>
  <c r="A482" i="2"/>
  <c r="A481" i="2"/>
  <c r="A480" i="2"/>
  <c r="A479" i="2"/>
  <c r="A478" i="2"/>
  <c r="A477" i="2"/>
  <c r="A476" i="2"/>
  <c r="A475" i="2"/>
  <c r="A474" i="2"/>
  <c r="A473" i="2"/>
  <c r="A472" i="2"/>
  <c r="A471" i="2"/>
  <c r="A470" i="2"/>
  <c r="A469" i="2"/>
  <c r="A468" i="2"/>
  <c r="A467" i="2"/>
  <c r="A466" i="2"/>
  <c r="A465" i="2"/>
  <c r="A464" i="2"/>
  <c r="A43" i="6" s="1"/>
  <c r="A463" i="2"/>
  <c r="A462" i="2"/>
  <c r="A461" i="2"/>
  <c r="A42" i="6" s="1"/>
  <c r="A460" i="2"/>
  <c r="A459" i="2"/>
  <c r="A458" i="2"/>
  <c r="A457" i="2"/>
  <c r="A456" i="2"/>
  <c r="A455" i="2"/>
  <c r="A454" i="2"/>
  <c r="A453" i="2"/>
  <c r="A452" i="2"/>
  <c r="A451" i="2"/>
  <c r="A450" i="2"/>
  <c r="A449" i="2"/>
  <c r="A448" i="2"/>
  <c r="A447" i="2"/>
  <c r="A446" i="2"/>
  <c r="A41" i="6" s="1"/>
  <c r="A445" i="2"/>
  <c r="A444" i="2"/>
  <c r="A443" i="2"/>
  <c r="A442" i="2"/>
  <c r="A441" i="2"/>
  <c r="A440" i="2"/>
  <c r="A439" i="2"/>
  <c r="A438" i="2"/>
  <c r="A437" i="2"/>
  <c r="A436" i="2"/>
  <c r="A435" i="2"/>
  <c r="A434" i="2"/>
  <c r="A433" i="2"/>
  <c r="A40" i="6" s="1"/>
  <c r="A432" i="2"/>
  <c r="A431" i="2"/>
  <c r="A430" i="2"/>
  <c r="A429" i="2"/>
  <c r="A428" i="2"/>
  <c r="A427" i="2"/>
  <c r="A426" i="2"/>
  <c r="A425" i="2"/>
  <c r="A424" i="2"/>
  <c r="A423" i="2"/>
  <c r="A422" i="2"/>
  <c r="A421" i="2"/>
  <c r="A420" i="2"/>
  <c r="A39" i="6" s="1"/>
  <c r="A419" i="2"/>
  <c r="A418" i="2"/>
  <c r="A417" i="2"/>
  <c r="A416" i="2"/>
  <c r="A415" i="2"/>
  <c r="A414" i="2"/>
  <c r="A413" i="2"/>
  <c r="A412" i="2"/>
  <c r="A411" i="2"/>
  <c r="A410" i="2"/>
  <c r="A409" i="2"/>
  <c r="A38" i="6" s="1"/>
  <c r="A408" i="2"/>
  <c r="A407" i="2"/>
  <c r="A406" i="2"/>
  <c r="A37" i="6" s="1"/>
  <c r="A405" i="2"/>
  <c r="A404" i="2"/>
  <c r="A403" i="2"/>
  <c r="A402" i="2"/>
  <c r="A401" i="2"/>
  <c r="A400" i="2"/>
  <c r="A399" i="2"/>
  <c r="A36" i="6" s="1"/>
  <c r="A398" i="2"/>
  <c r="A397" i="2"/>
  <c r="A396" i="2"/>
  <c r="A395" i="2"/>
  <c r="A394" i="2"/>
  <c r="A393" i="2"/>
  <c r="A392" i="2"/>
  <c r="A34" i="6" s="1"/>
  <c r="A391" i="2"/>
  <c r="A390" i="2"/>
  <c r="A389" i="2"/>
  <c r="A33" i="6" s="1"/>
  <c r="A388" i="2"/>
  <c r="A387" i="2"/>
  <c r="A386" i="2"/>
  <c r="A385" i="2"/>
  <c r="A384" i="2"/>
  <c r="A383" i="2"/>
  <c r="A32" i="6" s="1"/>
  <c r="A382" i="2"/>
  <c r="A381" i="2"/>
  <c r="A380" i="2"/>
  <c r="A379" i="2"/>
  <c r="A378" i="2"/>
  <c r="A377" i="2"/>
  <c r="A376" i="2"/>
  <c r="A375" i="2"/>
  <c r="A374" i="2"/>
  <c r="A31" i="6" s="1"/>
  <c r="A373" i="2"/>
  <c r="A372" i="2"/>
  <c r="A371" i="2"/>
  <c r="A370" i="2"/>
  <c r="A369" i="2"/>
  <c r="A368" i="2"/>
  <c r="A367" i="2"/>
  <c r="A366" i="2"/>
  <c r="A365" i="2"/>
  <c r="A364" i="2"/>
  <c r="A30" i="6" s="1"/>
  <c r="A363" i="2"/>
  <c r="A362" i="2"/>
  <c r="A361" i="2"/>
  <c r="A29" i="6" s="1"/>
  <c r="A360" i="2"/>
  <c r="A359" i="2"/>
  <c r="A358" i="2"/>
  <c r="A357" i="2"/>
  <c r="A356" i="2"/>
  <c r="A28" i="6" s="1"/>
  <c r="A355" i="2"/>
  <c r="A354" i="2"/>
  <c r="A353" i="2"/>
  <c r="A352" i="2"/>
  <c r="A351" i="2"/>
  <c r="A350" i="2"/>
  <c r="A349" i="2"/>
  <c r="A27" i="6" s="1"/>
  <c r="A348" i="2"/>
  <c r="A347" i="2"/>
  <c r="A346" i="2"/>
  <c r="A345" i="2"/>
  <c r="A344" i="2"/>
  <c r="A343" i="2"/>
  <c r="A342" i="2"/>
  <c r="A341" i="2"/>
  <c r="A340" i="2"/>
  <c r="A339" i="2"/>
  <c r="A338" i="2"/>
  <c r="A337" i="2"/>
  <c r="A336" i="2"/>
  <c r="A335" i="2"/>
  <c r="A334" i="2"/>
  <c r="A333" i="2"/>
  <c r="A332" i="2"/>
  <c r="A26" i="6" s="1"/>
  <c r="A331" i="2"/>
  <c r="A330" i="2"/>
  <c r="A329" i="2"/>
  <c r="A25" i="6" s="1"/>
  <c r="A328" i="2"/>
  <c r="A327" i="2"/>
  <c r="A326" i="2"/>
  <c r="A325" i="2"/>
  <c r="A324" i="2"/>
  <c r="A323" i="2"/>
  <c r="A322" i="2"/>
  <c r="A321" i="2"/>
  <c r="A320" i="2"/>
  <c r="A319" i="2"/>
  <c r="A318" i="2"/>
  <c r="A317" i="2"/>
  <c r="A316" i="2"/>
  <c r="A315" i="2"/>
  <c r="A314" i="2"/>
  <c r="A313" i="2"/>
  <c r="A312" i="2"/>
  <c r="A24" i="6" s="1"/>
  <c r="A311" i="2"/>
  <c r="A310" i="2"/>
  <c r="A309" i="2"/>
  <c r="A308" i="2"/>
  <c r="A307" i="2"/>
  <c r="A306" i="2"/>
  <c r="A305" i="2"/>
  <c r="A304" i="2"/>
  <c r="A303" i="2"/>
  <c r="A23" i="6" s="1"/>
  <c r="A302" i="2"/>
  <c r="A301" i="2"/>
  <c r="A300" i="2"/>
  <c r="A299" i="2"/>
  <c r="A298" i="2"/>
  <c r="A297" i="2"/>
  <c r="A296" i="2"/>
  <c r="A295" i="2"/>
  <c r="A294" i="2"/>
  <c r="A293" i="2"/>
  <c r="A22" i="6" s="1"/>
  <c r="A292" i="2"/>
  <c r="A291" i="2"/>
  <c r="A290" i="2"/>
  <c r="A289" i="2"/>
  <c r="A288" i="2"/>
  <c r="A287" i="2"/>
  <c r="A286" i="2"/>
  <c r="A21" i="6" s="1"/>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0" i="6" s="1"/>
  <c r="A260" i="2"/>
  <c r="A259" i="2"/>
  <c r="A258" i="2"/>
  <c r="A19" i="6" s="1"/>
  <c r="A257" i="2"/>
  <c r="A256" i="2"/>
  <c r="A255" i="2"/>
  <c r="A18" i="6" s="1"/>
  <c r="A254" i="2"/>
  <c r="A253" i="2"/>
  <c r="A252" i="2"/>
  <c r="A17" i="6" s="1"/>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6" i="6" s="1"/>
  <c r="A183" i="2"/>
  <c r="A182" i="2"/>
  <c r="A181" i="2"/>
  <c r="A180" i="2"/>
  <c r="A179" i="2"/>
  <c r="A178" i="2"/>
  <c r="A177" i="2"/>
  <c r="A176" i="2"/>
  <c r="A175" i="2"/>
  <c r="A174" i="2"/>
  <c r="A173" i="2"/>
  <c r="A172" i="2"/>
  <c r="A171" i="2"/>
  <c r="A170" i="2"/>
  <c r="A169" i="2"/>
  <c r="A15" i="6" s="1"/>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4" i="6" s="1"/>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13" i="6" s="1"/>
  <c r="A89" i="2"/>
  <c r="A88" i="2"/>
  <c r="A87" i="2"/>
  <c r="A86" i="2"/>
  <c r="A85" i="2"/>
  <c r="A12" i="6" s="1"/>
  <c r="A84" i="2"/>
  <c r="A83" i="2"/>
  <c r="A82" i="2"/>
  <c r="A81" i="2"/>
  <c r="A80" i="2"/>
  <c r="A79" i="2"/>
  <c r="A78" i="2"/>
  <c r="A77" i="2"/>
  <c r="A11" i="6" s="1"/>
  <c r="A76" i="2"/>
  <c r="A75" i="2"/>
  <c r="A74" i="2"/>
  <c r="A73" i="2"/>
  <c r="A72" i="2"/>
  <c r="A10" i="6" s="1"/>
  <c r="A71" i="2"/>
  <c r="A70" i="2"/>
  <c r="A69" i="2"/>
  <c r="A68" i="2"/>
  <c r="A67" i="2"/>
  <c r="A66" i="2"/>
  <c r="A65" i="2"/>
  <c r="A64" i="2"/>
  <c r="A63" i="2"/>
  <c r="A62" i="2"/>
  <c r="A61" i="2"/>
  <c r="A60" i="2"/>
  <c r="A59" i="2"/>
  <c r="A9" i="6" s="1"/>
  <c r="A58" i="2"/>
  <c r="A57" i="2"/>
  <c r="A56" i="2"/>
  <c r="A8" i="6" s="1"/>
  <c r="A55" i="2"/>
  <c r="A54" i="2"/>
  <c r="A53" i="2"/>
  <c r="A52" i="2"/>
  <c r="A51" i="2"/>
  <c r="A50" i="2"/>
  <c r="A49" i="2"/>
  <c r="A48" i="2"/>
  <c r="A47" i="2"/>
  <c r="A46" i="2"/>
  <c r="A45" i="2"/>
  <c r="A44" i="2"/>
  <c r="A7" i="6" s="1"/>
  <c r="A43" i="2"/>
  <c r="A42" i="2"/>
  <c r="A41" i="2"/>
  <c r="A40" i="2"/>
  <c r="A39" i="2"/>
  <c r="A38" i="2"/>
  <c r="A37" i="2"/>
  <c r="A6" i="6" s="1"/>
  <c r="A36" i="2"/>
  <c r="A35" i="2"/>
  <c r="A34" i="2"/>
  <c r="A33" i="2"/>
  <c r="A32" i="2"/>
  <c r="A31" i="2"/>
  <c r="A30" i="2"/>
  <c r="A29" i="2"/>
  <c r="A28" i="2"/>
  <c r="A27" i="2"/>
  <c r="A26" i="2"/>
  <c r="A5" i="6" s="1"/>
  <c r="A25" i="2"/>
  <c r="A24" i="2"/>
  <c r="A23" i="2"/>
  <c r="A22" i="2"/>
  <c r="A21" i="2"/>
  <c r="A20" i="2"/>
  <c r="A19" i="2"/>
  <c r="A18" i="2"/>
  <c r="A17" i="2"/>
  <c r="A16" i="2"/>
  <c r="A15" i="2"/>
  <c r="A14" i="2"/>
  <c r="A13" i="2"/>
  <c r="A12" i="2"/>
  <c r="A11" i="2"/>
  <c r="A10" i="2"/>
  <c r="A9" i="2"/>
  <c r="A8" i="2"/>
  <c r="A7" i="2"/>
  <c r="A6" i="2"/>
  <c r="A5" i="2"/>
  <c r="A4" i="2"/>
  <c r="A4" i="6" s="1"/>
  <c r="F1077" i="2" l="1"/>
  <c r="F2143" i="2"/>
  <c r="F2089" i="2"/>
  <c r="F1070" i="2"/>
  <c r="F2090" i="2" l="1"/>
</calcChain>
</file>

<file path=xl/sharedStrings.xml><?xml version="1.0" encoding="utf-8"?>
<sst xmlns="http://schemas.openxmlformats.org/spreadsheetml/2006/main" count="15940" uniqueCount="5964">
  <si>
    <t>Invulaanwijzing inventarislijst volgens opnamesjabloon</t>
  </si>
  <si>
    <t>Aandachtspunten aanvullen basisbestanden</t>
  </si>
  <si>
    <t>- Bij het toevoegen van een activiteit aan het activiteitenoverzicht dient er handmatig een regel aan de inhoudsopgave toegevoegd te worden</t>
  </si>
  <si>
    <t>- Toevoegen van activiteiten dient met grote zorg te gebeuren, met aandacht voor de hulpkolommen</t>
  </si>
  <si>
    <t>- Assets worden ingevoerd op basis van NL-SfB codering. Koppeling tussen deze codering en uit te voeren activiteiten middels het opnamesjabloon</t>
  </si>
  <si>
    <t>- Frequentie activiteit dient ingevoerd te worden op het activiteitenoverzicht</t>
  </si>
  <si>
    <t>- NL-SfB codes welke worden toegevoegd aan het opnamesjabloon dienen te corresponderen met blad 'NLSfB'. Hier kunnen ook nieuwe codes gemaakt worden, de laatste twee cijfers zijn vrij in te vullen</t>
  </si>
  <si>
    <t>Aandachtspunten invullen inventarislijst</t>
  </si>
  <si>
    <t>- Assets in te vullen op inventarislijst op basis van NL-SfB codering. Op het opnamesjabloon zijn de mogelijke invoeren te zien.</t>
  </si>
  <si>
    <t>- Formules worden middels de tabel vanzelf doorgekopieerd. Deze niet overschrijven, tekortkomingen dienen in het opnamesjabloon aangepast te worden.</t>
  </si>
  <si>
    <t>Maken activiteitenboekje</t>
  </si>
  <si>
    <t>- Voor het maken van het activiteitenboekje dient de inventarislijst juist ingevuld te zijn.</t>
  </si>
  <si>
    <t>- Inhoudsopgave dient gefilterd te worden op de hulpkolom, alles behalve '0' moet meegenomen worden.</t>
  </si>
  <si>
    <t>- Activiteitenoverzicht dient gefilterd te worden op kolom 'weergeven', alles behalve '0' moet meegenomen worden.</t>
  </si>
  <si>
    <t>Formulier I Standaard formulier Inventarislijst met prijzen en frequentie Activiteiten per Asset</t>
  </si>
  <si>
    <t>Opdrachtgever</t>
  </si>
  <si>
    <t>CVO-nwf</t>
  </si>
  <si>
    <t>Project:</t>
  </si>
  <si>
    <t xml:space="preserve">Onderhoud en werken aan werktuigbouwkundige installaties </t>
  </si>
  <si>
    <t>Betreft:</t>
  </si>
  <si>
    <t>Invulformulier deelprijzen per activiteit per asset. De prijs "Totaal PPO" overnemen in Bijlage II Inschrijfprijs</t>
  </si>
  <si>
    <t>Totaal PPO</t>
  </si>
  <si>
    <t>Locatie nummer</t>
  </si>
  <si>
    <t>Locatie</t>
  </si>
  <si>
    <t>Adres</t>
  </si>
  <si>
    <t>Plaats</t>
  </si>
  <si>
    <t>Oppervlak (m2 BVO)</t>
  </si>
  <si>
    <t>Index</t>
  </si>
  <si>
    <t>NLSfB</t>
  </si>
  <si>
    <t>Korte omschrijving</t>
  </si>
  <si>
    <t>Groep</t>
  </si>
  <si>
    <t>Locatie in gebouw</t>
  </si>
  <si>
    <t>Opmerkingen</t>
  </si>
  <si>
    <t>Aantal</t>
  </si>
  <si>
    <t>Bouwjaar</t>
  </si>
  <si>
    <t>Fabrikaat</t>
  </si>
  <si>
    <t>Type</t>
  </si>
  <si>
    <t>Kenmerkvraag 4</t>
  </si>
  <si>
    <t>Kenmerk 4</t>
  </si>
  <si>
    <t>Kenmerkvraag 5</t>
  </si>
  <si>
    <t>Kenmerk 5</t>
  </si>
  <si>
    <t>Kenmerkvraag 6</t>
  </si>
  <si>
    <t>Kenmerk 6</t>
  </si>
  <si>
    <t>Kenmerkvraag 7</t>
  </si>
  <si>
    <t>Kenmerk 7</t>
  </si>
  <si>
    <t>Kenmerkvraag 8</t>
  </si>
  <si>
    <t>Kenmerk 8</t>
  </si>
  <si>
    <t>Kenmerkvraag 9</t>
  </si>
  <si>
    <t>Kenmerk 9</t>
  </si>
  <si>
    <t>Kenmerkvraag 10</t>
  </si>
  <si>
    <t>Kenmerk 10</t>
  </si>
  <si>
    <t>PPO code 1</t>
  </si>
  <si>
    <t>Freq 1</t>
  </si>
  <si>
    <t>Prijs 1</t>
  </si>
  <si>
    <t>PPO code 2</t>
  </si>
  <si>
    <t>Freq 2</t>
  </si>
  <si>
    <t>Prijs 2</t>
  </si>
  <si>
    <t>PPO code 3</t>
  </si>
  <si>
    <t>Freq 3</t>
  </si>
  <si>
    <t>Prijs 3</t>
  </si>
  <si>
    <t>PPO code 4</t>
  </si>
  <si>
    <t>Freq 4</t>
  </si>
  <si>
    <t>Prijs 4</t>
  </si>
  <si>
    <t>Totaal 1</t>
  </si>
  <si>
    <t>Totaal 2</t>
  </si>
  <si>
    <t>Totaal 3</t>
  </si>
  <si>
    <t>Totaal 4</t>
  </si>
  <si>
    <t>Totaal</t>
  </si>
  <si>
    <t>Zamenhof</t>
  </si>
  <si>
    <t>Robert Kochstraat 6</t>
  </si>
  <si>
    <t>Leeuwarden</t>
  </si>
  <si>
    <t>1.1</t>
  </si>
  <si>
    <t>31.35.00</t>
  </si>
  <si>
    <t>Terrein/Gevel</t>
  </si>
  <si>
    <t>Crawford</t>
  </si>
  <si>
    <t>Elektrisch</t>
  </si>
  <si>
    <t>Nee</t>
  </si>
  <si>
    <t>-</t>
  </si>
  <si>
    <t>1.10</t>
  </si>
  <si>
    <t>53.21.30</t>
  </si>
  <si>
    <t xml:space="preserve">6e verdieping </t>
  </si>
  <si>
    <t>Daalderop</t>
  </si>
  <si>
    <t>Close in</t>
  </si>
  <si>
    <t>1.100</t>
  </si>
  <si>
    <t>59.25.00</t>
  </si>
  <si>
    <t>Wi Safety</t>
  </si>
  <si>
    <t>CO2</t>
  </si>
  <si>
    <t>5 kg</t>
  </si>
  <si>
    <t>1.101</t>
  </si>
  <si>
    <t>Schuim</t>
  </si>
  <si>
    <t>6 Liter</t>
  </si>
  <si>
    <t>1.102</t>
  </si>
  <si>
    <t xml:space="preserve">5e verdieping </t>
  </si>
  <si>
    <t xml:space="preserve">Feucom </t>
  </si>
  <si>
    <t>2 kg</t>
  </si>
  <si>
    <t>1.103</t>
  </si>
  <si>
    <t xml:space="preserve">4e verdieping </t>
  </si>
  <si>
    <t>1.104</t>
  </si>
  <si>
    <t xml:space="preserve">3e verdieping </t>
  </si>
  <si>
    <t>Jockey</t>
  </si>
  <si>
    <t>1.105</t>
  </si>
  <si>
    <t xml:space="preserve">2e verdieping </t>
  </si>
  <si>
    <t>1.106</t>
  </si>
  <si>
    <t>1.107</t>
  </si>
  <si>
    <t>1e verdieping</t>
  </si>
  <si>
    <t>1.108</t>
  </si>
  <si>
    <t>1.109</t>
  </si>
  <si>
    <t>Begane grond</t>
  </si>
  <si>
    <t>1.11</t>
  </si>
  <si>
    <t>1.110</t>
  </si>
  <si>
    <t>61.14.00</t>
  </si>
  <si>
    <t>Eaton</t>
  </si>
  <si>
    <t>9355-15-NL-10  64x7Ah</t>
  </si>
  <si>
    <t>1.111</t>
  </si>
  <si>
    <t>61.15.10</t>
  </si>
  <si>
    <t>Dak</t>
  </si>
  <si>
    <t>1.112</t>
  </si>
  <si>
    <t>61.15.20</t>
  </si>
  <si>
    <t>TR 6e verdieping</t>
  </si>
  <si>
    <t>Solar Edge</t>
  </si>
  <si>
    <t>SE16K</t>
  </si>
  <si>
    <t>1.113</t>
  </si>
  <si>
    <t>61.52.00</t>
  </si>
  <si>
    <t>EATON</t>
  </si>
  <si>
    <t>Univers</t>
  </si>
  <si>
    <t>1.114</t>
  </si>
  <si>
    <t>LK3A</t>
  </si>
  <si>
    <t>Hager</t>
  </si>
  <si>
    <t>1.115</t>
  </si>
  <si>
    <t>LK3G</t>
  </si>
  <si>
    <t>1.116</t>
  </si>
  <si>
    <t>LK2F</t>
  </si>
  <si>
    <t>1.117</t>
  </si>
  <si>
    <t>LK2C</t>
  </si>
  <si>
    <t>1.118</t>
  </si>
  <si>
    <t>LK2B</t>
  </si>
  <si>
    <t>1.119</t>
  </si>
  <si>
    <t>LK2A</t>
  </si>
  <si>
    <t>1.12</t>
  </si>
  <si>
    <t>Duo koper</t>
  </si>
  <si>
    <t>1.120</t>
  </si>
  <si>
    <t>LK2G</t>
  </si>
  <si>
    <t>1.121</t>
  </si>
  <si>
    <t>LKOB</t>
  </si>
  <si>
    <t>1.122</t>
  </si>
  <si>
    <t>LKOC</t>
  </si>
  <si>
    <t>2x 250</t>
  </si>
  <si>
    <t>1.123</t>
  </si>
  <si>
    <t>LKO</t>
  </si>
  <si>
    <t>1.124</t>
  </si>
  <si>
    <t>LKOJ</t>
  </si>
  <si>
    <t>1.125</t>
  </si>
  <si>
    <t>LKOG</t>
  </si>
  <si>
    <t>1.126</t>
  </si>
  <si>
    <t>LKON (Niet bereikbaar!)</t>
  </si>
  <si>
    <t>1.127</t>
  </si>
  <si>
    <t>Server ruimte</t>
  </si>
  <si>
    <t>1.128</t>
  </si>
  <si>
    <t>Weber</t>
  </si>
  <si>
    <t>Metaal</t>
  </si>
  <si>
    <t>1.129</t>
  </si>
  <si>
    <t xml:space="preserve">LK02  Incl 2x Kwh meters </t>
  </si>
  <si>
    <t>1.13</t>
  </si>
  <si>
    <t>1.130</t>
  </si>
  <si>
    <t>LK1F</t>
  </si>
  <si>
    <t>1.131</t>
  </si>
  <si>
    <t>LK1E</t>
  </si>
  <si>
    <t>1.132</t>
  </si>
  <si>
    <t>LK1C</t>
  </si>
  <si>
    <t>1.133</t>
  </si>
  <si>
    <t>LK1B</t>
  </si>
  <si>
    <t>1.134</t>
  </si>
  <si>
    <t>LK1A</t>
  </si>
  <si>
    <t>1.135</t>
  </si>
  <si>
    <t>LK1G</t>
  </si>
  <si>
    <t>1.14</t>
  </si>
  <si>
    <t>1.15</t>
  </si>
  <si>
    <t>1.150</t>
  </si>
  <si>
    <t>63.24.20</t>
  </si>
  <si>
    <t>Etap</t>
  </si>
  <si>
    <t>1.151</t>
  </si>
  <si>
    <t>1.152</t>
  </si>
  <si>
    <t>1.153</t>
  </si>
  <si>
    <t>1.154</t>
  </si>
  <si>
    <t>1.155</t>
  </si>
  <si>
    <t>1.156</t>
  </si>
  <si>
    <t>1.157</t>
  </si>
  <si>
    <t>1.158</t>
  </si>
  <si>
    <t>1.159</t>
  </si>
  <si>
    <t>63.24.10</t>
  </si>
  <si>
    <t>1.16</t>
  </si>
  <si>
    <t>1.160</t>
  </si>
  <si>
    <t>1.161</t>
  </si>
  <si>
    <t>1.162</t>
  </si>
  <si>
    <t>1.163</t>
  </si>
  <si>
    <t>1.164</t>
  </si>
  <si>
    <t>64.31.20</t>
  </si>
  <si>
    <t>64.31.10</t>
  </si>
  <si>
    <t>1.17</t>
  </si>
  <si>
    <t>1.172</t>
  </si>
  <si>
    <t>65.31.00</t>
  </si>
  <si>
    <t>Somfy</t>
  </si>
  <si>
    <t>Animeo IB+</t>
  </si>
  <si>
    <t>1.173</t>
  </si>
  <si>
    <t>Terrein</t>
  </si>
  <si>
    <t>1.18</t>
  </si>
  <si>
    <t>1.19</t>
  </si>
  <si>
    <t>Mono koper plus</t>
  </si>
  <si>
    <t>1.198</t>
  </si>
  <si>
    <t>90.63.00</t>
  </si>
  <si>
    <t>1.199</t>
  </si>
  <si>
    <t>1.2</t>
  </si>
  <si>
    <t>37.26.00</t>
  </si>
  <si>
    <t>Dakluik</t>
  </si>
  <si>
    <t xml:space="preserve">onbekend </t>
  </si>
  <si>
    <t>Elektrisch / Hydraulisch</t>
  </si>
  <si>
    <t>1.20</t>
  </si>
  <si>
    <t>1.200</t>
  </si>
  <si>
    <t>90.63.10</t>
  </si>
  <si>
    <t>Gevel</t>
  </si>
  <si>
    <t>1.201</t>
  </si>
  <si>
    <t>1.202</t>
  </si>
  <si>
    <t>1.203</t>
  </si>
  <si>
    <t>53.10.10</t>
  </si>
  <si>
    <t>Algemeen</t>
  </si>
  <si>
    <t>1.204</t>
  </si>
  <si>
    <t>54.10.10</t>
  </si>
  <si>
    <t>1.205</t>
  </si>
  <si>
    <t>52.21.10</t>
  </si>
  <si>
    <t>1.21</t>
  </si>
  <si>
    <t>56.31.20</t>
  </si>
  <si>
    <t>Verdeler/verzamelaar. CV</t>
  </si>
  <si>
    <t>1.22</t>
  </si>
  <si>
    <t>56.29.20</t>
  </si>
  <si>
    <t>Terrrein</t>
  </si>
  <si>
    <t>Haitjema (leverancier)</t>
  </si>
  <si>
    <t>1.23</t>
  </si>
  <si>
    <t>Verdeler/verzamelaar. GKW</t>
  </si>
  <si>
    <t>1.24</t>
  </si>
  <si>
    <t>55.12.10</t>
  </si>
  <si>
    <t>Fujitsu</t>
  </si>
  <si>
    <t>AOYR14LEC</t>
  </si>
  <si>
    <t>R410A</t>
  </si>
  <si>
    <t>1.25</t>
  </si>
  <si>
    <t>Daikin</t>
  </si>
  <si>
    <t>RXS42L21B</t>
  </si>
  <si>
    <t>1.26</t>
  </si>
  <si>
    <t>Mitsubishi</t>
  </si>
  <si>
    <t>1.27</t>
  </si>
  <si>
    <t>55.21.10</t>
  </si>
  <si>
    <t>Horros</t>
  </si>
  <si>
    <t>SWC 135D SK</t>
  </si>
  <si>
    <t>R407C</t>
  </si>
  <si>
    <t>2x8</t>
  </si>
  <si>
    <t>1.3</t>
  </si>
  <si>
    <t>52.36.10</t>
  </si>
  <si>
    <t xml:space="preserve">Sanibroyeur </t>
  </si>
  <si>
    <t>Sanidouche</t>
  </si>
  <si>
    <t xml:space="preserve">Elektrisch </t>
  </si>
  <si>
    <t>1.4</t>
  </si>
  <si>
    <t>DAB</t>
  </si>
  <si>
    <t>FEKA VS 100MNA</t>
  </si>
  <si>
    <t>11,3 m</t>
  </si>
  <si>
    <t>1.43</t>
  </si>
  <si>
    <t>56.21.10</t>
  </si>
  <si>
    <t>Technische ruimte 6e verd.</t>
  </si>
  <si>
    <t>Remeha</t>
  </si>
  <si>
    <t>Quinta 85</t>
  </si>
  <si>
    <t>1.44</t>
  </si>
  <si>
    <t>1.45</t>
  </si>
  <si>
    <t>Quinta 115</t>
  </si>
  <si>
    <t>1.46</t>
  </si>
  <si>
    <t>1.47</t>
  </si>
  <si>
    <t>56.51.10</t>
  </si>
  <si>
    <t>1.48</t>
  </si>
  <si>
    <t>Warmtewisselaar bron</t>
  </si>
  <si>
    <t>1.49</t>
  </si>
  <si>
    <t>56.84.00</t>
  </si>
  <si>
    <t>Ruimte 305</t>
  </si>
  <si>
    <t>WTH</t>
  </si>
  <si>
    <t>7 groepen</t>
  </si>
  <si>
    <t>1.5</t>
  </si>
  <si>
    <t>52.30.10</t>
  </si>
  <si>
    <t>Gips- bezinkselafscheider</t>
  </si>
  <si>
    <t>ESEP</t>
  </si>
  <si>
    <t>NG1BG</t>
  </si>
  <si>
    <t>1.50</t>
  </si>
  <si>
    <t>Ruimte 202</t>
  </si>
  <si>
    <t>8 groepen</t>
  </si>
  <si>
    <t>1.51</t>
  </si>
  <si>
    <t>15 groepen</t>
  </si>
  <si>
    <t>1.6</t>
  </si>
  <si>
    <t>53.16.00</t>
  </si>
  <si>
    <t>Duijvelaar</t>
  </si>
  <si>
    <t>HU3 DPVE4-30DPC DOL</t>
  </si>
  <si>
    <t>1.7</t>
  </si>
  <si>
    <t>53.20.20</t>
  </si>
  <si>
    <t>Grundfos</t>
  </si>
  <si>
    <t>UP 20-30 N150</t>
  </si>
  <si>
    <t>1.75</t>
  </si>
  <si>
    <t>57.41.40</t>
  </si>
  <si>
    <t>Gebhardt</t>
  </si>
  <si>
    <t>RDA21-1822-EC</t>
  </si>
  <si>
    <t>1.76</t>
  </si>
  <si>
    <t>Rucon</t>
  </si>
  <si>
    <t>type plaatjes niet te lezen</t>
  </si>
  <si>
    <t>1.77</t>
  </si>
  <si>
    <t>57.51.00</t>
  </si>
  <si>
    <t>Themaruimte</t>
  </si>
  <si>
    <t>ALKO</t>
  </si>
  <si>
    <t>AT4 12x12</t>
  </si>
  <si>
    <t>1.78</t>
  </si>
  <si>
    <t>Praktijkruimte</t>
  </si>
  <si>
    <t>AT4 32x16/32x16</t>
  </si>
  <si>
    <t>1.79</t>
  </si>
  <si>
    <t>Sportzalen</t>
  </si>
  <si>
    <t>AT4 16x12/16x12</t>
  </si>
  <si>
    <t>1.8</t>
  </si>
  <si>
    <t>UP 20-40 180</t>
  </si>
  <si>
    <t>1.80</t>
  </si>
  <si>
    <t>Studiehuis</t>
  </si>
  <si>
    <t>AT4 41x16/41x16</t>
  </si>
  <si>
    <t>1.81</t>
  </si>
  <si>
    <t>Praktijkkeuken</t>
  </si>
  <si>
    <t>1.82</t>
  </si>
  <si>
    <t>57.60.20</t>
  </si>
  <si>
    <t>Aantal inschatting</t>
  </si>
  <si>
    <t>VEAB/Flecoil</t>
  </si>
  <si>
    <t>o.a. CWW250</t>
  </si>
  <si>
    <t>1.83</t>
  </si>
  <si>
    <t>Brink</t>
  </si>
  <si>
    <t xml:space="preserve">Renovent Sky </t>
  </si>
  <si>
    <t>Kruisstroom</t>
  </si>
  <si>
    <t>1.84</t>
  </si>
  <si>
    <t>57.82.10</t>
  </si>
  <si>
    <t>1.85</t>
  </si>
  <si>
    <t>1.86</t>
  </si>
  <si>
    <t>1.87</t>
  </si>
  <si>
    <t>58.20.10</t>
  </si>
  <si>
    <t>RK1</t>
  </si>
  <si>
    <t xml:space="preserve">Priva </t>
  </si>
  <si>
    <t>Compri HX</t>
  </si>
  <si>
    <t>1.88</t>
  </si>
  <si>
    <t>RK2</t>
  </si>
  <si>
    <t>1.89</t>
  </si>
  <si>
    <t>RK3</t>
  </si>
  <si>
    <t>1.9</t>
  </si>
  <si>
    <t>07.14.38.053</t>
  </si>
  <si>
    <t>1.90</t>
  </si>
  <si>
    <t>Priva</t>
  </si>
  <si>
    <t>1.94</t>
  </si>
  <si>
    <t>59.24.00</t>
  </si>
  <si>
    <t>1.95</t>
  </si>
  <si>
    <t>1.96</t>
  </si>
  <si>
    <t>1.97</t>
  </si>
  <si>
    <t>1.98</t>
  </si>
  <si>
    <t>1.99</t>
  </si>
  <si>
    <t>Marienburg</t>
  </si>
  <si>
    <t>Achter de Hoven 118</t>
  </si>
  <si>
    <t>2.1</t>
  </si>
  <si>
    <t>Begane grond- Gymzaal</t>
  </si>
  <si>
    <t xml:space="preserve"> Nee</t>
  </si>
  <si>
    <t>2.10</t>
  </si>
  <si>
    <t>UP 20-45 N 150</t>
  </si>
  <si>
    <t>2.100</t>
  </si>
  <si>
    <t>58.12.30</t>
  </si>
  <si>
    <t>Begane grond Gymzaal TR</t>
  </si>
  <si>
    <t>Modulerende cascaderegelaar</t>
  </si>
  <si>
    <t>Celcia MC4</t>
  </si>
  <si>
    <t>2.101</t>
  </si>
  <si>
    <t>Stookruimte</t>
  </si>
  <si>
    <t>Modulerende cascaderegelaar ketel</t>
  </si>
  <si>
    <t>Nefit</t>
  </si>
  <si>
    <t>MBC5</t>
  </si>
  <si>
    <t>2.102</t>
  </si>
  <si>
    <t>Blue ID</t>
  </si>
  <si>
    <t>ca. 5x I/O</t>
  </si>
  <si>
    <t>2.103</t>
  </si>
  <si>
    <t>Dak LBK</t>
  </si>
  <si>
    <t>BlueID</t>
  </si>
  <si>
    <t>ca 43x I/O</t>
  </si>
  <si>
    <t>2.108</t>
  </si>
  <si>
    <t>2e etage</t>
  </si>
  <si>
    <t>Saval</t>
  </si>
  <si>
    <t>2.109</t>
  </si>
  <si>
    <t>Ajax</t>
  </si>
  <si>
    <t>2.11</t>
  </si>
  <si>
    <t>53.22.00</t>
  </si>
  <si>
    <t>Gasgeiser</t>
  </si>
  <si>
    <t>Sentry</t>
  </si>
  <si>
    <t>Type niet leesbaar</t>
  </si>
  <si>
    <t xml:space="preserve"> Doorstroomtoestel</t>
  </si>
  <si>
    <t>2.110</t>
  </si>
  <si>
    <t>Wi-Safety</t>
  </si>
  <si>
    <t>2.111</t>
  </si>
  <si>
    <t>1e etage</t>
  </si>
  <si>
    <t>2.112</t>
  </si>
  <si>
    <t>2.113</t>
  </si>
  <si>
    <t>2.114</t>
  </si>
  <si>
    <t>2.115</t>
  </si>
  <si>
    <t>2.116</t>
  </si>
  <si>
    <t>2.117</t>
  </si>
  <si>
    <t>Kelder</t>
  </si>
  <si>
    <t>Pro-Line</t>
  </si>
  <si>
    <t>2.118</t>
  </si>
  <si>
    <t>S&amp;K</t>
  </si>
  <si>
    <t>2.119</t>
  </si>
  <si>
    <t>2.12</t>
  </si>
  <si>
    <t>53.21.20</t>
  </si>
  <si>
    <t>2.120</t>
  </si>
  <si>
    <t>2.121</t>
  </si>
  <si>
    <t xml:space="preserve">Alfa fire </t>
  </si>
  <si>
    <t>2.122</t>
  </si>
  <si>
    <t>Gloria</t>
  </si>
  <si>
    <t>2.123</t>
  </si>
  <si>
    <t>2.124</t>
  </si>
  <si>
    <t>Fuecom</t>
  </si>
  <si>
    <t>2.125</t>
  </si>
  <si>
    <t>2.126</t>
  </si>
  <si>
    <t>2.127</t>
  </si>
  <si>
    <t>2.128</t>
  </si>
  <si>
    <t>2.129</t>
  </si>
  <si>
    <t>2.13</t>
  </si>
  <si>
    <t>53.10.00</t>
  </si>
  <si>
    <t>Douche sturing</t>
  </si>
  <si>
    <t>Webeasy</t>
  </si>
  <si>
    <t>Conweb Tap 12 B</t>
  </si>
  <si>
    <t>2.130</t>
  </si>
  <si>
    <t>2.131</t>
  </si>
  <si>
    <t>2.132</t>
  </si>
  <si>
    <t>2.133</t>
  </si>
  <si>
    <t>SE25K</t>
  </si>
  <si>
    <t>2.134</t>
  </si>
  <si>
    <t>61.25.00</t>
  </si>
  <si>
    <t>c.a. 2000</t>
  </si>
  <si>
    <t>2.135</t>
  </si>
  <si>
    <t>2L2</t>
  </si>
  <si>
    <t>Merlin Gerin</t>
  </si>
  <si>
    <t>Kunststof</t>
  </si>
  <si>
    <t>2.136</t>
  </si>
  <si>
    <t>2e etage- 308</t>
  </si>
  <si>
    <t>2.137</t>
  </si>
  <si>
    <t>2e etage- 309</t>
  </si>
  <si>
    <t>2.138</t>
  </si>
  <si>
    <t>2e etage- 303B</t>
  </si>
  <si>
    <t>2.139</t>
  </si>
  <si>
    <t>2e etage- 302</t>
  </si>
  <si>
    <t>2.14</t>
  </si>
  <si>
    <t>2e etage- 312</t>
  </si>
  <si>
    <t xml:space="preserve">Close up </t>
  </si>
  <si>
    <t>15 Liter</t>
  </si>
  <si>
    <t>2.140</t>
  </si>
  <si>
    <t>2e etage- 311</t>
  </si>
  <si>
    <t>2.141</t>
  </si>
  <si>
    <t>2e etage- 301</t>
  </si>
  <si>
    <t>2.142</t>
  </si>
  <si>
    <t>2e etage- Toiletten</t>
  </si>
  <si>
    <t>2L1</t>
  </si>
  <si>
    <t>2.143</t>
  </si>
  <si>
    <t>2e etage-334</t>
  </si>
  <si>
    <t>2.144</t>
  </si>
  <si>
    <t>2L3</t>
  </si>
  <si>
    <t>ABB</t>
  </si>
  <si>
    <t>2.145</t>
  </si>
  <si>
    <t>1L2</t>
  </si>
  <si>
    <t>2.146</t>
  </si>
  <si>
    <t>1L1</t>
  </si>
  <si>
    <t>2.147</t>
  </si>
  <si>
    <t>1e etage- 241</t>
  </si>
  <si>
    <t>2.148</t>
  </si>
  <si>
    <t>1L3</t>
  </si>
  <si>
    <t>2.149</t>
  </si>
  <si>
    <t>0L2</t>
  </si>
  <si>
    <t>2.15</t>
  </si>
  <si>
    <t>10 Liter</t>
  </si>
  <si>
    <t>2.150</t>
  </si>
  <si>
    <t>Begane grond-103</t>
  </si>
  <si>
    <t>2.151</t>
  </si>
  <si>
    <t>0L2-1</t>
  </si>
  <si>
    <t>2.152</t>
  </si>
  <si>
    <t>0L3</t>
  </si>
  <si>
    <t>2.153</t>
  </si>
  <si>
    <t>Begane grond- Aula</t>
  </si>
  <si>
    <t>0L6</t>
  </si>
  <si>
    <t>Eldon</t>
  </si>
  <si>
    <t>2.154</t>
  </si>
  <si>
    <t>Holec Halyester</t>
  </si>
  <si>
    <t>2.155</t>
  </si>
  <si>
    <t>2.156</t>
  </si>
  <si>
    <t>0L1</t>
  </si>
  <si>
    <t>2.157</t>
  </si>
  <si>
    <t>Begane grond- 137</t>
  </si>
  <si>
    <t>LG</t>
  </si>
  <si>
    <t>2.158</t>
  </si>
  <si>
    <t>HKL</t>
  </si>
  <si>
    <t>2.159</t>
  </si>
  <si>
    <t>2.16</t>
  </si>
  <si>
    <t>2.160</t>
  </si>
  <si>
    <t>2.161</t>
  </si>
  <si>
    <t>met Jung Relaisstation 8-voudig</t>
  </si>
  <si>
    <t>2.162</t>
  </si>
  <si>
    <t>Muziekstudio Niet bereikbaar</t>
  </si>
  <si>
    <t>2.164</t>
  </si>
  <si>
    <t>63.10.00</t>
  </si>
  <si>
    <t>Lodema</t>
  </si>
  <si>
    <t>Overwerktimers</t>
  </si>
  <si>
    <t>2.17</t>
  </si>
  <si>
    <t>1e etage- 215</t>
  </si>
  <si>
    <t>Mono plus koper</t>
  </si>
  <si>
    <t>30 Liter</t>
  </si>
  <si>
    <t>2.174</t>
  </si>
  <si>
    <t>63.21.00</t>
  </si>
  <si>
    <t>n.v.t.</t>
  </si>
  <si>
    <t>pl</t>
  </si>
  <si>
    <t>2.175</t>
  </si>
  <si>
    <t>Hanglampen</t>
  </si>
  <si>
    <t>2.177</t>
  </si>
  <si>
    <t>Van lien</t>
  </si>
  <si>
    <t>TL</t>
  </si>
  <si>
    <t>2.178</t>
  </si>
  <si>
    <t>2.179</t>
  </si>
  <si>
    <t>2.18</t>
  </si>
  <si>
    <t>1e etage- 217</t>
  </si>
  <si>
    <t>2.180</t>
  </si>
  <si>
    <t xml:space="preserve">Famostar </t>
  </si>
  <si>
    <t>Led</t>
  </si>
  <si>
    <t>2.181</t>
  </si>
  <si>
    <t>Ecolight</t>
  </si>
  <si>
    <t>2.182</t>
  </si>
  <si>
    <t>2.183</t>
  </si>
  <si>
    <t>2.184</t>
  </si>
  <si>
    <t>2.185</t>
  </si>
  <si>
    <t>2.186</t>
  </si>
  <si>
    <t>Taurac</t>
  </si>
  <si>
    <t>2.187</t>
  </si>
  <si>
    <t>Hertek</t>
  </si>
  <si>
    <t>2.188</t>
  </si>
  <si>
    <t>Chub</t>
  </si>
  <si>
    <t>2.189</t>
  </si>
  <si>
    <t>63.54.00</t>
  </si>
  <si>
    <t>Geze</t>
  </si>
  <si>
    <t>MBZ300</t>
  </si>
  <si>
    <t>2.19</t>
  </si>
  <si>
    <t>2.190</t>
  </si>
  <si>
    <t>Begane grond-1.3</t>
  </si>
  <si>
    <t>2.191</t>
  </si>
  <si>
    <t>2.192</t>
  </si>
  <si>
    <t>van Lien</t>
  </si>
  <si>
    <t>2.193</t>
  </si>
  <si>
    <t>2.194</t>
  </si>
  <si>
    <t>63.54.20</t>
  </si>
  <si>
    <t>TM Technologie</t>
  </si>
  <si>
    <t>2.195</t>
  </si>
  <si>
    <t>2.196</t>
  </si>
  <si>
    <t>2.197</t>
  </si>
  <si>
    <t>2.198</t>
  </si>
  <si>
    <t>2.199</t>
  </si>
  <si>
    <t>Accupacks</t>
  </si>
  <si>
    <t>2.2</t>
  </si>
  <si>
    <t>31.10.00</t>
  </si>
  <si>
    <t>2.20</t>
  </si>
  <si>
    <t>Itho/Daalderop</t>
  </si>
  <si>
    <t>2.21</t>
  </si>
  <si>
    <t>54.11.00</t>
  </si>
  <si>
    <t>Gasinstallatie aardgas</t>
  </si>
  <si>
    <t>2.211</t>
  </si>
  <si>
    <t>2.212</t>
  </si>
  <si>
    <t>2.213</t>
  </si>
  <si>
    <t>PL</t>
  </si>
  <si>
    <t>2.214</t>
  </si>
  <si>
    <t>2.22</t>
  </si>
  <si>
    <t xml:space="preserve">Verdeler/verzamelaar </t>
  </si>
  <si>
    <t>2.23</t>
  </si>
  <si>
    <t>T.b.v. vloerverwarming/koeling (change-over)</t>
  </si>
  <si>
    <t>2.232</t>
  </si>
  <si>
    <t>2.233</t>
  </si>
  <si>
    <t>2.234</t>
  </si>
  <si>
    <t>90.34.20</t>
  </si>
  <si>
    <t>2.235</t>
  </si>
  <si>
    <t>90.34.30</t>
  </si>
  <si>
    <t>2.24</t>
  </si>
  <si>
    <t>Verdeler</t>
  </si>
  <si>
    <t>2.26</t>
  </si>
  <si>
    <t>55.21.31</t>
  </si>
  <si>
    <t>Ciat</t>
  </si>
  <si>
    <t>ILD 0390 B0099-PEW</t>
  </si>
  <si>
    <t>ja</t>
  </si>
  <si>
    <t>2.27</t>
  </si>
  <si>
    <t>FDC200VSA</t>
  </si>
  <si>
    <t>nee</t>
  </si>
  <si>
    <t>2.28</t>
  </si>
  <si>
    <t>SRC50ZM/S</t>
  </si>
  <si>
    <t>2.29</t>
  </si>
  <si>
    <t>L/G</t>
  </si>
  <si>
    <t>UU48UHC</t>
  </si>
  <si>
    <t>2.3</t>
  </si>
  <si>
    <t>Kantine</t>
  </si>
  <si>
    <t>2.30</t>
  </si>
  <si>
    <t>Carrier</t>
  </si>
  <si>
    <t>38NYV025H</t>
  </si>
  <si>
    <t>2.31</t>
  </si>
  <si>
    <t>UU24 UEC</t>
  </si>
  <si>
    <t>2.32</t>
  </si>
  <si>
    <t>Inverter</t>
  </si>
  <si>
    <t>2.36</t>
  </si>
  <si>
    <t>LBK dak</t>
  </si>
  <si>
    <t>2.37</t>
  </si>
  <si>
    <t>Ketel 1 en 2</t>
  </si>
  <si>
    <t>Topline HR100 II</t>
  </si>
  <si>
    <t>2.38</t>
  </si>
  <si>
    <t>Ketel 1C, 2D, 3 en 4</t>
  </si>
  <si>
    <t>Topline HR100</t>
  </si>
  <si>
    <t>2.39</t>
  </si>
  <si>
    <t>Begane grond gymzaal TR</t>
  </si>
  <si>
    <t xml:space="preserve">Calenta </t>
  </si>
  <si>
    <t>Ja</t>
  </si>
  <si>
    <t>2.4</t>
  </si>
  <si>
    <t>Sololift</t>
  </si>
  <si>
    <t>2.40</t>
  </si>
  <si>
    <t>Calenta tower gas 35S</t>
  </si>
  <si>
    <t>2.41</t>
  </si>
  <si>
    <t>2.42</t>
  </si>
  <si>
    <t xml:space="preserve">Begane grond bergingen </t>
  </si>
  <si>
    <t>2.43</t>
  </si>
  <si>
    <t>Begane grond TR</t>
  </si>
  <si>
    <t>2.48</t>
  </si>
  <si>
    <t>UPS 32-60 180</t>
  </si>
  <si>
    <t>2.5</t>
  </si>
  <si>
    <t>52.16.10</t>
  </si>
  <si>
    <t>Gardena</t>
  </si>
  <si>
    <t>6500SP</t>
  </si>
  <si>
    <t>2.6</t>
  </si>
  <si>
    <t xml:space="preserve">Mous pompenbouw </t>
  </si>
  <si>
    <t>2.7</t>
  </si>
  <si>
    <t>Homa</t>
  </si>
  <si>
    <t>C270</t>
  </si>
  <si>
    <t>2.71</t>
  </si>
  <si>
    <t>Zuurkastventilator</t>
  </si>
  <si>
    <t>Colasit</t>
  </si>
  <si>
    <t>CMVeco 160/160</t>
  </si>
  <si>
    <t>2.72</t>
  </si>
  <si>
    <t>J.E. Stork</t>
  </si>
  <si>
    <t>MX20-10</t>
  </si>
  <si>
    <t>2.73</t>
  </si>
  <si>
    <t>Zehnder</t>
  </si>
  <si>
    <t>RPM 19-24</t>
  </si>
  <si>
    <t>2.74</t>
  </si>
  <si>
    <t>Trox</t>
  </si>
  <si>
    <t>DRH 400030B</t>
  </si>
  <si>
    <t>2.75</t>
  </si>
  <si>
    <t>DRV-AC315 H-6</t>
  </si>
  <si>
    <t>2.76</t>
  </si>
  <si>
    <t>MiniVent</t>
  </si>
  <si>
    <t>&lt; 500</t>
  </si>
  <si>
    <t>2.77</t>
  </si>
  <si>
    <t>Dak sportzaal</t>
  </si>
  <si>
    <t>Bergschenhoek</t>
  </si>
  <si>
    <t>RA500-8</t>
  </si>
  <si>
    <t>2.78</t>
  </si>
  <si>
    <t>Itho</t>
  </si>
  <si>
    <t>BUV 125A</t>
  </si>
  <si>
    <t>2.79</t>
  </si>
  <si>
    <t>Stork</t>
  </si>
  <si>
    <t>CVM 600/6E</t>
  </si>
  <si>
    <t>2.8</t>
  </si>
  <si>
    <t>52.26.20</t>
  </si>
  <si>
    <t>Wilo</t>
  </si>
  <si>
    <t>MB Lift /1-6</t>
  </si>
  <si>
    <t>45 Liter</t>
  </si>
  <si>
    <t>2.80</t>
  </si>
  <si>
    <t>Vent Axia</t>
  </si>
  <si>
    <t>2.81</t>
  </si>
  <si>
    <t>Verhulst</t>
  </si>
  <si>
    <t>Basic W60</t>
  </si>
  <si>
    <t xml:space="preserve">Warmtewiel </t>
  </si>
  <si>
    <t>2.82</t>
  </si>
  <si>
    <t>VKT0810/0810</t>
  </si>
  <si>
    <t>2.83</t>
  </si>
  <si>
    <t>ROX</t>
  </si>
  <si>
    <t>HYD1050</t>
  </si>
  <si>
    <t>2.84</t>
  </si>
  <si>
    <t>VKT0607/0607</t>
  </si>
  <si>
    <t>2.85</t>
  </si>
  <si>
    <t>Systemair</t>
  </si>
  <si>
    <t>DVS slleo 400E4</t>
  </si>
  <si>
    <t>2.86</t>
  </si>
  <si>
    <t>Basic W120</t>
  </si>
  <si>
    <t>2.87</t>
  </si>
  <si>
    <t>Stuwventilator</t>
  </si>
  <si>
    <t>Ostberg</t>
  </si>
  <si>
    <t>CK250B Exp</t>
  </si>
  <si>
    <t>2.88</t>
  </si>
  <si>
    <t>LAK</t>
  </si>
  <si>
    <t>Exhausto</t>
  </si>
  <si>
    <t>VEX 25-4-1</t>
  </si>
  <si>
    <t>2.89</t>
  </si>
  <si>
    <t>Labair</t>
  </si>
  <si>
    <t>2.9</t>
  </si>
  <si>
    <t>Alpha 20-40 N 150</t>
  </si>
  <si>
    <t>2.90</t>
  </si>
  <si>
    <t>2.91</t>
  </si>
  <si>
    <t>2.92</t>
  </si>
  <si>
    <t>2.93</t>
  </si>
  <si>
    <t>Kast sleutel ontbreekt</t>
  </si>
  <si>
    <t>2.94</t>
  </si>
  <si>
    <t>RK4</t>
  </si>
  <si>
    <t>ca. 11x I/O</t>
  </si>
  <si>
    <t>2.95</t>
  </si>
  <si>
    <t>ca. 24x I/O</t>
  </si>
  <si>
    <t>2.96</t>
  </si>
  <si>
    <t>ca. 72x I/O</t>
  </si>
  <si>
    <t>2.97</t>
  </si>
  <si>
    <t>Mitsubishi/ Stulz</t>
  </si>
  <si>
    <t>FDSX250V.2</t>
  </si>
  <si>
    <t>2.98</t>
  </si>
  <si>
    <t>Tracing</t>
  </si>
  <si>
    <t>Raychem</t>
  </si>
  <si>
    <t>nVent AT-TS-14</t>
  </si>
  <si>
    <t>2.99</t>
  </si>
  <si>
    <t>Ulbe van Houten</t>
  </si>
  <si>
    <t>Hartman Sannestraat 5</t>
  </si>
  <si>
    <t>Sint Annaparochie</t>
  </si>
  <si>
    <t>3.1</t>
  </si>
  <si>
    <t>ALG</t>
  </si>
  <si>
    <t xml:space="preserve">Daalderop </t>
  </si>
  <si>
    <t>3.10</t>
  </si>
  <si>
    <t>3.11</t>
  </si>
  <si>
    <t>3.12</t>
  </si>
  <si>
    <t>3.13</t>
  </si>
  <si>
    <t>3.14</t>
  </si>
  <si>
    <t>3.15</t>
  </si>
  <si>
    <t>K-1</t>
  </si>
  <si>
    <t>3.16</t>
  </si>
  <si>
    <t>VK</t>
  </si>
  <si>
    <t>3.18</t>
  </si>
  <si>
    <t xml:space="preserve">Ecolight </t>
  </si>
  <si>
    <t>3.20</t>
  </si>
  <si>
    <t>3.21</t>
  </si>
  <si>
    <t>65.44.00</t>
  </si>
  <si>
    <t xml:space="preserve">Begane grond </t>
  </si>
  <si>
    <t>3.22</t>
  </si>
  <si>
    <t>gevels</t>
  </si>
  <si>
    <t>3.27</t>
  </si>
  <si>
    <t>3.28</t>
  </si>
  <si>
    <t>3.29</t>
  </si>
  <si>
    <t>3.3</t>
  </si>
  <si>
    <t>J.E. Stork air</t>
  </si>
  <si>
    <t>MX20/40</t>
  </si>
  <si>
    <t>&lt;500</t>
  </si>
  <si>
    <t>3.4</t>
  </si>
  <si>
    <t>3.5</t>
  </si>
  <si>
    <t>3.6</t>
  </si>
  <si>
    <t>3.7</t>
  </si>
  <si>
    <t>Zolder</t>
  </si>
  <si>
    <t>J.E.Stork</t>
  </si>
  <si>
    <t>CML</t>
  </si>
  <si>
    <t>3.8</t>
  </si>
  <si>
    <t>3.9</t>
  </si>
  <si>
    <t>Luchtafvoerkast</t>
  </si>
  <si>
    <t>Hartman Sannestraat 7</t>
  </si>
  <si>
    <t>4.1</t>
  </si>
  <si>
    <t>31.30.10</t>
  </si>
  <si>
    <t>Besam</t>
  </si>
  <si>
    <t>4.10</t>
  </si>
  <si>
    <t xml:space="preserve">Mitsubishi </t>
  </si>
  <si>
    <t>SRC502M-S</t>
  </si>
  <si>
    <t>4.11</t>
  </si>
  <si>
    <t>GEA</t>
  </si>
  <si>
    <t>GLAC 2030</t>
  </si>
  <si>
    <t>2x9,7</t>
  </si>
  <si>
    <t>4.14</t>
  </si>
  <si>
    <t>4.15</t>
  </si>
  <si>
    <t>4.2</t>
  </si>
  <si>
    <t>4.22</t>
  </si>
  <si>
    <t xml:space="preserve">Zehnder </t>
  </si>
  <si>
    <t>VDX110+WS</t>
  </si>
  <si>
    <t>4.23</t>
  </si>
  <si>
    <t>4.24</t>
  </si>
  <si>
    <t xml:space="preserve">Bergschenhoek </t>
  </si>
  <si>
    <t>RA 200/4EC+WS</t>
  </si>
  <si>
    <t>4.25</t>
  </si>
  <si>
    <t>4.26</t>
  </si>
  <si>
    <t>Holland heating</t>
  </si>
  <si>
    <t>4.27</t>
  </si>
  <si>
    <t>Alko</t>
  </si>
  <si>
    <t>AT 4 20x24 20x24</t>
  </si>
  <si>
    <t>4.28</t>
  </si>
  <si>
    <t>4.29</t>
  </si>
  <si>
    <t>4.3</t>
  </si>
  <si>
    <t>NG1B</t>
  </si>
  <si>
    <t>100 Liter</t>
  </si>
  <si>
    <t>16 Liter</t>
  </si>
  <si>
    <t>4.30</t>
  </si>
  <si>
    <t>c.a. 60x I/O</t>
  </si>
  <si>
    <t>4.34</t>
  </si>
  <si>
    <t>4.36</t>
  </si>
  <si>
    <t>1e Verdieping</t>
  </si>
  <si>
    <t>4.37</t>
  </si>
  <si>
    <t>4.38</t>
  </si>
  <si>
    <t>Wi safety</t>
  </si>
  <si>
    <t>4.39</t>
  </si>
  <si>
    <t>4.4</t>
  </si>
  <si>
    <t>HU2 DPV ME4/4B</t>
  </si>
  <si>
    <t>4.40</t>
  </si>
  <si>
    <t>4.41</t>
  </si>
  <si>
    <t>SMA</t>
  </si>
  <si>
    <t>Sunny tripower STP 20000TLEE-10</t>
  </si>
  <si>
    <t>4.42</t>
  </si>
  <si>
    <t>LK0-B3</t>
  </si>
  <si>
    <t xml:space="preserve">Metaal </t>
  </si>
  <si>
    <t>4.43</t>
  </si>
  <si>
    <t>LKO-B2</t>
  </si>
  <si>
    <t>4.44</t>
  </si>
  <si>
    <t>LK1-B</t>
  </si>
  <si>
    <t>4.45</t>
  </si>
  <si>
    <t>LK0-B1</t>
  </si>
  <si>
    <t>4.46</t>
  </si>
  <si>
    <t xml:space="preserve">LKO-B </t>
  </si>
  <si>
    <t>4.47</t>
  </si>
  <si>
    <t>4.48</t>
  </si>
  <si>
    <t>LK0-A1</t>
  </si>
  <si>
    <t>4.49</t>
  </si>
  <si>
    <t>4.5</t>
  </si>
  <si>
    <t>4.50</t>
  </si>
  <si>
    <t>LKO-A2</t>
  </si>
  <si>
    <t>4.55</t>
  </si>
  <si>
    <t>4.56</t>
  </si>
  <si>
    <t xml:space="preserve">1e Verdieping </t>
  </si>
  <si>
    <t>4.57</t>
  </si>
  <si>
    <t>4.58</t>
  </si>
  <si>
    <t>4.6</t>
  </si>
  <si>
    <t>4.66</t>
  </si>
  <si>
    <t>4.67</t>
  </si>
  <si>
    <t>GW 40 006</t>
  </si>
  <si>
    <t>4.69</t>
  </si>
  <si>
    <t>4.7</t>
  </si>
  <si>
    <t>4.79</t>
  </si>
  <si>
    <t>4.8</t>
  </si>
  <si>
    <t>4.80</t>
  </si>
  <si>
    <t>4.81</t>
  </si>
  <si>
    <t>4.9</t>
  </si>
  <si>
    <t>@Forum</t>
  </si>
  <si>
    <t>Plataanstraat 1</t>
  </si>
  <si>
    <t>5.1</t>
  </si>
  <si>
    <t>BG</t>
  </si>
  <si>
    <t>Monokoper plus</t>
  </si>
  <si>
    <t>5.11</t>
  </si>
  <si>
    <t>CMV 200L0</t>
  </si>
  <si>
    <t>5.12</t>
  </si>
  <si>
    <t>VKT 0608/0608</t>
  </si>
  <si>
    <t>5.13</t>
  </si>
  <si>
    <t>Rematic C</t>
  </si>
  <si>
    <t>5.14</t>
  </si>
  <si>
    <t>Pro-line</t>
  </si>
  <si>
    <t>5.15</t>
  </si>
  <si>
    <t xml:space="preserve">Hi-Safety </t>
  </si>
  <si>
    <t>CO2/Schuim</t>
  </si>
  <si>
    <t>5.16</t>
  </si>
  <si>
    <t>5.17</t>
  </si>
  <si>
    <t>1e verd.</t>
  </si>
  <si>
    <t>5.2</t>
  </si>
  <si>
    <t>5.22</t>
  </si>
  <si>
    <t>63.42.00</t>
  </si>
  <si>
    <t>Menvier Blessing</t>
  </si>
  <si>
    <t>5.27</t>
  </si>
  <si>
    <t>Gevels</t>
  </si>
  <si>
    <t>5.3</t>
  </si>
  <si>
    <t>55.21.11</t>
  </si>
  <si>
    <t>Lennox</t>
  </si>
  <si>
    <t>EAR0672SM4HN</t>
  </si>
  <si>
    <t>5.33</t>
  </si>
  <si>
    <t>5.34</t>
  </si>
  <si>
    <t>5.35</t>
  </si>
  <si>
    <t>5.36</t>
  </si>
  <si>
    <t>5.37</t>
  </si>
  <si>
    <t>5.5</t>
  </si>
  <si>
    <t>5.99</t>
  </si>
  <si>
    <t>Klein Marienburg</t>
  </si>
  <si>
    <t>J.H. Knoopstraat 3</t>
  </si>
  <si>
    <t>6.1</t>
  </si>
  <si>
    <t>Begane grond, lokaal 11</t>
  </si>
  <si>
    <t>6.13</t>
  </si>
  <si>
    <t>CVF</t>
  </si>
  <si>
    <t>6.14</t>
  </si>
  <si>
    <t>6.15</t>
  </si>
  <si>
    <t>ca. 25x I/O</t>
  </si>
  <si>
    <t>6.16</t>
  </si>
  <si>
    <t>6.17</t>
  </si>
  <si>
    <t>6.18</t>
  </si>
  <si>
    <t>6.19</t>
  </si>
  <si>
    <t>6.2</t>
  </si>
  <si>
    <t>6.20</t>
  </si>
  <si>
    <t>C02</t>
  </si>
  <si>
    <t>6.21</t>
  </si>
  <si>
    <t>6.22</t>
  </si>
  <si>
    <t>6.23</t>
  </si>
  <si>
    <t>6.24</t>
  </si>
  <si>
    <t>6.25</t>
  </si>
  <si>
    <t>6.3</t>
  </si>
  <si>
    <t>Close-in</t>
  </si>
  <si>
    <t>6.30</t>
  </si>
  <si>
    <t xml:space="preserve">Gevel </t>
  </si>
  <si>
    <t>Phillips</t>
  </si>
  <si>
    <t>6.31</t>
  </si>
  <si>
    <t>Kagenaar</t>
  </si>
  <si>
    <t>6.32</t>
  </si>
  <si>
    <t xml:space="preserve">Blessing </t>
  </si>
  <si>
    <t>BLV 3420 AT</t>
  </si>
  <si>
    <t>6.33</t>
  </si>
  <si>
    <t>6.34</t>
  </si>
  <si>
    <t>6.35</t>
  </si>
  <si>
    <t>6.36</t>
  </si>
  <si>
    <t>6.4</t>
  </si>
  <si>
    <t>Inventum</t>
  </si>
  <si>
    <t>EDR121</t>
  </si>
  <si>
    <t>6.46</t>
  </si>
  <si>
    <t>6.47</t>
  </si>
  <si>
    <t>6.5</t>
  </si>
  <si>
    <t>Quinta pro 115</t>
  </si>
  <si>
    <t>6.55</t>
  </si>
  <si>
    <t>6.56</t>
  </si>
  <si>
    <t>6.57</t>
  </si>
  <si>
    <t>6.x</t>
  </si>
  <si>
    <t>Esdoorn</t>
  </si>
  <si>
    <t>Esdoornstraat 52</t>
  </si>
  <si>
    <t>7.1</t>
  </si>
  <si>
    <t>Gymzaal</t>
  </si>
  <si>
    <t>7.102</t>
  </si>
  <si>
    <t>Units - BG</t>
  </si>
  <si>
    <t>7.103</t>
  </si>
  <si>
    <t>Units - werkkast</t>
  </si>
  <si>
    <t>7.104</t>
  </si>
  <si>
    <t>Units - Lokaal 9</t>
  </si>
  <si>
    <t>7.105</t>
  </si>
  <si>
    <t>Units - Lokaal 10</t>
  </si>
  <si>
    <t>7.106</t>
  </si>
  <si>
    <t>Units - Spreekkamer 2</t>
  </si>
  <si>
    <t>7.107</t>
  </si>
  <si>
    <t xml:space="preserve">Units - Spreekkamer </t>
  </si>
  <si>
    <t>7.108</t>
  </si>
  <si>
    <t>Units - ALG</t>
  </si>
  <si>
    <t>7.110</t>
  </si>
  <si>
    <t>7.112</t>
  </si>
  <si>
    <t>7.113</t>
  </si>
  <si>
    <t>Units - Gevels</t>
  </si>
  <si>
    <t>7.117</t>
  </si>
  <si>
    <t>Units - Algemeen</t>
  </si>
  <si>
    <t>7.118</t>
  </si>
  <si>
    <t>7.19</t>
  </si>
  <si>
    <t>RAX 210-0-10V</t>
  </si>
  <si>
    <t>7.20</t>
  </si>
  <si>
    <t>RAX 110+ WS</t>
  </si>
  <si>
    <t>7.21</t>
  </si>
  <si>
    <t>RAX 320 0-OV+WS</t>
  </si>
  <si>
    <t>7.22</t>
  </si>
  <si>
    <t>57.50.00</t>
  </si>
  <si>
    <t>Leifeld&amp;Lemke</t>
  </si>
  <si>
    <t>DGZ350 SDL 4</t>
  </si>
  <si>
    <t>7.23</t>
  </si>
  <si>
    <t>4e verdieping</t>
  </si>
  <si>
    <t>ca. 40x I/O</t>
  </si>
  <si>
    <t>7.25</t>
  </si>
  <si>
    <t>De Jeger</t>
  </si>
  <si>
    <t>7.26</t>
  </si>
  <si>
    <t xml:space="preserve">Chub </t>
  </si>
  <si>
    <t>7.27</t>
  </si>
  <si>
    <t>7.28</t>
  </si>
  <si>
    <t>M&amp;L</t>
  </si>
  <si>
    <t>7.29</t>
  </si>
  <si>
    <t>Kiwa</t>
  </si>
  <si>
    <t>7.3</t>
  </si>
  <si>
    <t>Lokaal 3</t>
  </si>
  <si>
    <t>7.30</t>
  </si>
  <si>
    <t>WI Safety</t>
  </si>
  <si>
    <t>7.31</t>
  </si>
  <si>
    <t>7.32</t>
  </si>
  <si>
    <t>7.33</t>
  </si>
  <si>
    <t>Ecoflex</t>
  </si>
  <si>
    <t>7.34</t>
  </si>
  <si>
    <t>7.35</t>
  </si>
  <si>
    <t>De Jockey</t>
  </si>
  <si>
    <t>7.36</t>
  </si>
  <si>
    <t>7.37</t>
  </si>
  <si>
    <t>7.38</t>
  </si>
  <si>
    <t>7.39</t>
  </si>
  <si>
    <t>Holec</t>
  </si>
  <si>
    <t>7.4</t>
  </si>
  <si>
    <t>7.40</t>
  </si>
  <si>
    <t>7.41</t>
  </si>
  <si>
    <t xml:space="preserve">Halyester </t>
  </si>
  <si>
    <t>7.42</t>
  </si>
  <si>
    <t>L5</t>
  </si>
  <si>
    <t>7.43</t>
  </si>
  <si>
    <t>HVI</t>
  </si>
  <si>
    <t>7.44</t>
  </si>
  <si>
    <t>L1</t>
  </si>
  <si>
    <t>7.45</t>
  </si>
  <si>
    <t>L3</t>
  </si>
  <si>
    <t>7.46</t>
  </si>
  <si>
    <t>7.5</t>
  </si>
  <si>
    <t>Ingepakt</t>
  </si>
  <si>
    <t>7.52</t>
  </si>
  <si>
    <t>Halogeen</t>
  </si>
  <si>
    <t xml:space="preserve"> W</t>
  </si>
  <si>
    <t>7.54</t>
  </si>
  <si>
    <t>63.20.00</t>
  </si>
  <si>
    <t>decentrale noodverlichting</t>
  </si>
  <si>
    <t>7.55</t>
  </si>
  <si>
    <t>7.56</t>
  </si>
  <si>
    <t>7.57</t>
  </si>
  <si>
    <t>7.58</t>
  </si>
  <si>
    <t>7.59</t>
  </si>
  <si>
    <t>7.6</t>
  </si>
  <si>
    <t>Close up</t>
  </si>
  <si>
    <t>7.60</t>
  </si>
  <si>
    <t>7.61</t>
  </si>
  <si>
    <t xml:space="preserve">Werkplaats concierge </t>
  </si>
  <si>
    <t>7.62</t>
  </si>
  <si>
    <t>Gymzaal/kleedr</t>
  </si>
  <si>
    <t>Tourac</t>
  </si>
  <si>
    <t>7.63</t>
  </si>
  <si>
    <t>NRO 08/24W</t>
  </si>
  <si>
    <t>7.64</t>
  </si>
  <si>
    <t>7.65</t>
  </si>
  <si>
    <t>7.66</t>
  </si>
  <si>
    <t>Alg</t>
  </si>
  <si>
    <t>7.7</t>
  </si>
  <si>
    <t>C.a 50 meter</t>
  </si>
  <si>
    <t>7.75</t>
  </si>
  <si>
    <t>7.76</t>
  </si>
  <si>
    <t>7.8</t>
  </si>
  <si>
    <t>Calenta Ace 35 ds</t>
  </si>
  <si>
    <t>34,5 W</t>
  </si>
  <si>
    <t>7.88</t>
  </si>
  <si>
    <t xml:space="preserve">Halogeen </t>
  </si>
  <si>
    <t>7.89</t>
  </si>
  <si>
    <t>7.9</t>
  </si>
  <si>
    <t>7.90</t>
  </si>
  <si>
    <t>LED</t>
  </si>
  <si>
    <t>7.92</t>
  </si>
  <si>
    <t>7.97</t>
  </si>
  <si>
    <t xml:space="preserve">Close in </t>
  </si>
  <si>
    <t>7.98</t>
  </si>
  <si>
    <t xml:space="preserve">c.a. 10 </t>
  </si>
  <si>
    <t>7.99</t>
  </si>
  <si>
    <t>Units - Cv ruimte</t>
  </si>
  <si>
    <t>Avanta 24C</t>
  </si>
  <si>
    <t>7.x</t>
  </si>
  <si>
    <t>CV-ruimte</t>
  </si>
  <si>
    <t>Beyers Naude</t>
  </si>
  <si>
    <t>Gymnasiumstraat 36</t>
  </si>
  <si>
    <t>8.1</t>
  </si>
  <si>
    <t>32.42.00</t>
  </si>
  <si>
    <t>8.10</t>
  </si>
  <si>
    <t>2e Verdieping</t>
  </si>
  <si>
    <t>Ecoheating</t>
  </si>
  <si>
    <t>CB85CH</t>
  </si>
  <si>
    <t>8.11</t>
  </si>
  <si>
    <t>AWB</t>
  </si>
  <si>
    <t>Thermo System HR80</t>
  </si>
  <si>
    <t>8.2</t>
  </si>
  <si>
    <t>8.23</t>
  </si>
  <si>
    <t>8.24</t>
  </si>
  <si>
    <t>8.25</t>
  </si>
  <si>
    <t>RPM</t>
  </si>
  <si>
    <t>8.26</t>
  </si>
  <si>
    <t>Verwarming</t>
  </si>
  <si>
    <t xml:space="preserve">VKT 1005/1006 </t>
  </si>
  <si>
    <t>Niet aanwezig</t>
  </si>
  <si>
    <t>8.27</t>
  </si>
  <si>
    <t>VKT 1106/1106</t>
  </si>
  <si>
    <t>8.28</t>
  </si>
  <si>
    <t>8.29</t>
  </si>
  <si>
    <t>8.3</t>
  </si>
  <si>
    <t>8.30</t>
  </si>
  <si>
    <t>Siemens</t>
  </si>
  <si>
    <t>3x RVL 469</t>
  </si>
  <si>
    <t>Victor met Siemens Communicatie interface OC1600 (uitgeschakeld)</t>
  </si>
  <si>
    <t>8.31</t>
  </si>
  <si>
    <t>Colt</t>
  </si>
  <si>
    <t>8.32</t>
  </si>
  <si>
    <t xml:space="preserve">Chubb </t>
  </si>
  <si>
    <t>8.33</t>
  </si>
  <si>
    <t>8.34</t>
  </si>
  <si>
    <t xml:space="preserve">Saval </t>
  </si>
  <si>
    <t>8.35</t>
  </si>
  <si>
    <t>8.36</t>
  </si>
  <si>
    <t>8.37</t>
  </si>
  <si>
    <t>5 KG</t>
  </si>
  <si>
    <t>8.38</t>
  </si>
  <si>
    <t>Ecoschuim</t>
  </si>
  <si>
    <t>8.39</t>
  </si>
  <si>
    <t>8.4</t>
  </si>
  <si>
    <t>Mono koper</t>
  </si>
  <si>
    <t>8.40</t>
  </si>
  <si>
    <t>8.41</t>
  </si>
  <si>
    <t>8.42</t>
  </si>
  <si>
    <t>37.26.10</t>
  </si>
  <si>
    <t xml:space="preserve"> Electrisch</t>
  </si>
  <si>
    <t>8.43</t>
  </si>
  <si>
    <t>Vynckier/ABB</t>
  </si>
  <si>
    <t>8.44</t>
  </si>
  <si>
    <t>2e verdieping</t>
  </si>
  <si>
    <t>8.45</t>
  </si>
  <si>
    <t xml:space="preserve">Hager </t>
  </si>
  <si>
    <t>8.46</t>
  </si>
  <si>
    <t>LS.1</t>
  </si>
  <si>
    <t>8.47</t>
  </si>
  <si>
    <t>L2-2</t>
  </si>
  <si>
    <t>8.48</t>
  </si>
  <si>
    <t>L2-1</t>
  </si>
  <si>
    <t>8.49</t>
  </si>
  <si>
    <t>K5</t>
  </si>
  <si>
    <t>8.5</t>
  </si>
  <si>
    <t>Verdeler/verzamelaar CV</t>
  </si>
  <si>
    <t>8.50</t>
  </si>
  <si>
    <t>L0-2</t>
  </si>
  <si>
    <t>8.51</t>
  </si>
  <si>
    <t>L0-1</t>
  </si>
  <si>
    <t>8.52</t>
  </si>
  <si>
    <t>K1</t>
  </si>
  <si>
    <t>8.58</t>
  </si>
  <si>
    <t>8.59</t>
  </si>
  <si>
    <t xml:space="preserve">2e Verdieping </t>
  </si>
  <si>
    <t>Famostar</t>
  </si>
  <si>
    <t>8.6</t>
  </si>
  <si>
    <t>SCM71ZM-S1</t>
  </si>
  <si>
    <t>7,1 kW</t>
  </si>
  <si>
    <t>R410</t>
  </si>
  <si>
    <t>3,15kg</t>
  </si>
  <si>
    <t>8.60</t>
  </si>
  <si>
    <t>8.61</t>
  </si>
  <si>
    <t>8.62</t>
  </si>
  <si>
    <t>8.63</t>
  </si>
  <si>
    <t>8.64</t>
  </si>
  <si>
    <t>Taurac/ Ecolight/ Famostar</t>
  </si>
  <si>
    <t>8.65</t>
  </si>
  <si>
    <t>Famostar/ Van Lien</t>
  </si>
  <si>
    <t>8.66</t>
  </si>
  <si>
    <t>8.67</t>
  </si>
  <si>
    <t>8.7</t>
  </si>
  <si>
    <t>8.73</t>
  </si>
  <si>
    <t>65.34.10</t>
  </si>
  <si>
    <t>Sieger</t>
  </si>
  <si>
    <t>BIAS1</t>
  </si>
  <si>
    <t>8.75</t>
  </si>
  <si>
    <t>8.76</t>
  </si>
  <si>
    <t>1997/ 2016</t>
  </si>
  <si>
    <t>8.8</t>
  </si>
  <si>
    <t>SCM60ZJ-S1</t>
  </si>
  <si>
    <t>6,0 kW</t>
  </si>
  <si>
    <t>2,5kg</t>
  </si>
  <si>
    <t>8.86</t>
  </si>
  <si>
    <t>8.87</t>
  </si>
  <si>
    <t>8.88</t>
  </si>
  <si>
    <t>8.9</t>
  </si>
  <si>
    <t>Dak oudbouw</t>
  </si>
  <si>
    <t>T.b.v. Mediatheek, Comperlokaal en Wiskundelokaal</t>
  </si>
  <si>
    <t>Bijlage V Activiteitenoverzicht</t>
  </si>
  <si>
    <t>Activiteitenoverzicht</t>
  </si>
  <si>
    <t>Versie:</t>
  </si>
  <si>
    <t>V02</t>
  </si>
  <si>
    <t>Algemene uitgangspunten</t>
  </si>
  <si>
    <t>Inhoudsopgave</t>
  </si>
  <si>
    <t>nr.</t>
  </si>
  <si>
    <t>PPO-code</t>
  </si>
  <si>
    <t>Omschrijving</t>
  </si>
  <si>
    <t>hulp</t>
  </si>
  <si>
    <t>BEV010-A</t>
  </si>
  <si>
    <t>BEV030-A</t>
  </si>
  <si>
    <t>BEV040-A</t>
  </si>
  <si>
    <t>BRND010-A</t>
  </si>
  <si>
    <t>BRND010-K</t>
  </si>
  <si>
    <t>BRND020-A</t>
  </si>
  <si>
    <t>BRND030-K</t>
  </si>
  <si>
    <t>BRND040-A</t>
  </si>
  <si>
    <t>BRND040-K</t>
  </si>
  <si>
    <t>BRND100-A1</t>
  </si>
  <si>
    <t>BRND100-A2</t>
  </si>
  <si>
    <t>BRND100-A3</t>
  </si>
  <si>
    <t>BRND150-A</t>
  </si>
  <si>
    <t>BRND160-A1</t>
  </si>
  <si>
    <t>BRND160-A2</t>
  </si>
  <si>
    <t>BRND160-A3</t>
  </si>
  <si>
    <t>BRND160-A4</t>
  </si>
  <si>
    <t>BRND170-A</t>
  </si>
  <si>
    <t>BRND180-A</t>
  </si>
  <si>
    <t>E010-A</t>
  </si>
  <si>
    <t>E020-A</t>
  </si>
  <si>
    <t>E021-A</t>
  </si>
  <si>
    <t>E030-A</t>
  </si>
  <si>
    <t>E140-A</t>
  </si>
  <si>
    <t>E160-A</t>
  </si>
  <si>
    <t>E170-A</t>
  </si>
  <si>
    <t>E180-A</t>
  </si>
  <si>
    <t>E190-A</t>
  </si>
  <si>
    <t>E200-A1</t>
  </si>
  <si>
    <t>E200-A2</t>
  </si>
  <si>
    <t>E210-A</t>
  </si>
  <si>
    <t>E220-A</t>
  </si>
  <si>
    <t>GAL010-A</t>
  </si>
  <si>
    <t>GAL010-K</t>
  </si>
  <si>
    <t>GVL010-A</t>
  </si>
  <si>
    <t>GVL020-A</t>
  </si>
  <si>
    <t>GVL030-A</t>
  </si>
  <si>
    <t>HFW030-A</t>
  </si>
  <si>
    <t>HFW040-A</t>
  </si>
  <si>
    <t>HFW070-A</t>
  </si>
  <si>
    <t>HFW070-K</t>
  </si>
  <si>
    <t>KKN010-A</t>
  </si>
  <si>
    <t>KKN040-A</t>
  </si>
  <si>
    <t>KKN100-A1</t>
  </si>
  <si>
    <t>KKN100-A2</t>
  </si>
  <si>
    <t>KKN110-A</t>
  </si>
  <si>
    <t>KKN130-A</t>
  </si>
  <si>
    <t>KKN160-A</t>
  </si>
  <si>
    <t>KLMT020-A</t>
  </si>
  <si>
    <t>KLMT030-A</t>
  </si>
  <si>
    <t>KLMT040-A</t>
  </si>
  <si>
    <t>KLMT050-A</t>
  </si>
  <si>
    <t>KLMT080-A</t>
  </si>
  <si>
    <t>KLMT081-A</t>
  </si>
  <si>
    <t>KLMT082-A</t>
  </si>
  <si>
    <t>KLMT082-K</t>
  </si>
  <si>
    <t>KLMT100-A</t>
  </si>
  <si>
    <t>KLMT111-A1</t>
  </si>
  <si>
    <t>KLMT111-A2</t>
  </si>
  <si>
    <t>KLMT111-A3</t>
  </si>
  <si>
    <t>KLMT111-K1</t>
  </si>
  <si>
    <t>KLMT111-K2</t>
  </si>
  <si>
    <t>KLMT111-K3</t>
  </si>
  <si>
    <t>KLMT120-A1</t>
  </si>
  <si>
    <t>KLMT120-A2</t>
  </si>
  <si>
    <t>KLMT120-A3</t>
  </si>
  <si>
    <t>KLMT120-K1</t>
  </si>
  <si>
    <t>KLMT120-K2</t>
  </si>
  <si>
    <t>KLMT120-K3</t>
  </si>
  <si>
    <t>KLMT121-A</t>
  </si>
  <si>
    <t>KLMT150-A</t>
  </si>
  <si>
    <t>KLMT160-A</t>
  </si>
  <si>
    <t>KLMT170-A</t>
  </si>
  <si>
    <t>LBH010-A</t>
  </si>
  <si>
    <t>LBH020-A</t>
  </si>
  <si>
    <t>LBH025-A</t>
  </si>
  <si>
    <t>LBH030-A1</t>
  </si>
  <si>
    <t>LBH030-A2</t>
  </si>
  <si>
    <t>LBH040-A</t>
  </si>
  <si>
    <t>LBH040-K</t>
  </si>
  <si>
    <t>LBH060-A</t>
  </si>
  <si>
    <t>LBH061-A</t>
  </si>
  <si>
    <t>LBH062-A</t>
  </si>
  <si>
    <t>LBH063-A</t>
  </si>
  <si>
    <t>LBH070-A</t>
  </si>
  <si>
    <t>LBH080-A</t>
  </si>
  <si>
    <t>LBH090-A</t>
  </si>
  <si>
    <t>LBH100-A</t>
  </si>
  <si>
    <t>LCHT010-A</t>
  </si>
  <si>
    <t>LCHT020-A</t>
  </si>
  <si>
    <t>LCHT040-A</t>
  </si>
  <si>
    <t>LFT010-A1</t>
  </si>
  <si>
    <t>LFT010-A2</t>
  </si>
  <si>
    <t>LFT010-A3</t>
  </si>
  <si>
    <t>LFT010-K1</t>
  </si>
  <si>
    <t>LFT010-K2</t>
  </si>
  <si>
    <t>LFT010-K3</t>
  </si>
  <si>
    <t>LFT020-A</t>
  </si>
  <si>
    <t>MAT010-A</t>
  </si>
  <si>
    <t>MAT020-A</t>
  </si>
  <si>
    <t>MAT030-A</t>
  </si>
  <si>
    <t>NSS010-A1</t>
  </si>
  <si>
    <t>NSS010-A2</t>
  </si>
  <si>
    <t>NSS010-A3</t>
  </si>
  <si>
    <t>NSS010-I1</t>
  </si>
  <si>
    <t>NSS010-K1</t>
  </si>
  <si>
    <t>NSS010-K2</t>
  </si>
  <si>
    <t>NSS100-A</t>
  </si>
  <si>
    <t>PERS010-A</t>
  </si>
  <si>
    <t>PERS020-A</t>
  </si>
  <si>
    <t>RGL010-A</t>
  </si>
  <si>
    <t>SCR030-A</t>
  </si>
  <si>
    <t>SIG010-A</t>
  </si>
  <si>
    <t>SIG011-A</t>
  </si>
  <si>
    <t>SIG030-A</t>
  </si>
  <si>
    <t>SIG040-A</t>
  </si>
  <si>
    <t>SIG050-A</t>
  </si>
  <si>
    <t>SIG060-A</t>
  </si>
  <si>
    <t>SIG070-A</t>
  </si>
  <si>
    <t>SIG080-A</t>
  </si>
  <si>
    <t>SIG090-A</t>
  </si>
  <si>
    <t>SIG100-A</t>
  </si>
  <si>
    <t>TG030-A</t>
  </si>
  <si>
    <t>TG040-A</t>
  </si>
  <si>
    <t>TG050-A</t>
  </si>
  <si>
    <t>TG060-A</t>
  </si>
  <si>
    <t>TG070-A</t>
  </si>
  <si>
    <t>TG080-A</t>
  </si>
  <si>
    <t>TR010-A</t>
  </si>
  <si>
    <t>VW010-A</t>
  </si>
  <si>
    <t>VW010-K</t>
  </si>
  <si>
    <t>VW030-A</t>
  </si>
  <si>
    <t>VW030-K</t>
  </si>
  <si>
    <t>VW040-A</t>
  </si>
  <si>
    <t>VW040-K1</t>
  </si>
  <si>
    <t>VW040-K2</t>
  </si>
  <si>
    <t>VW050-A</t>
  </si>
  <si>
    <t>VW050-K1</t>
  </si>
  <si>
    <t>VW050-K2</t>
  </si>
  <si>
    <t>VW060-A</t>
  </si>
  <si>
    <t>VW061-A</t>
  </si>
  <si>
    <t>VW070-A</t>
  </si>
  <si>
    <t>VW080-A</t>
  </si>
  <si>
    <t>VW090-A</t>
  </si>
  <si>
    <t>VW100-A</t>
  </si>
  <si>
    <t>VW110-A1</t>
  </si>
  <si>
    <t>VW110-A2</t>
  </si>
  <si>
    <t>VW110-A3</t>
  </si>
  <si>
    <t>VW120-A</t>
  </si>
  <si>
    <t>VW130-A</t>
  </si>
  <si>
    <t>VW140-A</t>
  </si>
  <si>
    <t>WTR010-A</t>
  </si>
  <si>
    <t>WTR010-K</t>
  </si>
  <si>
    <t>WTR020-A</t>
  </si>
  <si>
    <t>WTR030-A</t>
  </si>
  <si>
    <t>WTR040-A</t>
  </si>
  <si>
    <t>WTR050-A1</t>
  </si>
  <si>
    <t>WTR050-A2</t>
  </si>
  <si>
    <t>WTR055-A</t>
  </si>
  <si>
    <t>WTR070-A1</t>
  </si>
  <si>
    <t>WTR070-A2</t>
  </si>
  <si>
    <t>WTR090-A</t>
  </si>
  <si>
    <t>WTR100-A</t>
  </si>
  <si>
    <t>WTR120-A</t>
  </si>
  <si>
    <t>WTR130-A</t>
  </si>
  <si>
    <t>WTR140-A</t>
  </si>
  <si>
    <t>WTR150-A</t>
  </si>
  <si>
    <t>WTR160-A</t>
  </si>
  <si>
    <t>WTR180-A</t>
  </si>
  <si>
    <t>WTR190-A</t>
  </si>
  <si>
    <t>WTR200-A</t>
  </si>
  <si>
    <t>ZWBA100-A1</t>
  </si>
  <si>
    <t>ZWBA100-A2</t>
  </si>
  <si>
    <t>ZWBAU010-A1</t>
  </si>
  <si>
    <t>ZWBAU010-A2</t>
  </si>
  <si>
    <t>ZWBBA010-A1</t>
  </si>
  <si>
    <t>ZWBBA010-A2</t>
  </si>
  <si>
    <t>ZWBBW010-A1</t>
  </si>
  <si>
    <t>ZWBBW010-A2</t>
  </si>
  <si>
    <t>ZWBDP010-A1</t>
  </si>
  <si>
    <t>ZWBDP010-A2</t>
  </si>
  <si>
    <t>ZWBF010-A1</t>
  </si>
  <si>
    <t>ZWBF010-A2</t>
  </si>
  <si>
    <t>ZWBHV010-A1</t>
  </si>
  <si>
    <t>ZWBHV010-A2</t>
  </si>
  <si>
    <t>ZWBP010-A1</t>
  </si>
  <si>
    <t>ZWBP010-A2</t>
  </si>
  <si>
    <t>ZWBP020-A1</t>
  </si>
  <si>
    <t>ZWBP020-A2</t>
  </si>
  <si>
    <t>ZWBZF010-A1</t>
  </si>
  <si>
    <t>ZWBZF010-A2</t>
  </si>
  <si>
    <t>regel-nr</t>
  </si>
  <si>
    <t>PO - code</t>
  </si>
  <si>
    <t>Jaar- freq</t>
  </si>
  <si>
    <t xml:space="preserve"> </t>
  </si>
  <si>
    <t>Omschrijving werkzaamheden</t>
  </si>
  <si>
    <t>aanwezig op assetlijst</t>
  </si>
  <si>
    <t>Weergeven</t>
  </si>
  <si>
    <t>Discipline W, RT, E, Meerdere</t>
  </si>
  <si>
    <t>wettelijk verplichte keuring</t>
  </si>
  <si>
    <t>keuringen controle werkzaamheden ?</t>
  </si>
  <si>
    <t>1e lege regel</t>
  </si>
  <si>
    <t>Toegangscontrole; Toegangscontrole paneel</t>
  </si>
  <si>
    <t>E</t>
  </si>
  <si>
    <t>N</t>
  </si>
  <si>
    <t>J</t>
  </si>
  <si>
    <t>o</t>
  </si>
  <si>
    <t>Controleren of Programma van Eisen, tekeningen, opleverrapport, aanwezig zijn en voldoen aan de huidige situatie</t>
  </si>
  <si>
    <t>Controleren meldingen (Logboek, IBC)</t>
  </si>
  <si>
    <t>Visueel controleren en functineel testen en afstellen van bedieningsapparatuur:</t>
  </si>
  <si>
    <t>- deurterminals, kaartlezers;</t>
  </si>
  <si>
    <t>- codeslot en codeslotcentrale;</t>
  </si>
  <si>
    <t>- paddenstoel drukknop;</t>
  </si>
  <si>
    <t>- visueel controleren van vergrendelingen;</t>
  </si>
  <si>
    <t>- deurgrendels, schootvangers;</t>
  </si>
  <si>
    <t>- elektrische sluitplaat;</t>
  </si>
  <si>
    <t>- voedingsunit</t>
  </si>
  <si>
    <t>Smeren mechanische delen van de vergrendeling</t>
  </si>
  <si>
    <t>Reinigen van de lezer en codepanelen</t>
  </si>
  <si>
    <t>Controle op beschadigingen</t>
  </si>
  <si>
    <t>Controle van de bevestiging; indien nodig vastzetten</t>
  </si>
  <si>
    <t>Controleren van de doormeldfunctie van de alarmmelding naar de inbraakcentrale</t>
  </si>
  <si>
    <t>Controle van sturing op externe componeneten (nooddeuren,   branddeuren, deuren, slagbomen en dergelijke)</t>
  </si>
  <si>
    <t>Controleren van melding van GBS naar deurterminal of centrale codeslot en vrijgave van de deur</t>
  </si>
  <si>
    <t>Controleren van lokale voedingen en noodvoeding</t>
  </si>
  <si>
    <t>Duurtest noodvoedingen en zonodig vervangen van noodvoedingen</t>
  </si>
  <si>
    <t>Bijwerken logboek, invullen rapport van onderhoud</t>
  </si>
  <si>
    <t>Camerabewaking (CCTV)</t>
  </si>
  <si>
    <t>Controleren en testen, volgens checklijst van de fabrikant, van de gehele installatie onder normale bedrijfscondities</t>
  </si>
  <si>
    <t>Controleren verwarming en thermostaat van de buitenbehuizingen</t>
  </si>
  <si>
    <t>Fysieke controle van de steun, behuizing en mast op corrosie en beschadigingen</t>
  </si>
  <si>
    <t>Controle van de bekabeling; zowel coaxiaal, voeding als besturing</t>
  </si>
  <si>
    <t>Schoonmaken buitenbehuizing</t>
  </si>
  <si>
    <t>Controleren van camerasignalen en beelden op scherpte en contrast</t>
  </si>
  <si>
    <t>Indien noodzakelijk na controle van de camerasignalen reiniging van het uitwendige deel van de cameralens en, indien van toepassing, front van de behuizing</t>
  </si>
  <si>
    <t>Bij conventionele camera’s controleren van de instellingen van de opnamebuis met name de targetspanning</t>
  </si>
  <si>
    <t>Controleren en indien nodig afregelen van de monitoren op scherpte en geometrie</t>
  </si>
  <si>
    <t>Controleren van de camera en monitorselecties en eventuele aanwezige afstandbedienfuncties van de camera op een goede werking</t>
  </si>
  <si>
    <t>Controleren van de aanwezige geprogrammeerde functies</t>
  </si>
  <si>
    <t>Controleren en testen van de centrale opnameapparatuur, datarecorders</t>
  </si>
  <si>
    <t>Brandslanghaspel</t>
  </si>
  <si>
    <t>W</t>
  </si>
  <si>
    <t>Controleren van haspel op beschadiging en gangbaarheid</t>
  </si>
  <si>
    <t>Controleren van slanggeleider op aanwezigheid en goede werking</t>
  </si>
  <si>
    <t>Controleren van toevoerafsluiter op lekkage en gangbaarheid</t>
  </si>
  <si>
    <t>Afsluiten straalpijp, afrollen slang, vullen met water en controleren op lekkage</t>
  </si>
  <si>
    <t>Sluiten watertoevoer en druk van slang halen (slang blijft gevuld)</t>
  </si>
  <si>
    <t>Oprollen slang</t>
  </si>
  <si>
    <t>Controleren op verzegeling en zo nodig verzegeling herstellen</t>
  </si>
  <si>
    <t>Invullen controle-etiket, verwijdering oude etiket en aanbrengen van het nieuwe etiket</t>
  </si>
  <si>
    <t xml:space="preserve">Verzegeling van afsluiters in aftakkingen naar brandslanghaspels moeten worden gecontroleerd (open stand) </t>
  </si>
  <si>
    <t xml:space="preserve">Het merken van (leidingen naar) brandslanghaspels moet worden op uitvoering in overeenstemming met WB 45 A gecontroleerd </t>
  </si>
  <si>
    <t>Het beproeven van de slangen op de maximale werkdruk (10-12 bar) afhankelijk van de productienorm, conform NEN-EN 671-3</t>
  </si>
  <si>
    <t>Brandpompen</t>
  </si>
  <si>
    <t>--</t>
  </si>
  <si>
    <t>Controle en onderhoud overeenkomstig de voorschriften van de fabrikant</t>
  </si>
  <si>
    <t xml:space="preserve">Controle het juist in- en uitschakelen (op druk of door een brandmeldcentrale) 
          </t>
  </si>
  <si>
    <t xml:space="preserve">Controle opbrengst </t>
  </si>
  <si>
    <t xml:space="preserve">Controle minimumdrukbeveiliging (testen op inschakeldruk, vertragingstijd en handmatig reset) </t>
  </si>
  <si>
    <t>Controle pomp (abnormaal geluid, lekkage, draairichting)</t>
  </si>
  <si>
    <t xml:space="preserve">Controle afsluiters (bediening, lekkage) </t>
  </si>
  <si>
    <t xml:space="preserve">Controle terugslagkleppen (op het juist functioneren) </t>
  </si>
  <si>
    <t xml:space="preserve">Controle besturingskast (algemene staat) </t>
  </si>
  <si>
    <t xml:space="preserve">Controle voordruk in het drukvat controleren (waarde 50 kPa
         lager als de inschakeldruk) </t>
  </si>
  <si>
    <t xml:space="preserve">Controle verversing van het drukvat </t>
  </si>
  <si>
    <t>Controle manometers</t>
  </si>
  <si>
    <t>Brandblusmiddelen draagbaar inspectie</t>
  </si>
  <si>
    <t>Inspectie en uitgebreid onderhoud zoals beschreven in de NEN 2559, of zoals door de leverancier van het toestel is voorgeschreven</t>
  </si>
  <si>
    <t xml:space="preserve">Invullen controle etiket, verwijdering oude etiket en aanbrengen van het etiket op het toestel waaruit blijkt wanneer en door wie het onderhoud is uitgevoerd </t>
  </si>
  <si>
    <t>Vulling van het blustoestel vernieuwen</t>
  </si>
  <si>
    <t>Droge blusleiding</t>
  </si>
  <si>
    <t>Uitgangspunt NEN-1594</t>
  </si>
  <si>
    <t>Visuele controle van alle onderdelen, inclusief aansluitkast</t>
  </si>
  <si>
    <t>Controle voedingsaansluitingen</t>
  </si>
  <si>
    <t>Controleren storz aansluitingen en rubberen afdichtingen</t>
  </si>
  <si>
    <t>Controleren en conditioneren van de kranen en spindels</t>
  </si>
  <si>
    <t>Vervangen controle biljet</t>
  </si>
  <si>
    <t>Afpersen droge blusleiding met 16/ 24 bar</t>
  </si>
  <si>
    <t>Controle na afpersen</t>
  </si>
  <si>
    <t>Vervangen controle etiket</t>
  </si>
  <si>
    <t>Brandmeld-/ontruimingsinstallatie; Ontruimingsinstallatie klasse A (gesproken woord); Ontruimingsinstallatie (geografisch) paneel</t>
  </si>
  <si>
    <t>Algemeen:</t>
  </si>
  <si>
    <t>Uitgangspunt brandmeldinstallatie NEN-2654-1:2002 par 53 tm 57</t>
  </si>
  <si>
    <t>Uitgangspunt ontruimingsinstallatie NEN-2654-2:2004 par 54</t>
  </si>
  <si>
    <t>De voorschriften van de leverancier dienen hierbij in acht te worden genomen</t>
  </si>
  <si>
    <t>Onderstaande PPO-zaken zijn van toepassing:</t>
  </si>
  <si>
    <t>Toetsing basisgegevens conform PvE</t>
  </si>
  <si>
    <t>Controleren aanwezigheid logboek en en bijwerken logboek,        
bijwerken registratie van:</t>
  </si>
  <si>
    <t>- doormeldstation en meldcode</t>
  </si>
  <si>
    <t>- meetresultaten</t>
  </si>
  <si>
    <t>- bevindingen ten aanzien van sturingen</t>
  </si>
  <si>
    <t>- ongewenste meldingen</t>
  </si>
  <si>
    <t>- vastleggen veranderingen en de hieruit voortvloeiende acties</t>
  </si>
  <si>
    <t>- controle op periodieke controles OP (opgeleid persoon)</t>
  </si>
  <si>
    <t>Het controleren, testen, meten (conform Basisdocument Brandveiligheid (BDB)) en zonodig reinigen, preserveren en bijregelen van:</t>
  </si>
  <si>
    <t>Het uitwisselen van onderdelen en/ of vervangingsapparatuur, indien nodig</t>
  </si>
  <si>
    <t>De centrale eenheid</t>
  </si>
  <si>
    <t>Brandmeldcentrale</t>
  </si>
  <si>
    <t>Versterker(s), reserveversterkers</t>
  </si>
  <si>
    <t>Energievoorziening, net-, noodvoedingen en accu's</t>
  </si>
  <si>
    <t>Automatische brandmelders</t>
  </si>
  <si>
    <t>Vlammenmelders en optische lineaire melders</t>
  </si>
  <si>
    <t>Nevenindicatoren</t>
  </si>
  <si>
    <t>Handbrandmelders</t>
  </si>
  <si>
    <t>Brandalarmeringsapparatuur</t>
  </si>
  <si>
    <t>Optische en akoestische ontruimingssignaleringsapparatuur, luidsprekers</t>
  </si>
  <si>
    <t>Personenzoekinstallaties</t>
  </si>
  <si>
    <t>Commandotelefoon, attentiepanelen, microfoonposten</t>
  </si>
  <si>
    <t>Doormelding naar ontvangststation</t>
  </si>
  <si>
    <t>Doormelding van storingsmeldingen</t>
  </si>
  <si>
    <t>Sturingen vanuit de centrale conform PvE</t>
  </si>
  <si>
    <t>Registratie bevindingen van sturingen tot aan interface</t>
  </si>
  <si>
    <t>Besturingsapparatuur voor automatische (brand)beveiligingsinstallaties</t>
  </si>
  <si>
    <t>Energievoorzieningen (teksten en signaleringen)</t>
  </si>
  <si>
    <t>Noodvoedingen en laadstromen</t>
  </si>
  <si>
    <t>Brandweer-, geografische- en nevenpanelen</t>
  </si>
  <si>
    <t>Las-/ klemmenkasten</t>
  </si>
  <si>
    <t>Functionele beproeving</t>
  </si>
  <si>
    <t>Certificatie</t>
  </si>
  <si>
    <t>Voor de brandmeld/ ontruimingsinstallatie, die vallen onder het Bouwbesluit 2012 en waarvoor een inspectiecertificaat vereist is, controleren of er een inspectiecertificaat volgens CCV-inspectieschema Brandveiligheid aanwezig is Indien dit niet aanwezig is dient dit terstond te worden gemeld aan de opdrachtgever</t>
  </si>
  <si>
    <t xml:space="preserve">De verlenging van het bestaande inspectiecertificaat na uitvoering van de onderhoudswerkzaamheden </t>
  </si>
  <si>
    <t>Voor een brandmeld/ ontruimingsinstallatie, die vanuit het Bouwbesluit 2012 vereist is en waarvoor een doormelding naar een regionale Alarm Centrale (RAC) van de brandweer vereist is, dient het inspectiecertificaat jaarlijks te worden verlengd</t>
  </si>
  <si>
    <t xml:space="preserve">Voor de overige brandmeld/ ontruimingsinstallaties, waarvoor vanuit het Bouwbesluit 2012 een inspectiecertificaat wordt vereist is, dient het inspectiecertificaat 1 keer per 3 jaar te worden vernieuwd Het inspectiecertificaat dient te worden opgesteld door een hiervoor gecertificeerde inspectie-instelling  </t>
  </si>
  <si>
    <t>Werkzaamheden uit te voeren door opgeleid persoon (OP):</t>
  </si>
  <si>
    <t>De controle vindt plaats 4 en 8 maanden na oplevering of periodieke controle en onderhoud door het onderhoudsbedrijf, waarbij onderstaande PO-taken van toepassing zijn</t>
  </si>
  <si>
    <t>Visuele controle of alle handbrandmelders goed bereikbaar zijn</t>
  </si>
  <si>
    <t>Visuele controle of rondom alle automatische brandmelders ten minste 0,3 meter is vrijgehouden</t>
  </si>
  <si>
    <t>Visuele controle of alle brandmelders naar behoren kunnen functioneren</t>
  </si>
  <si>
    <t>Visuele controle van de brandmeldcentrale en alle neventableaus</t>
  </si>
  <si>
    <t>Visuele controle alle componenten (stil alarm) ontruimingsinstallatie</t>
  </si>
  <si>
    <t>Visuele controle ontruimingssignaalgevers</t>
  </si>
  <si>
    <t>Visuele controle ontruimingssignaalgevers, luidsprekers</t>
  </si>
  <si>
    <t>Visuele controle ontruimingsmicrofoon/ microfoonpost</t>
  </si>
  <si>
    <t>Controle of zich binnen de detectiezones veranderingen in ruimtegebruik, inrichting, ventilatiesysteem of bouwconstructie hebben voorgedaan</t>
  </si>
  <si>
    <t>Controle of het alarmorganisatieplan nog voldoet aan de huidige voorzieningen</t>
  </si>
  <si>
    <t>Controle of het Programma van Eisen, opleverrapport, logboek, de bedieningsvoorschriften, installatieplattegronden blokschema’s, functiematrixen en dergelijke overeenstemmen met de werkelijke situatie en bijgehouden worden</t>
  </si>
  <si>
    <t>Controle of de bedieningsvoorschriften, installatieplattegronden, blokschema’s, functiematrixen en dergelijke overeenstemmen met de werkelijke situatie</t>
  </si>
  <si>
    <t>Controle van alle alarmeringen op de brandmeldcentrale en alle neventableaus door middel van een lampentest</t>
  </si>
  <si>
    <t>Functioneel testen van alarmeringen:</t>
  </si>
  <si>
    <t>Verkrijgen van expliciete goedkeuring van de gebruiker</t>
  </si>
  <si>
    <t>Verkrijgen van expliciete goedkeuring van de meldkamer</t>
  </si>
  <si>
    <t>In elke meldergroep een melder activeren</t>
  </si>
  <si>
    <t>Controleren van de tijdvertraging van de centrale</t>
  </si>
  <si>
    <t>Controleren of de melding voorkomt op de groep, centrale en het neventableau</t>
  </si>
  <si>
    <t>Controleren of de meldingen zijn binnengekomen bij de meldkamer</t>
  </si>
  <si>
    <t>Controleren of de meldingen zijn binnengekomen bij de brandweer</t>
  </si>
  <si>
    <t>Controleren of de melding van brandmeldcentrale zijn binnengekomen op de personenzoekinstallatie, omroepinstallatie ed.</t>
  </si>
  <si>
    <t>Activiteiten uit te voeren na het functioneel testen van de centrale- en neventableaus:</t>
  </si>
  <si>
    <t>Melden aan de meldkamer dat de installatie weer in bedrijfstand is</t>
  </si>
  <si>
    <t>Melden aan de brandweer dat de installatie weer in bedrijfstand is</t>
  </si>
  <si>
    <t>Vermelden van de uitgevoerde werkzaamheden en resultaten in het logboek</t>
  </si>
  <si>
    <t>Maandelijkse werkzaamheden uit te voeren door opgeleid persoon (OP):</t>
  </si>
  <si>
    <t>Visuele controle van de centrale (hoofdpaneel) en de neventableaus (nevenpanelen)</t>
  </si>
  <si>
    <t>Controle doormeldfunctie (E) voor brandmeldingen door activering brandmelder</t>
  </si>
  <si>
    <t>Controle correcte ontvangst brandmelder</t>
  </si>
  <si>
    <t>Controle goede werking van optische indicatoren</t>
  </si>
  <si>
    <t>Controle doormeldfunctie (J) voor storingsmeldingen, door bijv. de primaire energievoorziening te onderbreken</t>
  </si>
  <si>
    <t>Controle op correcte ontvangst van de storingsmelding</t>
  </si>
  <si>
    <t>Controleer de juiste werking van de handmatige drukknoppen van kleefmagneten, deurvastzetinrichtingen, enz</t>
  </si>
  <si>
    <t>Sprinkler installatie</t>
  </si>
  <si>
    <t>Raadpleeg de onderhoudsinstructie van de leverancier</t>
  </si>
  <si>
    <t>De sprinklerinstallatie kan uit de volgende installatiedelen bestaan:</t>
  </si>
  <si>
    <t>- sprinklerpomp</t>
  </si>
  <si>
    <t>- sprinklerpunten</t>
  </si>
  <si>
    <t>- alarmkleppen</t>
  </si>
  <si>
    <t>- afsluiters</t>
  </si>
  <si>
    <t>- waterfilters</t>
  </si>
  <si>
    <t>- jockeypomp (voor drukverhoging)</t>
  </si>
  <si>
    <t xml:space="preserve">- besturingskast </t>
  </si>
  <si>
    <t>- compressor</t>
  </si>
  <si>
    <t>- waterreservoir</t>
  </si>
  <si>
    <t>Inspecteren/ uitvoeren:</t>
  </si>
  <si>
    <t>Aanwezigheid van alle installatiedelen aan de hand van PvE, tekeningen, logboek etc</t>
  </si>
  <si>
    <t>Leidingsysteem inclusief bevestigingen) op lekkage, beschadigingen, corrosie</t>
  </si>
  <si>
    <t>Functioneren van de leidingappendages, zoals drukmeters, afsluiters, keerkleppen</t>
  </si>
  <si>
    <t>Waterleidingdruk op goed functioneren</t>
  </si>
  <si>
    <t>Aandrijfmotoren van de pompen ( elektrisch en/ of diesel) en de bijbehorende voorzieningen</t>
  </si>
  <si>
    <t>Goede werking (proefdraaien) van de sprinklerpomp en de jockypomp</t>
  </si>
  <si>
    <t>Werking bij automatische start bij drukvermindering Pomp gedurende ca 15 minuten onder diverse drukken laten draaien. Afstelling via testleiding</t>
  </si>
  <si>
    <t>Toerental, oliedruk, oliepeil en motortemperatuur</t>
  </si>
  <si>
    <t>Dieselolietank Controle of er geen water en/ of sludge in de tank aanwezig is. Zo nodig verwijderen en afvoeren volgens de milieuvoorschriften</t>
  </si>
  <si>
    <t xml:space="preserve">Koelwatervoorzieningen </t>
  </si>
  <si>
    <t>Watertoevoerpomp op goed functioneren</t>
  </si>
  <si>
    <t>Compressor op goede werking</t>
  </si>
  <si>
    <t>Veiligheidsventiel en de olie- en waterafscheider</t>
  </si>
  <si>
    <t>Doorstroomdruk in de luchtset</t>
  </si>
  <si>
    <t>Drukschakelaars en drukafstelling</t>
  </si>
  <si>
    <t>Doormeldfunctie naar de brandmeldpost</t>
  </si>
  <si>
    <t>Drukalarmering en systeem doorblazen en op druk zetten</t>
  </si>
  <si>
    <t>Drukversneller op goede werking en de snel opensluiter op lekkage controleren</t>
  </si>
  <si>
    <t xml:space="preserve">Armaturen en verzegelen, bedrijfsklaar maken </t>
  </si>
  <si>
    <t>Zeef en alarmbel op vervuiling en goede werking</t>
  </si>
  <si>
    <t>Bevestigingskleppen en alarm op goede werking</t>
  </si>
  <si>
    <t>Doorstroombewaking en vertragingstijd op goede werking</t>
  </si>
  <si>
    <t>Sprinklermeldpaneel op doormelding en goede werking</t>
  </si>
  <si>
    <t>Bereikbaarheid van het sprinklersysteem</t>
  </si>
  <si>
    <t>Aanwezigheid op obstructie sprinklers</t>
  </si>
  <si>
    <t>Aantal reserve sprinklerkoppen en zekeringen voor de besturingskast</t>
  </si>
  <si>
    <t>Afstellen of bijregelen van de componenten, waarbij tijdens het inspecteren ontoelaatbare afwijkingen zijn geconstateerd</t>
  </si>
  <si>
    <t>Indien nodig bijvullen van het olie- en waterpeil</t>
  </si>
  <si>
    <t>Reinigen:</t>
  </si>
  <si>
    <t>Steenvanger</t>
  </si>
  <si>
    <t>Roestvorming van het waterreservoir, zo nodig breektank ledigen</t>
  </si>
  <si>
    <t>Zeef en alarmbel</t>
  </si>
  <si>
    <t>Smeren:</t>
  </si>
  <si>
    <t>Alle daarvoor in aanmerking komende onderdelen</t>
  </si>
  <si>
    <t>De inspectie op de onderhoudswerkzaamheden wordt uitgevoerd door een gecertificeerd bedrijf. Deze inspecteert minimaal de hieronder beschreven werkzaamheden en levert hiervan een volgens de voorschriften van Bureau Sprinkler Beveiliging benodigd inspectierapport</t>
  </si>
  <si>
    <t>Alle controles zoals vermeld bij inspectie sprinklerinstallatie</t>
  </si>
  <si>
    <t>Controleren van de manometer onder en boven de alarmknop</t>
  </si>
  <si>
    <t>Controleren van de compressor (indien aanwezig)</t>
  </si>
  <si>
    <t>Controleren van de druktank</t>
  </si>
  <si>
    <t>Controleren van aftap- en beproevingsafsluiters</t>
  </si>
  <si>
    <t>Controleren van het waterreservoir of de voorraadtank op niveau en druk is</t>
  </si>
  <si>
    <t>Controleren van de controlelampjes op goede werking</t>
  </si>
  <si>
    <t>Controleren van de doormeldfunctie naar de brandmeldpost</t>
  </si>
  <si>
    <t>Vermelding van de uitgevoerde werkzaamheden en resultaten in het logboek</t>
  </si>
  <si>
    <t>De jaarlijkse verlenging van het certificaat na uitvoering van de onderhoudswerkzaamheden Het inspectiecertificaat dient te worden opgesteld door een hiervoor gecertificeerde inspectie-instelling</t>
  </si>
  <si>
    <t>Voor installaties die vallen onder het Bouwbesluit 2012 controleren of er een inspectiecertificaat volgens CCV-inspectieschema Brandveiligheid is afgegeven Indien dit niet aanwezig is dient dit terstond te worden gemeld aan de opdrachtgever</t>
  </si>
  <si>
    <t>Brandmeldinstallatie aerosolen</t>
  </si>
  <si>
    <t>Zie BRND100-A1 voor de jaarlijkse onderhoudswerkzaamheden door DP</t>
  </si>
  <si>
    <t xml:space="preserve">Zie BRND100-A2 voor de en OP-taken na 4 en 8 maanden </t>
  </si>
  <si>
    <t>Zie BRND100-A3 voor de maandelijkse OP-taken</t>
  </si>
  <si>
    <t>Aërosolgeneratoren</t>
  </si>
  <si>
    <t>Dit werkvoorschrift heeft specifiek betrekking op een FirePro aërosol brandblusinstallatie</t>
  </si>
  <si>
    <t>Voor de werkzaamheden uit conform de onderhoudsvoorschriften van Initial Varel Securety/ Fire/ Pro</t>
  </si>
  <si>
    <t>De blusgasinstallatie omvat de volgende installatiecomponenten</t>
  </si>
  <si>
    <t xml:space="preserve">Brandmeldinstallatie (met doormelding naar de hoofdbrandmeldinstallatie) bestaande uit: </t>
  </si>
  <si>
    <t>Brandweerpanelen en nevenpanelen</t>
  </si>
  <si>
    <t>Brandmeldinstallatie</t>
  </si>
  <si>
    <t>Voor het onderhoud van de brandmeldinstallatie gelden dezelfde PO-activiteiten als voor de hoofdbrandmeldinstallatie:</t>
  </si>
  <si>
    <t>Controleer de projectering van de aërosolgeneratoren ten opzichte van de installatietekening</t>
  </si>
  <si>
    <t>Voer een visuele controle uit van de metalen houder en controleer of de oorspronkelijke teksten leesbaar zijn; breng teksten opnieuw aan wanneer de oorspronkelijke teksten slecht leesbaar zijn</t>
  </si>
  <si>
    <t>Reinig de apparatuur uitwendig en controleer of er geen beschadigingen zijn aan de aërosolgeneratoren</t>
  </si>
  <si>
    <t>Controleer de elektrische bedrading van de ontstekers en alle aansluitingen naar de brandmeldcentrale</t>
  </si>
  <si>
    <t>Controleer of de elektrische ontsteking intact is: de stuurstroom mag niet hoger zijn dan 5 mA</t>
  </si>
  <si>
    <t>Controleer alle metalen beugels en aansluitbouten en haal deze zo nodig aan</t>
  </si>
  <si>
    <t>De in de FirePro aërosol brandblussers en brandblussystemen gebruikte aerosolvormende blusverbinding SBC (Solid Bound Compound) vergt dankzij zijn chemische samenstelling en kenmerken tijdens zijn gehele levensduur geen onderhoud</t>
  </si>
  <si>
    <t>Minimale levensduur (van de houder en de activator): 15 jaar met elk jaar een inspectie voor kantoren, computercentra, winkelcentra en omgevingen met airco</t>
  </si>
  <si>
    <t>Brandwerend doorvoeringen</t>
  </si>
  <si>
    <t xml:space="preserve">Visuele inspectie van alle doorvoeringen van leidingen en kanalen door de scheidingswanden/ -vloeren van brand(sub)compartimenten aan de hand van bouwkundige revisietekeningen waarop de brandscheidingen en de brandwerendheidseisen zijn aangegeven </t>
  </si>
  <si>
    <t>Raadpleeg de gebouwbeheerder om na te gaan of er in de afgelopen periode wijzigingen in installaties hebben plaatsgevonden die mogelijk tot een doorbraak van de brandcompartimentering hebben geleid; bijvoorbeeld: bouwkundige aanpassingen en installatietechnische wijzigingen, oa in elektrische of databekabeling</t>
  </si>
  <si>
    <t>Controle van de afdichtingen van brandkleppen</t>
  </si>
  <si>
    <t>Controle van de brandwerende afdichtingen en/ of brandmanchetten van alle soorten leidingen en kanalen van technische installaties</t>
  </si>
  <si>
    <t>Registratie in het logboek, mutaties, wijzigingen, aanbrengen, herstel registreren</t>
  </si>
  <si>
    <t>Brand-/rookscherm, brandventilatie, branddeur, brandluik</t>
  </si>
  <si>
    <t>Raadpleeg ook de voorschriften van de leverancier</t>
  </si>
  <si>
    <t>Controle van de aandrijving van het scherm, deur, luik</t>
  </si>
  <si>
    <t>Controle op mechanische beschadigingen van het scherm</t>
  </si>
  <si>
    <t>Controle of de afdichtingen van het scherm voldoen aan de brandwerendheidseisen</t>
  </si>
  <si>
    <t>Controle van de eindschakelaars</t>
  </si>
  <si>
    <t>Controle brandventilatoren, zie ook LBH030-A1/LBH030-A2</t>
  </si>
  <si>
    <t>Controle van de aansturing door de brandmeldinstallatie</t>
  </si>
  <si>
    <t>Deurbelinstallatie</t>
  </si>
  <si>
    <t>Visueel controleren van bedieningstableaus/ balies</t>
  </si>
  <si>
    <t>Controleren van de goede werking van de installatie</t>
  </si>
  <si>
    <t>Controleren van de doormeldfunctie van storingsmelding naar gebruiker (indien van toepassing)</t>
  </si>
  <si>
    <t>Controleren van de correcte ontvangst van de storingsmelding naar gebruiker</t>
  </si>
  <si>
    <t>Controleren van de doormeldfunctie van de storingsmelding naar het GBS/ GIS (indien van toepassing)</t>
  </si>
  <si>
    <t>Controleren van de doormeldfunctie van de storingsmelding naar de PZI-installatie (indien van toepassing)</t>
  </si>
  <si>
    <t>Controleren van de correcte ontvangst van de storingsmelding</t>
  </si>
  <si>
    <t>Bliksemafleiding installatie conform NEN1014</t>
  </si>
  <si>
    <t>A.    Een visuele inspectie wordt uitgevoerd, gericht op de navolgende onderdelen van de installatie:</t>
  </si>
  <si>
    <t>Daknet, leidingen en opvangers</t>
  </si>
  <si>
    <t>Verbindingen en bevestigingspunten</t>
  </si>
  <si>
    <t>Goot- en dakdoorvoeren</t>
  </si>
  <si>
    <t>Gecorrodeerde onderdelen mogen geen afbreuk doen aan de betrouwbaarheid van de installatie</t>
  </si>
  <si>
    <t>Meetpunten worden inwendig gereinigd</t>
  </si>
  <si>
    <t>Meetputten worden inwendig gereinigd</t>
  </si>
  <si>
    <t>B.    Een meting moet voldoen aan NEN 1014</t>
  </si>
  <si>
    <t>C.   Rapportage:</t>
  </si>
  <si>
    <t>Klasse van de installatie volgens NEN 1014</t>
  </si>
  <si>
    <t>Toestand van de installatie volgens de inspectie, genoemd onder A</t>
  </si>
  <si>
    <t>Meetresultaten van de meting, genoemd onder B</t>
  </si>
  <si>
    <t>Als uit het onderhoud dan de installatie blijkt dat deze niet voldoet aan deze norm wordt dit gemeld aan de gebouwbeheerder</t>
  </si>
  <si>
    <t>Bliksemafleiding installatie</t>
  </si>
  <si>
    <t>Visueel controleren op de aanwezigheid van onderdelen in verband met vandalisme</t>
  </si>
  <si>
    <t>Centraal elektrotechnische voorzieningen; Centrale Aarding, aardingsvoorzieningen; Hoofdverdeelinrichting (groepenkast); Laagspanning E installatie tot 600V; Onderverdeelinrichtingen (groepenkast)</t>
  </si>
  <si>
    <t>Uitgangspunt: NEN 3140</t>
  </si>
  <si>
    <t>Een visuele inspectie, waarbij moet worden vastgesteld, dat ten minste aan de volgende voorwaarden wordt voldaan:</t>
  </si>
  <si>
    <t>Mechanische gebreken brengen de veiligheid niet in gevaar</t>
  </si>
  <si>
    <t>Zichtbare beschermingen, aardleidingen en hun aansluitingen zijn niet onderbroken</t>
  </si>
  <si>
    <t>Elektrisch materiaal en bijbehoren leidingen zijn in overeenstemming met de uitwendige invloeden, alsmede hun toepasbaarheid, in het bijzonder in ruimten waarvan de bestemming is gewijzigd</t>
  </si>
  <si>
    <t>Hulpmiddelen en bedieningsorganen zijn aanwezig en in goede staat, evenals waarschuwingsborden en andere noodzakelijke informatie</t>
  </si>
  <si>
    <t>Contractoren, schakelaars en relais zijn in goede staat van onderhoud</t>
  </si>
  <si>
    <t>Installatietekeningen zijn verplicht aanwezig en bijgewerkt</t>
  </si>
  <si>
    <t>Aansluitleidingen zijn niet beschadigd of ondeugdelijk hersteld</t>
  </si>
  <si>
    <t>Onderdelen van installaties zijn voldoende vrij van stof, vuil en gemakkelijk brandbare materialen, evenals daarvoor dienende roosters en openingen van ventilatiekanalen en koelsystemen</t>
  </si>
  <si>
    <t>Vrije ruimten en vluchtwegen bij schakel- en verdeelinrichtingen zijn goed toegankelijk</t>
  </si>
  <si>
    <t>Delen van installaties zijn gemakkelijk bereikbaar ten behoeve van bediening, onderhoud en inspectie</t>
  </si>
  <si>
    <t>Verschijnselen die op te hoge temperatuur wijzen zijn afwezig</t>
  </si>
  <si>
    <t>Beveiligingstoestellen tegen overbelastingsstroom en kortsluitingstroom zijn juist gekozen en, indien van toepassing, juist ingesteld</t>
  </si>
  <si>
    <t>Er zijn geen overbruggers in veiligheidsketens aangebracht</t>
  </si>
  <si>
    <t>Overspanningsbeveiliging</t>
  </si>
  <si>
    <t>Uitgangspunt: NEN 1014/ EN IEC 62305</t>
  </si>
  <si>
    <t>Controle van de overspanning afleiders, voorzekeringen en installatieautomaten</t>
  </si>
  <si>
    <t>Los nemen en functioneel doormeten van alle overspanningsbeveiligingen</t>
  </si>
  <si>
    <t>Controle of de aansluiting van de overspanningsbeveiliging nog optimaal beveiliging biedt</t>
  </si>
  <si>
    <t>Controle of aanpassing van de overspanningsbeveiliging nodig is in verband met uitbreiding of wijziging van gevoelige apparatuur</t>
  </si>
  <si>
    <t>Thermografie Hoofd-/Onderverdeelinrichting (groepenkast)</t>
  </si>
  <si>
    <t>Thermografisch onderzoek tijdens normale bedrijfstijd</t>
  </si>
  <si>
    <t>Vergelijken van de resultaten met resultaten uit voorgaande jaren</t>
  </si>
  <si>
    <t>Vastleggen van de resultaten</t>
  </si>
  <si>
    <t>Aardlekschakelaar in groepenkast</t>
  </si>
  <si>
    <t>Jaarlijkse testen van de goede werking van de schakelaar</t>
  </si>
  <si>
    <t>Zonnepaneleninstallatie, PV-Cellen</t>
  </si>
  <si>
    <t>Zonnepanelen:</t>
  </si>
  <si>
    <t>Controleren op aantastingen en beschadigingen, ook van de bekabeling</t>
  </si>
  <si>
    <t>Reinigen met warm water of door leverancier voorgeschreven schoonmaakmiddel</t>
  </si>
  <si>
    <t>Controleren van de ondersteuningsconstructie; eventuele corrosie verwijderen, kleine plekken bijwerken, grote plekken rapporteren</t>
  </si>
  <si>
    <t>Convertor:</t>
  </si>
  <si>
    <t>Controle van het bedienings- en / of meetpaneel</t>
  </si>
  <si>
    <t>Controle van de elektrische bedrading, beveiligingen, schakelaars, convertor en overige elektrische componenten</t>
  </si>
  <si>
    <t>Controle op juiste werking</t>
  </si>
  <si>
    <t>Frequentieregelaar (voor pompen en ventilatoren)</t>
  </si>
  <si>
    <t>De frequentieregelaar maakt meestal deel uit van de installatie waartoe ook de regelbare motor behoort</t>
  </si>
  <si>
    <t>Raadpleeg ook de onderhoudsvoorschriften van de leverancier</t>
  </si>
  <si>
    <t>Controleren van de bekabeling en elektrische aansluiting</t>
  </si>
  <si>
    <t>Controleren van de eventueel aanwezige meetapparatuur</t>
  </si>
  <si>
    <t>Controleren van de behuizing op beschadigingen</t>
  </si>
  <si>
    <t>Controleren of koel- en ventilatievoorzieningen intact zijn; vervuiling ed verwijderen</t>
  </si>
  <si>
    <t>Controleren of de regeling functioneert in samenhang met de overige installatiedelen</t>
  </si>
  <si>
    <t>Automatische Externe Defribillator (AED)</t>
  </si>
  <si>
    <t>Controleren van de algehele conditie AED</t>
  </si>
  <si>
    <t xml:space="preserve">Functietest met speciaal hiervoor ontwikkelde testapparatuur, inclusief testrapport (ondermeer simulatie hartstilstand en meting kracht elektrische schok) </t>
  </si>
  <si>
    <t>Software update indien beschikbaar</t>
  </si>
  <si>
    <t>Vervangen batterij</t>
  </si>
  <si>
    <t>Nieuwe set elektroden</t>
  </si>
  <si>
    <t>Laadinrichting Elektrische Voertuigen</t>
  </si>
  <si>
    <t>Controleren van de algehele conditie laadpaal-/ wandaansluiting</t>
  </si>
  <si>
    <t>Test aardlekschakelaars inclusief registratie uitschakeltijden</t>
  </si>
  <si>
    <t>Gasinstallatie, -leidingnet</t>
  </si>
  <si>
    <t>Visuele inspectie van de leidingen, controleren en zo nodig herstellen van beschadigingen, ontbreken van stickers met functieaanduiding of gele kleur</t>
  </si>
  <si>
    <t>Controle op gasdichtheid van leidingen en appendages</t>
  </si>
  <si>
    <t>Controleren van gasmeters en manometers</t>
  </si>
  <si>
    <t>Controleren van functioneren van gangbaarheid gaskleppen en afsluiters</t>
  </si>
  <si>
    <t>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</si>
  <si>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Centraal gestuurde zonwering; Besturing/bediening zonwering</t>
  </si>
  <si>
    <t>Informeren bij de gebruiker of er problemen zijn</t>
  </si>
  <si>
    <t>Controleren van de elektrische bediening, inclusief motoren</t>
  </si>
  <si>
    <t>Controleren van de schakeleindcontacten</t>
  </si>
  <si>
    <t>Controleren van de lokale schakeleindcontacten</t>
  </si>
  <si>
    <t>Controleren van de lokale stuureenheid (drukknop bediening)</t>
  </si>
  <si>
    <t>Controleren van de centrale stuureenheid</t>
  </si>
  <si>
    <t>Controleren van de windmeter</t>
  </si>
  <si>
    <t>Controleren van de instelling lichtopnemer(s)</t>
  </si>
  <si>
    <t>Controleren, reinigen en smeren van mechanische onderdelen en doeken volgens GVL030-A</t>
  </si>
  <si>
    <t>Rolluik</t>
  </si>
  <si>
    <t>Demonteren beschermkappen</t>
  </si>
  <si>
    <t>Controleren, reinigen en smeren van geleiders (teflon)</t>
  </si>
  <si>
    <t>Controleren van bevestiging rolluik op as</t>
  </si>
  <si>
    <t>Controleren van elektrische bediening</t>
  </si>
  <si>
    <t>Controleren van onderloop beveiliging</t>
  </si>
  <si>
    <t>Controleren van schakeleindcontact</t>
  </si>
  <si>
    <t>Controleren van drukknoppen</t>
  </si>
  <si>
    <t>Controleren van thermische beveiliging (losdraaien zekering)</t>
  </si>
  <si>
    <t>Controleren van signalering en evt lampjes vernieuwen</t>
  </si>
  <si>
    <t>Monteren beschermkappen</t>
  </si>
  <si>
    <t>Zonwering (mechanisch deel en scherm)</t>
  </si>
  <si>
    <t>Bij de gebruiker informeren of er problemen zijn</t>
  </si>
  <si>
    <t>Controleren van de mechanische bediening</t>
  </si>
  <si>
    <t>Uitvalschermen:</t>
  </si>
  <si>
    <t>Controleren en eventueel reinigen van de uitvalschermen</t>
  </si>
  <si>
    <t>Controleren en reinigen van de schermdoeken</t>
  </si>
  <si>
    <t>Screens:</t>
  </si>
  <si>
    <t>Controleren en reinigen van de schermgeleiding en indien van toepassing gangbaar maken</t>
  </si>
  <si>
    <t>Controleren van de screens op beschadigingen en eventuele vervuiling verwijderen</t>
  </si>
  <si>
    <t>Takel, hijsinrichting</t>
  </si>
  <si>
    <t>Controleren van borging en smeren van hijsblok en lasthaak</t>
  </si>
  <si>
    <t>Controleren van balkwielen</t>
  </si>
  <si>
    <t>Controleren van bevestiging en smeren van hijskabels en ketting</t>
  </si>
  <si>
    <t>Controleren van kettingen op rek</t>
  </si>
  <si>
    <t>Controleren van hijskabels op breuk</t>
  </si>
  <si>
    <t>Controleren van bevestigingspunten balk</t>
  </si>
  <si>
    <t>Smeren en controleren van kabelkatwielen</t>
  </si>
  <si>
    <t>Reinigen, smeren en controleren van kabeltrommel-meeneemvorken en liniaal</t>
  </si>
  <si>
    <t>Controleren van afstelling van de aanslag en slipkoppeling</t>
  </si>
  <si>
    <t>Smeren van wormwiel en randwielkast</t>
  </si>
  <si>
    <t>Controleren van contacten op deuren, hekken en luiken</t>
  </si>
  <si>
    <t>Controleren van eindschakelaars, voedingskabel en toebehoren</t>
  </si>
  <si>
    <t>Controleren van besturingskabel en de trekontlasting</t>
  </si>
  <si>
    <t>Hefplateau goederenheffer</t>
  </si>
  <si>
    <t>Zie de relevante punten onder Liften LFT010-A1/LFT010-A2/LFT010-A3 Hoewel er geen sprake is van een kooi/ schacht/ schachttoegang, zal er wel sprake zijn van een aantal van de daarbij genoemde onderhoudsactiviteiten</t>
  </si>
  <si>
    <t>Gevelladder; Dakwage, zie ook glazenwasinstallatie</t>
  </si>
  <si>
    <t>Controleer allereerst of de persoonlijke veiligheidsmiddelen in orde zijn</t>
  </si>
  <si>
    <t>Rail, Dakrail</t>
  </si>
  <si>
    <t>Controleer of de conservering nog voldoende is van het railtraject</t>
  </si>
  <si>
    <t>Controleer visueel het railtraject</t>
  </si>
  <si>
    <t>Controleer de toestand van de bevestigingen</t>
  </si>
  <si>
    <t>Controleer en smeer de bewegende delen</t>
  </si>
  <si>
    <t>Controleer of de borgingen in goede staat zijn</t>
  </si>
  <si>
    <t>Controleer de aarding van de rail</t>
  </si>
  <si>
    <t>Ladder</t>
  </si>
  <si>
    <t>Controleer of de conservering nog voldoende is van de ladder</t>
  </si>
  <si>
    <t>Controleer en zonodig smeren van de scharnierpunten</t>
  </si>
  <si>
    <t>Controleer en zonodig smeren van de gevelwielstellen</t>
  </si>
  <si>
    <t>Controleer en zonodig smeren van de railwielstellen</t>
  </si>
  <si>
    <t>Controleer de vastzetinrichting op de goede werking</t>
  </si>
  <si>
    <t>Controleer het goed bewegen van de loopwagen van de middenrail</t>
  </si>
  <si>
    <t>Controleer het goed bewegen van het draaiende mechanische van het tourniquet</t>
  </si>
  <si>
    <t>Controleer de sporten op beschadigingen en verbindingen</t>
  </si>
  <si>
    <t>Controleer de werkbordessen op de ladder op verbindingen en goede constructie</t>
  </si>
  <si>
    <t>Keuring uitvoeren</t>
  </si>
  <si>
    <t>Grootkeuken apparatuur</t>
  </si>
  <si>
    <t>Algemene controle punten voor onderhoud van grootkeukenapparatuur</t>
  </si>
  <si>
    <t>Naar gelang van de uitvoering van de installatie worden onderstaande controles uitgevoerd</t>
  </si>
  <si>
    <t>Bij intensief gebruik dient de controlefrequentie zo nodig te worden verhoogd</t>
  </si>
  <si>
    <t>Veiligheden:</t>
  </si>
  <si>
    <t>Bevestigingen controleren</t>
  </si>
  <si>
    <t>Reinigen</t>
  </si>
  <si>
    <t>Functionele werking testen</t>
  </si>
  <si>
    <t>Gas</t>
  </si>
  <si>
    <t>Kranen</t>
  </si>
  <si>
    <t>Knoppen controleren</t>
  </si>
  <si>
    <t>Controleren op lekkage</t>
  </si>
  <si>
    <t>Reinigen van inspuiters</t>
  </si>
  <si>
    <t>Invetten</t>
  </si>
  <si>
    <t>Branders</t>
  </si>
  <si>
    <t>Controleren van aansluitingen en thermokoppels bij waakvlammen en ontsteking</t>
  </si>
  <si>
    <t>Afstellen van waak- en hoofdbranders</t>
  </si>
  <si>
    <t>Controleren van deksels, ringen en kelken</t>
  </si>
  <si>
    <t>Leidingwerk</t>
  </si>
  <si>
    <t>Controleren op lekkage en beschadigingen</t>
  </si>
  <si>
    <t>Water</t>
  </si>
  <si>
    <t xml:space="preserve">Kranen </t>
  </si>
  <si>
    <t>Aansluitingen controleren op lekkages</t>
  </si>
  <si>
    <t>Bedieningsknoppen controleren</t>
  </si>
  <si>
    <t>Kraanuitlopen controleren</t>
  </si>
  <si>
    <t>Diversen</t>
  </si>
  <si>
    <t>Ontkalken</t>
  </si>
  <si>
    <t>Kalk verwijderen (witte aanslag)</t>
  </si>
  <si>
    <t>Schoonspoelen</t>
  </si>
  <si>
    <t>Ontstenen</t>
  </si>
  <si>
    <t>Ketelsteen verwijderen (bruine aanslag)</t>
  </si>
  <si>
    <t>Handgrepen en knoppen</t>
  </si>
  <si>
    <t>Controleren op bevestiging en breuk</t>
  </si>
  <si>
    <t>Scharnieren en rails</t>
  </si>
  <si>
    <t>Controleren op speling, afstellen en smeren</t>
  </si>
  <si>
    <t>Aftapkranen/ no-drip kranen</t>
  </si>
  <si>
    <t>Controleren op beschadigingen en lekkage</t>
  </si>
  <si>
    <t>Reinigen en invetten</t>
  </si>
  <si>
    <t>Koelingen</t>
  </si>
  <si>
    <t>Controle op temperatuurgedrag</t>
  </si>
  <si>
    <t>Controle van de deurrubber</t>
  </si>
  <si>
    <t>Controle op lekkage koelmiddel en afvoer condenswater</t>
  </si>
  <si>
    <t>Reinigen van de condensor</t>
  </si>
  <si>
    <t>Controle functionele werking van koelfan</t>
  </si>
  <si>
    <t>Stoom</t>
  </si>
  <si>
    <t>Stoomthermostaten</t>
  </si>
  <si>
    <t>Controle van de bevestigingen</t>
  </si>
  <si>
    <t>Controle van de temperatuurinstelling</t>
  </si>
  <si>
    <t>Testen van de functionele werking</t>
  </si>
  <si>
    <t>Pressostaat</t>
  </si>
  <si>
    <t>Controle bevestiging</t>
  </si>
  <si>
    <t>Stoomafsluiters</t>
  </si>
  <si>
    <t>Controleren van de zittingen</t>
  </si>
  <si>
    <t>Controleren aansluitingen op lekkage</t>
  </si>
  <si>
    <t>Controleren bedieningsknoppen</t>
  </si>
  <si>
    <t>Condenspotten</t>
  </si>
  <si>
    <t>Reinigen van binnenwerk</t>
  </si>
  <si>
    <t>Pompen</t>
  </si>
  <si>
    <t>Controleren aansluitingen water en elektra</t>
  </si>
  <si>
    <t>Controleren slangen</t>
  </si>
  <si>
    <t>Vervangen van waterkeerringen</t>
  </si>
  <si>
    <t>Reinigen van filters</t>
  </si>
  <si>
    <t>Roerwerk en aandrijvingen</t>
  </si>
  <si>
    <t>Controleren van elektrische aansluitingen</t>
  </si>
  <si>
    <t>Controleren van stopbuspakkingen, kettingen en tandwielen, lagers aandrijfrollen en transportbanden</t>
  </si>
  <si>
    <t>Smeren van draaipunten</t>
  </si>
  <si>
    <t>Controleren van oliepeil</t>
  </si>
  <si>
    <t xml:space="preserve">Kantelmechanismen </t>
  </si>
  <si>
    <t>Controleren van handwielen</t>
  </si>
  <si>
    <t>Controle van lagers op speling en smering</t>
  </si>
  <si>
    <t>Beplatingen en frames</t>
  </si>
  <si>
    <t>Controle van kitwerk</t>
  </si>
  <si>
    <t>Contoleren op roest- en scheurvorming</t>
  </si>
  <si>
    <t>Was- en naspoelarmen</t>
  </si>
  <si>
    <t>Controleren van scharnierpunten en bevestigingen</t>
  </si>
  <si>
    <t>Controleren en reinigen van sproeiers</t>
  </si>
  <si>
    <t>Peilglazen</t>
  </si>
  <si>
    <t>Controleren van aansluitingen op lekkage</t>
  </si>
  <si>
    <t>Controleren op breuk</t>
  </si>
  <si>
    <t>Ventilatoren</t>
  </si>
  <si>
    <t>Lagers controleren op speling en smering</t>
  </si>
  <si>
    <t>Reinigen van ventilatorbladen</t>
  </si>
  <si>
    <t>Niveauregelingen</t>
  </si>
  <si>
    <t>Reinigen van elektroden</t>
  </si>
  <si>
    <t>Controleren van water- en elektrische aansluitingen</t>
  </si>
  <si>
    <t>Controleren van vlotterbalgen en drukdozen</t>
  </si>
  <si>
    <t>Afstellen en functionele werking controleren</t>
  </si>
  <si>
    <t>Wielen</t>
  </si>
  <si>
    <t>Smeren waar nodig</t>
  </si>
  <si>
    <t>Controleren van rubbers</t>
  </si>
  <si>
    <t>Controle van bevestigingen</t>
  </si>
  <si>
    <t>Messen</t>
  </si>
  <si>
    <t>Slijpen</t>
  </si>
  <si>
    <t>Elektra</t>
  </si>
  <si>
    <t>Bedieningsschakelaars en magneetschakelaars</t>
  </si>
  <si>
    <t>Controleren van knoppen, bevestigingen, aansluitingen en bedradingen</t>
  </si>
  <si>
    <t>Controle functionele werking</t>
  </si>
  <si>
    <t>Thermostaten en droogkookbeveiligingen</t>
  </si>
  <si>
    <t>Controleren van de temperatuurinstellingen</t>
  </si>
  <si>
    <t>Zekeringen en controlelampen</t>
  </si>
  <si>
    <t>Controleren van de bevestiging</t>
  </si>
  <si>
    <t>Controleren van aansluitingen en bedradingen</t>
  </si>
  <si>
    <t>Controleren van de werking van de lampen</t>
  </si>
  <si>
    <t>Elementen</t>
  </si>
  <si>
    <t>Controleren op kalkaanslag</t>
  </si>
  <si>
    <t>Controleren van de aansluitingen en bedradingen</t>
  </si>
  <si>
    <t>Industrieoven/Steamer; Koeler (water)</t>
  </si>
  <si>
    <t>Controleren op technische staat</t>
  </si>
  <si>
    <t>Elektrisch testen volgens de eisen van de NEN 3140</t>
  </si>
  <si>
    <t>Controleren op elektrische aansluiting en bedieningsschakelaars</t>
  </si>
  <si>
    <t>Controle op lekkage</t>
  </si>
  <si>
    <t>Controle op functioneren</t>
  </si>
  <si>
    <t>Koelcel (keuken)</t>
  </si>
  <si>
    <t>Controleren van de ventilator</t>
  </si>
  <si>
    <t>Controleren van de verlichting</t>
  </si>
  <si>
    <t>Controleren van de compressor op geluid, temperatuur, persdruk, zuigdruk, oliedruk en vervuiling</t>
  </si>
  <si>
    <t>Controleren van de elektromotor op geluid, temperatuur en vervuiling</t>
  </si>
  <si>
    <t>Controleren van elektrische aansluitingen; meten van stroom en spanning</t>
  </si>
  <si>
    <t>Controleren van de compressorlagers; eventueel smeren</t>
  </si>
  <si>
    <t>Controleren van aanwezigheid koelmiddel</t>
  </si>
  <si>
    <t>Controleren bedieningskast op toestand schakelaars, contacten, thermostaten, thermische beveiligingen, smeltveiligheden en de algemene toestand bedrading</t>
  </si>
  <si>
    <t>Controleren van de regeling en beveiliging op goede werking en instelling</t>
  </si>
  <si>
    <t>Controleren van de gehele installatie op koudemiddellekkage</t>
  </si>
  <si>
    <t>Controleren van de gehele installatie op corrosievorming</t>
  </si>
  <si>
    <t>Controle op koudebruggen, bouwkundige aansluitingen en deurafdichtingen</t>
  </si>
  <si>
    <t>Indien nodig deurscharnieren opnieuw afstellen</t>
  </si>
  <si>
    <t>Vriescel (keuken)</t>
  </si>
  <si>
    <t>Au bain-marie; Staande mixer</t>
  </si>
  <si>
    <t>Vaatwasmachine</t>
  </si>
  <si>
    <t>Eventueel uit te voeren door gespecialiseerd onderaannemer</t>
  </si>
  <si>
    <t>Koffieautomaat</t>
  </si>
  <si>
    <t>Controle elektrische aansluiting en schakelaars</t>
  </si>
  <si>
    <t>Ontkalken en doorspoelen van het koffiezet apparaat</t>
  </si>
  <si>
    <t>Elektrische bevochtiger</t>
  </si>
  <si>
    <t>Controle infraroodlampen</t>
  </si>
  <si>
    <t>Reinigen waterbak</t>
  </si>
  <si>
    <t>Controleren van vlotterschakeling in overloopbeveiliging</t>
  </si>
  <si>
    <t>Controleren van algehele werking (uit- en inschakelen)</t>
  </si>
  <si>
    <t>Koeling vensterbank unit/ventilatorconvector/fancoil</t>
  </si>
  <si>
    <t>Controleren in- en uitlaatrooster en filter op beschadigingen</t>
  </si>
  <si>
    <t>Schoonmaken in- en uitlaatrooster; indien nodig filter vervangen</t>
  </si>
  <si>
    <t>Reinigen van luchtkoeler en ventilatormotor</t>
  </si>
  <si>
    <t>Controleren mantel en verwarming-/ koelelement op oxidatie; kleine plekken bijwerken, grote plekken rapporteren</t>
  </si>
  <si>
    <t>Controleren regeling en instelling</t>
  </si>
  <si>
    <t>Controleren installatie op goede werking</t>
  </si>
  <si>
    <t>Controleren van poelies en V-snaar; indien nodig spannen of vervangen</t>
  </si>
  <si>
    <t>Controleren motor- en ventilatorlagers</t>
  </si>
  <si>
    <t>Dry cooler</t>
  </si>
  <si>
    <t>Reinigen van lamellenblok en roosters</t>
  </si>
  <si>
    <t>Controleren van lamellenblok op beschadiging, lekkage en corrosie</t>
  </si>
  <si>
    <t>Controleren van leidingverbindingen op lekdichtheid</t>
  </si>
  <si>
    <t>Reinigen en controleren van ventilator en motor op temperatuur, geluid, as-speling, lagers, draairichting, stroom en spanning</t>
  </si>
  <si>
    <t>Reinigen en controleren op balans en corrosie van ventilatorwaaiers</t>
  </si>
  <si>
    <t>Controleren van regeling en beveiliging op goede werking en instelling</t>
  </si>
  <si>
    <t>Verhelpen corrosievorming (ontroesten/ behandelen)</t>
  </si>
  <si>
    <t xml:space="preserve">Reparatie lekkages, spindels, koppelingen, flensen, draadaansluitingen en knelverbindingen </t>
  </si>
  <si>
    <t>Onderhoud volgens voorschriften fabrikant</t>
  </si>
  <si>
    <t>Mobiele koelunit (water gekoeld)</t>
  </si>
  <si>
    <t>Vervangen luchtfilter</t>
  </si>
  <si>
    <t>Reinigen roosters</t>
  </si>
  <si>
    <t>Controleren condenswater afvoeren</t>
  </si>
  <si>
    <t>Controleren schakelaars op goede werking</t>
  </si>
  <si>
    <t>Inspectie conform NEN 3140</t>
  </si>
  <si>
    <t>Opmerking:</t>
  </si>
  <si>
    <t>Sinds 1 december 2013 is de EPBD-aircokeuring van kracht. Dit betekent dat airconditioningsystemen met een koelvermogen van meer dan 12 kW koelvermogen eens in de vijf jaar moeten worden gekeurd Het (laten) verrichten van deze keuringen behoort bij het werk</t>
  </si>
  <si>
    <t>Stoombevochtiger (elektrisch)</t>
  </si>
  <si>
    <t>Controleren van de elektrische aansluitingen, elektrische componenten en isolatie</t>
  </si>
  <si>
    <t>Controleren van de wateraansluitingen of afdichtingen, scheurtjes en correcte bevestiging</t>
  </si>
  <si>
    <t>Controleren van de stoomaansluitingen of afdichtingen, scheurtjes en correcte bevestiging</t>
  </si>
  <si>
    <t>Reinigen en controleren op beschadiging van stoomcilinder en elektroden</t>
  </si>
  <si>
    <t xml:space="preserve">Vervanging stoomcilinder volgens voorschrift fabrikant </t>
  </si>
  <si>
    <t>Controleren en eventueel reinigen(ontkalken en doorspoelen) van de afvoerleidingen/ -kanalen</t>
  </si>
  <si>
    <t xml:space="preserve">Reparatie lekkages spindels, koppelingen, flensen, draadaansluitingen en knelverbindingen </t>
  </si>
  <si>
    <t>Luchtbevochtiging (hybride/adiabatisch)</t>
  </si>
  <si>
    <t>Controleer de afstelling van de nozzles mbt spuitrichting en verneveling</t>
  </si>
  <si>
    <t>Controleren van de zilverionisatiemodule</t>
  </si>
  <si>
    <t>Controleren/ reinigen van de filters</t>
  </si>
  <si>
    <t>Controle van de poreuze keramische beplating op beschadigingen</t>
  </si>
  <si>
    <t>Luchtbevochtiging (gasgestookt)</t>
  </si>
  <si>
    <t>Controleren van de gas aansluiting, elektrische aansluitingen, elektrische componenten en isolatie</t>
  </si>
  <si>
    <t>Reinigen en controleren warmtewisselaarbuizen</t>
  </si>
  <si>
    <t>Controleren lagers ventilator</t>
  </si>
  <si>
    <t>Controleren isolatieplaten op beschadigingen</t>
  </si>
  <si>
    <t>Reinigen en controleren rookgasafvoer</t>
  </si>
  <si>
    <t>Stoomketel</t>
  </si>
  <si>
    <t>Reinigen en ontkalken van stoominlaten</t>
  </si>
  <si>
    <t>Controleren van regeling op goede werking</t>
  </si>
  <si>
    <t>Controleren van stoomkleppen en aansluitingen op lekkage</t>
  </si>
  <si>
    <t>Controleren van hygrostaten; evt opnieuw ijken</t>
  </si>
  <si>
    <t>Controleren van condensafvoer</t>
  </si>
  <si>
    <t>Controleren van behuizing op corrosie</t>
  </si>
  <si>
    <t>Koelunit (splitsysteem, binnen- en buitenunit); Koelunit (multisplitsysteem, meerdere binnenunits en een buitenunit)</t>
  </si>
  <si>
    <t>Onderhoudsfrequentie per jaar voor installaties met een koudemiddel van 5 ton CO2 equivalent of meer volgens RLK: 
Koudevulmiddel: 5 – 50 ton CO2 equivalent</t>
  </si>
  <si>
    <t>Bij installaties voorzien van een lekdetectiesysteem kan deze frequentie gehalveerd worden</t>
  </si>
  <si>
    <t>Vervanging van de luchtfilters</t>
  </si>
  <si>
    <t>Controle op lekdichtheid van de gehele unit inclusief leidingen</t>
  </si>
  <si>
    <t>Indien nodig koudemiddel bijvullen</t>
  </si>
  <si>
    <t>Invulling van de te controleren punten volgens de RLK voor installaties met 3 kg of meer koudemiddel op het inspectierapport</t>
  </si>
  <si>
    <t>Bijwerken van het installatielogboek</t>
  </si>
  <si>
    <t>Koelcompressor:</t>
  </si>
  <si>
    <t>Controleren van carterverwarming, lage- en hoge druk pressostaat, storingsdoormelding</t>
  </si>
  <si>
    <t>Controleren van anti-pendelrelais, zekeringen en thermisch pakket E-motor</t>
  </si>
  <si>
    <t>Controleren van uitlijning koppeling en V-snaar aandrijving</t>
  </si>
  <si>
    <t>Controleren van kwaliteit van de smeerolie</t>
  </si>
  <si>
    <t>Controleren van de algehele uiterlijke toestand</t>
  </si>
  <si>
    <t>Condensor en verdamper luchtgekoeld:</t>
  </si>
  <si>
    <t>Controleren van ongehinderde passage koellucht</t>
  </si>
  <si>
    <t>Controleren op ongehinderd draaien van de ventilatoren</t>
  </si>
  <si>
    <t>Controleren van de elektrische schakelingen van de ventilatoren</t>
  </si>
  <si>
    <t>Controleren op beschadiging en coating van de lamellen</t>
  </si>
  <si>
    <t>Controleren van de verankering van de condensor en verdamper</t>
  </si>
  <si>
    <t>Luchtzijdig schoonmaken van de condensor en verdamper</t>
  </si>
  <si>
    <t>Controleren van de algehele uiterlijke toestand van de condensor en verdamper</t>
  </si>
  <si>
    <t>Reinigen van verdamper, condensbak en condenspomp met desinfecterend middel</t>
  </si>
  <si>
    <t>Regelinstallatie:</t>
  </si>
  <si>
    <t>Controleren werking en instelling thermostaten, regelaars, thermische beveiligingen en relais</t>
  </si>
  <si>
    <t>Controleren regelkleppen op asafdichting</t>
  </si>
  <si>
    <t xml:space="preserve">Controleren overbrenging van de servomotoren </t>
  </si>
  <si>
    <t xml:space="preserve">Uitvoeren EPBD keuring </t>
  </si>
  <si>
    <t>Onderhoudsfrequentie per jaar voor installaties met een koudemiddel van 5 ton CO2 equivalent of meer volgens RLK: 
Koudevulmiddel: 50 – 500 ton CO2 equivalent</t>
  </si>
  <si>
    <t>Onderhoudsfrequentie per jaar voor installaties met een koudemiddel van 5 ton CO2 equivalent of meer volgens RLK: 
Koudevulmiddel: &gt; 500 ton CO2 equivalent</t>
  </si>
  <si>
    <t>Compactsystemen, Serverkoeling</t>
  </si>
  <si>
    <t>Bij installaties met een lekdetectiesysteem kan deze frequentie gehalveerd worden</t>
  </si>
  <si>
    <t>Indien van toepassing vervanging van het luchtfilter</t>
  </si>
  <si>
    <t>Controleren van compressor op geluid, lekkage, temperatuur, persdruk, zuigdruk, oliedruk, vervuiling en corrosie</t>
  </si>
  <si>
    <t>Controleren van elektromotor op geluid, temperatuur, vervuiling en corrosie</t>
  </si>
  <si>
    <t>Controleren van compressorlagers; eventueel smeren</t>
  </si>
  <si>
    <t>Controleren van aanwezigheid koudemiddel</t>
  </si>
  <si>
    <t>Controleren bedieningskast op toestand schakelaars, contacten, thermostaten, thermische beveiligingen, smeltveiligheden en algemene toestand bedrading</t>
  </si>
  <si>
    <t>Indien noodzakelijk filter vervangen</t>
  </si>
  <si>
    <t>Invulling van de te controleren punten volgens de RLK op het inspectierapport en bijwerken van het installatielogboek</t>
  </si>
  <si>
    <t>Condensor</t>
  </si>
  <si>
    <t>Controle op lekkage van de koudemiddelleidingen</t>
  </si>
  <si>
    <t>Reinigen van de condensbak en condenspomp</t>
  </si>
  <si>
    <t>Koeltoren/Noodkoeler</t>
  </si>
  <si>
    <t>Reinigen van lamellenblok</t>
  </si>
  <si>
    <t>Reinigen vergaarbak en controleren op oxidatie en lekkage</t>
  </si>
  <si>
    <t>Reinigen koelwaterbassin</t>
  </si>
  <si>
    <t>Controleren van vlotterschakeling</t>
  </si>
  <si>
    <t>Controleren van afsluiters op lekkage en gangbaarheid</t>
  </si>
  <si>
    <t>Reinigen van ventilator; controleren op corrosie en balans</t>
  </si>
  <si>
    <t>Plafond unit, aangesloten op gekoeld/warm waterleidingnet</t>
  </si>
  <si>
    <t>Reinigen van toevoerluchtplenum, -nozzles, regelkleppen en warmtewisselaar</t>
  </si>
  <si>
    <t>Controleren van leidingaansluitingen en afsluiters op lekkage en gangbaarheid</t>
  </si>
  <si>
    <t>Controleren van luchtregelkleppen op goede werking en instelling</t>
  </si>
  <si>
    <t>Ventilatieluik, ventilatieraam, -dakraam</t>
  </si>
  <si>
    <t>Controleren van de openingshoek</t>
  </si>
  <si>
    <t>Controleren van de openingssnelheid (indien nodig bijstellen)</t>
  </si>
  <si>
    <t>Controleren van de sluitsnelheid (indien nodig bijstellen)</t>
  </si>
  <si>
    <t>Controleren van de sluitdemping (indien nodig bijstellen)</t>
  </si>
  <si>
    <t>Controleren van de bevestigingsschroeven</t>
  </si>
  <si>
    <t>Controleren trillingsdemper bedieningsarm</t>
  </si>
  <si>
    <t>Controleren knelbeveiliging indien aanwezig</t>
  </si>
  <si>
    <t>Reinigen van de installatie</t>
  </si>
  <si>
    <t>Luchtbehandeling, mechanische toe- en afvoer (droge kast); WTW-unit; Luchtkanalensysteem</t>
  </si>
  <si>
    <t>Controle visueel op goede werking en de staat van de installatie</t>
  </si>
  <si>
    <t>Controle V-snaren, snaarspanning, poelies en lagers</t>
  </si>
  <si>
    <t>Controle van filters op beschadigingen (visueel delta P-meter)</t>
  </si>
  <si>
    <t>Controleren op vervuiling van in- en uitblaasroosters</t>
  </si>
  <si>
    <t>Controle van niveau U-buismanometer</t>
  </si>
  <si>
    <t>Controleren van luchtbehandelingkast op lekkage</t>
  </si>
  <si>
    <t>Controleren dmv luchtsnelheid meting op goede werking van de installatie</t>
  </si>
  <si>
    <t>Vervangen van de luchtfilter(s)</t>
  </si>
  <si>
    <t>Controleren van de koel- en/ of verwarmingsbatterij op lekkage, daarna reinigen</t>
  </si>
  <si>
    <t>Controleren van vervuiling van intrederooster; indien nodig reinigen</t>
  </si>
  <si>
    <t>Reinigen en controleren op gangbaarheid van alle luchtklepsecties</t>
  </si>
  <si>
    <t>Controleren van trillingsdempers ventilatoren</t>
  </si>
  <si>
    <t>Controleren van ventilatormanchetten op dichtheid</t>
  </si>
  <si>
    <t xml:space="preserve">Reinigen luchtbehandelingkast en beplating </t>
  </si>
  <si>
    <t>Controleren van beplating op corrosie; kleine plekken bijwerken, grote plekken rapporteren</t>
  </si>
  <si>
    <t>Reinigen en controleren van uitblaasrooster</t>
  </si>
  <si>
    <t>Kleine beschadigingen aan de lamellen herstellen cq inrichten</t>
  </si>
  <si>
    <t>Controleren kranen en afsluiters op lekkage en gangbaarheid</t>
  </si>
  <si>
    <t>Controleren van regelorganen beveiliging van de LBK op goede werking</t>
  </si>
  <si>
    <t>Schoonmaken LB-ruimte direct na de grote beurt (dit beperkt zich tot de vervuiling die is veroorzaakt door het onderhoud aan de installatie)</t>
  </si>
  <si>
    <t>Controleren warmteterugwinning op vervuiling en zo nodig reinigen</t>
  </si>
  <si>
    <t>Controleren warmteterugwinning op beschadigingen; kleine beschadigingen herstellen</t>
  </si>
  <si>
    <t>Luchtbehandeling, mechanische toe- en afvoer (natte kast)</t>
  </si>
  <si>
    <t xml:space="preserve">Controleren van de koel- en/ of verwarmingsbatterij op lekkage, daarna reinigen </t>
  </si>
  <si>
    <t>Controleren van de sproeipomp en de vlotterschakeling</t>
  </si>
  <si>
    <t>Controleren van de sproeibak op oxidatie; ontkalken en reinigen, daarna behandelen met beschermende laag</t>
  </si>
  <si>
    <t>Ontkalken en reinigen en op doorlaat controleren van de sproeiers</t>
  </si>
  <si>
    <t>Uitnemen en reinigen van de druppelvanger</t>
  </si>
  <si>
    <t>Controleren van de waterhoeveelheid overstort- en suppletiesysteem</t>
  </si>
  <si>
    <t>Controleren warmteterugwinning op vervuiling en zonodig reinigen</t>
  </si>
  <si>
    <t>Naverwarmers, nakoelers</t>
  </si>
  <si>
    <t>Visuele controle, beschadigingen aan conservering en/ of isolatie herstellen</t>
  </si>
  <si>
    <t>Batterij uitwendig reinigen en elektrische verbindingen controleren</t>
  </si>
  <si>
    <t>Regeling functioneel testen, eventueel aanpassen of optimaliseren</t>
  </si>
  <si>
    <t>Afzuig-, toevoerventilator (muur, dak)</t>
  </si>
  <si>
    <t>Controleren van trillingsdempers en vervuiling motor</t>
  </si>
  <si>
    <t>Waaier reinigen en controleren op balans</t>
  </si>
  <si>
    <t>Controleren van motorlagers; indien nodig smeren</t>
  </si>
  <si>
    <t>Controleren van bevestigingen; indien nodig natrekken</t>
  </si>
  <si>
    <t>Controleren van ventilatorhuis op oxidatie; kleine plekken bijwerken, grote plekken rapporteren</t>
  </si>
  <si>
    <t>Controleren en reinigen van kleppen en klepmotoren</t>
  </si>
  <si>
    <t>Controleren van dakopstanden en doorvoeringen</t>
  </si>
  <si>
    <t>Controleren van poelies en V-snaar; indien nodig spannen</t>
  </si>
  <si>
    <t>Reinigen cq vervangen filter(s)</t>
  </si>
  <si>
    <t>Afzuig-, toevoerventilator (kanaal of boxventilator)</t>
  </si>
  <si>
    <t>Luchtbehandeling luchtgordijn; Luchtbehandeling, luchtverhitter aangesloten op cv installatie; Luchtbehandeling, luchtverhitter gasgestookt</t>
  </si>
  <si>
    <t>Reiniging van warmtewisselaar en roosters</t>
  </si>
  <si>
    <t>Controleren van roosters, elektromotor en lagers</t>
  </si>
  <si>
    <t>Controleren van V-snaar; indien nodig spannen/ vervangen</t>
  </si>
  <si>
    <t>Brandkleppen</t>
  </si>
  <si>
    <t>Controleren op functioneren</t>
  </si>
  <si>
    <t>Controleren of de brandklep goed bevestigd is, ook ingeval van brand</t>
  </si>
  <si>
    <t>Controle op brandwerende afdichtingen rondom de klep</t>
  </si>
  <si>
    <t>Indien van toepassing: controleren van de stand signalering</t>
  </si>
  <si>
    <t>Controles, bevindingen en herstelwerkzaamheden bijwerken in Logboek</t>
  </si>
  <si>
    <t>Brandwerende deurroosters</t>
  </si>
  <si>
    <t>Controleren het rooster goed bevestigd is, ook ingeval van brand</t>
  </si>
  <si>
    <t>Het reinigen van de roosters</t>
  </si>
  <si>
    <t>Luchtverdeelslang</t>
  </si>
  <si>
    <t>Visueel controle van de luchtverdeelslang op beschadigingen, knikken en vervuiling</t>
  </si>
  <si>
    <t>Indien van toepassing reinigen van de luchtverdeelslang (inclusief de- en hermontage)</t>
  </si>
  <si>
    <t>Luchtrooster</t>
  </si>
  <si>
    <t>Visueel controle van het rooster op vervuiling</t>
  </si>
  <si>
    <t>Indien van toepassing reinigen van het rooster</t>
  </si>
  <si>
    <t>Woonhuisventilatiebox</t>
  </si>
  <si>
    <t>Controleren en reinigen van eventueel aanwezige filters</t>
  </si>
  <si>
    <t>Controle van de elektrische aansluiting en bediening</t>
  </si>
  <si>
    <t>Controle van de aansluiting van ventielen op aansluiting ventilatiekanalen</t>
  </si>
  <si>
    <t>Defecte onderdelen repareren of vervangen</t>
  </si>
  <si>
    <t>Zo nodig reinigen van het kanaaldeel direct achter het ventiel</t>
  </si>
  <si>
    <t>De bewoner zo nodig instrueren omtrent het juiste gebruik en gebruikersonderhoud</t>
  </si>
  <si>
    <t>Controle van de afzuiging en zo nodig opnieuw inregelen van de ventielen</t>
  </si>
  <si>
    <t>Inregelgegevens registreren</t>
  </si>
  <si>
    <t>Luchtreiniger rookruimte</t>
  </si>
  <si>
    <t>Reinigen van het elektrostatisch filter</t>
  </si>
  <si>
    <t>Vervangen van het koolfilter</t>
  </si>
  <si>
    <t>Nagaan of de reinigingsfrequentie aansluit bij de geconstateerde vervuiling</t>
  </si>
  <si>
    <t>CO2 regeling voor afzuiging en ventilatie</t>
  </si>
  <si>
    <t xml:space="preserve">Controle van de CO2 detector </t>
  </si>
  <si>
    <t>Controle op het functioneren van de kleppen; eventuele vervuiling verwijderen</t>
  </si>
  <si>
    <t xml:space="preserve">Voor de afzuiging en ventilatie wordt verwezen naar de desbetreffende onderhoudsactiviteit </t>
  </si>
  <si>
    <t>Centraal stofzuigsysteem</t>
  </si>
  <si>
    <t>Controleren vervuiling ventilatorhuis / motor</t>
  </si>
  <si>
    <t>Controleren leidingnet, aansluitpunten en kleppen</t>
  </si>
  <si>
    <t>Controleren stofzuigslag en hulpstukken</t>
  </si>
  <si>
    <t>Verlichting armatuur downlighters; Verlichting armatuur; Verlichting terrein (gevelverlichting/lichtmast); Overige verlichtingsarmaturen (spots e.d.)</t>
  </si>
  <si>
    <t>Reinigen van binnen- en buitenzijde van armaturen, roosters en spiegeloptieken</t>
  </si>
  <si>
    <t>Vervangen van defecte lichtbronnen</t>
  </si>
  <si>
    <t>Vervangen van defecte ontstekers, indien van toepassing</t>
  </si>
  <si>
    <t>Milieuvriendelijk afvoeren van de fluorescentielampen en overige materialen</t>
  </si>
  <si>
    <t>Controleren op armatuurbreuken</t>
  </si>
  <si>
    <t>Controle van de elektrische aansluiting</t>
  </si>
  <si>
    <t>Controleren op functioneren 24 uur/ dag of op daglichtsensor</t>
  </si>
  <si>
    <t>Verlichting reclame</t>
  </si>
  <si>
    <t>Reinigen van armaturen</t>
  </si>
  <si>
    <t>Controleren op armatuurbreuken ivm lekkage</t>
  </si>
  <si>
    <t>Vervangen van defecte lampen (primaire en/ of reserve)</t>
  </si>
  <si>
    <t>Controleren of de reservelamp functioneert</t>
  </si>
  <si>
    <t>Noodverlichtingsinstallatie centraal (armaturen); Noodverlichtingsinstallatie decentraal (armaturen); Vluchtwegpictogrammen</t>
  </si>
  <si>
    <t>Controleren op directe inschakeling bij spanningsuitval</t>
  </si>
  <si>
    <t>Controleren op brandduur (minimaal 60 minuten) in nood</t>
  </si>
  <si>
    <t>Controleren van batterijconditie (bij decentrale ornamenten), zonodig vervangen</t>
  </si>
  <si>
    <t>Controleren van de staat van de armatuur, zonodig reinigen</t>
  </si>
  <si>
    <t>Continue brandende nood- en richtverlichting, lampen vervangen (niet zijnde LED)</t>
  </si>
  <si>
    <t>Controleren leesbaarheid van de verwijzingsbordjes (pictogrammen/ tekstborden) volgens NEN 1838. Bij onleesbaarheid verwijzingsbord schoonmaken cq vervangen Een te vervangen tekstbord vervangen door een overeenkomstig pictogram</t>
  </si>
  <si>
    <t>Controleren van de (LED-)lampen op leesbaarheid van de pictogrammen Bij onvoldoende luminantie of een afwijkende kleurweergave door verloop van het kleurenspectrum waardoor de pictogrammen niet of onvoldoende leesbaar zijn, dient de LED te worden vervangen</t>
  </si>
  <si>
    <t>Rapportage conform ISSO publicatie 79</t>
  </si>
  <si>
    <t>Liften</t>
  </si>
  <si>
    <t>Jaarfrequentie Lift goederen (afh v leverancier)</t>
  </si>
  <si>
    <t>ook gekoppeld met HFW040-A</t>
  </si>
  <si>
    <t>Machinekamer :</t>
  </si>
  <si>
    <t>Controleren en reinigen besturingskast en liftmotor</t>
  </si>
  <si>
    <t>Controleren, reinigen en smeren van kopieertoestel, snelheidsbegrenzer, tractieschijf, remconstructie en ventilator</t>
  </si>
  <si>
    <t>Controleren van wormkast/ reductor op afdichting, slijtage en lagering</t>
  </si>
  <si>
    <t>Controleren van instelling tijdrelais en thermische beveiliging</t>
  </si>
  <si>
    <t>Controleren van de tornmogelijkheden</t>
  </si>
  <si>
    <t>Kooi :</t>
  </si>
  <si>
    <t>Beproeven van blokkeer/ noodschakelaar/ bediening</t>
  </si>
  <si>
    <t>Controleren van telefoontoestel/ noodverlichting</t>
  </si>
  <si>
    <t>Beproeven van vollastcontact overbelasting</t>
  </si>
  <si>
    <t>Reinigen, smeren en beproeven van grendelmotor/ schaats</t>
  </si>
  <si>
    <t>Reinigen en controleren van fotocel</t>
  </si>
  <si>
    <t>Reinigen, smeren en controleren van ventilator</t>
  </si>
  <si>
    <t>Smeren van vanginrichting</t>
  </si>
  <si>
    <t>Smeren en controleren van kooiluiksluiting</t>
  </si>
  <si>
    <t>Reinigen van kooidak</t>
  </si>
  <si>
    <t>Schacht :</t>
  </si>
  <si>
    <t>Controleren, reinigen en smeren van leidschijf</t>
  </si>
  <si>
    <t>Controleren bevestiging, geleiding en borging van tegenwicht</t>
  </si>
  <si>
    <t>Controleren van leidsloffen, eventueel olie bijvullen</t>
  </si>
  <si>
    <t>Controleren van eindcontacten</t>
  </si>
  <si>
    <t>Controleren van besturingskabels op souplesse en bevestiging</t>
  </si>
  <si>
    <t>Controleren van draagkabels op spanning en bevestiging</t>
  </si>
  <si>
    <t>Controleren van kopieerkabels op spanning en beschadiging</t>
  </si>
  <si>
    <t>Beproeven van stuitingen</t>
  </si>
  <si>
    <t>Controleren van schachtwand en –verlichting</t>
  </si>
  <si>
    <t>Reinigen van put en geleiders</t>
  </si>
  <si>
    <t>Schachttoegangen :</t>
  </si>
  <si>
    <t>Controleren en smeren van grendels, beproeven contact</t>
  </si>
  <si>
    <t>Reinigen en controleren van deurcontact</t>
  </si>
  <si>
    <t>Controleren en smeren van schatdeur en beplanting</t>
  </si>
  <si>
    <t>Beproeven en smeren van deurdrangers en dictatoren</t>
  </si>
  <si>
    <t>Controleren van signalering, evt lampjes vervangen</t>
  </si>
  <si>
    <t>Reinigen en controleren van grendelbak</t>
  </si>
  <si>
    <t>Aanvullende handelingen voor hydraulische liften :</t>
  </si>
  <si>
    <t>Reinigen van filters; oliereservoir controleren en bijvullen</t>
  </si>
  <si>
    <t>Controleren van slangverbindingen</t>
  </si>
  <si>
    <t>Controleren van oliepomp op geluid</t>
  </si>
  <si>
    <t>Controleren van keerringen van de plunjers op lekkage</t>
  </si>
  <si>
    <t>Controleren van stuurblok op lekkage</t>
  </si>
  <si>
    <t>Contoleren van instellingen</t>
  </si>
  <si>
    <t>Jaarfrequentie Lift personen (afh v leverancier)</t>
  </si>
  <si>
    <t>Jaarfrequentie Lift personen/ goederen (afh v leverancier)</t>
  </si>
  <si>
    <t>Traplift</t>
  </si>
  <si>
    <t>Controleren, reinigen en smeren van de liftgeleidingen</t>
  </si>
  <si>
    <t>Controleren van de motor en de overige transportcomponenten</t>
  </si>
  <si>
    <t>Controleren van het hefplateau cq de stoel</t>
  </si>
  <si>
    <t>Controleren van de remmen en de vergrendelingen</t>
  </si>
  <si>
    <t>Controleren van de elektrische aansluitingen en het functioneren van de elektrische componenten</t>
  </si>
  <si>
    <t>Hoogwerker</t>
  </si>
  <si>
    <t xml:space="preserve">Hulpmateriaal ter beschikking gesteld door opdrachtgever </t>
  </si>
  <si>
    <t>Controle door een deskundig persoon op gebied van materiaalveiligheid of de hoogwerker voldoet aan de eisen voor veilig werken</t>
  </si>
  <si>
    <t>Controle volgens NEN-EN 280</t>
  </si>
  <si>
    <t>Smering ketting (2 x per jaar)</t>
  </si>
  <si>
    <t>Jaarlijkse keuring door gecertificeerde instantie</t>
  </si>
  <si>
    <t>Klimvoorzieningen (ladder, trap, steiger)</t>
  </si>
  <si>
    <t>Het betreft de volgende klimvoorzieningen (kv):</t>
  </si>
  <si>
    <t>Vouwladder</t>
  </si>
  <si>
    <t>Klimbeugel met veiligheidskooi</t>
  </si>
  <si>
    <t>Trapleer</t>
  </si>
  <si>
    <t>Vlizotrap</t>
  </si>
  <si>
    <t>Steiger</t>
  </si>
  <si>
    <t xml:space="preserve">Controle werkzaamheden algemeen </t>
  </si>
  <si>
    <t>Controleer of de kv schoon en vetvrij is</t>
  </si>
  <si>
    <t>Controleer de kv op beschadigingen</t>
  </si>
  <si>
    <t>Controleer of de scharnierpunten gangbaar zijn en gefixeerd kunnen worden</t>
  </si>
  <si>
    <t>Controleer of de eventuele hulpstukken op doeltreffend bevestigd kunnen worden</t>
  </si>
  <si>
    <t>Controleer of de kv in alle posities stabiel opgesteld kan worden op een vlakke ondergrond</t>
  </si>
  <si>
    <t>Controleer de treden/ sporten en hun bevestiging in het frame</t>
  </si>
  <si>
    <t>Vermeld de uitgevoerde werkzaamheden en de resultaten in het logboek</t>
  </si>
  <si>
    <t>Plak een ingevulde sticker op de kv</t>
  </si>
  <si>
    <t>(Vouw)ladder, trapleer</t>
  </si>
  <si>
    <t>Controleer of de kunststofvoetstukken aanwezig zijn en geen zodanige slijtage vertonen, dat ze bij gebruik niet meer functioneel zijn</t>
  </si>
  <si>
    <t>(Rol)steiger</t>
  </si>
  <si>
    <t>Controleer of de valbescherming/ leuning aangebracht is</t>
  </si>
  <si>
    <t>Controleer of het rolmechanisme en de vergrendeling goed functioneert</t>
  </si>
  <si>
    <t>Valbescherming (harnassen, veiligheidslijnen)</t>
  </si>
  <si>
    <t>Controleren of de juiste middelen beschikbaar zijn voor het doel (belasting, maatvoering, lijnlengte)</t>
  </si>
  <si>
    <t>Controleren valbescherming op compleetheid en beschadigingen</t>
  </si>
  <si>
    <t>Controleren van valdempers, karabijnhaken ed opsluiting en juist functioneren</t>
  </si>
  <si>
    <t>Indien van toepassing: controle van vaste bevestigingspunten</t>
  </si>
  <si>
    <t>Valbeschermers, die bij een valpartij betrokken zijn geweest, dienen door de leverancier te worden geïnspecteerd</t>
  </si>
  <si>
    <t>Noodstroomaggregaat (NSA)</t>
  </si>
  <si>
    <t>Controleren koppeling en aansluitingen van motor, filters en meetapparatuur</t>
  </si>
  <si>
    <t>Controleren luchtvoorziening en luchtfilter; indien nodig vervangen</t>
  </si>
  <si>
    <t>Controleren ruimteventilatie met kanalen, kleppen, motoren enz</t>
  </si>
  <si>
    <t>Controleren smeeroliecircuit en vervangen smeeroliefilters</t>
  </si>
  <si>
    <t>Controleren de omschakeling (met werkschakelaar) op goede werking, en het functioneren van bedieningsspoelen, - veren, hulpcontacten, afbrandcontacten, vergrendelingen, beveiligingen (automaat- en smeltveiligheden), motoren, - stuurschakelaars enz</t>
  </si>
  <si>
    <t>Uitvoeren van een synchronisatietest met het daarvoor bestemde meetinstrument</t>
  </si>
  <si>
    <t>Controleren en afstellen van de gelijkrichter op goede werking</t>
  </si>
  <si>
    <t>Noteren vereiste gegevens in het logboek</t>
  </si>
  <si>
    <t>(Noodstroom)aggregaten (oliegestookt) met een totaalvermogen vanaf 20 kW dienen te beschikken over een basis rapport (EBI rapport) De installatie moet ook periodiek worden geïnspecteerd De frequentie wordt bepaald door een EBI-deskundige en staat vermeld in het basis rapport  Indien het (noodstroom)aggregaat ook gebruikt wordt voor opwekking van elektriciteit voor eigen gebruik of peekshaving dient deze ook te beschikken over een EBI rapport Het (laten) verrichten van deze keuringen behoort bij het werk (conform SCIOS methodiek scope 4 en 6)</t>
  </si>
  <si>
    <t>Brandstoftank noodstroomaggregaat (NSA)</t>
  </si>
  <si>
    <t>Controleren brandstofvoorziening op goede werking, inclusief de dagtank en onder- en bovengrondse brandstoftanks</t>
  </si>
  <si>
    <t>Controleer de brandstoftank op aanwezigheid van water en sludge; zonodig verwijderen en overeenkomstig de milieuvoorschriften verwijderen</t>
  </si>
  <si>
    <t>Het jaarlijks bemonsteren van de inhoud van de tank (conform SCIOS Scoop 4 (EBI 2017))</t>
  </si>
  <si>
    <t>Maandelijks visueel inspecteren van de dieseltank op inhoud en lekkage conform SCIOS Scoop 4 (EBI 2017)</t>
  </si>
  <si>
    <t>Eens per 10 jaar herkeuring van de dieseltank (conform SCIOS Scoop 4 (EBI 2017))</t>
  </si>
  <si>
    <t>Proefdraaien/ testen:</t>
  </si>
  <si>
    <t>Controleren motor op verontreiniging, losse of gebroken delen</t>
  </si>
  <si>
    <t>Controleren V-snaren</t>
  </si>
  <si>
    <t>Controleren oliepeil en vloeistofniveau van het koelsysteem</t>
  </si>
  <si>
    <t>Controleren bedieningspaneel</t>
  </si>
  <si>
    <t>Controleren eventuele andere specifieke onderdelen per type motor</t>
  </si>
  <si>
    <t>Controleren vloeistofniveau en de spanning van de aanwezig accubatterijen</t>
  </si>
  <si>
    <t>Proefdraaien volgens normtijd buiten normale bedrijfstijd door het uitschakelen van de hoofdvoeding</t>
  </si>
  <si>
    <t>Controleren meters tijdens draaien</t>
  </si>
  <si>
    <t>Controleren werkelijke belasting in relatie tot het vermogen</t>
  </si>
  <si>
    <t>Controleren motor tijdens draaien op lekkage en geluid</t>
  </si>
  <si>
    <t>Controleren stand schakelaars na het draaien tbv automatisch bedrijf</t>
  </si>
  <si>
    <t>Noteren gegevens in het logboek</t>
  </si>
  <si>
    <t>Bijkomende werkzaamheden:</t>
  </si>
  <si>
    <t>Controleren of de noodverlichting in werking is getreden</t>
  </si>
  <si>
    <t>Controle van de gehele installatie na herinschakelen hoofdschakelaar</t>
  </si>
  <si>
    <t>Noodstroom, No-break</t>
  </si>
  <si>
    <t>Controleren van de accubatterijen</t>
  </si>
  <si>
    <t>Uitvoeren van de ontlaadtest</t>
  </si>
  <si>
    <t>Persluchtcompressor/Persluchtinstallatie algemeen</t>
  </si>
  <si>
    <t>Visueel controleren van het leidingnet</t>
  </si>
  <si>
    <t>Aftappen drukvat</t>
  </si>
  <si>
    <t>Controleren vriesdrogers op goede werking</t>
  </si>
  <si>
    <t>Aftappen condenspotten van vriesdrogers</t>
  </si>
  <si>
    <t>Controleren luchtslangen op beschadigingen</t>
  </si>
  <si>
    <t>Reinigen van compressorluchtfilter</t>
  </si>
  <si>
    <t>Controleren van oliepeil compressor</t>
  </si>
  <si>
    <t>Controleren van V-snaren en riemschijven/ poelies</t>
  </si>
  <si>
    <t>Controleren van luchtkranen en kleppen op afdichting en gangbaarheid</t>
  </si>
  <si>
    <t>Controleren van luchtkleppen en regeling op luchtopbrengst en goede werking</t>
  </si>
  <si>
    <t>Controleren van regeling en beveiliging op goede werking</t>
  </si>
  <si>
    <t>Gassenbeveiliging (Gasgebrekklep, B-klep)</t>
  </si>
  <si>
    <t>Visueel controleren van het plaatsing in het leidingnet</t>
  </si>
  <si>
    <t>De klep is fabrieksmatig afgesteld, normaliter dient de instelling niet gewijzigd te worden</t>
  </si>
  <si>
    <t>Controleren of uitwendige oorzaken (water, vuil, hitte) het functioneren van de klep kunnen belemmeren</t>
  </si>
  <si>
    <t>Regelinstallatie</t>
  </si>
  <si>
    <t>Controleren van de goede werking van alle regelingen, zoals oa maar niet uitsluitend: regelorganen, zoals schakelklokken, weersafhankelijke regelingen, temperatuurregelaars, schakelaars, thermostaten, voelers, hygrostaten, frequentieregelaars, regelorganen, aanstuursignalen naar de klepmotoren en brandkleppen Instelling van de thermische pakketten, motorbeveiligingen, werkschakelaars, magneetschakelaars, toerenregelaars, signaallampen en neventableaus</t>
  </si>
  <si>
    <t>Activiteiten omschreven bij E030 (In kader NEN1010 en NEN3140)</t>
  </si>
  <si>
    <t>Controleren en testen GBS modem en verbindingen op goede werking</t>
  </si>
  <si>
    <t>Controle of de regelaars stabiel regelen</t>
  </si>
  <si>
    <t>Controleren van draadverbindingen in de regelkast</t>
  </si>
  <si>
    <t>Controleren van interne en externe alarmverbindingen</t>
  </si>
  <si>
    <t>Controleren en simulering van brandschakeling</t>
  </si>
  <si>
    <t>Controle en vastleggen van instellingen en parameters</t>
  </si>
  <si>
    <t>Controle ingestelde bezettingstijden</t>
  </si>
  <si>
    <t>Controle tijd, eventueel zomer/ winter</t>
  </si>
  <si>
    <t>Test overwerkschakeling</t>
  </si>
  <si>
    <t>Controle optimale start optimalisering</t>
  </si>
  <si>
    <t>Test dag / nachtsituatie (met minimale bewaking)</t>
  </si>
  <si>
    <t>Uitlezen en beoordelen historie</t>
  </si>
  <si>
    <t>Controle / werking hulpapparatuur</t>
  </si>
  <si>
    <t>Controle regelomschrijvingen, zonodig aanpassen en systeemwijzigingen direct verwerken in de regelomschrijving</t>
  </si>
  <si>
    <t>Controle van de schema’s in de regelkasten en eventuele wijzigingen direct verwerken op de schema’s</t>
  </si>
  <si>
    <t>Energie- en flowmeters ijken en verbindingen testen, zodat de weergaven in het GBS overeenkomen met het werkelijk verbruik</t>
  </si>
  <si>
    <t>Rapporteren van defecten</t>
  </si>
  <si>
    <t>Intercom/videofooninstallatie</t>
  </si>
  <si>
    <t>Bij conventionele camera's, controleren van de instellingen van de opnamebuis met name de targetspanning</t>
  </si>
  <si>
    <t>Controleren van de camera en monitorselecties en eventuele aanwezige afstandbedieningsfuncties van de camera op een goede werking</t>
  </si>
  <si>
    <t>Inbraakalarminstallatie</t>
  </si>
  <si>
    <t>Controleren of Programma van Eisen, logboek, tekeningen, opleverrapport, certificaat en beveiligingsplan aanwezig zijn en voldoen aan de huidige situatie</t>
  </si>
  <si>
    <t>Melden onderhoud aan Particuliere Alarmcentrale (PAC) / Afmelden aan PAC</t>
  </si>
  <si>
    <t xml:space="preserve">Controle energievoorziening, primair netvoeding, secondair accu, noodvoeding </t>
  </si>
  <si>
    <t>Visueel controleren van het alarmpaneel/ centrale</t>
  </si>
  <si>
    <t>Visueel controleren van detectoren, passief infraroodmelders (vrij zicht, ed) Worden er ook glasbreuk-/ magneetcontacten, kluisdetectoren gebruikt? Dan deze controleren op aansluiting</t>
  </si>
  <si>
    <t>Controleren glasbreuk-/ magneetcontacten, kluisdetectoren op aansluiting</t>
  </si>
  <si>
    <t>Controle, functietesten van de alarmdetectoren, overvalsknoppen op goede werking</t>
  </si>
  <si>
    <t>Testen selectieve alarmcircuits</t>
  </si>
  <si>
    <t>Controleren van alarmpunt, optische en akoestische alarmgevers op goede werking</t>
  </si>
  <si>
    <t>Controleren van de correcte ontvangst van de alarmmelding door de alarmcentrale/ bewaking</t>
  </si>
  <si>
    <t>Controle op de ontvangst door de PAC van codes of teksten conform de risicoklasse</t>
  </si>
  <si>
    <t>Controleren van de doormeldfunctie van de storingsmelding naar het GBS/ GIS</t>
  </si>
  <si>
    <t>Controleren van de doormeldfunctie van de alarmmelding/ -doormelding dmv verificatie</t>
  </si>
  <si>
    <t>Navragen of melding op het controlepaneel/ systeem binnenkomt</t>
  </si>
  <si>
    <t>Deurvasthoudinrichting/Nooddeuren/Signaleringen</t>
  </si>
  <si>
    <t>Controleren meldingen (Logboek ,IBC)</t>
  </si>
  <si>
    <t>Visueel controleren van het deurterminals</t>
  </si>
  <si>
    <t>Visueel controleren van deurgrendels en voedingsunit</t>
  </si>
  <si>
    <t xml:space="preserve">Controleren van de werking deurterminals  </t>
  </si>
  <si>
    <t>Controleren van de doormeldfunctie van de alarmmelding naar inbraakcentrale</t>
  </si>
  <si>
    <t>Controleren van melding van brandmeldinstallatie naar deurterminal en opensturen/ vrijgave van de deur</t>
  </si>
  <si>
    <t>Signalering individuele waterdetectie</t>
  </si>
  <si>
    <t>Visueel controleren van het alarmpaneel</t>
  </si>
  <si>
    <t>Controle van alle detectoren (cavia)</t>
  </si>
  <si>
    <t>Controleren van doormelding naar alarmcentrale/ bewaking</t>
  </si>
  <si>
    <t>Controleren van doormelding naar storingsmelding naar GBS/ GIS</t>
  </si>
  <si>
    <t>Controleren van doormelding naar PZI installatie (indien van toepassing)</t>
  </si>
  <si>
    <t>Signalering individuele gasdetectie</t>
  </si>
  <si>
    <t>Assistentie derden (indien van toepassing)</t>
  </si>
  <si>
    <t>Controleren van doorsignalering bij het in werking treden van de sensor</t>
  </si>
  <si>
    <t>Controleren van de ijking van de sensor vwb het alarmniveau</t>
  </si>
  <si>
    <t>Rapportage van de metingen</t>
  </si>
  <si>
    <t>Centraal bedienpaneel (t.b.v. verlichting e.d.); Noodverlichtingsinstallatie, armatuurbewaking</t>
  </si>
  <si>
    <t xml:space="preserve">Visueel controleren van bedieningstableaus </t>
  </si>
  <si>
    <t>Controleren van de doormeldfunctie van de storingsmelding naar de gebruiker (indien van toepassing)</t>
  </si>
  <si>
    <t>Controleren van de correcte ontvangst van de storingsmelding naar het GBS/ GIS (indien van toepassing)</t>
  </si>
  <si>
    <t>Beletsignalering (MIVA-installaties)</t>
  </si>
  <si>
    <t>Visuele inspectie bevestiging trekkoorden en geleidingsogen</t>
  </si>
  <si>
    <t>Controleren en testen trekcontacten</t>
  </si>
  <si>
    <t>Controleren en testen akoestisch signaal</t>
  </si>
  <si>
    <t>Controleren en testen afstelling akoestische signalering</t>
  </si>
  <si>
    <t>Controleren en testen optische signalering</t>
  </si>
  <si>
    <t>Antenne-inrichting/CAI</t>
  </si>
  <si>
    <t>Controle van de goede werking</t>
  </si>
  <si>
    <t>Controle van de (dak)opstelling van de antenne, indien van toepassing</t>
  </si>
  <si>
    <t>Controle van de elektrische aansluitingen en dakdoorvoeringen</t>
  </si>
  <si>
    <t>Controle van de overspanningsbeveiliging Zie ook PPO-code E140-A</t>
  </si>
  <si>
    <t>Personenoproepinstallatie/Geluidinstallatie</t>
  </si>
  <si>
    <t>Visueel controleren van de centrale apparatuur</t>
  </si>
  <si>
    <t>Controleren van de installatie op goede werking</t>
  </si>
  <si>
    <t>Controleren van de doormeldfunctie naar de PZI-piepers</t>
  </si>
  <si>
    <t>Controle van de correcte ontvangst van de oproepsignalen</t>
  </si>
  <si>
    <t>CO/LPG installatie</t>
  </si>
  <si>
    <t>Raadpleeg de voorschriften van de leverancier</t>
  </si>
  <si>
    <t>Controleren van de elektrische aansluitingen en de bekabeling</t>
  </si>
  <si>
    <t>Controleren van de besturingskast, inwendig en uitwendig</t>
  </si>
  <si>
    <t>Kalibratie van de CO/ LPG sensoren</t>
  </si>
  <si>
    <t>Controleren van de signaleringsborden en akoestische signaalgevers</t>
  </si>
  <si>
    <t>Controleren van de testfuncties</t>
  </si>
  <si>
    <t>Controleren van de werking van de noodstroomvoorziening</t>
  </si>
  <si>
    <t>Verkeerslichtinstallatie</t>
  </si>
  <si>
    <t>Kalibratie van de detectielussen, sensoren</t>
  </si>
  <si>
    <t>Elektrische raamsluiter</t>
  </si>
  <si>
    <t>Controleren, afstellen en smeren van alle bewegende delen, scharnieren, draaipunten en sloten</t>
  </si>
  <si>
    <t>Controleren en afstellen van elektrische / hydraulische aandrijfunits</t>
  </si>
  <si>
    <t>Controleren en afstellen van beveiliging- en detectiesysteem</t>
  </si>
  <si>
    <t>Controleren van de algehele functie</t>
  </si>
  <si>
    <t>Toegang automatische draaideur/deurdranger</t>
  </si>
  <si>
    <t>Controleren van de openingsdemping (indien nodig bijstellen)</t>
  </si>
  <si>
    <t>Controleren trillingdemper bedieningsarm</t>
  </si>
  <si>
    <t>Onderling afstemmen van tijden bij dubbele deur</t>
  </si>
  <si>
    <t>Toegang automatische schuifdeur</t>
  </si>
  <si>
    <t>Controleren van de openingsbreedte</t>
  </si>
  <si>
    <t>Controleren van de openingssnelheid</t>
  </si>
  <si>
    <t>Controleren van de sluitsnelheid</t>
  </si>
  <si>
    <t>Controleren van de sluitdemping</t>
  </si>
  <si>
    <t>Controleren van hoogteverschil deurvleugels (indien nodig bijstellen)</t>
  </si>
  <si>
    <t>Controleren en reinigen van het loopwerk</t>
  </si>
  <si>
    <t>Controleren van band- of kettingspanning</t>
  </si>
  <si>
    <t>Controleren van vrije loop deur</t>
  </si>
  <si>
    <t>Beproeven van elektrisch slot</t>
  </si>
  <si>
    <t>Controleren van werking deur bij spanningsuitval</t>
  </si>
  <si>
    <t>Controleren van fotocel</t>
  </si>
  <si>
    <t>Controleren van knelbeveiliging</t>
  </si>
  <si>
    <t>Toegang kantel-/overheaddeur</t>
  </si>
  <si>
    <t>Controleren van geleiderollen en -as</t>
  </si>
  <si>
    <t>Controleren van bevestigingsmiddelen</t>
  </si>
  <si>
    <t>Controleren van grendels / sloten</t>
  </si>
  <si>
    <t>Controleren van conditie staalkabels en kabel-geleiderollen</t>
  </si>
  <si>
    <t>Controleren van veerbreukbeveiliging</t>
  </si>
  <si>
    <t>Reinigen en smeren van de delen die daarvoor in aanmerking komen</t>
  </si>
  <si>
    <t>Controleren van de vanginrichting</t>
  </si>
  <si>
    <t>Controleren van loopdeur en vergrendeling</t>
  </si>
  <si>
    <t>Controleren van algemene werking</t>
  </si>
  <si>
    <t>Controleren van de segmenten</t>
  </si>
  <si>
    <t>Controleren van de vensters</t>
  </si>
  <si>
    <t>Indien elektrisch:</t>
  </si>
  <si>
    <t>Controleren van onderloopbeveiligingen</t>
  </si>
  <si>
    <t>Controleren van aandrijving en slipkoppeling</t>
  </si>
  <si>
    <t>Toegang tourniquet deur</t>
  </si>
  <si>
    <t>Toegang hek</t>
  </si>
  <si>
    <t>Controleren van wielen en loopvlakken</t>
  </si>
  <si>
    <t>Controleren van sloten, scharnieren en aanslagen</t>
  </si>
  <si>
    <t>Controleren van kettingen, aandrijfstangen en motoren</t>
  </si>
  <si>
    <t>Controleren van knelbeveiligingen</t>
  </si>
  <si>
    <t>Reinigen en smeren van onderdelen die daarvoor in aanmerking komen</t>
  </si>
  <si>
    <t>Controle hydraulische unit</t>
  </si>
  <si>
    <t>Controleren van slipkoppelingen</t>
  </si>
  <si>
    <t>Controleren van aandrijving / besturingskast op lekkage bij buitenopstelling</t>
  </si>
  <si>
    <t>Controleren van het uitzicht op het hek, (alhoewel geen PPO, is het van belang in verband met de veiligheid van de gebruiker In een slechte situatie zal de gebruiker hierop worden gewezen)</t>
  </si>
  <si>
    <t>Toegang slagboom</t>
  </si>
  <si>
    <t>Controleren van mechanische overbrenging</t>
  </si>
  <si>
    <t>Reinigen, smeren en afstellen van onderdelen die daarvoor in aanmerking komen</t>
  </si>
  <si>
    <t>Controleren van tijdvertraging en indien nodig afstellen</t>
  </si>
  <si>
    <t>Controleren van handbediening</t>
  </si>
  <si>
    <t>Controleren van voertuigdetectoren</t>
  </si>
  <si>
    <t>Controleren van elektrische besturing op afstand en controleren van evt monitor</t>
  </si>
  <si>
    <t>Controleren van verkeerslichten of obstakelverlichting</t>
  </si>
  <si>
    <t>Controleren op aanwezigheid breekpen</t>
  </si>
  <si>
    <t>Controleren op goede werking van de intercom</t>
  </si>
  <si>
    <t>Stookruimte, opstellingsruimte, technische ruimte</t>
  </si>
  <si>
    <t>Controleren of er geen brandbare materialen en andere materialen zijn opgeslagen en andere materialen die er niet thuishoren Ongeoorloofde opslag verwijderen of melden</t>
  </si>
  <si>
    <t>Controle van de benodigde ventilatievoorzieningen</t>
  </si>
  <si>
    <t>Controleren of de leidingdoorvoeren voorzien zijn van de vereiste brandwerende isolatie</t>
  </si>
  <si>
    <t>Controle of er geen openingen/ kieren in de brandcompartimentering zijn</t>
  </si>
  <si>
    <t>Controle van vulslangen op aanwezigheid en geschiktheid Vulslangen dienen losgekoppeld en opgehangen te zijn</t>
  </si>
  <si>
    <t>Controle van installatiedelen op lekkages en corrosie; isolatiemateriaal controleren op beschadigingen</t>
  </si>
  <si>
    <t>Controle van de leesbaarheid van naamplaten</t>
  </si>
  <si>
    <t>Controle van de brandschakelaar op goede werking en aanwezigheid bedienhendel</t>
  </si>
  <si>
    <t>Controle van de van de deurdranger op goede werking</t>
  </si>
  <si>
    <t>Controle van de gasdetectieapparatuur (indien aanwezig) op de juiste werking</t>
  </si>
  <si>
    <t>De ruimte dient bezemschoon gehouden te worden</t>
  </si>
  <si>
    <t>Verwarming gaskachel; Verwarming gevelkachel</t>
  </si>
  <si>
    <t>Voorschriften NEN 1078 van toepassing</t>
  </si>
  <si>
    <t>Afnemen buitenmantel</t>
  </si>
  <si>
    <t>Controleren op oxidatie en bevestiging rookgasafvoer, indien onbetrouwbaar dan melden voor vervanging</t>
  </si>
  <si>
    <t>Reinigen rookgasgangen</t>
  </si>
  <si>
    <t>Reinigen hoofdbrander, waakvlambrander en luchtwegen</t>
  </si>
  <si>
    <t>Controleren en reinigen van luchttoevoerroosters opstelruimte</t>
  </si>
  <si>
    <t>Controleren van leidingen op lekkage</t>
  </si>
  <si>
    <t>Controleren van kranen op lekkage en gangbaarheid</t>
  </si>
  <si>
    <t>Controleren van gasvoordruk en branderdruk</t>
  </si>
  <si>
    <t>Controleren thermokoppel en thermostaat</t>
  </si>
  <si>
    <t>Proefstoken, afstellen van hoofd- en waakvlambrander (incl CO en CO2-meting)</t>
  </si>
  <si>
    <t>Aanbrengen buitenmantel</t>
  </si>
  <si>
    <t>Verwarming HR ketel gas; Verwarming HR luchtverwarmer gas; Verwarming VR ketel gas; Verwarming VR luchtverwarmer gas</t>
  </si>
  <si>
    <t>Reinigen/ inspecteren van de rookgasgangen (rookgaszijdig oppervlak en koeler)</t>
  </si>
  <si>
    <t>Reinigen en inspecteren van branderbed en ondergelegen platen</t>
  </si>
  <si>
    <t>Reinigen bemanteling</t>
  </si>
  <si>
    <t>Reinigen rookkast en trekonderbreker</t>
  </si>
  <si>
    <t>Controleren van leidingen/ flensverbindingen op lekkage</t>
  </si>
  <si>
    <t>Controleren (visueel) van ketel en warmtewisselaar op lekkage</t>
  </si>
  <si>
    <t>Reinigen gasstraat, branderbed en waakvlambrander</t>
  </si>
  <si>
    <t>Reinigen en controleren thermokoppel, ontsteking en ionisatiepennen</t>
  </si>
  <si>
    <t>Controleren van werking gasblok en/ of motorgestuurde gasklep</t>
  </si>
  <si>
    <t>Proefstoken, afstellen brandergedeelte (controleren van opstart, rookgasafvoer en doven van vlam)</t>
  </si>
  <si>
    <t>Verrichten van rendementsmeting en opstellen stookrapport</t>
  </si>
  <si>
    <t>Controleren (visueel) van elektrische leidingen en aansluitingen</t>
  </si>
  <si>
    <t>Schoonmaken ketelhuis direct na de onderhoudsbeurt (dit beperkt zich tot de vervuiling als gevolg van het onderhoud aan de ketel)</t>
  </si>
  <si>
    <t>Indien cv-ketel is uitgevoerd met ventilatorbrander dan dienen de volgende PPO-taken eveneens te worden uitgevoerd:</t>
  </si>
  <si>
    <t>Reinigen hogedrukbrander, ventilator en ventilatorkast</t>
  </si>
  <si>
    <t>Controleren werking gasstraat, motorgestuurde gaskleppen en magneetkleppen</t>
  </si>
  <si>
    <t>Opmerking:
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</si>
  <si>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 xml:space="preserve">Per 1 januari 2017 geldt voor alle gasgestookte watergevoerde ketels vanaf 1 MW, de nieuwe NOx- milieunorm van 70 mg/ nm3 (bij 3% O2) Indien bestaande installaties niet aan deze norm voldoen dan dient dit terstond te worden gemeld aan de Opdrachtgever </t>
  </si>
  <si>
    <t>Verwarming ketel Mot, hout, pellet; Brandstof aanvoeringsinstallatie en buffering</t>
  </si>
  <si>
    <t>Reinigen en inspecteren van rookgasgangen (rookgaszijdig oppervlak en koeler)</t>
  </si>
  <si>
    <t>Reinigen en inspecteren van vuurhaard</t>
  </si>
  <si>
    <t>Controleren van ketelbemetseling</t>
  </si>
  <si>
    <t>Reinigen van rookkast en trekonderbreker</t>
  </si>
  <si>
    <t>Visueel controleren van de ketel (uitwendig) op lekkage</t>
  </si>
  <si>
    <t>Controleren van warmtewisselaar</t>
  </si>
  <si>
    <t>Demonteren van brander</t>
  </si>
  <si>
    <t>Reinigen en controleren van ventilator, luchtklep, verstuiver, stuwplaat, ontstekingspennen ed</t>
  </si>
  <si>
    <t>Reinigen van ventilator en ventilatorkast</t>
  </si>
  <si>
    <t>Proefstoken, afstellen van brander gedeelte</t>
  </si>
  <si>
    <t>Controleren van het feedingsysteem en buffer op goede werking</t>
  </si>
  <si>
    <t>Controleren van de buffer op vocht- en schimmelvorming</t>
  </si>
  <si>
    <t>Het Activiteitenbesluit voor woon- en verblijfsgebouwen geeft per 29 januari 2018 aan dat een installatie met vast of vloeibare brandstof een nominaal thermisch ingangsvermogen groter dan 100kW of bij opstelling in een stookruimte wanneer de som van alle toestellen, boven het nominaal thermisch ingangsvermogen van 20kW, die op dezelfde brandstof worden gestookt, groter is dan 100kW dat deze eenmaal per 2 jaar verplicht gekeurd (scope 7c) dien(t)(en) te worden door een persoon die SCIOS-gecertificeerd is of een gelijkwaardige kwaliteit levert Het (laten) verrichten van deze keuringen behoort bij het werk</t>
  </si>
  <si>
    <t>Het Activiteitenbesluit voor woon- en verblijfsgebouwen geeft per 29 januari 2018 aan dat een installatie met vast of vloeibare brandstof een nominaal thermisch ingangsvermogen tussen 20kW en 100kW of bij opstelling in een stookruimte wanneer de som van alle toestellen, boven het nominaal thermisch ingangsvermogen van 20kW, die op dezelfde brandstof worden gestookt, groter is dan 100kW dat deze eenmaal per 4 jaar verplicht gekeurd (scope 7c) dien(t)(en) te worden door een persoon die SCIOS-gecertificeerd is of een gelijkwaardige kwaliteit levert Het (laten) verrichten van deze keuringen behoort bij het werk</t>
  </si>
  <si>
    <t>Verwarming CV ketel olie</t>
  </si>
  <si>
    <t>Reinigen en controleren van ventilator, luchtklep, verstuiver, stuwplaat, ontstekingspennen en interne olieleidingen</t>
  </si>
  <si>
    <t>In- en uitwendig reinigen van oliepomp en filters</t>
  </si>
  <si>
    <t>Controleren van oliekleppen op goede werking</t>
  </si>
  <si>
    <t>Controleren van oliedrukken</t>
  </si>
  <si>
    <t>Controleren van olieslangen</t>
  </si>
  <si>
    <t>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t>
  </si>
  <si>
    <t>Bijvullen en ontluchten (indien nodig) als dit een tijd van 30 min niet overschrijdt</t>
  </si>
  <si>
    <t>Controleren van expansievat; algemene controle, controle op voordruk en zo nodig op druk brengen</t>
  </si>
  <si>
    <t xml:space="preserve">Controleren van ontluchters, aftappers, terugslagkleppen, lucht- en/ of vuilafscheiders, drukveiligheidskleppen, reduceren/ drukregelaars, filters, thermometers, manometers, pompen, kleppen, afsluiters, regelafsluiters op gangbaarheid, functioneren en lekkage </t>
  </si>
  <si>
    <t>Controle van navulautomaat op functioneren</t>
  </si>
  <si>
    <t>Controle vriespunt van met antivriesmiddel gevulde koelwatercircuits Indien nodig antivriesmiddelpercentage verhogen</t>
  </si>
  <si>
    <t>Visuele inspectie van de installatie, gericht op het functioneren en gangbaarheid van kranen, afsluiters en dergelijke</t>
  </si>
  <si>
    <t>Controleren van temperatuuropnemers</t>
  </si>
  <si>
    <t>Controleren/ testen circulatiepompen op technische staat, lekkage en goede werking</t>
  </si>
  <si>
    <t xml:space="preserve">Reparatie lekkages spindels, koppelingen, flenzen, draadaansluitingen en knelverbindingen </t>
  </si>
  <si>
    <t>Controleren gehele leidingnet, inclusief leidingen in schachten, leiding boven verlaagde plafonds en in kruipkelders op lekkage, gangbaarheid en functioneren afsluiters en appendages</t>
  </si>
  <si>
    <t>Controleren op aanwezigheid van corrosie</t>
  </si>
  <si>
    <t>Controleren van de isolatie op beschadigingen</t>
  </si>
  <si>
    <t xml:space="preserve">Controleren van de isolatie van GKW op dampdichtheid </t>
  </si>
  <si>
    <t>Radiator en/of convector, stralingspaneel</t>
  </si>
  <si>
    <t>Controleren radiator- en convector afsluiters en thermische kranen op lekkage en gangbaarheid</t>
  </si>
  <si>
    <t>Bijvullen en ontluchten (indien nodig) als dit een tijd van 30 minuten niet overschrijdt</t>
  </si>
  <si>
    <t>Controle en reinigen van convector putten</t>
  </si>
  <si>
    <t>Verbrandingsgasafvoer</t>
  </si>
  <si>
    <t>Controle op aanwezigheid van corrosie/ beschadigingen</t>
  </si>
  <si>
    <t>Controle op aanwezigheid van (rookgas)lekkages</t>
  </si>
  <si>
    <t>Controle op een deugdelijke bevestiging</t>
  </si>
  <si>
    <t>Verwarming elektrische ventilatiekachel</t>
  </si>
  <si>
    <t>Controleren van alle delen op beschadigingen</t>
  </si>
  <si>
    <t>Controleren van thermostaat op goede werking</t>
  </si>
  <si>
    <t>Verwarming elektrische radiator (olie)</t>
  </si>
  <si>
    <t>Controleren van radiator op olielekkage</t>
  </si>
  <si>
    <t>Elektrische (na)verwarming; Elektrische lint verwarming; Elektrische radiator</t>
  </si>
  <si>
    <t>Controleren aansluitingen kabels op beschadigingen</t>
  </si>
  <si>
    <t>Reinigen van vervuilde oppervlakken</t>
  </si>
  <si>
    <t>Controleren regeling op goede werking</t>
  </si>
  <si>
    <t>Indien de elektrische ventilatiekachel is aangesloten op de wandcontactdoos, inspectie volgens NEN 3140</t>
  </si>
  <si>
    <t>Verwarming/koeling met warmtepomp</t>
  </si>
  <si>
    <t>Bij installaties voorzien van een lekdetectiesysteem kan de onderhoudsfrequentie gehalveerd worden</t>
  </si>
  <si>
    <t xml:space="preserve">Controleer de gehele installatie in de technische ruimte op: </t>
  </si>
  <si>
    <t xml:space="preserve">- Lekkage </t>
  </si>
  <si>
    <t xml:space="preserve">- Vervuiling, verwijder deze </t>
  </si>
  <si>
    <t xml:space="preserve">- Ongeoorloofde opslag van materialen melden bij opdrachtgever </t>
  </si>
  <si>
    <t>Warmtepomp-Compressor:</t>
  </si>
  <si>
    <t>Reinigen of, indien van toepassing, vervanging van luchtfilters</t>
  </si>
  <si>
    <t>Controleren van aanwezigheid koudemiddel en eventuele aanwezigheid van vocht in het koudemiddel</t>
  </si>
  <si>
    <t>Filterdroger in koudemiddelcircuit:</t>
  </si>
  <si>
    <t>Controle op aanwezigheid van vocht en vervuiling; indien noodzakelijk filter vervangen</t>
  </si>
  <si>
    <t>Verdamper:</t>
  </si>
  <si>
    <t>Reinigen van de verdamperoppervlakken met een desinfecterend middel</t>
  </si>
  <si>
    <t>Lekbakken:</t>
  </si>
  <si>
    <t>Reinigen van de verdamperoppervlakken met een desinfecterend middel om groei van microbiologische organismen tegen te gaan</t>
  </si>
  <si>
    <t>Sinds 1 december 2013 is de EPBD-aircokeuring van kracht Dit betekend dat airconditioningsystemen met een koelvermogen  van meer dan 12 kW koelvermogen eens in de vijf jaar moeten worden gekeurd Het (laten) verrichten van deze keuringen behoort bij het werk</t>
  </si>
  <si>
    <t xml:space="preserve">Onderhoudsfrequentie per jaar voor installaties met een koudemiddel van 5 ton CO2 equivalent of meer volgens RLK: </t>
  </si>
  <si>
    <t>Koudevulmiddel: &gt; 500 ton CO2 equivalent</t>
  </si>
  <si>
    <t>Verwarming/koeling met warmte-/koudebronnen WKO</t>
  </si>
  <si>
    <t>Onderhoud van de TSA’s volgens voorschrift VW130-A</t>
  </si>
  <si>
    <t>Onderhoud van de bronpompen:</t>
  </si>
  <si>
    <t>- Controle op goede werking</t>
  </si>
  <si>
    <t>- Isolatieweerstandmeting: Als blijkt dat de isolatieweerstand van de onderwaterpompen een groot verloop heeft en beneden een waarde van 10 Mega-Ohm komt, dient deze onderwaterpomp gereviseerd te worden</t>
  </si>
  <si>
    <t>- Nuldrukmeting van de pomp: Wanneer de nuldruk, afname 0 m3/ h, meer dan 10% lager is dan de nuldruk bij oplevering, dient deze pomp gereviseerd te worden</t>
  </si>
  <si>
    <t>Onderhoud van de warmtepomp volgens VW110-A1/VW110-A2/VW110-A3, afhankelijk van hoeveelheid koudevulmiddel</t>
  </si>
  <si>
    <t>Spuien van de bronnen</t>
  </si>
  <si>
    <t>Verhelpen van kleine storingen</t>
  </si>
  <si>
    <t>Het uitvoeren van de navolgende inspecties:</t>
  </si>
  <si>
    <t>- Meten van de actuele waterstanden in de bronnen</t>
  </si>
  <si>
    <t>- Het meten van de actuele temperaturen in de bronnen</t>
  </si>
  <si>
    <t>- Controle van functioneren ontluchting van de bronnen</t>
  </si>
  <si>
    <t>- Peilen van de waterstanden in de peilfilters</t>
  </si>
  <si>
    <t>- Inspectie combineren met spuiactie waarbij de bron wordt schoon gepompt, water te lozen op het riool</t>
  </si>
  <si>
    <t>- Controle putbehuizing op waterdichtheid en mechanische gebreken</t>
  </si>
  <si>
    <t>- Controle van de elektrische aansluitingen in de putbehuizing</t>
  </si>
  <si>
    <t xml:space="preserve">- Reinigen en controleren op goede werking van de smoorkleppen, spuikleppen en injectiekleppen </t>
  </si>
  <si>
    <t>- Visuele controle van de bronkop op corrosie, water- en luchtdichtheid</t>
  </si>
  <si>
    <t>- Controle spuiwater op vaste vervuiling</t>
  </si>
  <si>
    <t>- Controleren op functioneren van temperatuur-, druk- en niveauopnemers. Controle of de aangegeven waarden overeenkomen met de werkelijke gemeten waarden</t>
  </si>
  <si>
    <t>- Watermeters: controle op goede werking</t>
  </si>
  <si>
    <t>- Energiemeters; controle op goede werking</t>
  </si>
  <si>
    <t>- Voordrukhandhavingstoestel: controle op goede werking</t>
  </si>
  <si>
    <t>- Leveltransmitters: controle of de aangegeven waarden overeenkomen</t>
  </si>
  <si>
    <t>- Afsluiters: controle gangbaarheid en op goede werking</t>
  </si>
  <si>
    <t>- Drukvaten: controle op goede werking</t>
  </si>
  <si>
    <t>- Controle van de afpomping van (beide) bronfilter(s)</t>
  </si>
  <si>
    <t>- Controle van drukverschil over de wisselaar grondwaterzijdig</t>
  </si>
  <si>
    <t>- Controle van drukken in bronnen en afpompingen met een daarbij behorend debiet</t>
  </si>
  <si>
    <t>- Controle op “luchtinsluiting” onderwaterpompen</t>
  </si>
  <si>
    <t>- Controle motorstromen bronpompen</t>
  </si>
  <si>
    <t>- Controle vervuiling motorrelais (brommend geluid)</t>
  </si>
  <si>
    <t>- Visuele controle regelkast</t>
  </si>
  <si>
    <t>- Frequentieomvormers: controle op goede werking en afstelling</t>
  </si>
  <si>
    <t>- Controle op beschadiging leidingisolatie</t>
  </si>
  <si>
    <t>Adviseren in optimale bedrijfsvoering</t>
  </si>
  <si>
    <t>Uitlezen op afstand ter controle van de installatie en ter bewaking van de thermische balans</t>
  </si>
  <si>
    <t>Analyse en rapportage (geschikt voor indienen bij de provincie) van thermische balans en advisering &amp; optimalisatie</t>
  </si>
  <si>
    <t>Registratie van de uitgevoerde werkzaamheden in het installatielogboek</t>
  </si>
  <si>
    <t xml:space="preserve">Het beheer en het onderhoud aan bodemenergiesystemen dient te worden uitgevoerd door een daartoe gecertificeerd en door het ministerie van Infrastructuur en Milieu erkend bedrijf volgens BRL SIKB 11000 en BRL KvINL 6000-21 </t>
  </si>
  <si>
    <t>Tegen Stroom Apparaat (warmtewisselaar)</t>
  </si>
  <si>
    <t>Controle op drukval over de wisselaar</t>
  </si>
  <si>
    <t>Controleren isolatiepakket</t>
  </si>
  <si>
    <t>Total-energy installatie/WKK installatie</t>
  </si>
  <si>
    <t>Het onderhoud uit te voeren door een gespecialiseerde onderhoudsbedrijf</t>
  </si>
  <si>
    <t>Raadpleeg de gebruiks- en onderhoudsdocumenten van de leverancier</t>
  </si>
  <si>
    <t>Aandachtspunten zijn:</t>
  </si>
  <si>
    <t>Controleren koppeling en aansluitingen van gasmotor en generator, filters en meetapparatuur</t>
  </si>
  <si>
    <t>Controleren brandstofvoorziening op goede werking</t>
  </si>
  <si>
    <t>Controleren van de beveiligingsvoorzieningen</t>
  </si>
  <si>
    <t>Controleren van de rookgasafvoer</t>
  </si>
  <si>
    <t>Controleren van de afgassenketel, warmtewisselaar stoom-/ heetwaterketel</t>
  </si>
  <si>
    <t>Controleren de synchronisatieapparatuur op goede werking, en het functioneren van bedieningsspoelen, - veren, hulpcontacten, afbrandcontacten, vergrendelingen, beveiligingen (automaat- en smeltveiligheden), motoren, - stuurschakelaars enz</t>
  </si>
  <si>
    <t>Uitvoeren van een synchronisatietest met de daarvoor bestemde meetinstrumenten</t>
  </si>
  <si>
    <t>Controleren van de vermogensmetingen</t>
  </si>
  <si>
    <t>Gasboiler; Gasgeiser</t>
  </si>
  <si>
    <t>Uitgangspunt NEN-1078:</t>
  </si>
  <si>
    <t>Demonteren mantel</t>
  </si>
  <si>
    <t>Indien aanwezig, controle van de anode en indien van toepassing vervanging van de anode indien deze tot ca 60 % van oorspronkelijk formaat is weggecorrodeerd</t>
  </si>
  <si>
    <t>Controleren van uitgaande watertemperatuur en waterhoeveelheid</t>
  </si>
  <si>
    <t>Controle anodes</t>
  </si>
  <si>
    <t>Hydrofoorinstallatie (drukverhoging)</t>
  </si>
  <si>
    <t xml:space="preserve">Controle pompen (abnormaal geluid, lekkage, draairichting, aantal draaiuren per pomp) </t>
  </si>
  <si>
    <t xml:space="preserve">Controle afsluiters (bedienen, lekkage) </t>
  </si>
  <si>
    <t xml:space="preserve">Controle in en uitschakeldrukken, inclusief de nadraaitijd. Het drukverschil, veroorzaakt door het schakelen van pompen mag niet meer dan 200 kPa zijn. Indien geisers aanwezig zijn mag dit niet meer dan zijn dan 120 kPa </t>
  </si>
  <si>
    <t xml:space="preserve">Controle voordruk in het drukvat controleren (waarde 50 kPa lager als de inschakeldruk) </t>
  </si>
  <si>
    <t>Elektrische boiler/doorstroomapparaat</t>
  </si>
  <si>
    <t>Controleren leidingen op lekkage</t>
  </si>
  <si>
    <t>Controleren thermostaat</t>
  </si>
  <si>
    <t>Indirect gestookte boiler/voorraadvat</t>
  </si>
  <si>
    <t>Conform beheersplan</t>
  </si>
  <si>
    <t xml:space="preserve">Legionellapreventie </t>
  </si>
  <si>
    <t xml:space="preserve">Specifieke beheersmaatregelen voorgeschreven met betrekking tot de preventie van Legionella in drink- en warm tapwater op basis van thermisch of alternatief beheer conform het beheersplan  </t>
  </si>
  <si>
    <t xml:space="preserve">Het beheer uitvoeren conform het voor de betreffende locatie opgestelde specifieke beheersplan, opgesteld door een op basis van BRL 6010 gecertificeerd adviesbedrijf </t>
  </si>
  <si>
    <t>Waterbehandeling tbv legionellapreventie. Indien apparatuur ten behoeve van legionellapreventieis opgenomen in een leidingwaterinstallatie, moet deze worden beheerd overeenkomstig het beheersconcept van de leverancier/ fabrikant. Deze alternatieve technieken met hun beheersconcept, moeten voldoen aan de BRL-K14010 deel 1 of 2 Voor toepassing van deze technieken zie de Regeling Legionellapreventie</t>
  </si>
  <si>
    <t>Bijhouden logboek en controlelijsten conform Waterwerkblad WB14G Pakket C</t>
  </si>
  <si>
    <t>Legionellapreventie</t>
  </si>
  <si>
    <t xml:space="preserve">Monstername legionellapreventie ter controle of de beheersmaatregelen voldoende effectief zijn aërosolvormende tappunten. Indien twee of meer aërosolvormende tappunten aanwezig zijn dan minimaal twee stuks bemonsteren </t>
  </si>
  <si>
    <t>Breektank</t>
  </si>
  <si>
    <t>Visuele controle op lekkage</t>
  </si>
  <si>
    <t>Verwijderen van kalkaanslag en vervuiling (in- en uitwendig)</t>
  </si>
  <si>
    <t>Controle dat er geen water uit de tank naar de waterleiding kan terugstromen</t>
  </si>
  <si>
    <t>Controle van de eventueel aanwezige waterpomp</t>
  </si>
  <si>
    <t>Water onthardingsinstallatie; Waterbehandeling (omgekeerd osmose); Watervoorbehandeling; Water membraamfilteringsinstallatie</t>
  </si>
  <si>
    <t>Onderhoud volgens onderhoudsvoorschriften leverancier</t>
  </si>
  <si>
    <t>Controleren van afsluiters op lekkage</t>
  </si>
  <si>
    <t>Controleren van kleppen op lekkage en goede werking</t>
  </si>
  <si>
    <t>Controleren op afdichting van de aansluitingen</t>
  </si>
  <si>
    <t>Inregelen van installatie op vereiste hardheidsnorm</t>
  </si>
  <si>
    <t xml:space="preserve">Controle bij onthardingstoestellen of de resthardheid minimaal 1,0 mmol / l (5,6 °D) bedraagt. Deze waarde geldt als 90 percentiel (in 90 % van de waarnemingen mag 1,0 mmol niet worden onderschreden)  </t>
  </si>
  <si>
    <t>Voor verbruiksmateriaal geldt:</t>
  </si>
  <si>
    <t>Niveaucontrole en bijvullen waar noodzakelijk van zout e.d.</t>
  </si>
  <si>
    <t>Fonteininstallatie</t>
  </si>
  <si>
    <t>Reinigen van waterreservoir, pomp, motor en schoepenrad</t>
  </si>
  <si>
    <t>Controleren van de pomp en motor</t>
  </si>
  <si>
    <t>Controleren van lagers, afdichtingen en aansluitingen (indien nodig lagers smeren)</t>
  </si>
  <si>
    <t>Controleren en reinigen van de sproeiers</t>
  </si>
  <si>
    <t>Controleren van de verlichting en de elektrische aansluitingen</t>
  </si>
  <si>
    <t>Reinigen van pompfilter</t>
  </si>
  <si>
    <t>Vullen van het waterreservoir</t>
  </si>
  <si>
    <t>Controleren van terugslagklep, vlotter en vlotterschakeling</t>
  </si>
  <si>
    <t>Controleren op goede werking</t>
  </si>
  <si>
    <t>Het jaarlijks buiten bedrijf stellen van de installatie</t>
  </si>
  <si>
    <t>Het jaarlijks in bedrijf stellen van de installatie</t>
  </si>
  <si>
    <t>Tapwaterleidinginstallatie; Verdeler/verzamelaar (warm)tapwater; Sanitair</t>
  </si>
  <si>
    <t>Beheer leidingwaterinstallaties conform NEN1006 en Waterwerkblad WB14G</t>
  </si>
  <si>
    <t>Terugstroombeveiligingen, zoals controleerbare keerkleppen, beluchters, onderbrekers, atmosferische onderbrekingen, ontlastkleppen, overstortventielen, failsafe voorzieningen, inlaatcombinaties, manometers en temperatuurmeters</t>
  </si>
  <si>
    <t>Controle circulatiepomp voor warmwatercirculatieleidingen</t>
  </si>
  <si>
    <t>Controle inregelventielen warmwatercirculatieleidingen</t>
  </si>
  <si>
    <t>Controle van expansievoorzieningen en overdrukventielen</t>
  </si>
  <si>
    <t>Controleren van de isolatie warmwaterleidingen op beschadigingen</t>
  </si>
  <si>
    <t>Controleren op functioneren en beschadigingen</t>
  </si>
  <si>
    <t xml:space="preserve">Controle warmtapwater temperatuur bij alle tappunten en in geval van circulatiesystemen ook in de (deel)ringen en in de retourleiding(en) direct voor het (de) warmtapwater toestel(len), ten minste 60 °C is  </t>
  </si>
  <si>
    <t>Controle op voldoende doorstroming/ verversing van essentiële leidingdelen</t>
  </si>
  <si>
    <t>Controle beschikbaarheid en actueel houden van installatietekeningen en of schema's</t>
  </si>
  <si>
    <t xml:space="preserve">Bijhouden, bijwerken van overzicht met toestellen en hun beveiligingen </t>
  </si>
  <si>
    <t>Bijhouden logboek en controlelijsten conform Waterwerkblad WB14G Pakket A</t>
  </si>
  <si>
    <t>Vet-/olie-/benzine-afscheider</t>
  </si>
  <si>
    <t>Het ledigen en afvoeren, reiningen en schoonmaken van de vet en/ of olie/ benzineafscheider door erkend VIHB bedrijf</t>
  </si>
  <si>
    <t>Controleren op goed functioneren</t>
  </si>
  <si>
    <t>Controle op verstoppingen</t>
  </si>
  <si>
    <t>Controleren niveauschakelaar, -signalering op goede werking</t>
  </si>
  <si>
    <t>Nagaan of de ledigingsfrequentie aansluit bij de geconstateerde vervuiling, cq vullingsgraad</t>
  </si>
  <si>
    <t>Waterbehandeling/-chlorering</t>
  </si>
  <si>
    <t>Dit werkvoorschrift heeft specifiek betrekking op Ecaflow analyse- en doseerinstallatie</t>
  </si>
  <si>
    <t>Controle op lekkage en corrosie van de installatie</t>
  </si>
  <si>
    <t>Controle op functioneren van de analyseapparatuur</t>
  </si>
  <si>
    <t>Indien van toepassing de ijking van de chlooranalysemeting</t>
  </si>
  <si>
    <t>Controle van de doseerpomp</t>
  </si>
  <si>
    <t>Controle van de elektrische aansluitingen en appendages</t>
  </si>
  <si>
    <t>Controle of de opstellingsplaats voldoende beschermd is tegen verstorende invloeden</t>
  </si>
  <si>
    <t>Nooddouche</t>
  </si>
  <si>
    <t>Visuele controle van de nooddouche( toegankelijkheid, leidingwerk, aanwezigheid voorgeschreven beveiliging, lekkage, corrosie)</t>
  </si>
  <si>
    <t>Functionele controle van de nooddouche</t>
  </si>
  <si>
    <t>Verwijderen van eventuele kalkaanslag</t>
  </si>
  <si>
    <t>Zonnecollector en -boiler</t>
  </si>
  <si>
    <t>Controle van de dakopstelling van de collector</t>
  </si>
  <si>
    <t>Controle op lekkage van primaire en secundaire vloeistofsystemen Indien nodig bijvullen met de voorgeschreven vloeistoffen (water en / of antivriesmiddel)</t>
  </si>
  <si>
    <t>Controle van de expansietank</t>
  </si>
  <si>
    <t>Voor de zonneboiler zie voorschrift SWTR040 “Indirect gestookte boiler/ voorraadvat”</t>
  </si>
  <si>
    <t>Controle en reiniging van bladscheiders en waterfilters;</t>
  </si>
  <si>
    <t>Controle en reiniging van het waterreservoir;</t>
  </si>
  <si>
    <t>Controle van de appendages (niveauschakelaars, kleppen);</t>
  </si>
  <si>
    <t>Controle van de pompen;</t>
  </si>
  <si>
    <t>Controle van de automatische besturing op functioneren</t>
  </si>
  <si>
    <t>Automatische douchespoeling; Sensor gestuurde sanitair/douchespoeling</t>
  </si>
  <si>
    <t>Controle op de plaatsing van de spoelautomaat Eventuele vervuiling verwijderen</t>
  </si>
  <si>
    <t>Controle op het functioneren van de automatische spoeling</t>
  </si>
  <si>
    <t>Controle van de afstelling van de doucheautomaat (tijdstip, tijdsduur, hoeveelheid en eventuele andere functies)</t>
  </si>
  <si>
    <t>Controle van de appendages (sensoren, kleppen, temperatuuropnemers)</t>
  </si>
  <si>
    <t xml:space="preserve">Sensor gestuurde sanitair-/ douchespoeling: </t>
  </si>
  <si>
    <t>Verwijder eventuele aanslag op de sensor</t>
  </si>
  <si>
    <t>Vervang  de eventueel aanwezige batterij</t>
  </si>
  <si>
    <t>Controle op goede werking van de sanitairspoeling</t>
  </si>
  <si>
    <t>Grijswatersysteem voor toiletspoeling</t>
  </si>
  <si>
    <t>Leidingnet hemelwaterafvoer en riolering</t>
  </si>
  <si>
    <t>Hemelwaterafvoer, dakgoten</t>
  </si>
  <si>
    <t>Controle van dakgoten en leidingen op functioneren, lekkage, onderbrekingen en verstoppingen</t>
  </si>
  <si>
    <t>Riolering</t>
  </si>
  <si>
    <t>Controle van leidingen op functioneren en verstoppingen</t>
  </si>
  <si>
    <t>Waterpomp/Vuilwaterpomp</t>
  </si>
  <si>
    <t>Reinigen van put, pomp, motor en schoepenrad</t>
  </si>
  <si>
    <t>Vullen van de put</t>
  </si>
  <si>
    <t>Controleren elektrische aansluitingen</t>
  </si>
  <si>
    <t>Voor handbediende pomp geldt:</t>
  </si>
  <si>
    <t>Reinigen van put</t>
  </si>
  <si>
    <t>Schoonmaken aanzuigpijp</t>
  </si>
  <si>
    <t>Controle en smeren van de spindel</t>
  </si>
  <si>
    <t>Zwembadinstallaties algemeen; Leidingen en appendages</t>
  </si>
  <si>
    <t>Voor aanvang zomerseizoen:</t>
  </si>
  <si>
    <t>Controleren op breuk, slijtage en beschadigingen</t>
  </si>
  <si>
    <t>Controleren en reinigen van peilglazen</t>
  </si>
  <si>
    <t>Controleren op juiste werking van afsluiters en kleppen</t>
  </si>
  <si>
    <t>Na einde zomerseizoen, voor aanvang winterperiode:</t>
  </si>
  <si>
    <t>Aftappen gehele installatie, volledig ledigen van gehele buizenstelsel</t>
  </si>
  <si>
    <t>Zandfilter</t>
  </si>
  <si>
    <t>Pompen zwembadinstallaties; Waterkanon; Watervalpomp; Glijbaan; Filterpomp; Bruisbankpomp</t>
  </si>
  <si>
    <t>Inregelen waterdruk</t>
  </si>
  <si>
    <t>Invetten van, scharnieren, lagers, o-ringen, rubber verpakkingen en schroefdraden</t>
  </si>
  <si>
    <t>Pompinstallatie bronbemaling springkussen</t>
  </si>
  <si>
    <t>Controleren op vervuiling en reinigingen van de pompput</t>
  </si>
  <si>
    <t xml:space="preserve">Aftappen, schoonmaken, doorspoelen van  de slangen </t>
  </si>
  <si>
    <t>Flowmeter</t>
  </si>
  <si>
    <t>Controleren flow sensoren op beschadigingen en vuil</t>
  </si>
  <si>
    <t>Controleren van aansluitingen op lekkage, vervangen o-ringen</t>
  </si>
  <si>
    <t xml:space="preserve">Controleren op juiste werking, inregelen automatisering </t>
  </si>
  <si>
    <t xml:space="preserve">Aftappen, schoonmaken, ledigen buizenstelsel </t>
  </si>
  <si>
    <t>Doseerpomp chloor, zwavelzuur, chemicaliën</t>
  </si>
  <si>
    <t xml:space="preserve">Controleren van aansluitingen op lekkage, vervangen o-ringen </t>
  </si>
  <si>
    <t xml:space="preserve">Aftappen, schoonmaken en doorspoelen slangen </t>
  </si>
  <si>
    <t>Automatisering zwembadinstallaties; Meetapparatuur</t>
  </si>
  <si>
    <t xml:space="preserve">controleren op de juistheid aangegeven hoeveelheid, ijken </t>
  </si>
  <si>
    <t>Aftappen, schoonmaken en doorspoelen slangen</t>
  </si>
  <si>
    <t>Haarvanger</t>
  </si>
  <si>
    <t xml:space="preserve">Controleren van aansluitingen op lekkage </t>
  </si>
  <si>
    <t xml:space="preserve">Roestvorming wegschuren </t>
  </si>
  <si>
    <t>Bronwater</t>
  </si>
  <si>
    <t>Controleren, bemonsteren bronwaterkwaliteit</t>
  </si>
  <si>
    <t>Bad afdekking</t>
  </si>
  <si>
    <t xml:space="preserve">Controleren van defecte lamellen en op lekkage, eventueel vervangen </t>
  </si>
  <si>
    <t xml:space="preserve">Controleren op scheuren, eventueel plakken </t>
  </si>
  <si>
    <t xml:space="preserve">Schoonmaken, oprollen en bedekken met zeil </t>
  </si>
  <si>
    <t>Spanningsregelaar/Optimizer; Optivolt V-liner; Powerquality (beperking harmonische vervuiling)</t>
  </si>
  <si>
    <t>Controleren of koel- en ventilatievoorzieningen intact zijn; vervuiling ed. verwijderen
Vervanging van materialen zoals filters en / of ventilatie in het systeem.</t>
  </si>
  <si>
    <t>Controleren of invoeringen/ afdichtingen intact zijn</t>
  </si>
  <si>
    <t>Controleren op juiste werking
Metingen uitvoeren (primaire en secundaire spanningen meten) aan de V-Liner®, 
thermografische foto’s maken om de bekabeling te controleren.</t>
  </si>
  <si>
    <t>Jaarlijkse rapportage van leverancier</t>
  </si>
  <si>
    <t>nwe 1</t>
  </si>
  <si>
    <t>ZZZZ999-A</t>
  </si>
  <si>
    <t>Nieuwe omschrijving van de werkzaamheden 
(LET OP; de formule voor aanwezigheid moet in kolom H op deze rij staan) De overige hulpkolommen spreken voor zich</t>
  </si>
  <si>
    <t>nwe 2</t>
  </si>
  <si>
    <t>Uit te voeren werkzaamheid 
(LET OP; wanneer er in de omschrijving sprake is een sub installatie dan moet in kolom H de formule gekoppeld worden aan de formule voor de aanwezigheid)</t>
  </si>
  <si>
    <t>nwe 3</t>
  </si>
  <si>
    <t>Uit te voeren werkzaamheid</t>
  </si>
  <si>
    <t>nwe 4</t>
  </si>
  <si>
    <t>Controleren/ beproeven/ wettelijke keuring/ NEN keuring</t>
  </si>
  <si>
    <t>nwe 5</t>
  </si>
  <si>
    <t>Controleren of afdichtingen intact zijn</t>
  </si>
  <si>
    <t>nwe 6</t>
  </si>
  <si>
    <t>Controleren op juiste werking</t>
  </si>
  <si>
    <t>nwe 7</t>
  </si>
  <si>
    <t>ZZZZ999-K</t>
  </si>
  <si>
    <t>nwe 8</t>
  </si>
  <si>
    <t>Deze regel is de laatste die bij deze groep hoort en moet leeg zijn om de leesbaarheid/ netheid te kunnen handhaven
Het kader in kolom E omvat daar alleen die rijen waar omschijvingen van werkzaamheden vermeld staan</t>
  </si>
  <si>
    <t>Categorie</t>
  </si>
  <si>
    <t>Lengte</t>
  </si>
  <si>
    <t>Omschrijving NLSFB</t>
  </si>
  <si>
    <t>OpInventarislijst</t>
  </si>
  <si>
    <t>NL-SfB</t>
  </si>
  <si>
    <t>NL-SfB BIM</t>
  </si>
  <si>
    <t>NLSFB</t>
  </si>
  <si>
    <t>Kenmerkantwoord 4</t>
  </si>
  <si>
    <t>Kenmerkantwoord 5</t>
  </si>
  <si>
    <t>Kenmerkantwoord 6</t>
  </si>
  <si>
    <t>Kenmerkantwoord 7</t>
  </si>
  <si>
    <t>Kenmerkantwoord 8</t>
  </si>
  <si>
    <t>Kenmerkantwoord 9</t>
  </si>
  <si>
    <t>Kenmerkantwoord 10</t>
  </si>
  <si>
    <t>PPO1</t>
  </si>
  <si>
    <t>PPO2</t>
  </si>
  <si>
    <t>PPO3</t>
  </si>
  <si>
    <t>PPO4</t>
  </si>
  <si>
    <t>Gesloten bron (WKO)</t>
  </si>
  <si>
    <t>Max. debiet [m3/h]</t>
  </si>
  <si>
    <t>Diepte [m]</t>
  </si>
  <si>
    <t>Boringen [stuks]</t>
  </si>
  <si>
    <t>Aantal boringen</t>
  </si>
  <si>
    <t/>
  </si>
  <si>
    <t>Ramen en deuren</t>
  </si>
  <si>
    <t>31.24.00</t>
  </si>
  <si>
    <t>Toegang</t>
  </si>
  <si>
    <t>Deur (automatisch)</t>
  </si>
  <si>
    <t>Bediening</t>
  </si>
  <si>
    <t>Drukknop / Sensor</t>
  </si>
  <si>
    <t>Spanning [V]</t>
  </si>
  <si>
    <t>Vermogen [W]</t>
  </si>
  <si>
    <t xml:space="preserve">Noodstroomvoorziening? </t>
  </si>
  <si>
    <t>Ja / Nee</t>
  </si>
  <si>
    <t>Locatie deur</t>
  </si>
  <si>
    <t>Binnen / Buiten</t>
  </si>
  <si>
    <t>Sturing brandmeld</t>
  </si>
  <si>
    <t>Toegang automatische draaideur</t>
  </si>
  <si>
    <t>31.31.10</t>
  </si>
  <si>
    <t xml:space="preserve">Aandrijving </t>
  </si>
  <si>
    <t>Hoogte [m]</t>
  </si>
  <si>
    <t>Diameter [m]</t>
  </si>
  <si>
    <t>Vluchtweg</t>
  </si>
  <si>
    <t>31.32.10</t>
  </si>
  <si>
    <t>Breedte [m]</t>
  </si>
  <si>
    <t>31.34.00</t>
  </si>
  <si>
    <t>Toegang kantel- overheaddeur</t>
  </si>
  <si>
    <t>Afstandsbed. [stuks]</t>
  </si>
  <si>
    <t>32.24.00</t>
  </si>
  <si>
    <t>32.31.10</t>
  </si>
  <si>
    <t>32.32.10</t>
  </si>
  <si>
    <t>37.24.00</t>
  </si>
  <si>
    <t>Rook-/ventilatieluik</t>
  </si>
  <si>
    <t>52.11.10</t>
  </si>
  <si>
    <t>Afvoeren</t>
  </si>
  <si>
    <t>Waterpomp regenwater</t>
  </si>
  <si>
    <t>Elektrisch / Handmatig</t>
  </si>
  <si>
    <t>Opvoerhoogte [kPa]</t>
  </si>
  <si>
    <t>Afvoerleidingnet</t>
  </si>
  <si>
    <t>Waterpomp fecaliën</t>
  </si>
  <si>
    <t>Scheidingsinstallatie</t>
  </si>
  <si>
    <t>Waterpomp afvalwater</t>
  </si>
  <si>
    <t>Drinkwaterleidingnet</t>
  </si>
  <si>
    <t>Keerkleppen [stuks]</t>
  </si>
  <si>
    <t>Douches [stuks]</t>
  </si>
  <si>
    <t xml:space="preserve">Pompen [stuks] </t>
  </si>
  <si>
    <t>Vermogen (totaal) [kW]</t>
  </si>
  <si>
    <t>Opvoerhoogte (max) [kPa]</t>
  </si>
  <si>
    <t>53.20.10</t>
  </si>
  <si>
    <t>Waterpomp warmtapwater</t>
  </si>
  <si>
    <t>Direct gestookte gasboiler</t>
  </si>
  <si>
    <t>53.21.10</t>
  </si>
  <si>
    <t>Inhoud [L]</t>
  </si>
  <si>
    <t>Vermogen [kW]</t>
  </si>
  <si>
    <t>Type toestel</t>
  </si>
  <si>
    <t>Indirect gestookte boiler</t>
  </si>
  <si>
    <t>Elektrische boiler</t>
  </si>
  <si>
    <t>53.23.00</t>
  </si>
  <si>
    <t>53.30.10</t>
  </si>
  <si>
    <t>53.34.00</t>
  </si>
  <si>
    <t>53.37.00</t>
  </si>
  <si>
    <t>Water onthardingsinstallatie</t>
  </si>
  <si>
    <t>53.50.10</t>
  </si>
  <si>
    <t>53.50.20</t>
  </si>
  <si>
    <t>53.51.00</t>
  </si>
  <si>
    <t>Legionella preventie algemeen</t>
  </si>
  <si>
    <t>53.60.00</t>
  </si>
  <si>
    <t>Beheersplan</t>
  </si>
  <si>
    <t>Aanwezig / Niet aanwezig</t>
  </si>
  <si>
    <t>Monsterpunten [stuks]</t>
  </si>
  <si>
    <t>54.10.00</t>
  </si>
  <si>
    <t>Gassen</t>
  </si>
  <si>
    <t>Gasinstallatie leidingnet</t>
  </si>
  <si>
    <t>Leidinglengte [m]</t>
  </si>
  <si>
    <t>Nom. debiet gas [m3/h]</t>
  </si>
  <si>
    <t>Verbruiksaansl. [stuks]</t>
  </si>
  <si>
    <t>Gasinstallatie butaan</t>
  </si>
  <si>
    <t>54.12.00</t>
  </si>
  <si>
    <t>Gasinstallatie propaan</t>
  </si>
  <si>
    <t>54.13.00</t>
  </si>
  <si>
    <t>Gasinstallatie LPG</t>
  </si>
  <si>
    <t>54.14.00</t>
  </si>
  <si>
    <t xml:space="preserve">Persluchtcompressor </t>
  </si>
  <si>
    <t>54.23.00</t>
  </si>
  <si>
    <t>Elektrische aansluiting</t>
  </si>
  <si>
    <t>400 V / 230 V</t>
  </si>
  <si>
    <t>Volume opslagtank [L]</t>
  </si>
  <si>
    <t>Max. leverdruk [bar]</t>
  </si>
  <si>
    <t>54.90.00</t>
  </si>
  <si>
    <t>Koeling</t>
  </si>
  <si>
    <t>Koelunit (splitsysteem, koelen) 5-50 ton CO2eq</t>
  </si>
  <si>
    <t>STEK logboek</t>
  </si>
  <si>
    <t>Koelvermogen (tot.) [kW]</t>
  </si>
  <si>
    <t>Soort koudemiddel</t>
  </si>
  <si>
    <t>Hoeveelheid koudem. [kg]</t>
  </si>
  <si>
    <t>Binnenunits [stuks]</t>
  </si>
  <si>
    <t>Type binnenunit</t>
  </si>
  <si>
    <t>Koelunit (splitsysteem, koelen)  50-500 ton CO2eq</t>
  </si>
  <si>
    <t>55.12.11</t>
  </si>
  <si>
    <t>Koelunit (splitsysteem, koelen) &gt; 500 ton CO2eq</t>
  </si>
  <si>
    <t>55.12.12</t>
  </si>
  <si>
    <t>Koelunits (splitsysteem, koelen en verwarmen) 5-50 ton CO2eq</t>
  </si>
  <si>
    <t>55.12.20</t>
  </si>
  <si>
    <t>Verwarmvermogen [kW]</t>
  </si>
  <si>
    <t>Koelunits (splitsysteem, koelen en verwarmen) 50-500 ton CO2eq</t>
  </si>
  <si>
    <t>55.12.21</t>
  </si>
  <si>
    <t>Koelunits (splitsysteem, koelen en verwarmen) &gt; 500 ton CO2eq</t>
  </si>
  <si>
    <t>55.12.22</t>
  </si>
  <si>
    <t>55.12.30</t>
  </si>
  <si>
    <t>Koeling computair (staande koelunit ) 5-50 ton CO2eq</t>
  </si>
  <si>
    <t>55.13.10</t>
  </si>
  <si>
    <t>Koeling computair (staande koelunit ) 50-500 ton CO2eq</t>
  </si>
  <si>
    <t>55.13.11</t>
  </si>
  <si>
    <t>Koeling computair (staande koelunit ) &gt; 500 ton CO2eq</t>
  </si>
  <si>
    <t>55.13.12</t>
  </si>
  <si>
    <t>Koeling computair (staande koelunit ) aangesloten op gekoeldwaterleidingen</t>
  </si>
  <si>
    <t>55.13.13</t>
  </si>
  <si>
    <t>niet gevonden</t>
  </si>
  <si>
    <t>Mobiele koelunit</t>
  </si>
  <si>
    <t>55.14.00</t>
  </si>
  <si>
    <t>55.20.10</t>
  </si>
  <si>
    <t>Ventilatoren [stuks]</t>
  </si>
  <si>
    <t>Koudwateraggregaat 5-50 ton CO2</t>
  </si>
  <si>
    <t>Koudwateraggregaat 50-500 ton CO2</t>
  </si>
  <si>
    <t>Koudwateraggregaat &gt; 500 ton CO2</t>
  </si>
  <si>
    <t>55.21.12</t>
  </si>
  <si>
    <t xml:space="preserve">Koelcel       </t>
  </si>
  <si>
    <t>55.21.13</t>
  </si>
  <si>
    <t>Inhoud (netto) [m3]</t>
  </si>
  <si>
    <t>Koelmachine (compressor) 5-50 ton CO2</t>
  </si>
  <si>
    <t>55.21.30</t>
  </si>
  <si>
    <t>Koelmachine (compressor) 50-500 ton CO2</t>
  </si>
  <si>
    <t>Koelmachine (compressor) &gt; 500 ton CO2</t>
  </si>
  <si>
    <t>55.21.32</t>
  </si>
  <si>
    <t>Koelmachine (schroef/scroll) 5-50 ton CO2</t>
  </si>
  <si>
    <t>55.21.40</t>
  </si>
  <si>
    <t>Koelmachine (schroef/scroll) 50-500 ton CO2</t>
  </si>
  <si>
    <t>55.21.41</t>
  </si>
  <si>
    <t>Koelmachine (schroef/scroll) &gt; 500 ton CO2</t>
  </si>
  <si>
    <t>55.21.42</t>
  </si>
  <si>
    <t>Koeltoren</t>
  </si>
  <si>
    <t>55.21.80</t>
  </si>
  <si>
    <t>Uitvoering</t>
  </si>
  <si>
    <t>Leidingnet gekoeld water</t>
  </si>
  <si>
    <t>55.31.10</t>
  </si>
  <si>
    <t>Aantal groepen</t>
  </si>
  <si>
    <t>Aantal koelpompen</t>
  </si>
  <si>
    <t>Leidingnet geisoleerd</t>
  </si>
  <si>
    <t>55.31.20</t>
  </si>
  <si>
    <t>55.31.30</t>
  </si>
  <si>
    <t>55.31.40</t>
  </si>
  <si>
    <t>Koeling/verwarming</t>
  </si>
  <si>
    <t>Expansievoorziening</t>
  </si>
  <si>
    <t>55.31.50</t>
  </si>
  <si>
    <t>Vat / Expansiestuk</t>
  </si>
  <si>
    <t>Inhoud (bij vat) [l]</t>
  </si>
  <si>
    <t>Diameter (bij stuk) [mm]</t>
  </si>
  <si>
    <t>Neutrale lengte (bij stuk) [mm]</t>
  </si>
  <si>
    <t>Regelklep/Stelmotor</t>
  </si>
  <si>
    <t>55.31.60</t>
  </si>
  <si>
    <t>Plafond koelconvector, aangesloten op gekoeld waterleidingnet</t>
  </si>
  <si>
    <t>55.81.00</t>
  </si>
  <si>
    <t>Koelvermogen (tot.) (kW)</t>
  </si>
  <si>
    <t>56.00.10</t>
  </si>
  <si>
    <t>56.11.00</t>
  </si>
  <si>
    <t>Verwarming ketel gas atmosferisch (HR, VR)</t>
  </si>
  <si>
    <t>Warmwatervoorziening</t>
  </si>
  <si>
    <t>56.21.20</t>
  </si>
  <si>
    <t>Verwarming CV ketel met ventilatorbrander (overdruk)</t>
  </si>
  <si>
    <t>56.21.30</t>
  </si>
  <si>
    <t>56.23.00</t>
  </si>
  <si>
    <t>56.24.00</t>
  </si>
  <si>
    <t>56.24.10</t>
  </si>
  <si>
    <t>56.24.20</t>
  </si>
  <si>
    <t>56.24.30</t>
  </si>
  <si>
    <t>56.25.00</t>
  </si>
  <si>
    <t>56.29.10</t>
  </si>
  <si>
    <t>56.29.11</t>
  </si>
  <si>
    <t>56.29.12</t>
  </si>
  <si>
    <t>Open bron (WKO)</t>
  </si>
  <si>
    <t>Soort bron</t>
  </si>
  <si>
    <t>56.31.10</t>
  </si>
  <si>
    <t>Verdeler/verzamelaar</t>
  </si>
  <si>
    <t>Groepen [stuks]</t>
  </si>
  <si>
    <t>Pompen [stuks]</t>
  </si>
  <si>
    <t>Automatische ontluchting</t>
  </si>
  <si>
    <t>56.31.30</t>
  </si>
  <si>
    <t>56.31.40</t>
  </si>
  <si>
    <t>56.31.50</t>
  </si>
  <si>
    <t>56.31.60</t>
  </si>
  <si>
    <t>Max. debiet (primair) [m3/h]</t>
  </si>
  <si>
    <t>Max. debiet (secundair) [m3/h]</t>
  </si>
  <si>
    <t>56.51.20</t>
  </si>
  <si>
    <t>56.51.30</t>
  </si>
  <si>
    <t>56.81.10</t>
  </si>
  <si>
    <t>Verwarming, ventilatorconvector</t>
  </si>
  <si>
    <t>56.81.20</t>
  </si>
  <si>
    <t>Vloerverwarming</t>
  </si>
  <si>
    <t>Vloeroppervlak [m2]</t>
  </si>
  <si>
    <t>Naregeling</t>
  </si>
  <si>
    <t>Aantal naregelingen [stuks]</t>
  </si>
  <si>
    <t>56.84.10</t>
  </si>
  <si>
    <t>56.85.00</t>
  </si>
  <si>
    <t>56.85.20</t>
  </si>
  <si>
    <t>56.86.00</t>
  </si>
  <si>
    <t>Verwarming Luchtverwarmer indirect verwarmd</t>
  </si>
  <si>
    <t>56.87.10</t>
  </si>
  <si>
    <t xml:space="preserve">Type </t>
  </si>
  <si>
    <t>Vermogen (kW)</t>
  </si>
  <si>
    <t>Verwarming Luchtverwarmer gasgestookt</t>
  </si>
  <si>
    <t>56.87.20</t>
  </si>
  <si>
    <t>56.87.30</t>
  </si>
  <si>
    <t>Luchtbehandeling</t>
  </si>
  <si>
    <t>Luchtbehandeling luchtgordijn</t>
  </si>
  <si>
    <t>56.87.40</t>
  </si>
  <si>
    <t>57.22.00</t>
  </si>
  <si>
    <t>57.23.00</t>
  </si>
  <si>
    <t>57.32.00</t>
  </si>
  <si>
    <t>57.32.10</t>
  </si>
  <si>
    <t>57.41.10</t>
  </si>
  <si>
    <t>57.41.20</t>
  </si>
  <si>
    <t>57.41.30</t>
  </si>
  <si>
    <t>Afzuigventilator</t>
  </si>
  <si>
    <t>Opvoerhoogte [m]</t>
  </si>
  <si>
    <t>Geluiddemper</t>
  </si>
  <si>
    <t>Luchtbehandelingkast</t>
  </si>
  <si>
    <t>Bevochtiging</t>
  </si>
  <si>
    <t>57.50.10</t>
  </si>
  <si>
    <t>Luchtbehandelingkast met warmteterugwinning</t>
  </si>
  <si>
    <t>Type warmteterugwinning</t>
  </si>
  <si>
    <t>57.60.10</t>
  </si>
  <si>
    <t>Naverwarmer</t>
  </si>
  <si>
    <t>57.60.30</t>
  </si>
  <si>
    <t>57.60.40</t>
  </si>
  <si>
    <t>57.70.10</t>
  </si>
  <si>
    <t>57.70.20</t>
  </si>
  <si>
    <t>Stoombevochtiging in luchtbehandelingssysteem</t>
  </si>
  <si>
    <t>57.70.30</t>
  </si>
  <si>
    <t>Elek. vermogen [kW]</t>
  </si>
  <si>
    <t>Stoombevochtiging lokaal</t>
  </si>
  <si>
    <t>57.70.31</t>
  </si>
  <si>
    <t>57.70.32</t>
  </si>
  <si>
    <t>57.70.50</t>
  </si>
  <si>
    <t>57.82.00</t>
  </si>
  <si>
    <t>Luchtzak</t>
  </si>
  <si>
    <t>Lengte [m1]</t>
  </si>
  <si>
    <t>Vorm</t>
  </si>
  <si>
    <t>Kwartrond / Halfrond / Rond / Rechthoekig</t>
  </si>
  <si>
    <t>Montagewijze</t>
  </si>
  <si>
    <t>Plafond / Muur / Pendel</t>
  </si>
  <si>
    <t>58.12.10</t>
  </si>
  <si>
    <t>58.12.20</t>
  </si>
  <si>
    <t>Meet- en regelinstallaties</t>
  </si>
  <si>
    <t>Regeling (thermostaat, WRT)</t>
  </si>
  <si>
    <t>Regelkast klimaatbeheersing (CV en luchtbehandeling)</t>
  </si>
  <si>
    <t>Aantal IO's</t>
  </si>
  <si>
    <t>58.20.20</t>
  </si>
  <si>
    <t>58.21.00</t>
  </si>
  <si>
    <t>58.22.00</t>
  </si>
  <si>
    <t>Werktuigkundige brandveiligheid</t>
  </si>
  <si>
    <t>Gasblusinstallatie</t>
  </si>
  <si>
    <t>59.10.00</t>
  </si>
  <si>
    <t>Sprinklerinstallatie pomp</t>
  </si>
  <si>
    <t>59.21.10</t>
  </si>
  <si>
    <t>Sprinklerinstallatie leidingen</t>
  </si>
  <si>
    <t>59.21.20</t>
  </si>
  <si>
    <t>Sprinklerkoppen [stuks]</t>
  </si>
  <si>
    <t>Alarm-/terugslagklep [stuks]</t>
  </si>
  <si>
    <t>Sprinklerinstallatie meldcentrale</t>
  </si>
  <si>
    <t>59.21.30</t>
  </si>
  <si>
    <t>Sprinkler logboek</t>
  </si>
  <si>
    <t>59.23.00</t>
  </si>
  <si>
    <t>Aansluitpunten [stuks]</t>
  </si>
  <si>
    <t>Lengte slang [m1]</t>
  </si>
  <si>
    <t>Brandblustoestel draagbaar</t>
  </si>
  <si>
    <t>Blusmiddel</t>
  </si>
  <si>
    <t>Inhoud [kg]</t>
  </si>
  <si>
    <t>59.31.00</t>
  </si>
  <si>
    <t>59.31.10</t>
  </si>
  <si>
    <t>Centrale elektrotechnische voorzieningen</t>
  </si>
  <si>
    <t>61.13.00</t>
  </si>
  <si>
    <t>Omschakelinrichting</t>
  </si>
  <si>
    <t>Vermogen [kVA]</t>
  </si>
  <si>
    <t>Brandstoftank noodstroomaggregaat</t>
  </si>
  <si>
    <t>61.13.10</t>
  </si>
  <si>
    <t>Tankinhoud [L]</t>
  </si>
  <si>
    <t>Type brandstof</t>
  </si>
  <si>
    <t>Noodstroom; No-Breaksysteem (accu batterijen c.q. UPS)</t>
  </si>
  <si>
    <t>Type accubatterijen</t>
  </si>
  <si>
    <t>Accubatterijen [stuks]</t>
  </si>
  <si>
    <t>Tot. vermogen [kVA]</t>
  </si>
  <si>
    <t>PV-paneel</t>
  </si>
  <si>
    <t>Piekvermogen [Wp]</t>
  </si>
  <si>
    <t>PV-omvormer</t>
  </si>
  <si>
    <t>Veiligheidsaarding</t>
  </si>
  <si>
    <t>61.21.10</t>
  </si>
  <si>
    <t>Aardelektrode</t>
  </si>
  <si>
    <t>Verb. centr. aardpunt [stuks]</t>
  </si>
  <si>
    <t>61.21.20</t>
  </si>
  <si>
    <t>Type iP</t>
  </si>
  <si>
    <t>Oppervlakte daknet [m2]</t>
  </si>
  <si>
    <t>Vangstaven [stuks]</t>
  </si>
  <si>
    <t>Aardelektrodes [stuks]</t>
  </si>
  <si>
    <t>(Hoofd)verdeelinrichting (groepenkast)</t>
  </si>
  <si>
    <r>
      <t>I</t>
    </r>
    <r>
      <rPr>
        <sz val="8"/>
        <color rgb="FF000000"/>
        <rFont val="Verdana"/>
        <family val="2"/>
        <scheme val="major"/>
      </rPr>
      <t>nom</t>
    </r>
    <r>
      <rPr>
        <sz val="8"/>
        <color indexed="8"/>
        <rFont val="Verdana"/>
        <family val="2"/>
        <scheme val="major"/>
      </rPr>
      <t xml:space="preserve"> [A]</t>
    </r>
  </si>
  <si>
    <t>Lichtgroepen [stuks]</t>
  </si>
  <si>
    <t>Krachtgroepen [stuks]</t>
  </si>
  <si>
    <t>Groepen acht. aardlek [stuks]</t>
  </si>
  <si>
    <t>61.52.10</t>
  </si>
  <si>
    <t>Aantal lichtgroepen</t>
  </si>
  <si>
    <t>Aantal krachtgroepen</t>
  </si>
  <si>
    <t>61.56.00</t>
  </si>
  <si>
    <t>61.57.00</t>
  </si>
  <si>
    <t>Verlichting</t>
  </si>
  <si>
    <t>Centraal bedienpaneel (tbv verlichting ed.)</t>
  </si>
  <si>
    <t>Aantal aansturingen</t>
  </si>
  <si>
    <t>Aantal signaleringen</t>
  </si>
  <si>
    <t>Noodverlichtingsinstallatie (algemene informatie)</t>
  </si>
  <si>
    <t>Decentraal/Centraal</t>
  </si>
  <si>
    <t>Logboek aanwezig</t>
  </si>
  <si>
    <t>Elektra tekeningen aanwezig</t>
  </si>
  <si>
    <t>Datum (revisie) tekeningen installaties [dd-mm-jjjj]</t>
  </si>
  <si>
    <t xml:space="preserve">Armatuurbewaking noodverlichtingsinstallatie </t>
  </si>
  <si>
    <t>63.20.10</t>
  </si>
  <si>
    <t>Aantal noodarmaturen</t>
  </si>
  <si>
    <t>Verlichtingsarmatuur</t>
  </si>
  <si>
    <t>Type lichtbron</t>
  </si>
  <si>
    <t>Type sensor</t>
  </si>
  <si>
    <t>Geen / Licht / Beweging</t>
  </si>
  <si>
    <t>Communicatieprotocol</t>
  </si>
  <si>
    <t>Geen / Dali / KNX / Overig</t>
  </si>
  <si>
    <t>Kleurtemperatuur [K]</t>
  </si>
  <si>
    <t>Verlichting armatuur TL</t>
  </si>
  <si>
    <t>63.21.01</t>
  </si>
  <si>
    <t>Aantal lichtbronnen per armatuur</t>
  </si>
  <si>
    <t>Vermogen per lichtbron [W]</t>
  </si>
  <si>
    <t>Verlichting armatuur Downlighters</t>
  </si>
  <si>
    <t>63.21.02</t>
  </si>
  <si>
    <t>Overige verlichtingsarmaturen (spots ed.)</t>
  </si>
  <si>
    <t>63.21.03</t>
  </si>
  <si>
    <t>Vermogen per armatuur [W]</t>
  </si>
  <si>
    <t>Noodverlichtingarmaturen</t>
  </si>
  <si>
    <t>63.22.00</t>
  </si>
  <si>
    <t>Totaal opgesteld vermogen [VA]</t>
  </si>
  <si>
    <t>Noodverlichtingsarmaturen decentraal (met accu)</t>
  </si>
  <si>
    <t>Lichtbron</t>
  </si>
  <si>
    <t>Aantal accupakketten in armatuur</t>
  </si>
  <si>
    <t>Vluchtwegpictogrammen decentraal (met accu)</t>
  </si>
  <si>
    <t>63.31.00</t>
  </si>
  <si>
    <t>Vermogen per eenheid [W]</t>
  </si>
  <si>
    <t>Centrale vluchtwegsignalering</t>
  </si>
  <si>
    <t>63.41.00</t>
  </si>
  <si>
    <t>Vluchtwegsignalering armaturen</t>
  </si>
  <si>
    <t>Noodverlichtingsinstallatie centrale eenheid (centr. opg. accu's)</t>
  </si>
  <si>
    <t>Locatie voedingseenheid</t>
  </si>
  <si>
    <t>Aantal accucellen (batterijen)</t>
  </si>
  <si>
    <t>Totaal opgesteld vermogen in VA</t>
  </si>
  <si>
    <t>Noodverlichtingsarmatuur centraal (zonder accu)</t>
  </si>
  <si>
    <t>63.54.10</t>
  </si>
  <si>
    <t>Aantal buitenarmaturen met noodverlichting</t>
  </si>
  <si>
    <t>Pictogramarmatuur centraal (zonder accu)</t>
  </si>
  <si>
    <t>Communicatie</t>
  </si>
  <si>
    <t>Intercominstallatie</t>
  </si>
  <si>
    <t>64.22.00</t>
  </si>
  <si>
    <t>Type intercom</t>
  </si>
  <si>
    <t>Type monitor</t>
  </si>
  <si>
    <t>Koppeling DECT</t>
  </si>
  <si>
    <t>Buitendoorposten [stuks]</t>
  </si>
  <si>
    <t>Uitluisterpunten [stuks]</t>
  </si>
  <si>
    <t>Bellentableau</t>
  </si>
  <si>
    <t>CCTV Camera</t>
  </si>
  <si>
    <t>CCTV Monitor</t>
  </si>
  <si>
    <t>Antenne-inrichting</t>
  </si>
  <si>
    <t>64.60.00</t>
  </si>
  <si>
    <t>Beveiliging</t>
  </si>
  <si>
    <t>Brandmeldinstallatie centrale</t>
  </si>
  <si>
    <t>65.11.10</t>
  </si>
  <si>
    <t>Keuringsrapporten</t>
  </si>
  <si>
    <t>Keuringsdatum [dd-mm-jjjj]</t>
  </si>
  <si>
    <t>Type paneel</t>
  </si>
  <si>
    <t>Signaleringen [stuks]</t>
  </si>
  <si>
    <t>Brandmeldinstallatie melders</t>
  </si>
  <si>
    <t>65.11.11</t>
  </si>
  <si>
    <t>Doormelding</t>
  </si>
  <si>
    <t>Handmelders [stuks]</t>
  </si>
  <si>
    <t>Brand-/rookmelders [stuks]</t>
  </si>
  <si>
    <t>65.11.20</t>
  </si>
  <si>
    <t>Ontruiminginstallatie centrale</t>
  </si>
  <si>
    <t>65.11.30</t>
  </si>
  <si>
    <t>Signaalgevers [stuks]</t>
  </si>
  <si>
    <t>Ontruiminginstallatie detectors</t>
  </si>
  <si>
    <t>65.11.31</t>
  </si>
  <si>
    <t>Detectors [stuks]</t>
  </si>
  <si>
    <t>65.11.40</t>
  </si>
  <si>
    <t>Kleefmagneten (deurmagneten)</t>
  </si>
  <si>
    <t>65.12.10</t>
  </si>
  <si>
    <t>Kleefmagneten [stuks]</t>
  </si>
  <si>
    <t>65.12.20</t>
  </si>
  <si>
    <t>Inbraakinstallatie</t>
  </si>
  <si>
    <t>65.21.10</t>
  </si>
  <si>
    <t>Codebediendelen [stuks]</t>
  </si>
  <si>
    <t>Overige bediendelen [stuks]</t>
  </si>
  <si>
    <t xml:space="preserve">Signaalgevers [stuks] </t>
  </si>
  <si>
    <t>Detectie-eenheden [stuks]</t>
  </si>
  <si>
    <t>Toegangscontrole</t>
  </si>
  <si>
    <t>65.22.10</t>
  </si>
  <si>
    <t>Systeem</t>
  </si>
  <si>
    <t>Doormelding naar telefoon</t>
  </si>
  <si>
    <t>Koppeling alarminstallatie</t>
  </si>
  <si>
    <t>Deuraansturingen [stuks]</t>
  </si>
  <si>
    <t>Kaartlezers [stuks]</t>
  </si>
  <si>
    <t>65.22.20</t>
  </si>
  <si>
    <t>65.22.30</t>
  </si>
  <si>
    <t>Zonweringbesturing</t>
  </si>
  <si>
    <t>Bedieneenheden [stuks]</t>
  </si>
  <si>
    <t>Aut. sturing (zon)</t>
  </si>
  <si>
    <t>Aut. Sturing (wind)</t>
  </si>
  <si>
    <t>65.34.20</t>
  </si>
  <si>
    <t>Beletsignalering (MIVA installaties)</t>
  </si>
  <si>
    <t>Transport</t>
  </si>
  <si>
    <t>Lift goederen</t>
  </si>
  <si>
    <t>66.10.10</t>
  </si>
  <si>
    <t>Aandrijving</t>
  </si>
  <si>
    <t>Stopplaatsen [stuks]</t>
  </si>
  <si>
    <t>Laadvermogen [kg]</t>
  </si>
  <si>
    <t>Aantal deuren [stuks]</t>
  </si>
  <si>
    <t>Lift personen</t>
  </si>
  <si>
    <t>66.10.20</t>
  </si>
  <si>
    <t>Lift personen/goederen</t>
  </si>
  <si>
    <t>66.10.30</t>
  </si>
  <si>
    <t>Tractielift goederen</t>
  </si>
  <si>
    <t>66.11.10</t>
  </si>
  <si>
    <t>Tractielift personen</t>
  </si>
  <si>
    <t>66.11.20</t>
  </si>
  <si>
    <t>Tractielift personen/goederen</t>
  </si>
  <si>
    <t>66.11.30</t>
  </si>
  <si>
    <t>66.13.00</t>
  </si>
  <si>
    <t>66.14.00</t>
  </si>
  <si>
    <t>Hefplateau invaliden</t>
  </si>
  <si>
    <t>66.14.10</t>
  </si>
  <si>
    <t>66.15.10</t>
  </si>
  <si>
    <t>66.15.20</t>
  </si>
  <si>
    <t>66.15.30</t>
  </si>
  <si>
    <t>66.36.00</t>
  </si>
  <si>
    <t>Keukenvoorzieningen</t>
  </si>
  <si>
    <t>Koelvitrine</t>
  </si>
  <si>
    <t>73.12.10</t>
  </si>
  <si>
    <t>Koelkast</t>
  </si>
  <si>
    <t>73.12.12</t>
  </si>
  <si>
    <t>Au bain marie</t>
  </si>
  <si>
    <t>73.12.20</t>
  </si>
  <si>
    <t>Grootkeukenoven/steamer</t>
  </si>
  <si>
    <t>73.12.30</t>
  </si>
  <si>
    <t>73.12.50</t>
  </si>
  <si>
    <t>73.12.60</t>
  </si>
  <si>
    <t>Staande mixer</t>
  </si>
  <si>
    <t>73.12.70</t>
  </si>
  <si>
    <t>Sanitair</t>
  </si>
  <si>
    <t>Toilet</t>
  </si>
  <si>
    <t>74.11.10</t>
  </si>
  <si>
    <t>Afvoer</t>
  </si>
  <si>
    <t>Onder / Achter</t>
  </si>
  <si>
    <t>Verhoogd?</t>
  </si>
  <si>
    <t>Reservoir</t>
  </si>
  <si>
    <t>Inbouw / Opbouw</t>
  </si>
  <si>
    <t>Sensorbediening?</t>
  </si>
  <si>
    <t>Duospoeling?</t>
  </si>
  <si>
    <t>Urinoir</t>
  </si>
  <si>
    <t>74.11.20</t>
  </si>
  <si>
    <t>Wastafel</t>
  </si>
  <si>
    <t>74.11.30</t>
  </si>
  <si>
    <t>Warm water?</t>
  </si>
  <si>
    <t>Sensor / Drukknop / Draaiknop</t>
  </si>
  <si>
    <t>Wastrog</t>
  </si>
  <si>
    <t>74.11.40</t>
  </si>
  <si>
    <t>Aantal kranen [stuks]</t>
  </si>
  <si>
    <t>Douche</t>
  </si>
  <si>
    <t>74.11.50</t>
  </si>
  <si>
    <t>Temperatuurregeling</t>
  </si>
  <si>
    <t>Vast / Mengkraan / Thermostatisch</t>
  </si>
  <si>
    <t>Spoelsysteem?</t>
  </si>
  <si>
    <t>74.13.10</t>
  </si>
  <si>
    <t>74.13.20</t>
  </si>
  <si>
    <t>74.21.10</t>
  </si>
  <si>
    <t>75.13.10</t>
  </si>
  <si>
    <t>Vaste onderhoudsvoorzieningen</t>
  </si>
  <si>
    <t>Gevelladder</t>
  </si>
  <si>
    <t>75.13.20</t>
  </si>
  <si>
    <t>Gevelwasinstallatie</t>
  </si>
  <si>
    <t>75.13.30</t>
  </si>
  <si>
    <t>90.32.00</t>
  </si>
  <si>
    <t>90.34.10</t>
  </si>
  <si>
    <t>Afstandsbedieningen [stuks]</t>
  </si>
  <si>
    <t>Aansturing</t>
  </si>
  <si>
    <t>Intercom</t>
  </si>
  <si>
    <t>90.43.00</t>
  </si>
  <si>
    <t>90.43.10</t>
  </si>
  <si>
    <t>90.61.10</t>
  </si>
  <si>
    <t>Lichtmast</t>
  </si>
  <si>
    <t>Lichtbrontype</t>
  </si>
  <si>
    <t>Armaturen op mast [stuks]</t>
  </si>
  <si>
    <t>Armaturen buitenverlichting/gevelverlichting</t>
  </si>
  <si>
    <t>Armaturen [stuks]</t>
  </si>
  <si>
    <t>90.63.20</t>
  </si>
  <si>
    <t>90.63.30</t>
  </si>
  <si>
    <t>90.64.10</t>
  </si>
  <si>
    <t>BIM code (nieuw)</t>
  </si>
  <si>
    <t>BIM omschrijving (nieuw)</t>
  </si>
  <si>
    <t>TOPDesk Subcategorie</t>
  </si>
  <si>
    <t>TOPDesk Soort</t>
  </si>
  <si>
    <t>XX.aa.bb</t>
  </si>
  <si>
    <t>XX; a, a; b, b</t>
  </si>
  <si>
    <t>0-</t>
  </si>
  <si>
    <t>PROJECT TOTAAL</t>
  </si>
  <si>
    <t>0-.0</t>
  </si>
  <si>
    <t>indirecte projectvoorzieningen</t>
  </si>
  <si>
    <t>0-.1</t>
  </si>
  <si>
    <t>werkterreininrichtingen</t>
  </si>
  <si>
    <t>0-.10</t>
  </si>
  <si>
    <t>indirecte projectvoorzieningen; werkterreininrichting, algemeen (verzamelniveau)</t>
  </si>
  <si>
    <t>0-.11</t>
  </si>
  <si>
    <t>indirecte projectvoorzieningen; werkterreininrichting, bijkomende werken algemeen</t>
  </si>
  <si>
    <t>0-.12</t>
  </si>
  <si>
    <t>indirecte projectvoorzieningen; werkterreininrichting, personen/materiaalvoorzieningen</t>
  </si>
  <si>
    <t>0-.13</t>
  </si>
  <si>
    <t>indirecte projectvoorzieningen; werkterreininrichting, energievoorzieningen</t>
  </si>
  <si>
    <t>0-.14</t>
  </si>
  <si>
    <t>indirecte projectvoorzieningen; werkterreininrichting, beveiligingsvoorzieningen</t>
  </si>
  <si>
    <t>0-.15</t>
  </si>
  <si>
    <t>indirecte projectvoorzieningen; werkterreininrichting, doorwerkvoorzieningen</t>
  </si>
  <si>
    <t>0-.16</t>
  </si>
  <si>
    <t>indirecte projectvoorzieningen; werkterreininrichting, voorzieningen belendende percelen</t>
  </si>
  <si>
    <t>0-.17</t>
  </si>
  <si>
    <t>indirecte projectvoorzieningen; werkterreininrichting, onderhoudsvoorzieningen</t>
  </si>
  <si>
    <t>0-.2</t>
  </si>
  <si>
    <t>materieelvoorzieningen</t>
  </si>
  <si>
    <t>0-.20</t>
  </si>
  <si>
    <t>indirecte projectvoorzieningen; materieelvoorzieningen, algemeen (verzamelniveau)</t>
  </si>
  <si>
    <t>0-.21</t>
  </si>
  <si>
    <t>indirecte projectvoorzieningen; materieelvoorzieningen, transport</t>
  </si>
  <si>
    <t>0-.22</t>
  </si>
  <si>
    <t>indirecte projectvoorzieningen; materieelvoorzieningen, gereedschappen (algemeen)</t>
  </si>
  <si>
    <t>0-.3</t>
  </si>
  <si>
    <t>risicodekking</t>
  </si>
  <si>
    <t>0-.30</t>
  </si>
  <si>
    <t>indirecte projectvoorzieningen; risicodekking, algemeen (verzamelniveau)</t>
  </si>
  <si>
    <t>0-.31</t>
  </si>
  <si>
    <t>indirecte projectvoorzieningen; risicodekking, verzekeringen</t>
  </si>
  <si>
    <t>0-.32</t>
  </si>
  <si>
    <t>indirecte projectvoorzieningen; risicodekking, waarborgen</t>
  </si>
  <si>
    <t>0-.33</t>
  </si>
  <si>
    <t>indirecte projectvoorzieningen; risicodekking, prijsstijgingen</t>
  </si>
  <si>
    <t>0-.4</t>
  </si>
  <si>
    <t>projectorganisatie</t>
  </si>
  <si>
    <t>0-.40</t>
  </si>
  <si>
    <t>indirecte projectvoorzieningen; projectorganisatie, algemeen (verzamelniveau)</t>
  </si>
  <si>
    <t>0-.41</t>
  </si>
  <si>
    <t>indirecte projectvoorzieningen; projectorganisatie, administratie</t>
  </si>
  <si>
    <t>0-.42</t>
  </si>
  <si>
    <t>indirecte projectvoorzieningen; projectorganisatie, uitvoering</t>
  </si>
  <si>
    <t>0-.43</t>
  </si>
  <si>
    <t>indirecte projectvoorzieningen; projectorganisatie, documentatie</t>
  </si>
  <si>
    <t>0-.5</t>
  </si>
  <si>
    <t>bedrijfsorganisatie</t>
  </si>
  <si>
    <t>0-.50</t>
  </si>
  <si>
    <t>indirecte projectvoorzieningen; bedrijfsorganisatie, algemeen (verzamelniveau)</t>
  </si>
  <si>
    <t>0-.51</t>
  </si>
  <si>
    <t>indirecte projectvoorzieningen; bedrijfsorganisatie, bestuur en directie</t>
  </si>
  <si>
    <t>0-.52</t>
  </si>
  <si>
    <t>indirecte projectvoorzieningen; bedrijfsorganisatie, winstregelingen</t>
  </si>
  <si>
    <t>1-</t>
  </si>
  <si>
    <t>FUNDERINGEN</t>
  </si>
  <si>
    <t>10</t>
  </si>
  <si>
    <t>-gereserveerd-</t>
  </si>
  <si>
    <t>11</t>
  </si>
  <si>
    <t>Bodemvoorzieningen</t>
  </si>
  <si>
    <t>11.0</t>
  </si>
  <si>
    <t>bodemvoorzieningen; algemeen</t>
  </si>
  <si>
    <t>11.1</t>
  </si>
  <si>
    <t>bodemvoorzieningen; grond</t>
  </si>
  <si>
    <t>11.10</t>
  </si>
  <si>
    <t>bodemvoorzieningen; grond, algemeen (verzamelniveau)</t>
  </si>
  <si>
    <t>11.11</t>
  </si>
  <si>
    <t>bodemvoorzieningen; grond, ontgravingen</t>
  </si>
  <si>
    <t>11.12</t>
  </si>
  <si>
    <t>bodemvoorzieningen; grond, aanvullingen</t>
  </si>
  <si>
    <t>11.13</t>
  </si>
  <si>
    <t>bodemvoorzieningen; grond, sloop- en rooiwerkzaamheden</t>
  </si>
  <si>
    <t>11.15</t>
  </si>
  <si>
    <t>bodemvoorzieningen; grond, damwanden</t>
  </si>
  <si>
    <t>11.2</t>
  </si>
  <si>
    <t>bodemvoorzieningen; water</t>
  </si>
  <si>
    <t>11.20</t>
  </si>
  <si>
    <t>bodemvoorzieningen; water, algemeen (verzamelniveau)</t>
  </si>
  <si>
    <t>11.24</t>
  </si>
  <si>
    <t>bodemvoorzieningen; water, bemalingen</t>
  </si>
  <si>
    <t>11.25</t>
  </si>
  <si>
    <t>bodemvoorzieningen; water, damwanden</t>
  </si>
  <si>
    <t>12</t>
  </si>
  <si>
    <t>13</t>
  </si>
  <si>
    <t>Vloeren op grondslag</t>
  </si>
  <si>
    <t>13.0</t>
  </si>
  <si>
    <t>vloeren op grondslag; algemeen</t>
  </si>
  <si>
    <t>13.1</t>
  </si>
  <si>
    <t>vloeren op grondslag; niet constructief</t>
  </si>
  <si>
    <t>13.10</t>
  </si>
  <si>
    <t>vloeren op grondslag; niet constructief, algemeen (verzamelniveau)</t>
  </si>
  <si>
    <t>13.11</t>
  </si>
  <si>
    <t>vloeren op grondslag; niet constructief, bodemafsluitingen</t>
  </si>
  <si>
    <t>13.12</t>
  </si>
  <si>
    <t>vloeren op grondslag; niet constructief, vloeren als gebouwonderdeel</t>
  </si>
  <si>
    <t>13.13</t>
  </si>
  <si>
    <t>vloeren op grondslag; niet constructief, vloeren als bestrating</t>
  </si>
  <si>
    <t>13.2</t>
  </si>
  <si>
    <t>vloeren op grondslag; constructief</t>
  </si>
  <si>
    <t>13.20</t>
  </si>
  <si>
    <t>vloeren op grondslag; constructief, algemeen (verzamelniveau)</t>
  </si>
  <si>
    <t>13.21</t>
  </si>
  <si>
    <t>vloeren op grondslag; constructief, bodemafsluitingen</t>
  </si>
  <si>
    <t>13.22</t>
  </si>
  <si>
    <t>vloeren op grondslag; constructief, vloeren als gebouwonderdeel</t>
  </si>
  <si>
    <t>13.25</t>
  </si>
  <si>
    <t>vloeren op grondslag; constructief, grondverbeteringen</t>
  </si>
  <si>
    <t>14</t>
  </si>
  <si>
    <t>15</t>
  </si>
  <si>
    <t>16</t>
  </si>
  <si>
    <t>Funderingsconstructies</t>
  </si>
  <si>
    <t>16.0</t>
  </si>
  <si>
    <t>funderingsconstructies; algemeen</t>
  </si>
  <si>
    <t>16.1</t>
  </si>
  <si>
    <t>funderingsconstructies; voeten en balken</t>
  </si>
  <si>
    <t>16.10</t>
  </si>
  <si>
    <t>funderingsconstructies; voeten en balken, algemeen (verzamelniveau)</t>
  </si>
  <si>
    <t>16.11</t>
  </si>
  <si>
    <t>funderingsconstructies; voeten en balken, fundatie voeten</t>
  </si>
  <si>
    <t>16.12</t>
  </si>
  <si>
    <t>funderingsconstructies; voeten en balken, fundatie balken</t>
  </si>
  <si>
    <t>16.13</t>
  </si>
  <si>
    <t>funderingsconstructies; voeten en balken, fundatie poeren</t>
  </si>
  <si>
    <t>16.14</t>
  </si>
  <si>
    <t>funderingsconstructies; voeten en balken, gevelwanden (-200)</t>
  </si>
  <si>
    <t>16.15</t>
  </si>
  <si>
    <t>funderingsconstructies; voeten en balken, grondverbeteringen</t>
  </si>
  <si>
    <t>16.2</t>
  </si>
  <si>
    <t>funderingsconstructies; keerwanden</t>
  </si>
  <si>
    <t>16.20</t>
  </si>
  <si>
    <t>funderingsconstructies; keerwanden, algemeen (verzamelniveau)</t>
  </si>
  <si>
    <t>16.21</t>
  </si>
  <si>
    <t>funderingsconstructies; keerwanden, grondkerende wanden</t>
  </si>
  <si>
    <t>16.22</t>
  </si>
  <si>
    <t>funderingsconstructies; keerwanden, waterkerende wanden</t>
  </si>
  <si>
    <t>16.23</t>
  </si>
  <si>
    <t>funderingsconstructies; keerwanden, gevelwanden (-200)</t>
  </si>
  <si>
    <t>16.25</t>
  </si>
  <si>
    <t>funderingsconstructies; keerwanden, grondverbeteringen</t>
  </si>
  <si>
    <t>17</t>
  </si>
  <si>
    <t>Paalfunderingen</t>
  </si>
  <si>
    <t>17.0</t>
  </si>
  <si>
    <t>paalfunderingen; algemeen</t>
  </si>
  <si>
    <t>17.1</t>
  </si>
  <si>
    <t>paalfunderingen; niet geheid</t>
  </si>
  <si>
    <t>17.10</t>
  </si>
  <si>
    <t>paalfunderingen; niet geheid, algemeen (verzamelniveau)</t>
  </si>
  <si>
    <t>17.11</t>
  </si>
  <si>
    <t>paalfunderingen; niet geheid, dragende palen; geboord</t>
  </si>
  <si>
    <t>17.12</t>
  </si>
  <si>
    <t>paalfunderingen; niet geheid, dragende palen; geschroefd</t>
  </si>
  <si>
    <t>17.13</t>
  </si>
  <si>
    <t>paalfunderingen; niet geheid, trekverankeringen</t>
  </si>
  <si>
    <t>17.14</t>
  </si>
  <si>
    <t>paalfunderingen; niet geheid, pijler-putringfunderingen</t>
  </si>
  <si>
    <t>17.15</t>
  </si>
  <si>
    <t>paalfunderingen; niet geheid, bodeminjecties</t>
  </si>
  <si>
    <t>17.2</t>
  </si>
  <si>
    <t>paalfunderingen; geheid</t>
  </si>
  <si>
    <t>17.20</t>
  </si>
  <si>
    <t>paalfunderingen; geheid, algemeen (verzamelniveau)</t>
  </si>
  <si>
    <t>17.21</t>
  </si>
  <si>
    <t>paalfunderingen; geheid, dragende palen</t>
  </si>
  <si>
    <t>17.22</t>
  </si>
  <si>
    <t>paalfunderingen; geheid, palen; ingeheide bekisting</t>
  </si>
  <si>
    <t>17.23</t>
  </si>
  <si>
    <t>paalfunderingen; geheid, trekverankeringen</t>
  </si>
  <si>
    <t>17.25</t>
  </si>
  <si>
    <t>paalfunderingen; geheid, damwandenfunderingen</t>
  </si>
  <si>
    <t>18</t>
  </si>
  <si>
    <t>19</t>
  </si>
  <si>
    <t>2-</t>
  </si>
  <si>
    <t>RUWBOUW</t>
  </si>
  <si>
    <t>20</t>
  </si>
  <si>
    <t>21</t>
  </si>
  <si>
    <t>Buitenwanden</t>
  </si>
  <si>
    <t>21.0</t>
  </si>
  <si>
    <t>buitenwanden; algemeen</t>
  </si>
  <si>
    <t>21.1</t>
  </si>
  <si>
    <t>buitenwanden; niet constructief</t>
  </si>
  <si>
    <t>21.10</t>
  </si>
  <si>
    <t>buitenwanden; niet constructief, algemeen (verzamelniveau)</t>
  </si>
  <si>
    <t>21.11</t>
  </si>
  <si>
    <t>buitenwanden; niet constructief, massieve wanden</t>
  </si>
  <si>
    <t>21.12</t>
  </si>
  <si>
    <t>buitenwanden; niet constructief, spouwwanden</t>
  </si>
  <si>
    <t>21.13</t>
  </si>
  <si>
    <t>buitenwanden; niet constructief, systeemwanden</t>
  </si>
  <si>
    <t>21.14</t>
  </si>
  <si>
    <t>buitenwanden; niet constructief, vlieswanden</t>
  </si>
  <si>
    <t>21.15</t>
  </si>
  <si>
    <t>buitenwanden; niet constructief, borstweringen</t>
  </si>
  <si>
    <t>21.16</t>
  </si>
  <si>
    <t>buitenwanden; niet constructief, boeiboorden</t>
  </si>
  <si>
    <t>21.2</t>
  </si>
  <si>
    <t>buitenwanden; constructief</t>
  </si>
  <si>
    <t>21.20</t>
  </si>
  <si>
    <t>buitenwanden; constructief, algemeen (verzamelniveau)</t>
  </si>
  <si>
    <t>21.21</t>
  </si>
  <si>
    <t>buitenwanden; constructief, massieve wanden</t>
  </si>
  <si>
    <t>21.22</t>
  </si>
  <si>
    <t>buitenwanden; constructief, spouwwanden</t>
  </si>
  <si>
    <t>21.23</t>
  </si>
  <si>
    <t>buitenwanden; constructief, systeemwanden</t>
  </si>
  <si>
    <t>21.25</t>
  </si>
  <si>
    <t>buitenwanden; constructief, borstweringen</t>
  </si>
  <si>
    <t>22</t>
  </si>
  <si>
    <t>Binnenwanden</t>
  </si>
  <si>
    <t>22.0</t>
  </si>
  <si>
    <t>binnenwanden; algemeen</t>
  </si>
  <si>
    <t>22.1</t>
  </si>
  <si>
    <t>binnenwanden; niet constructief</t>
  </si>
  <si>
    <t>22.10</t>
  </si>
  <si>
    <t>binnenwanden; niet constructief, algemeen (verzamelniveau)</t>
  </si>
  <si>
    <t>22.11</t>
  </si>
  <si>
    <t>binnenwanden; niet constructief, massieve wanden</t>
  </si>
  <si>
    <t>22.12</t>
  </si>
  <si>
    <t>binnenwanden; niet constructief, spouwwanden</t>
  </si>
  <si>
    <t>22.13</t>
  </si>
  <si>
    <t>binnenwanden; niet constructief, systeemwanden; vast</t>
  </si>
  <si>
    <t>22.14</t>
  </si>
  <si>
    <t>binnenwanden; niet constructief, systeemwanden; verplaatsbaar</t>
  </si>
  <si>
    <t>22.2</t>
  </si>
  <si>
    <t>binnenwanden; constructief</t>
  </si>
  <si>
    <t>22.20</t>
  </si>
  <si>
    <t>binnenwanden; constructief, algemeen (verzamelniveau)</t>
  </si>
  <si>
    <t>22.21</t>
  </si>
  <si>
    <t>binnenwanden; constructief, massieve wanden</t>
  </si>
  <si>
    <t>22.22</t>
  </si>
  <si>
    <t>binnenwanden; constructief, spouwwanden</t>
  </si>
  <si>
    <t>22.23</t>
  </si>
  <si>
    <t>binnenwanden; constructief, systeemwanden; vast</t>
  </si>
  <si>
    <t>23</t>
  </si>
  <si>
    <t>Vloeren</t>
  </si>
  <si>
    <t>23.0</t>
  </si>
  <si>
    <t>vloeren; algemeen</t>
  </si>
  <si>
    <t>23.1</t>
  </si>
  <si>
    <t>vloeren; niet constructief</t>
  </si>
  <si>
    <t>23.10</t>
  </si>
  <si>
    <t>vloeren; niet constructief, algemeen (verzamelniveau)</t>
  </si>
  <si>
    <t>23.11</t>
  </si>
  <si>
    <t>vloeren; niet constructief, vrijdragende vloeren</t>
  </si>
  <si>
    <t>23.12</t>
  </si>
  <si>
    <t>vloeren; niet constructief, balkons</t>
  </si>
  <si>
    <t>23.13</t>
  </si>
  <si>
    <t>vloeren; niet constructief, galerijen</t>
  </si>
  <si>
    <t>23.14</t>
  </si>
  <si>
    <t>vloeren; niet constructief, bordessen</t>
  </si>
  <si>
    <t>23.15</t>
  </si>
  <si>
    <t>vloeren; niet constructief, vloeren t.b.v. technische voorzieningen</t>
  </si>
  <si>
    <t>23.2</t>
  </si>
  <si>
    <t>vloeren; constructief</t>
  </si>
  <si>
    <t>23.20</t>
  </si>
  <si>
    <t>vloeren; constructief, algemeen (verzamelniveau)</t>
  </si>
  <si>
    <t>23.21</t>
  </si>
  <si>
    <t>vloeren; constructief, vrijdragende vloeren</t>
  </si>
  <si>
    <t>23.22</t>
  </si>
  <si>
    <t>vloeren; constructief, balkons</t>
  </si>
  <si>
    <t>23.23</t>
  </si>
  <si>
    <t>vloeren; constructief, galerijen</t>
  </si>
  <si>
    <t>23.24</t>
  </si>
  <si>
    <t>vloeren; constructief, bordessen</t>
  </si>
  <si>
    <t>23.25</t>
  </si>
  <si>
    <t>vloeren; constructief, vloeren t.b.v. technische voorzieningen</t>
  </si>
  <si>
    <t>24</t>
  </si>
  <si>
    <t>Trappen en hellingen</t>
  </si>
  <si>
    <t>24.0</t>
  </si>
  <si>
    <t>trappen en hellingen; algemeen</t>
  </si>
  <si>
    <t>24.1</t>
  </si>
  <si>
    <t>trappen en hellingen; trappen</t>
  </si>
  <si>
    <t>24.10</t>
  </si>
  <si>
    <t>trappen en hellingen; trappen, algemeen (verzamelniveau)</t>
  </si>
  <si>
    <t>24.11</t>
  </si>
  <si>
    <t>trappen en hellingen; trappen, rechte steektrappen</t>
  </si>
  <si>
    <t>24.12</t>
  </si>
  <si>
    <t>trappen en hellingen; trappen, niet-rechte steektrappen</t>
  </si>
  <si>
    <t>24.13</t>
  </si>
  <si>
    <t>trappen en hellingen; trappen, spiltrappen</t>
  </si>
  <si>
    <t>24.14.00</t>
  </si>
  <si>
    <t>trappen en hellingen; trappen, vlizotrap</t>
  </si>
  <si>
    <t>bouwdelen</t>
  </si>
  <si>
    <t>vlizotrap</t>
  </si>
  <si>
    <t>24.15</t>
  </si>
  <si>
    <t>trappen en hellingen; trappen, bordessen</t>
  </si>
  <si>
    <t>24.2</t>
  </si>
  <si>
    <t>trappen en hellingen; hellingen</t>
  </si>
  <si>
    <t>24.20</t>
  </si>
  <si>
    <t>trappen en hellingen; hellingen, algemeen (verzamelniveau)</t>
  </si>
  <si>
    <t>24.21</t>
  </si>
  <si>
    <t>trappen en hellingen; hellingen, beloopbare hellingen</t>
  </si>
  <si>
    <t>24.22</t>
  </si>
  <si>
    <t>trappen en hellingen; hellingen, berijdbare hellingen</t>
  </si>
  <si>
    <t>24.25</t>
  </si>
  <si>
    <t>trappen en hellingen; hellingen, bordessen</t>
  </si>
  <si>
    <t>24.3</t>
  </si>
  <si>
    <t>trappen en hellingen; ladders en klimijzers</t>
  </si>
  <si>
    <t>24.30</t>
  </si>
  <si>
    <t>trappen en hellingen; ladders en klimijzers, algemeen (verzamelniveau)</t>
  </si>
  <si>
    <t>24.31</t>
  </si>
  <si>
    <t>trappen en hellingen; ladders en klimijzers, ladders</t>
  </si>
  <si>
    <t>24.32</t>
  </si>
  <si>
    <t>trappen en hellingen; ladders en klimijzers, klimijzers</t>
  </si>
  <si>
    <t>24.35</t>
  </si>
  <si>
    <t>trappen en hellingen; ladders en klimijzers, bordessen</t>
  </si>
  <si>
    <t>25</t>
  </si>
  <si>
    <t>26</t>
  </si>
  <si>
    <t>27</t>
  </si>
  <si>
    <t>Daken</t>
  </si>
  <si>
    <t>27.0</t>
  </si>
  <si>
    <t>daken; algemeen</t>
  </si>
  <si>
    <t>27.1</t>
  </si>
  <si>
    <t>daken; niet constructief</t>
  </si>
  <si>
    <t>27.10</t>
  </si>
  <si>
    <t>daken; niet constructief, algemeen (verzamelniveau)</t>
  </si>
  <si>
    <t>27.11</t>
  </si>
  <si>
    <t>daken; niet constructief, vlakke daken</t>
  </si>
  <si>
    <t>27.12</t>
  </si>
  <si>
    <t>daken; niet constructief, hellende daken</t>
  </si>
  <si>
    <t>27.13</t>
  </si>
  <si>
    <t>daken; niet constructief, luifels</t>
  </si>
  <si>
    <t>27.14</t>
  </si>
  <si>
    <t>daken; niet constructief, overkappingen</t>
  </si>
  <si>
    <t>27.16</t>
  </si>
  <si>
    <t>daken; niet constructief, gootconstructies</t>
  </si>
  <si>
    <t>27.2</t>
  </si>
  <si>
    <t>daken; constructief</t>
  </si>
  <si>
    <t>27.20</t>
  </si>
  <si>
    <t>daken; constructief, algemeen (verzamelniveau)</t>
  </si>
  <si>
    <t>27.21</t>
  </si>
  <si>
    <t>daken; constructief, vlakke daken</t>
  </si>
  <si>
    <t>27.22</t>
  </si>
  <si>
    <t>daken; constructief, hellende daken</t>
  </si>
  <si>
    <t>27.23</t>
  </si>
  <si>
    <t>daken; constructief, luifels</t>
  </si>
  <si>
    <t>27.24</t>
  </si>
  <si>
    <t>daken; constructief, overkappingen</t>
  </si>
  <si>
    <t>27.26</t>
  </si>
  <si>
    <t>daken; constructief, gootconstructies</t>
  </si>
  <si>
    <t>28</t>
  </si>
  <si>
    <t>Hoofddraagconstructies</t>
  </si>
  <si>
    <t>28.0</t>
  </si>
  <si>
    <t>hoofddraagconstructies; algemeen</t>
  </si>
  <si>
    <t>28.1</t>
  </si>
  <si>
    <t>hoofddraagconstructies; kolommen en liggers</t>
  </si>
  <si>
    <t>28.10</t>
  </si>
  <si>
    <t>hoofddraagconstructies; kolommen en liggers, algemeen (verzamelniveau)</t>
  </si>
  <si>
    <t>28.11</t>
  </si>
  <si>
    <t>hoofddraagconstructies; kolommen en liggers, kolom-/liggerconstructies</t>
  </si>
  <si>
    <t>28.12</t>
  </si>
  <si>
    <t>hoofddraagconstructies; kolommen en liggers, spanten</t>
  </si>
  <si>
    <t>28.2</t>
  </si>
  <si>
    <t>hoofddraagconstructies; wanden en vloeren</t>
  </si>
  <si>
    <t>28.20</t>
  </si>
  <si>
    <t>hoofddraagconstructies; wanden en vloeren, algemeen (verzamelniveau)</t>
  </si>
  <si>
    <t>28.21</t>
  </si>
  <si>
    <t>hoofddraagconstructies; wanden en vloeren, wand-/vloerconstructies</t>
  </si>
  <si>
    <t>28.3</t>
  </si>
  <si>
    <t>hoofddraagconstructies; ruimte-eenheden</t>
  </si>
  <si>
    <t>28.30</t>
  </si>
  <si>
    <t>hoofddraagconstructies; ruimte-eenheden, algemeen (verzamelniveau)</t>
  </si>
  <si>
    <t>28.31</t>
  </si>
  <si>
    <t>hoofddraagconstructies; ruimte-eenheden, doosconstructies</t>
  </si>
  <si>
    <t>29</t>
  </si>
  <si>
    <t>3-</t>
  </si>
  <si>
    <t>AFBOUW</t>
  </si>
  <si>
    <t>30</t>
  </si>
  <si>
    <t>31</t>
  </si>
  <si>
    <t>Buitenwandopeningen</t>
  </si>
  <si>
    <t>31.0</t>
  </si>
  <si>
    <t>buitenwandopeningen; algemeen</t>
  </si>
  <si>
    <t>31.1</t>
  </si>
  <si>
    <t>buitenwandopeningen; niet gevuld</t>
  </si>
  <si>
    <t>31.10</t>
  </si>
  <si>
    <t>buitenwandopeningen; niet gevuld, algemeen (verzamelniveau)</t>
  </si>
  <si>
    <t>31.11</t>
  </si>
  <si>
    <t>buitenwandopeningen; niet gevuld, daglichtopeningen</t>
  </si>
  <si>
    <t>daglichtopening wand</t>
  </si>
  <si>
    <t>31.12</t>
  </si>
  <si>
    <t>buitenwandopeningen; niet gevuld, buitenluchtopeningen</t>
  </si>
  <si>
    <t>buitenluchtopening wand</t>
  </si>
  <si>
    <t>31.2</t>
  </si>
  <si>
    <t>buitenwandopeningen; gevuld met ramen</t>
  </si>
  <si>
    <t>31.20</t>
  </si>
  <si>
    <t>buitenwandopeningen; gevuld met ramen, algemeen (verzamelniveau)</t>
  </si>
  <si>
    <t>31.21</t>
  </si>
  <si>
    <t>buitenwandopeningen; gevuld met ramen, gesloten ramen</t>
  </si>
  <si>
    <t>gesloten raam (buiten)</t>
  </si>
  <si>
    <t>31.22</t>
  </si>
  <si>
    <t>buitenwandopeningen; gevuld met ramen, ramen draaiend aan één kant</t>
  </si>
  <si>
    <t>raam draaiend, 1 as (buiten)</t>
  </si>
  <si>
    <t>31.23</t>
  </si>
  <si>
    <t>buitenwandopeningen; gevuld met ramen, schuiframen</t>
  </si>
  <si>
    <t>schuifraam (buiten)</t>
  </si>
  <si>
    <t>buitenwandopeningen; gevuld met ramen, ramen draaiend op verticale of horizontale as</t>
  </si>
  <si>
    <t>kiep- kantelraam (buiten)</t>
  </si>
  <si>
    <t>31.25</t>
  </si>
  <si>
    <t>buitenwandopeningen; gevuld met ramen, combinatieramen</t>
  </si>
  <si>
    <t>combinatieraam (buiten)</t>
  </si>
  <si>
    <t>31.3</t>
  </si>
  <si>
    <t>buitenwandopeningen; gevuld met deuren</t>
  </si>
  <si>
    <t>toegang</t>
  </si>
  <si>
    <t>31.30</t>
  </si>
  <si>
    <t>buitenwandopeningen; gevuld met deuren, algemeen (verzamelniveau)</t>
  </si>
  <si>
    <t>buitenwandopeningen; gevuld met deuren, algemeen (verzamelniveau); automatisch</t>
  </si>
  <si>
    <t>deur (automatisch)</t>
  </si>
  <si>
    <t>31.31</t>
  </si>
  <si>
    <t>buitenwandopeningen; gevuld met deuren, draaideuren</t>
  </si>
  <si>
    <t>draaideur (buiten)</t>
  </si>
  <si>
    <t>buitenwandopeningen; gevuld met deuren, draaideuren; automatisch</t>
  </si>
  <si>
    <t>automatische draaideur (buiten)</t>
  </si>
  <si>
    <t>31.32</t>
  </si>
  <si>
    <t>buitenwandopeningen; gevuld met deuren, schuifdeuren</t>
  </si>
  <si>
    <t>schuifdeur (buiten)</t>
  </si>
  <si>
    <t>buitenwandopeningen; gevuld met deuren, schuifdeuren; automatisch</t>
  </si>
  <si>
    <t>automatische schuifdeur (buiten)</t>
  </si>
  <si>
    <t>31.33</t>
  </si>
  <si>
    <t>buitenwandopeningen; gevuld met deuren, tuimeldeuren</t>
  </si>
  <si>
    <t>tuimeldeur (buiten)</t>
  </si>
  <si>
    <t>buitenwandopeningen; gevuld met deuren, tourniquets</t>
  </si>
  <si>
    <t>tourniquet (buiten)</t>
  </si>
  <si>
    <t>buitenwandopeningen; gevuld met deuren, overheaddeur (rol/sectionale)</t>
  </si>
  <si>
    <t>overheaddeur (buiten)</t>
  </si>
  <si>
    <t>31.4</t>
  </si>
  <si>
    <t>buitenwandopeningen; gevuld met puien</t>
  </si>
  <si>
    <t>31.40</t>
  </si>
  <si>
    <t>buitenwandopeningen; gevuld met puien, algemeen (verzamelniveau)</t>
  </si>
  <si>
    <t>31.41</t>
  </si>
  <si>
    <t>buitenwandopeningen; gevuld met puien, gesloten puien</t>
  </si>
  <si>
    <t>gesloten pui (buiten)</t>
  </si>
  <si>
    <t>31.42.00</t>
  </si>
  <si>
    <t>buitenwandopeningen; gevuld met rolluik</t>
  </si>
  <si>
    <t>rolluik (buiten)</t>
  </si>
  <si>
    <t>32</t>
  </si>
  <si>
    <t>Binnenwandopeningen</t>
  </si>
  <si>
    <t>32.0</t>
  </si>
  <si>
    <t>binnenwandopeningen; algemeen</t>
  </si>
  <si>
    <t>32.1</t>
  </si>
  <si>
    <t>binnenwandopeningen; niet gevuld</t>
  </si>
  <si>
    <t>32.10</t>
  </si>
  <si>
    <t>binnenwandopeningen; niet gevuld, algemeen (verzamelniveau)</t>
  </si>
  <si>
    <t>32.11</t>
  </si>
  <si>
    <t>binnenwandopeningen; niet gevuld, openingen als doorgang</t>
  </si>
  <si>
    <t>wanddoorgang (binnen)</t>
  </si>
  <si>
    <t>32.12</t>
  </si>
  <si>
    <t>binnenwandopeningen; niet gevuld, openingen als doorzicht</t>
  </si>
  <si>
    <t>wanddoorzicht (binnen)</t>
  </si>
  <si>
    <t>32.2</t>
  </si>
  <si>
    <t>binnenwandopeningen; gevuld met ramen</t>
  </si>
  <si>
    <t>32.20</t>
  </si>
  <si>
    <t>binnenwandopeningen; gevuld met ramen, algemeen (verzamelniveau)</t>
  </si>
  <si>
    <t>32.21</t>
  </si>
  <si>
    <t>binnenwandopeningen; gevuld met ramen, gesloten ramen</t>
  </si>
  <si>
    <t>gesloten raam (binnen)</t>
  </si>
  <si>
    <t>32.22</t>
  </si>
  <si>
    <t>binnenwandopeningen; gevuld met ramen, ramen draaiend aan één kant</t>
  </si>
  <si>
    <t>raam draaiend, 1 as (binnen)</t>
  </si>
  <si>
    <t>32.23</t>
  </si>
  <si>
    <t>binnenwandopeningen; gevuld met ramen, schuiframen</t>
  </si>
  <si>
    <t>schuifraam (binnen)</t>
  </si>
  <si>
    <t>binnenwandopeningen; gevuld met ramen, ramen draaiend op verticale of horizontale as</t>
  </si>
  <si>
    <t>kiep- kantelraam (binnen)</t>
  </si>
  <si>
    <t>32.25</t>
  </si>
  <si>
    <t>binnenwandopeningen; gevuld met ramen, combinatieramen</t>
  </si>
  <si>
    <t>combinatieraam (binnen)</t>
  </si>
  <si>
    <t>32.3</t>
  </si>
  <si>
    <t>binnenwandopeningen; gevuld met deuren</t>
  </si>
  <si>
    <t>32.30</t>
  </si>
  <si>
    <t>binnenwandopeningen; gevuld met deuren, algemeen (verzamelniveau)</t>
  </si>
  <si>
    <t>32.31</t>
  </si>
  <si>
    <t>binnenwandopeningen; gevuld met deuren, draaideuren</t>
  </si>
  <si>
    <t>draaideur (binnen)</t>
  </si>
  <si>
    <t>binnenwandopeningen; gevuld met deuren, draaideuren; automatisch</t>
  </si>
  <si>
    <t>automatische draaideur (binnen)</t>
  </si>
  <si>
    <t>32.32.00</t>
  </si>
  <si>
    <t>binnenwandopeningen; gevuld met deuren, schuifdeuren</t>
  </si>
  <si>
    <t>schuifdeur (binnen)</t>
  </si>
  <si>
    <t>binnenwandopeningen; gevuld met deuren, schuifdeuren; automatisch</t>
  </si>
  <si>
    <t>automatische schuifdeur (binnen)</t>
  </si>
  <si>
    <t>32.33</t>
  </si>
  <si>
    <t>binnenwandopeningen; gevuld met deuren, tuimeldeuren</t>
  </si>
  <si>
    <t>tuimeldeur (binnen)</t>
  </si>
  <si>
    <t>32.34</t>
  </si>
  <si>
    <t>binnenwandopeningen; gevuld met deuren, tourniquets</t>
  </si>
  <si>
    <t>tourniquet (binnen)</t>
  </si>
  <si>
    <t>32.4</t>
  </si>
  <si>
    <t>binnenwandopeningen; gevuld met puien</t>
  </si>
  <si>
    <t>32.40</t>
  </si>
  <si>
    <t>binnenwandopeningen; gevuld met puien, algemeen (verzamelniveau)</t>
  </si>
  <si>
    <t>32.41</t>
  </si>
  <si>
    <t>binnenwandopeningen; gevuld met puien, gesloten puien</t>
  </si>
  <si>
    <t>gesloten pui (binnen)</t>
  </si>
  <si>
    <t>binnenwandopeningen; gevuld met rolluik</t>
  </si>
  <si>
    <t>rolluik (binnen)</t>
  </si>
  <si>
    <t>33</t>
  </si>
  <si>
    <t>Vloeropeningen</t>
  </si>
  <si>
    <t>33.0</t>
  </si>
  <si>
    <t>vloeropeningen; algemeen</t>
  </si>
  <si>
    <t>33.1</t>
  </si>
  <si>
    <t>vloeropeningen; niet gevuld</t>
  </si>
  <si>
    <t>33.10</t>
  </si>
  <si>
    <t>vloeropeningen; niet gevuld, algemeen (verzamelniveau)</t>
  </si>
  <si>
    <t>33.11</t>
  </si>
  <si>
    <t>vloeropeningen; niet gevuld, openingen als doorgang</t>
  </si>
  <si>
    <t>vloerdoorgang</t>
  </si>
  <si>
    <t>33.12</t>
  </si>
  <si>
    <t>vloeropeningen; niet gevuld, openingen als doorzicht</t>
  </si>
  <si>
    <t>vloerdoorzicht</t>
  </si>
  <si>
    <t>33.2</t>
  </si>
  <si>
    <t>vloeropeningen; gevuld</t>
  </si>
  <si>
    <t>33.20</t>
  </si>
  <si>
    <t>vloeropeningen; gevuld, algemeen (verzamelniveau)</t>
  </si>
  <si>
    <t>33.21</t>
  </si>
  <si>
    <t>vloeropeningen; gevuld, beloopbare vullingen</t>
  </si>
  <si>
    <t>vloervulling beloopbaar</t>
  </si>
  <si>
    <t>33.22</t>
  </si>
  <si>
    <t>vloeropeningen; gevuld, niet-beloopbare vullingen</t>
  </si>
  <si>
    <t>vloervulling niet-beloopbaar</t>
  </si>
  <si>
    <t>34</t>
  </si>
  <si>
    <t>Balustrades en leuningen</t>
  </si>
  <si>
    <t>34.0</t>
  </si>
  <si>
    <t>balustrades en leuningen; algemeen</t>
  </si>
  <si>
    <t>34.1</t>
  </si>
  <si>
    <t>balustrades en leuningen; balustrades</t>
  </si>
  <si>
    <t>34.10</t>
  </si>
  <si>
    <t>balustrades en leuningen; balustrades, algemeen (verzamelniveau)</t>
  </si>
  <si>
    <t>34.11</t>
  </si>
  <si>
    <t>balustrades en leuningen; balustrades, binnenbalustrades</t>
  </si>
  <si>
    <t>binnenbalustrade</t>
  </si>
  <si>
    <t>34.12</t>
  </si>
  <si>
    <t>balustrades en leuningen; balustrades, buitenbalustrades</t>
  </si>
  <si>
    <t>buitenbalustrade</t>
  </si>
  <si>
    <t>34.2</t>
  </si>
  <si>
    <t>balustrades en leuningen; leuningen</t>
  </si>
  <si>
    <t>34.20</t>
  </si>
  <si>
    <t>balustrades en leuningen; leuningen, algemeen (verzamelniveau)</t>
  </si>
  <si>
    <t>34.21</t>
  </si>
  <si>
    <t>balustrades en leuningen; leuningen, binnenleuningen</t>
  </si>
  <si>
    <t>binnenleuning</t>
  </si>
  <si>
    <t>34.22</t>
  </si>
  <si>
    <t>balustrades en leuningen; leuningen, buitenleuningen</t>
  </si>
  <si>
    <t>buitenleuning</t>
  </si>
  <si>
    <t>35</t>
  </si>
  <si>
    <t>36</t>
  </si>
  <si>
    <t>37</t>
  </si>
  <si>
    <t>Dakopeningen</t>
  </si>
  <si>
    <t>37.0</t>
  </si>
  <si>
    <t>dakopeningen; algemeen</t>
  </si>
  <si>
    <t>37.1</t>
  </si>
  <si>
    <t>dakopeningen; niet gevuld</t>
  </si>
  <si>
    <t>37.10</t>
  </si>
  <si>
    <t>dakopeningen; niet gevuld, algemeen (verzamelniveau)</t>
  </si>
  <si>
    <t>37.11</t>
  </si>
  <si>
    <t>dakopeningen; niet gevuld, daglichtopeningen</t>
  </si>
  <si>
    <t>daglichtopening dak</t>
  </si>
  <si>
    <t>37.12</t>
  </si>
  <si>
    <t>dakopeningen; niet gevuld, buitenluchtopeningen</t>
  </si>
  <si>
    <t>buitenluchtopening dak</t>
  </si>
  <si>
    <t>37.2</t>
  </si>
  <si>
    <t>dakopeningen; gevuld</t>
  </si>
  <si>
    <t>37.20</t>
  </si>
  <si>
    <t>dakopeningen; gevuld, algemeen (verzamelniveau)</t>
  </si>
  <si>
    <t>37.21</t>
  </si>
  <si>
    <t>dakopeningen; gevuld, gesloten ramen</t>
  </si>
  <si>
    <t>gesloten dakraam</t>
  </si>
  <si>
    <t>37.22</t>
  </si>
  <si>
    <t>dakopeningen; gevuld, ramen draaiend aan één kant</t>
  </si>
  <si>
    <t>dakraam draaiend, 1 as</t>
  </si>
  <si>
    <t>37.23</t>
  </si>
  <si>
    <t>dakopeningen; gevuld, schuiframen</t>
  </si>
  <si>
    <t>dakraam schuivend</t>
  </si>
  <si>
    <t>dakopeningen; gevuld, ramen draaiend op een as</t>
  </si>
  <si>
    <t>dakraam kiep/kantel</t>
  </si>
  <si>
    <t>37.25</t>
  </si>
  <si>
    <t>dakopeningen; gevuld, combinatieramen</t>
  </si>
  <si>
    <t>dakraam combinatie</t>
  </si>
  <si>
    <t>dakopeningen; gevuld, luik</t>
  </si>
  <si>
    <t>dakluik</t>
  </si>
  <si>
    <t>dakopeningen; gevuld, luik; rook-/ventilatieluik</t>
  </si>
  <si>
    <t>dak rook-/ventilatieluik</t>
  </si>
  <si>
    <t>38</t>
  </si>
  <si>
    <t>Inbouwpakketten</t>
  </si>
  <si>
    <t>38.0</t>
  </si>
  <si>
    <t>inbouwpakketten; algemeen</t>
  </si>
  <si>
    <t>38.1</t>
  </si>
  <si>
    <t>inbouwpakketten</t>
  </si>
  <si>
    <t>38.10</t>
  </si>
  <si>
    <t>inbouwpakketten; algemeen (verzamelniveau)</t>
  </si>
  <si>
    <t>38.11</t>
  </si>
  <si>
    <t>inbouwpakketten; inbouwpakketten met te openen delen</t>
  </si>
  <si>
    <t>38.12</t>
  </si>
  <si>
    <t>inbouwpakketten; inbouwpakketten met gesloten delen</t>
  </si>
  <si>
    <t>39</t>
  </si>
  <si>
    <t>4-</t>
  </si>
  <si>
    <t>AFWERKINGEN</t>
  </si>
  <si>
    <t>40</t>
  </si>
  <si>
    <t>41</t>
  </si>
  <si>
    <t>Buitenwandafwerkingen</t>
  </si>
  <si>
    <t>41.0</t>
  </si>
  <si>
    <t>buitenwandafwerkingen; algemeen</t>
  </si>
  <si>
    <t>41.1</t>
  </si>
  <si>
    <t>buitenwandafwerkingen</t>
  </si>
  <si>
    <t>41.10</t>
  </si>
  <si>
    <t>buitenwandafwerkingen; algemeen (verzamelniveau)</t>
  </si>
  <si>
    <t>41.11</t>
  </si>
  <si>
    <t>buitenwandafwerkingen; afwerklagen</t>
  </si>
  <si>
    <t>41.12</t>
  </si>
  <si>
    <t>buitenwandafwerkingen; bekledingen</t>
  </si>
  <si>
    <t>41.13</t>
  </si>
  <si>
    <t>buitenwandafwerkingen; voorzetwanden</t>
  </si>
  <si>
    <t>42</t>
  </si>
  <si>
    <t>Binnenwandafwerkingen</t>
  </si>
  <si>
    <t>42.0</t>
  </si>
  <si>
    <t>binnenwandafwerkingen; algemeen</t>
  </si>
  <si>
    <t>42.1</t>
  </si>
  <si>
    <t>binnenwandafwerkingen</t>
  </si>
  <si>
    <t>42.10</t>
  </si>
  <si>
    <t>binnenwandafwerkingen; algemeen (verzamelniveau)</t>
  </si>
  <si>
    <t>42.11</t>
  </si>
  <si>
    <t>binnenwandafwerkingen; afwerklagen</t>
  </si>
  <si>
    <t>42.12</t>
  </si>
  <si>
    <t>binnenwandafwerkingen; bekledingen</t>
  </si>
  <si>
    <t>43</t>
  </si>
  <si>
    <t>Vloerafwerkingen</t>
  </si>
  <si>
    <t>43.0</t>
  </si>
  <si>
    <t>vloerafwerkingen; algemeen</t>
  </si>
  <si>
    <t>43.1</t>
  </si>
  <si>
    <t>vloerafwerkingen; verhoogd</t>
  </si>
  <si>
    <t>43.10</t>
  </si>
  <si>
    <t>vloerafwerkingen; verhoogd, algemeen (verzamelniveau)</t>
  </si>
  <si>
    <t>43.11</t>
  </si>
  <si>
    <t>vloerafwerkingen; verhoogd, podiums</t>
  </si>
  <si>
    <t>43.12</t>
  </si>
  <si>
    <t>vloerafwerkingen; verhoogd, installatievloeren</t>
  </si>
  <si>
    <t>43.2</t>
  </si>
  <si>
    <t>vloerafwerkingen; niet verhoogd</t>
  </si>
  <si>
    <t>43.20</t>
  </si>
  <si>
    <t>vloerafwerkingen; niet verhoogd, algemeen (verzamelniveau)</t>
  </si>
  <si>
    <t>43.21</t>
  </si>
  <si>
    <t>vloerafwerkingen; niet verhoogd, afwerklagen</t>
  </si>
  <si>
    <t>43.22</t>
  </si>
  <si>
    <t>vloerafwerkingen; niet verhoogd, bekledingen</t>
  </si>
  <si>
    <t>43.23</t>
  </si>
  <si>
    <t>vloerafwerkingen; niet verhoogd, systeemvloerafwerkingen</t>
  </si>
  <si>
    <t>44</t>
  </si>
  <si>
    <t>Trap- en hellingafwerkingen</t>
  </si>
  <si>
    <t>44.0</t>
  </si>
  <si>
    <t>trap- en hellingafwerkingen; algemeen</t>
  </si>
  <si>
    <t>44.1</t>
  </si>
  <si>
    <t>trap- en hellingafwerkingen; trapafwerkingen</t>
  </si>
  <si>
    <t>44.10</t>
  </si>
  <si>
    <t>trap- en hellingafwerkingen; trapafwerkingen, algemeen (verzamelniveau)</t>
  </si>
  <si>
    <t>44.11</t>
  </si>
  <si>
    <t>trap- en hellingafwerkingen; trapafwerkingen, afwerklagen</t>
  </si>
  <si>
    <t>44.12</t>
  </si>
  <si>
    <t>trap- en hellingafwerkingen; trapafwerkingen, bekledingen</t>
  </si>
  <si>
    <t>44.13</t>
  </si>
  <si>
    <t>trap- en hellingafwerkingen; trapafwerkingen, systeemafwerkingen</t>
  </si>
  <si>
    <t>44.2</t>
  </si>
  <si>
    <t>trap- en hellingafwerkingen; hellingafwerkingen</t>
  </si>
  <si>
    <t>44.20</t>
  </si>
  <si>
    <t>trap- en hellingafwerkingen; hellingafwerkingen, algemeen (verzamelniveau)</t>
  </si>
  <si>
    <t>44.21</t>
  </si>
  <si>
    <t>trap- en hellingafwerkingen; hellingafwerkingen, afwerklagen</t>
  </si>
  <si>
    <t>44.22</t>
  </si>
  <si>
    <t>trap- en hellingafwerkingen; hellingafwerkingen, bekledingen</t>
  </si>
  <si>
    <t>44.23</t>
  </si>
  <si>
    <t>trap- en hellingafwerkingen; hellingafwerkingen, systeemafwerkingen</t>
  </si>
  <si>
    <t>45</t>
  </si>
  <si>
    <t>Plafondafwerkingen</t>
  </si>
  <si>
    <t>45.0</t>
  </si>
  <si>
    <t>plafondafwerkingen; algemeen</t>
  </si>
  <si>
    <t>45.1</t>
  </si>
  <si>
    <t>plafondafwerkingen; verlaagd</t>
  </si>
  <si>
    <t>45.10</t>
  </si>
  <si>
    <t>plafondafwerkingen; verlaagd, algemeen (verzamelniveau)</t>
  </si>
  <si>
    <t>45.11</t>
  </si>
  <si>
    <t>plafondafwerkingen; verlaagd, verlaagde plafonds</t>
  </si>
  <si>
    <t>45.12</t>
  </si>
  <si>
    <t>plafondafwerkingen; verlaagd, systeemplafonds</t>
  </si>
  <si>
    <t>45.14</t>
  </si>
  <si>
    <t>plafondafwerkingen; verlaagd, koofconstructies</t>
  </si>
  <si>
    <t>45.15</t>
  </si>
  <si>
    <t>plafondafwerkingen; verlaagd, gordijnplanken</t>
  </si>
  <si>
    <t>45.2</t>
  </si>
  <si>
    <t>plafondafwerkingen; niet verlaagd</t>
  </si>
  <si>
    <t>45.20</t>
  </si>
  <si>
    <t>plafondafwerkingen; niet verlaagd, algemeen (verzamelniveau)</t>
  </si>
  <si>
    <t>45.21</t>
  </si>
  <si>
    <t>plafondafwerkingen; niet verlaagd, afwerkingen</t>
  </si>
  <si>
    <t>45.22</t>
  </si>
  <si>
    <t>plafondafwerkingen; niet verlaagd, bekledingen</t>
  </si>
  <si>
    <t>45.23</t>
  </si>
  <si>
    <t>plafondafwerkingen; niet verlaagd, systeemafwerkingen</t>
  </si>
  <si>
    <t>45.24</t>
  </si>
  <si>
    <t>plafondafwerkingen; niet verlaagd, koofconstructies</t>
  </si>
  <si>
    <t>45.25</t>
  </si>
  <si>
    <t>plafondafwerkingen; niet verlaagd, gordijnplanken</t>
  </si>
  <si>
    <t>46</t>
  </si>
  <si>
    <t>47</t>
  </si>
  <si>
    <t>Dakafwerkingen</t>
  </si>
  <si>
    <t>47.0</t>
  </si>
  <si>
    <t>dakafwerkingen; algemeen</t>
  </si>
  <si>
    <t>47.1</t>
  </si>
  <si>
    <t>dakafwerkingen; afwerkingen</t>
  </si>
  <si>
    <t>47.10</t>
  </si>
  <si>
    <t>dakafwerkingen; afwerkingen, algemeen (verzamelniveau)</t>
  </si>
  <si>
    <t>47.11</t>
  </si>
  <si>
    <t>dakafwerkingen; afwerkingen, vlakke dakafwerkingen</t>
  </si>
  <si>
    <t>47.12</t>
  </si>
  <si>
    <t>dakafwerkingen; afwerkingen, hellende dakafwerkingen</t>
  </si>
  <si>
    <t>47.13</t>
  </si>
  <si>
    <t>dakafwerkingen; afwerkingen, luifelafwerkingen</t>
  </si>
  <si>
    <t>47.14</t>
  </si>
  <si>
    <t>dakafwerkingen; afwerkingen, overkappingsafwerkingen</t>
  </si>
  <si>
    <t>47.15</t>
  </si>
  <si>
    <t>dakafwerkingen; afwerkingen, beloopbare dakafwerkingen</t>
  </si>
  <si>
    <t>47.16</t>
  </si>
  <si>
    <t>dakafwerkingen; afwerkingen, berijdbare dakafwerkingen</t>
  </si>
  <si>
    <t>47.2</t>
  </si>
  <si>
    <t>dakafwerkingen; bekledingen</t>
  </si>
  <si>
    <t>47.20</t>
  </si>
  <si>
    <t>dakafwerkingen; bekledingen, algemeen (verzamelniveau)</t>
  </si>
  <si>
    <t>47.21</t>
  </si>
  <si>
    <t>dakafwerkingen; bekledingen, vlakke dak bekledingen</t>
  </si>
  <si>
    <t>47.22</t>
  </si>
  <si>
    <t>dakafwerkingen; bekledingen, hellende dak bekledingen</t>
  </si>
  <si>
    <t>47.23</t>
  </si>
  <si>
    <t>dakafwerkingen; bekledingen, luifel bekledingen</t>
  </si>
  <si>
    <t>47.24</t>
  </si>
  <si>
    <t>dakafwerkingen; bekledingen, overkapping bekledingen</t>
  </si>
  <si>
    <t>47.25</t>
  </si>
  <si>
    <t>dakafwerkingen; bekledingen, beloopbare dak bekledingen</t>
  </si>
  <si>
    <t>47.26</t>
  </si>
  <si>
    <t>dakafwerkingen; bekledingen, berijdbare dak  bekledingen</t>
  </si>
  <si>
    <t>48</t>
  </si>
  <si>
    <t>Afwerkingpakketten</t>
  </si>
  <si>
    <t>48.0</t>
  </si>
  <si>
    <t>afwerkingspakketten; algemeen</t>
  </si>
  <si>
    <t>48.1</t>
  </si>
  <si>
    <t>afwerkingspakketten</t>
  </si>
  <si>
    <t>48.10</t>
  </si>
  <si>
    <t>afwerkingspakketten; algemeen (verzamelniveau)</t>
  </si>
  <si>
    <t>48.11</t>
  </si>
  <si>
    <t>afwerkingspakketten; naadloze afwerkingen</t>
  </si>
  <si>
    <t>48.12</t>
  </si>
  <si>
    <t>afwerkingspakketten; overige afwerkingen</t>
  </si>
  <si>
    <t>49</t>
  </si>
  <si>
    <t>5-</t>
  </si>
  <si>
    <t>INSTALLATIES WERKTUIGBOUWKUNDIG</t>
  </si>
  <si>
    <t>50</t>
  </si>
  <si>
    <t>52</t>
  </si>
  <si>
    <t>water</t>
  </si>
  <si>
    <t>52.0</t>
  </si>
  <si>
    <t>afvoeren; algemeen</t>
  </si>
  <si>
    <t>52.1</t>
  </si>
  <si>
    <t>afvoeren; regenwater</t>
  </si>
  <si>
    <t>52.10</t>
  </si>
  <si>
    <t>afvoeren; regenwater, algemeen (verzamelniveau)</t>
  </si>
  <si>
    <t>52.11</t>
  </si>
  <si>
    <t>afvoeren; regenwater, afvoerinstallatie, in het gebouw</t>
  </si>
  <si>
    <t>afvoerinstallatie (binnen)</t>
  </si>
  <si>
    <t>afvoeren; regenwater, afvoerinstallatie, in het gebouw; leidingen hemelwater</t>
  </si>
  <si>
    <t>afvoerleidingen hemelwater</t>
  </si>
  <si>
    <t>52.12</t>
  </si>
  <si>
    <t>afvoeren; regenwater, afvoerinstallatie, buiten het gebouw</t>
  </si>
  <si>
    <t>afvoerinstallatie (buiten)</t>
  </si>
  <si>
    <t>52.16</t>
  </si>
  <si>
    <t>afvoeren; regenwater, pompsysteem, afscheiders, bezinkputten</t>
  </si>
  <si>
    <t>afvoeren; regenwater, pompsysteem, afscheiders, bezinkputten; pompinstallaties + put + appendages</t>
  </si>
  <si>
    <t>waterpomp hemelwater</t>
  </si>
  <si>
    <t>52.19</t>
  </si>
  <si>
    <t xml:space="preserve">afvoeren; regenwater, berging, infiltratie </t>
  </si>
  <si>
    <t>52.2</t>
  </si>
  <si>
    <t>afvoeren; fecaliën</t>
  </si>
  <si>
    <t>52.20</t>
  </si>
  <si>
    <t>afvoeren; fecaliën, algemeen (verzamelniveau)</t>
  </si>
  <si>
    <t>52.21</t>
  </si>
  <si>
    <t>afvoeren; fecaliën, standaardsysteem</t>
  </si>
  <si>
    <t>afvoeren; fecaliën, standaardsysteem; leidingen afvoer</t>
  </si>
  <si>
    <t>afvoerleidingen fecaliën</t>
  </si>
  <si>
    <t>52.22</t>
  </si>
  <si>
    <t>afvoeren; fecaliën, vacuümsysteem</t>
  </si>
  <si>
    <t>vacuümsysteem fecaliën</t>
  </si>
  <si>
    <t>52.23</t>
  </si>
  <si>
    <t>afvoeren; fecaliën, overdruksysteem</t>
  </si>
  <si>
    <t>overdruksysteem fecaliën</t>
  </si>
  <si>
    <t>52.24</t>
  </si>
  <si>
    <t>afvoeren; fecaliën, gescheiden (urine)</t>
  </si>
  <si>
    <t>52.26</t>
  </si>
  <si>
    <t>afvoeren; fecaliën, pompsysteem, afscheiders, bezinkputten</t>
  </si>
  <si>
    <t>52.26.10</t>
  </si>
  <si>
    <t>afvoeren; fecaliën, pompsysteem, afscheiders, bezinkputten; vermaler</t>
  </si>
  <si>
    <t>vermaler fecaliën</t>
  </si>
  <si>
    <t>afvoeren; fecaliën, pompsysteem, afscheiders, bezinkputten; pomp</t>
  </si>
  <si>
    <t>afvoerpomp fecaliën</t>
  </si>
  <si>
    <t>52.3</t>
  </si>
  <si>
    <t>afvoeren; afvalwater</t>
  </si>
  <si>
    <t>52.30</t>
  </si>
  <si>
    <t>afvoeren; afvalwater, algemeen (verzamelniveau)</t>
  </si>
  <si>
    <t>afvoeren; afvalwater, algemeen; scheidingsinstallaties</t>
  </si>
  <si>
    <t>scheidingsinstallatie afvalwater</t>
  </si>
  <si>
    <t>52.31</t>
  </si>
  <si>
    <t>afvoeren; afvalwater, huishoudelijk afval</t>
  </si>
  <si>
    <t>afvoer huishoudelijk afvalwater</t>
  </si>
  <si>
    <t>52.32</t>
  </si>
  <si>
    <t>afvoeren; afvalwater, bedrijfsafval</t>
  </si>
  <si>
    <t>afvoer bedrijfsafvalwater</t>
  </si>
  <si>
    <t>52.36</t>
  </si>
  <si>
    <t>afvoeren; afvalwater, pompsysteem, afscheiders, bezinkputten</t>
  </si>
  <si>
    <t>afvoeren; afvalwater, pompsysteem, afscheiders, bezinkputten; droge motorpomp</t>
  </si>
  <si>
    <t>droge motorpomp afvalwater</t>
  </si>
  <si>
    <t>52.36.11</t>
  </si>
  <si>
    <t>afvoeren; afvalwater, pompsysteem, afscheiders, bezinkputten; dompelpomp</t>
  </si>
  <si>
    <t>dompelpomp afvalwater</t>
  </si>
  <si>
    <t>52.36.20</t>
  </si>
  <si>
    <t>afvoeren; afvalwater, pompsysteem, afscheiders, bezinkputten; niveauregeling</t>
  </si>
  <si>
    <t>niveauregeling afvalwater</t>
  </si>
  <si>
    <t>52.4</t>
  </si>
  <si>
    <t>afvoeren; gecombineerd</t>
  </si>
  <si>
    <t>52.40</t>
  </si>
  <si>
    <t>afvoeren; gecombineerd, algemeen (verzamelniveau)</t>
  </si>
  <si>
    <t>52.41</t>
  </si>
  <si>
    <t>afvoeren; gecombineerd, geïntegreerd systeem</t>
  </si>
  <si>
    <t>52.46.00</t>
  </si>
  <si>
    <t>afvoeren; gecombineerd, pompsysteem, afscheiders, bezinkputten</t>
  </si>
  <si>
    <t>52.5</t>
  </si>
  <si>
    <t>afvoeren; vuilwaterafvoer speciaal</t>
  </si>
  <si>
    <t>52.50</t>
  </si>
  <si>
    <t>afvoeren; vuilwaterafvoer speciaal, algemeen (verzamelniveau)</t>
  </si>
  <si>
    <t>52.51</t>
  </si>
  <si>
    <t>afvoeren; vuilwaterafvoer speciaal, chemisch verontreinigd afvalwater</t>
  </si>
  <si>
    <t>afvoer chemisch verontreinigd afvalwater</t>
  </si>
  <si>
    <t>52.52</t>
  </si>
  <si>
    <t>afvoeren; vuilwaterafvoer speciaal, biologisch besmet afvalwater</t>
  </si>
  <si>
    <t>afvoer biologisch besmet afvalwater</t>
  </si>
  <si>
    <t>52.53</t>
  </si>
  <si>
    <t>afvoeren; vuilwaterafvoer speciaal, radioactief besmet afvalwater</t>
  </si>
  <si>
    <t>afvoer radioactief besmet afvalwater</t>
  </si>
  <si>
    <t>52.56</t>
  </si>
  <si>
    <t>afvoeren; vuilwaterafvoer speciaal, pompsysteem</t>
  </si>
  <si>
    <t>afvoerpomp speciaal afvalwater</t>
  </si>
  <si>
    <t>52.6</t>
  </si>
  <si>
    <t>afvoeren; vaste stoffen</t>
  </si>
  <si>
    <t>52.60</t>
  </si>
  <si>
    <t>afvoeren; vaste stoffen, algemeen (verzamelniveau)</t>
  </si>
  <si>
    <t>52.61</t>
  </si>
  <si>
    <t>afvoeren; vaste stoffen, stortkokers</t>
  </si>
  <si>
    <t>52.62</t>
  </si>
  <si>
    <t>afvoeren; vaste stoffen, vacuümsysteem</t>
  </si>
  <si>
    <t>52.63</t>
  </si>
  <si>
    <t>afvoeren; vaste stoffen, persluchtsysteem</t>
  </si>
  <si>
    <t>52.64</t>
  </si>
  <si>
    <t>afvoeren; vaste stoffen, verdichtingsysteem</t>
  </si>
  <si>
    <t>52.65</t>
  </si>
  <si>
    <t>afvoeren; vaste stoffen, verbrandingsysteem</t>
  </si>
  <si>
    <t>52.9</t>
  </si>
  <si>
    <t>vaste gebouwgebonden voorzieningen behorend bij afvoeren</t>
  </si>
  <si>
    <t>52.90</t>
  </si>
  <si>
    <t>vaste gebouwgebonden voorzieningen behorend bij afvoeren, algemeen (verzamelniveau)</t>
  </si>
  <si>
    <t>53</t>
  </si>
  <si>
    <t>53.0</t>
  </si>
  <si>
    <t>water; algemeen</t>
  </si>
  <si>
    <t>53.1</t>
  </si>
  <si>
    <t>water; drinkwater</t>
  </si>
  <si>
    <t>53.10</t>
  </si>
  <si>
    <t>water; drinkwater, algemeen (verzamelniveau)</t>
  </si>
  <si>
    <t>water; drinkwater, algemeen; leidingen</t>
  </si>
  <si>
    <t>leidingen drinkwater</t>
  </si>
  <si>
    <t>53.11</t>
  </si>
  <si>
    <t>water; drinkwater, netaansluiting</t>
  </si>
  <si>
    <t>netaansluiting drinkwater</t>
  </si>
  <si>
    <t>53.12</t>
  </si>
  <si>
    <t>water; drinkwater, bronaansluiting</t>
  </si>
  <si>
    <t>bronaansluiting drinkwater</t>
  </si>
  <si>
    <t>53.13</t>
  </si>
  <si>
    <t>water; drinkwater, reinwaterkelderaansluiting / ringleiding</t>
  </si>
  <si>
    <t>ringleiding drinkwater</t>
  </si>
  <si>
    <t>water; drinkwater, drukverhogingsinstallatie</t>
  </si>
  <si>
    <t>drukverhogingsinstallatie drinkwater</t>
  </si>
  <si>
    <t>53.19</t>
  </si>
  <si>
    <t>water; drinkwater, voorraadvaten</t>
  </si>
  <si>
    <t>voorraadvat drinkwater</t>
  </si>
  <si>
    <t>53.2</t>
  </si>
  <si>
    <t>water; verwarmd tapwater</t>
  </si>
  <si>
    <t>verwarming</t>
  </si>
  <si>
    <t>53.20</t>
  </si>
  <si>
    <t>water; verwarmd tapwater, algemeen (verzamelniveau)</t>
  </si>
  <si>
    <t>water; verwarmd tapwater, algemeen; leidingen</t>
  </si>
  <si>
    <t>leidingen verwarmd tapwater</t>
  </si>
  <si>
    <t>water; verwarmd tapwater, algemeen; pompen</t>
  </si>
  <si>
    <t>pomp verwarmd tapwater</t>
  </si>
  <si>
    <t>53.21</t>
  </si>
  <si>
    <t>water; verwarmd tapwater, met voorraad</t>
  </si>
  <si>
    <t>water; verwarmd tapwater, met voorraad; voorraadboiler direct verwarmd</t>
  </si>
  <si>
    <t>voorraadboiler direct verwarmd</t>
  </si>
  <si>
    <t>water; verwarmd tapwater, met voorraad; voorraadboiler indirect verwarmd</t>
  </si>
  <si>
    <t>voorraadboiler indirect verwarmd</t>
  </si>
  <si>
    <t>water; verwarmd tapwater, met voorraad; voorraadboiler elektrisch</t>
  </si>
  <si>
    <t>voorraadboiler elektrisch</t>
  </si>
  <si>
    <t>water; verwarmd tapwater, geiser</t>
  </si>
  <si>
    <t>geiser</t>
  </si>
  <si>
    <t>water; verwarmd tapwater, doorstroom</t>
  </si>
  <si>
    <t>doorstroomapparaat</t>
  </si>
  <si>
    <t>53.3</t>
  </si>
  <si>
    <t>water; bedrijfswater</t>
  </si>
  <si>
    <t>53.30</t>
  </si>
  <si>
    <t>water; bedrijfswater, algemeen (verzamelniveau)</t>
  </si>
  <si>
    <t>water; bedrijfswater, algemeen; leidingen</t>
  </si>
  <si>
    <t>leidingen bedrijfswater</t>
  </si>
  <si>
    <t>53.30.11</t>
  </si>
  <si>
    <t>water; bedrijfswater, algemeen; keerkleppen</t>
  </si>
  <si>
    <t>keerkleppen bedrijfswater</t>
  </si>
  <si>
    <t>53.31</t>
  </si>
  <si>
    <t>water; bedrijfswater, onthard-watersysteem</t>
  </si>
  <si>
    <t>wateronthardingssysteem bedrijfswater</t>
  </si>
  <si>
    <t>53.32</t>
  </si>
  <si>
    <t>water; bedrijfswater, demi-watersysteem</t>
  </si>
  <si>
    <t>demi-watersysteem</t>
  </si>
  <si>
    <t>53.33</t>
  </si>
  <si>
    <t>water; bedrijfswater, gedistilleerd-watersysteem</t>
  </si>
  <si>
    <t>gedistilleerd-watersysteem</t>
  </si>
  <si>
    <t>water; bedrijfswater, zwembad-watersysteem</t>
  </si>
  <si>
    <t>zwembad-watersysteem</t>
  </si>
  <si>
    <t>53.36</t>
  </si>
  <si>
    <t xml:space="preserve">water; bedrijfswater; drukverhogingsinstallatie </t>
  </si>
  <si>
    <t>drukverhogingsinstallatie bedrijfswater</t>
  </si>
  <si>
    <t>water; bedrijfswater, onderbrekingsinstallatie (breektank)</t>
  </si>
  <si>
    <t>breektank bedrijfswater</t>
  </si>
  <si>
    <t>53.39</t>
  </si>
  <si>
    <t>water; bedrijfswater, voorraadvaten</t>
  </si>
  <si>
    <t>voorraadvat bedrijfswater</t>
  </si>
  <si>
    <t>53.4</t>
  </si>
  <si>
    <t>water; gebruiksstoom en condens</t>
  </si>
  <si>
    <t>53.40</t>
  </si>
  <si>
    <t>water; gebruiksstoom en condens, algemeen (verzamelniveau)</t>
  </si>
  <si>
    <t>53.41</t>
  </si>
  <si>
    <t>water; gebruiksstoom en condens, lage-druk stoomsysteem</t>
  </si>
  <si>
    <t>lage-druk stoomsysteem</t>
  </si>
  <si>
    <t>53.42</t>
  </si>
  <si>
    <t>water; gebruiksstoom en condens, hoge-druk stoomsysteem</t>
  </si>
  <si>
    <t>hoge-druk stoomsysteem</t>
  </si>
  <si>
    <t>53.5</t>
  </si>
  <si>
    <t>water; waterbehandeling</t>
  </si>
  <si>
    <t>53.50</t>
  </si>
  <si>
    <t>water; waterbehandeling, algemeen (verzamelniveau)</t>
  </si>
  <si>
    <t>water; waterbehandeling, algemeen; waterontharder pekel simplex</t>
  </si>
  <si>
    <t>waterontharder pekel simplex</t>
  </si>
  <si>
    <t>water; waterbehandeling, algemeen; waterontharder pekel duplex</t>
  </si>
  <si>
    <t>waterontharder pekel duplex</t>
  </si>
  <si>
    <t>water; waterbehandeling, filtratiesysteem</t>
  </si>
  <si>
    <t>waterfiltratiesysteem</t>
  </si>
  <si>
    <t>53.52</t>
  </si>
  <si>
    <t>water; waterbehandeling, absorptiesysteem</t>
  </si>
  <si>
    <t>absorptiesysteem</t>
  </si>
  <si>
    <t>53.53.00</t>
  </si>
  <si>
    <t>water; waterbehandeling, ontgassingsysteem</t>
  </si>
  <si>
    <t>ontgassingssysteem</t>
  </si>
  <si>
    <t>53.54</t>
  </si>
  <si>
    <t>water; waterbehandeling, destillatiesysteem</t>
  </si>
  <si>
    <t>destillatiesysteem</t>
  </si>
  <si>
    <t>53.6</t>
  </si>
  <si>
    <t>water; legionellapreventie</t>
  </si>
  <si>
    <t>water; legionellapreventie, algemeen (verzamelniveau)</t>
  </si>
  <si>
    <t>legionellapreventie</t>
  </si>
  <si>
    <t>53.9</t>
  </si>
  <si>
    <t>vaste gebouwgebonden voorzieningen behorend bij water</t>
  </si>
  <si>
    <t>53.90</t>
  </si>
  <si>
    <t>vaste gebouwgebonden voorzieningen behorend bij water, algemeen (verzamelniveau)</t>
  </si>
  <si>
    <t>gebouwgebonden voorzieningen m.b.t. water</t>
  </si>
  <si>
    <t>gas</t>
  </si>
  <si>
    <t>54.0</t>
  </si>
  <si>
    <t>gassen; algemeen</t>
  </si>
  <si>
    <t>54.00.10</t>
  </si>
  <si>
    <t>gassen; algemeen; leidingen</t>
  </si>
  <si>
    <t>gasleidingen</t>
  </si>
  <si>
    <t>54.1</t>
  </si>
  <si>
    <t>gassen, brandstof</t>
  </si>
  <si>
    <t>gassen; brandstof, algemeen (verzamelniveau)</t>
  </si>
  <si>
    <t>gassen; brandstof, algemeen; leidingen</t>
  </si>
  <si>
    <t>brandstofleidingen</t>
  </si>
  <si>
    <t>gassen; brandstof, aardgasvoorziening / menggasvoorziening</t>
  </si>
  <si>
    <t>aardgas-/menggasvoorziening</t>
  </si>
  <si>
    <t>gassen; brandstof, butaanvoorziening</t>
  </si>
  <si>
    <t>butaanvoorziening</t>
  </si>
  <si>
    <t>gassen; brandstof, propaanvoorziening</t>
  </si>
  <si>
    <t>propaanvoorziening</t>
  </si>
  <si>
    <t>gassen; brandstof, LPG-voorziening</t>
  </si>
  <si>
    <t>LPG-voorziening</t>
  </si>
  <si>
    <t>54.15.00</t>
  </si>
  <si>
    <t>gassen; brandstof, biogasvoorziening</t>
  </si>
  <si>
    <t>biogasvoorziening</t>
  </si>
  <si>
    <t>54.16.00</t>
  </si>
  <si>
    <t>gassen; brandstof, waterstofvoorziening</t>
  </si>
  <si>
    <t>waterstofvoorziening</t>
  </si>
  <si>
    <t>54.2</t>
  </si>
  <si>
    <t>gassen; perslucht</t>
  </si>
  <si>
    <t>54.20.00</t>
  </si>
  <si>
    <t>gassen; perslucht, algemeen (verzamelniveau)</t>
  </si>
  <si>
    <t>54.21</t>
  </si>
  <si>
    <t>gassen; perslucht, persluchtvoorziening</t>
  </si>
  <si>
    <t>persluchtvoorziening</t>
  </si>
  <si>
    <t>gassen; perslucht, compressor</t>
  </si>
  <si>
    <t>compressor perslucht</t>
  </si>
  <si>
    <t>54.24</t>
  </si>
  <si>
    <t>gassen; perslucht, buffertank</t>
  </si>
  <si>
    <t>buffertank perslucht</t>
  </si>
  <si>
    <t>54.3</t>
  </si>
  <si>
    <t>gassen; medisch</t>
  </si>
  <si>
    <t>54.30</t>
  </si>
  <si>
    <t>gassen; medisch, algemeen (verzamelniveau)</t>
  </si>
  <si>
    <t>54.31</t>
  </si>
  <si>
    <t>gassen; medisch, zuurstofvoorziening</t>
  </si>
  <si>
    <t>zuurstofvoorziening (medisch)</t>
  </si>
  <si>
    <t>54.32</t>
  </si>
  <si>
    <t>gassen; medisch, carbogeenvoorziening</t>
  </si>
  <si>
    <t>carbogeenvoorziening (medisch)</t>
  </si>
  <si>
    <t>54.33</t>
  </si>
  <si>
    <t>gassen; medisch, lachgasvoorziening</t>
  </si>
  <si>
    <t>lachgasvoorziening (medisch)</t>
  </si>
  <si>
    <t>54.34</t>
  </si>
  <si>
    <t>gassen; medisch, koolzuurvoorziening</t>
  </si>
  <si>
    <t>koolzuurvoorziening (medisch)</t>
  </si>
  <si>
    <t>54.35</t>
  </si>
  <si>
    <t>gassen; medisch, medische luchtvoorziening</t>
  </si>
  <si>
    <t>medische luchtvoorziening</t>
  </si>
  <si>
    <t>54.4</t>
  </si>
  <si>
    <t>gassen; technisch</t>
  </si>
  <si>
    <t>54.40</t>
  </si>
  <si>
    <t>gassen; technisch, algemeen (verzamelniveau)</t>
  </si>
  <si>
    <t>54.41</t>
  </si>
  <si>
    <t>gassen; technisch, stikstofvoorziening</t>
  </si>
  <si>
    <t>stikstofvoorziening (technisch)</t>
  </si>
  <si>
    <t>54.42</t>
  </si>
  <si>
    <t>gassen; technisch, waterstofvoorziening</t>
  </si>
  <si>
    <t>waterstofvoorziening (technisch)</t>
  </si>
  <si>
    <t>54.43</t>
  </si>
  <si>
    <t>gassen; technisch, argonvoorziening</t>
  </si>
  <si>
    <t>argonvoorziening (technisch)</t>
  </si>
  <si>
    <t>54.44</t>
  </si>
  <si>
    <t>gassen; technisch, heliumvoorziening</t>
  </si>
  <si>
    <t>heliumvoorziening (technisch)</t>
  </si>
  <si>
    <t>54.45</t>
  </si>
  <si>
    <t>gassen; technisch, acetyleenvoorziening</t>
  </si>
  <si>
    <t>acetyleenvoorziening (technisch)</t>
  </si>
  <si>
    <t>54.46</t>
  </si>
  <si>
    <t>gassen; technisch, propaanvoorziening</t>
  </si>
  <si>
    <t>propaanvoorziening (technisch)</t>
  </si>
  <si>
    <t>54.47</t>
  </si>
  <si>
    <t>gassen; technisch, koolzuurvoorziening</t>
  </si>
  <si>
    <t>koolzuurvoorziening (technisch)</t>
  </si>
  <si>
    <t>54.48</t>
  </si>
  <si>
    <t>gassen; technisch, zuurstofvoorziening</t>
  </si>
  <si>
    <t>zuurstofvoorziening (technisch)</t>
  </si>
  <si>
    <t>54.49</t>
  </si>
  <si>
    <t>gassen; technisch, methaanvoorziening</t>
  </si>
  <si>
    <t>methaanvoorziening (technisch)</t>
  </si>
  <si>
    <t>54.5</t>
  </si>
  <si>
    <t>gassen, bijzonder</t>
  </si>
  <si>
    <t>54.50</t>
  </si>
  <si>
    <t>gassen; bijzonder, algemeen (verzamelniveau)</t>
  </si>
  <si>
    <t>54.51</t>
  </si>
  <si>
    <t>gassen; bijzonder, voorziening; zuivere gassen</t>
  </si>
  <si>
    <t>zuivere gassen voorziening</t>
  </si>
  <si>
    <t>54.52</t>
  </si>
  <si>
    <t>gassen; bijzonder, voorziening; menggassen</t>
  </si>
  <si>
    <t>menggassen voorziening</t>
  </si>
  <si>
    <t>54.6</t>
  </si>
  <si>
    <t>gassen; vacuüm</t>
  </si>
  <si>
    <t>54.60</t>
  </si>
  <si>
    <t>gassen; vacuüm, algemeen (verzamelniveau)</t>
  </si>
  <si>
    <t>54.61</t>
  </si>
  <si>
    <t>gassen; vacuüm, vacuümvoorziening</t>
  </si>
  <si>
    <t>vacuümvoorziening</t>
  </si>
  <si>
    <t>54.63.00</t>
  </si>
  <si>
    <t>gassen; vacuüm, pompsysteem</t>
  </si>
  <si>
    <t>pomp vacuümvoorziening</t>
  </si>
  <si>
    <t>54.9</t>
  </si>
  <si>
    <t>vaste gebouwgebonden voorzieningen behorend bij gassen</t>
  </si>
  <si>
    <t>vaste gebouwgebonden voorzieningen behorend bij gassen, algemeen (verzamelniveau)</t>
  </si>
  <si>
    <t>gebouwgebonden voorzieningen m.b.t. gassen</t>
  </si>
  <si>
    <t>koeling</t>
  </si>
  <si>
    <t>55.0</t>
  </si>
  <si>
    <t>koeling; algemeen</t>
  </si>
  <si>
    <t>55.1</t>
  </si>
  <si>
    <t>koeling; opwekking lokaal</t>
  </si>
  <si>
    <t>55.10</t>
  </si>
  <si>
    <t>koeling; lokaal, algemeen (verzamelniveau)</t>
  </si>
  <si>
    <t>55.11.00</t>
  </si>
  <si>
    <t>koeling; lokaal, raamkoelers/splitsystemen</t>
  </si>
  <si>
    <t>raamkoeler</t>
  </si>
  <si>
    <t>55.12.00</t>
  </si>
  <si>
    <t>koeling; lokaal, splitsysteem; algemeen</t>
  </si>
  <si>
    <t>koeling; lokaal, splitsysteem; koelen 5-50 ton CO2</t>
  </si>
  <si>
    <t>splitsysteem koelen (5-50 ton CO2)</t>
  </si>
  <si>
    <t>koeling; lokaal, splitsysteem; koelen 50-500 ton CO2</t>
  </si>
  <si>
    <t>splitsysteem koelen (50-500 ton CO2)</t>
  </si>
  <si>
    <t>koeling; lokaal, splitsysteem; koelen &gt; 500 ton CO2</t>
  </si>
  <si>
    <t>splitsysteem koelen (&gt;500 ton CO2)</t>
  </si>
  <si>
    <t>koeling; lokaal, splitsysteem; verwarmen/koelen 5-50 ton CO2</t>
  </si>
  <si>
    <t>splitsysteem verwarmen/koelen (5-50 ton CO2)</t>
  </si>
  <si>
    <t>koeling; lokaal, splitsysteem; verwarmen/koelen 50-500 ton CO2</t>
  </si>
  <si>
    <t>splitsysteem verwarmen/koelen (50-500 ton CO2)</t>
  </si>
  <si>
    <t>koeling; lokaal, splitsysteem; verwarmen/koelen &gt; 500 ton CO2</t>
  </si>
  <si>
    <t>splitsysteem verwarmen/koelen (&gt;500 ton CO2)</t>
  </si>
  <si>
    <t>koeling; lokaal, splitsysteem; plafond koelconvector, aangesloten op gekoeld water leidingen</t>
  </si>
  <si>
    <t>plafond koelconvector, gekoeld water</t>
  </si>
  <si>
    <t>55.13</t>
  </si>
  <si>
    <t>koeling; lokaal, compactsystemen (packaged)</t>
  </si>
  <si>
    <t>koeling; lokaal, compactsystemen; koelen 5-50 ton CO2</t>
  </si>
  <si>
    <t>server koeling (5-50 ton CO2)</t>
  </si>
  <si>
    <t>koeling; lokaal, compactsystemen; koelen 50-500 ton CO2</t>
  </si>
  <si>
    <t>server koeling (50-500 ton CO2)</t>
  </si>
  <si>
    <t>koeling; lokaal, compactsystemen; koelen &gt; 500 ton CO2</t>
  </si>
  <si>
    <t>server koeling (&gt;500 ton CO2)</t>
  </si>
  <si>
    <t>koeling; lokaal, compactsystemen; aangesloten op gekoeld water leidingen</t>
  </si>
  <si>
    <t>server koeling, gekoeld water</t>
  </si>
  <si>
    <t>koeling; lokaal, mobiele unit</t>
  </si>
  <si>
    <t>mobiele koelunit</t>
  </si>
  <si>
    <t>55.2</t>
  </si>
  <si>
    <t>koeling; opwekking centraal</t>
  </si>
  <si>
    <t>55.20</t>
  </si>
  <si>
    <t>koeling; opwekking centraal, algemeen (verzamelniveau)</t>
  </si>
  <si>
    <t>koeling; opwekking centraal, algemeen; dry coolers</t>
  </si>
  <si>
    <t>dry cooler</t>
  </si>
  <si>
    <t>55.21</t>
  </si>
  <si>
    <t>koeling; opwekking centraal, warmtepompsystemen</t>
  </si>
  <si>
    <t>koeling; opwekking centraal, warmtepompsystemen; koudwateraggregaten incl. appendages 5-50 ton CO2</t>
  </si>
  <si>
    <t>koudwateraggregaat (5-50 ton CO2)</t>
  </si>
  <si>
    <t>koeling; opwekking centraal, warmtepompsystemen; koudwateraggregaten incl. appendages 50-500 ton CO2</t>
  </si>
  <si>
    <t>koudwateraggregaat (50-500 ton CO2)</t>
  </si>
  <si>
    <t>koeling; opwekking centraal, warmtepompsystemen; koudwateraggregaten incl. appendages &gt; 500 ton CO2</t>
  </si>
  <si>
    <t>koudwateraggregaat (&gt;500 ton CO2)</t>
  </si>
  <si>
    <t>55.21.20</t>
  </si>
  <si>
    <t>koeling; opwekking centraal, warmtepompsystemen; koelaggregaten directe expansie DX-installatie</t>
  </si>
  <si>
    <t>directe expansie installatie</t>
  </si>
  <si>
    <t>koeling; opwekking centraal, warmtepompsystemen; compressor koelmachine 5-50 ton CO2</t>
  </si>
  <si>
    <t>compressor koelmachine (5-50 ton CO2)</t>
  </si>
  <si>
    <t>koeling; opwekking centraal, warmtepompsystemen; compressor koelmachine 50-500 ton CO2</t>
  </si>
  <si>
    <t>compressor koelmachine (50-500 ton CO2)</t>
  </si>
  <si>
    <t>koeling; opwekking centraal, warmtepompsystemen; compressor koelmachine &gt; 500 ton CO2</t>
  </si>
  <si>
    <t>compressor koelmachine (&gt;500 ton CO2)</t>
  </si>
  <si>
    <t>koeling; opwekking centraal, warmtepompsystemen; schroef/scroll koelmachine 5-50 ton CO2</t>
  </si>
  <si>
    <t>schroef/scroll koelmachine (5-50 ton CO2)</t>
  </si>
  <si>
    <t>koeling; opwekking centraal, warmtepompsystemen; schroef/scroll koelmachine 50-500 ton CO2</t>
  </si>
  <si>
    <t>schroef/scroll koelmachine (50-500 ton CO2)</t>
  </si>
  <si>
    <t>koeling; opwekking centraal, warmtepompsystemen; schroef/scroll koelmachine &gt; 500 ton CO2</t>
  </si>
  <si>
    <t>schroef/scroll koelmachine (&gt;500 ton CO2)</t>
  </si>
  <si>
    <t>55.22</t>
  </si>
  <si>
    <t>koeling; opwekking centraal, absorptiesystemen</t>
  </si>
  <si>
    <t>absorptiesysteem koeling</t>
  </si>
  <si>
    <t>55.23</t>
  </si>
  <si>
    <t>koeling; opwekking centraal, grondwatersystemen (incl. tegenstroomapparaat)</t>
  </si>
  <si>
    <t>grondwatersysteem koeling</t>
  </si>
  <si>
    <t>55.24</t>
  </si>
  <si>
    <t>koeling; opwekking centraal, oppervlaktewatersystemen (incl. tegenstroomapparaat)</t>
  </si>
  <si>
    <t>oppervlaktewatersysteem koeling</t>
  </si>
  <si>
    <t>55.26</t>
  </si>
  <si>
    <t>koeling; opwekking centraal, vrije-koeling</t>
  </si>
  <si>
    <t>vrije koeling</t>
  </si>
  <si>
    <t>55.27</t>
  </si>
  <si>
    <t>koeling; opwekking centraal, warmte koude opslag (WKO compleet incl. tegenstroomapparaat)</t>
  </si>
  <si>
    <t>warmte koude opslag (WKO)</t>
  </si>
  <si>
    <t>55.28</t>
  </si>
  <si>
    <t>koeling; opwekking centraal, koudenet</t>
  </si>
  <si>
    <t>koudenet</t>
  </si>
  <si>
    <t>55.3</t>
  </si>
  <si>
    <t>koeling; distributie hoofdverdeling (t/m verdeler/verzamelaar)</t>
  </si>
  <si>
    <t>55.30</t>
  </si>
  <si>
    <t>koeling; distributie hoofdverdeling, algemeen (verzamelniveau)</t>
  </si>
  <si>
    <t>55.31</t>
  </si>
  <si>
    <t>koeling; distributie hoofdverdeling, distributiesystemen</t>
  </si>
  <si>
    <t>koeling; distributie hoofdverdeling, distributiesystemen; leidingen</t>
  </si>
  <si>
    <t>distributieleidingen (koeling)</t>
  </si>
  <si>
    <t>koeling; distributie hoofdverdeling, distributiesystemen; verdeler/verzamelaar</t>
  </si>
  <si>
    <t>verdeler/verzamelaar (koeling)</t>
  </si>
  <si>
    <t>koeling; distributie hoofdverdeling, distributiesystemen; buffervat</t>
  </si>
  <si>
    <t>buffervat (koeling)</t>
  </si>
  <si>
    <t>koeling; distributie hoofdverdeling, distributiesystemen; circulatiepomp</t>
  </si>
  <si>
    <t>circulatiepomp (koeling)</t>
  </si>
  <si>
    <t>koeling; distributie hoofdverdeling, distributiesystemen; expansievoorziening</t>
  </si>
  <si>
    <t>expansievoorziening (koeling)</t>
  </si>
  <si>
    <t>koeling; distributie hoofdverdeling, distributiesystemen; regelkleppen/stelmotoren</t>
  </si>
  <si>
    <t>regelkleppen/stelmotoren (koeling)</t>
  </si>
  <si>
    <t>55.4</t>
  </si>
  <si>
    <t>koeling; distributie (vanaf verdeler/verzamelaar)</t>
  </si>
  <si>
    <t>55.40</t>
  </si>
  <si>
    <t>koeling; distributie, algemeen (verzamelniveau)</t>
  </si>
  <si>
    <t>55.41</t>
  </si>
  <si>
    <t>koeling; distributie, distributiesystemen</t>
  </si>
  <si>
    <t>55.5</t>
  </si>
  <si>
    <t>koeling, opslag</t>
  </si>
  <si>
    <t>55.50</t>
  </si>
  <si>
    <t>koeling; opslag, algemeen (verzamelniveau)</t>
  </si>
  <si>
    <t>55.8</t>
  </si>
  <si>
    <t>koeling; afgifte</t>
  </si>
  <si>
    <t>55.80</t>
  </si>
  <si>
    <t>koeling; afgifte, algemeen (verzamelniveau)</t>
  </si>
  <si>
    <t>koeling; afgifte, fancoil /inductie units, nakoelers</t>
  </si>
  <si>
    <t>fancoil/inductie unit (nakoeler)</t>
  </si>
  <si>
    <t>55.83</t>
  </si>
  <si>
    <t>koeling; afgifte, koel(klimaat)plafonds</t>
  </si>
  <si>
    <t>klimaatplafond (koeling)</t>
  </si>
  <si>
    <t>55.84</t>
  </si>
  <si>
    <t>koeling; afgifte, vloerkoeling/wandkoeling</t>
  </si>
  <si>
    <t>vloer-/wandkoeling</t>
  </si>
  <si>
    <t>55.9</t>
  </si>
  <si>
    <t>vaste gebouwgebonden voorzieningen behorend bij koeling</t>
  </si>
  <si>
    <t>55.90</t>
  </si>
  <si>
    <t>vaste gebouwgebonden voorzieningen behorend bij koeling, algemeen (verzamelniveau)</t>
  </si>
  <si>
    <t>gebouwgebonden voorzieningen m.b.t. koeling</t>
  </si>
  <si>
    <t>56.0</t>
  </si>
  <si>
    <t>verwarming; algemeen</t>
  </si>
  <si>
    <t>verwarming; algemeen; opstellings/stookruimte</t>
  </si>
  <si>
    <t>stookruimte</t>
  </si>
  <si>
    <t>56.1</t>
  </si>
  <si>
    <t>verwarming; opwekking lokaal</t>
  </si>
  <si>
    <t>56.10</t>
  </si>
  <si>
    <t>verwarming; opwekking lokaal, algemeen (verzamelniveau)</t>
  </si>
  <si>
    <t>verwarming; opwekking lokaal, direct gestookte toestellen</t>
  </si>
  <si>
    <t>direct gestookte verwarmingstoestellen</t>
  </si>
  <si>
    <t>56.2</t>
  </si>
  <si>
    <t>verwarming; opwekking centraal</t>
  </si>
  <si>
    <t>56.20</t>
  </si>
  <si>
    <t>verwarming; opwekking centraal, algemeen (verzamelniveau)</t>
  </si>
  <si>
    <t>56.21.00</t>
  </si>
  <si>
    <t>verwarming; opwekking centraal, verwarmingstoestellen (ketels, HR, VR, biomassa)</t>
  </si>
  <si>
    <t>ketel (HR, VR, biomassa)</t>
  </si>
  <si>
    <t>verwarming; opwekking centraal, verwarmingstoestellen; atmosferische gasketel</t>
  </si>
  <si>
    <t>ketel (gas)</t>
  </si>
  <si>
    <t>verwarming; opwekking centraal, verwarmingstoestellen; warmwaterketel &lt; 110 C</t>
  </si>
  <si>
    <t>warmwaterketel</t>
  </si>
  <si>
    <t>verwarming; opwekking centraal, verwarmingstoestellen; ventilatorbrander</t>
  </si>
  <si>
    <t>ventilatorbrander</t>
  </si>
  <si>
    <t>56.22.00</t>
  </si>
  <si>
    <t>verwarming; opwekking centraal, stoomketels en toebehoren (ontgassers, etc.)</t>
  </si>
  <si>
    <t>stoomketel</t>
  </si>
  <si>
    <t xml:space="preserve">verwarming; opwekking centraal, warmtekrachtkoppeling (WKK) en toebehoren </t>
  </si>
  <si>
    <t>warmtekrachtkoppeling (WKK)</t>
  </si>
  <si>
    <t>verwarming; opwekking centraal, rookgasafvoer</t>
  </si>
  <si>
    <t>rookgasafvoer</t>
  </si>
  <si>
    <t>verwarming; opwekking centraal, rookgasafvoer; ketel gas</t>
  </si>
  <si>
    <t>rookgasafvoer gasketel</t>
  </si>
  <si>
    <t>verwarming; opwekking centraal, rookgasafvoer; ketel olie 20-100 kW</t>
  </si>
  <si>
    <t>rookgasafvoer olieketel 20-100 kW</t>
  </si>
  <si>
    <t>verwarming; opwekking centraal, rookgasafvoer; ketel olie &gt; 100 kW</t>
  </si>
  <si>
    <t>rookgasafvoer olieketel &gt;100 kW</t>
  </si>
  <si>
    <t>verwarming; opwekking centraal, zonnecollectoren</t>
  </si>
  <si>
    <t>zonnecollectoren</t>
  </si>
  <si>
    <t>56.26</t>
  </si>
  <si>
    <t>verwarming; opwekking centraal, electrolyser, brandstofcel</t>
  </si>
  <si>
    <t>brandstofcel electrolyser</t>
  </si>
  <si>
    <t>56.27</t>
  </si>
  <si>
    <t>verwarming; opwekking centraal, aardwarmte (geothermie)</t>
  </si>
  <si>
    <t>aardwarmte (geothermie)</t>
  </si>
  <si>
    <t>56.28</t>
  </si>
  <si>
    <t>verwarming; opwekking centraal, warmtenet</t>
  </si>
  <si>
    <t>warmtenet</t>
  </si>
  <si>
    <t>56.29</t>
  </si>
  <si>
    <t>verwarming; opwekking centraal, warmtepompen</t>
  </si>
  <si>
    <t>verwarming; opwekking centraal, warmtepompen; verwarmer 5-50 ton CO2</t>
  </si>
  <si>
    <t>warmtepomp (5-50 ton CO2)</t>
  </si>
  <si>
    <t>verwarming; opwekking centraal, warmtepompen; verwarmer 50-500 ton CO2</t>
  </si>
  <si>
    <t>warmtepomp (50-500 ton CO2)</t>
  </si>
  <si>
    <t>verwarming; opwekking centraal, warmtepompen; verwarmer &gt; 500 ton CO2</t>
  </si>
  <si>
    <t>warmtepomp (&gt;500 ton CO2)</t>
  </si>
  <si>
    <t>verwarming; opwekking centraal, warmtepompen; WKO bronnen</t>
  </si>
  <si>
    <t>warmtepomp WKO</t>
  </si>
  <si>
    <t>56.3</t>
  </si>
  <si>
    <t>verwarming; distributie hoofdverdeling (t/m verdeler/verzamelaar)</t>
  </si>
  <si>
    <t>56.30</t>
  </si>
  <si>
    <t>verwarming; distributie hoofdverdeling , algemeen (verzamelniveau)</t>
  </si>
  <si>
    <t>56.31</t>
  </si>
  <si>
    <t>verwarming; distributie hoofdverdeling, distributiesystemen</t>
  </si>
  <si>
    <t>verwarming; distributie hoofdverdeling, distributiesystemen; leidingen</t>
  </si>
  <si>
    <t>distributieleidingen (verwarming)</t>
  </si>
  <si>
    <t>verwarming; distributie hoofdverdeling, distributiesystemen; verdeler/verzamelaar</t>
  </si>
  <si>
    <t>verdeler/verzamelaar (verwarming)</t>
  </si>
  <si>
    <t>verwarming; distributie hoofdverdeling, distributiesystemen; buffervat</t>
  </si>
  <si>
    <t>buffervat (verwarming)</t>
  </si>
  <si>
    <t>verwarming; distributie hoofdverdeling, distributiesystemen; circulatiepomp</t>
  </si>
  <si>
    <t>circulatiepomp (verwarming)</t>
  </si>
  <si>
    <t>verwarming; distributie hoofdverdeling, distributiesystemen; expansievoorziening</t>
  </si>
  <si>
    <t>expansievoorziening (verwarming)</t>
  </si>
  <si>
    <t>verwarming; distributie hoofdverdeling, distributiesystemen; regelkleppen/stelmotoren</t>
  </si>
  <si>
    <t>regelkleppen/stelmotoren (verwarming)</t>
  </si>
  <si>
    <t>56.31.70</t>
  </si>
  <si>
    <t>verwarming; distributie hoofdverdeling, distributiesystemen; appendages</t>
  </si>
  <si>
    <t>distributieappendages (verwarming)</t>
  </si>
  <si>
    <t>56.32</t>
  </si>
  <si>
    <t>verwarming; distributie hoofdverdeling, luchtverwarming</t>
  </si>
  <si>
    <t>distributie luchtverwarming</t>
  </si>
  <si>
    <t>56.4</t>
  </si>
  <si>
    <t>verwarming; distributie (vanaf verdeler/verzamelaar)</t>
  </si>
  <si>
    <t>56.40</t>
  </si>
  <si>
    <t>verwarming; distributie, algemeen (verzamelniveau)</t>
  </si>
  <si>
    <t>56.41</t>
  </si>
  <si>
    <t>verwarming; distributie, distributiesystemen</t>
  </si>
  <si>
    <t>56.5</t>
  </si>
  <si>
    <t>verwarming; opslag</t>
  </si>
  <si>
    <t>56.50</t>
  </si>
  <si>
    <t>verwarming; opslag, algemeen (verzamelniveau)</t>
  </si>
  <si>
    <t>56.51</t>
  </si>
  <si>
    <t>verwarming; tegenstroomapparaat, algemeen</t>
  </si>
  <si>
    <t>verwarming; tegenstroomapparaat, algemeen; tegenstroomapparaat</t>
  </si>
  <si>
    <t>tegenstroomapparaat</t>
  </si>
  <si>
    <t>verwarming; tegenstroomapparaat, algemeen; tegenstroomapparaat bodemopslag warmte</t>
  </si>
  <si>
    <t>tegenstroomapparaat bodemopslag</t>
  </si>
  <si>
    <t>verwarming; tegenstroomapparaat, algemeen; bron bodemopslag warmte</t>
  </si>
  <si>
    <t>bron bodemopslag (WKO)</t>
  </si>
  <si>
    <t>56.8</t>
  </si>
  <si>
    <t>verwarming; afgifte</t>
  </si>
  <si>
    <t>56.80</t>
  </si>
  <si>
    <t>verwarming; afgifte, algemeen (verzamelniveau)</t>
  </si>
  <si>
    <t>56.81</t>
  </si>
  <si>
    <t>verwarming; afgifte, radiator/convectorsystemen</t>
  </si>
  <si>
    <t>verwarming; afgifte, radiator/convectorsystemen; radiatoren</t>
  </si>
  <si>
    <t>radiator</t>
  </si>
  <si>
    <t>verwarming; afgifte, radiator/convectorsystemen; ventilatorconvectoren</t>
  </si>
  <si>
    <t>ventilatorconvector</t>
  </si>
  <si>
    <t>56.83.00</t>
  </si>
  <si>
    <t>verwarming; afgifte, warmte(klimaat)plafonds</t>
  </si>
  <si>
    <t>klimaatplafond (verwarming)</t>
  </si>
  <si>
    <t>verwarming; afgifte, vloerverwarming/wandverwarming, algemeen (verzamelniveau)</t>
  </si>
  <si>
    <t>vloer-/wandverwarming</t>
  </si>
  <si>
    <t>verwarming; afgifte, vloerverwarming/wandverwarming; verdeler</t>
  </si>
  <si>
    <t>verdeler vloer-/wandverwarming</t>
  </si>
  <si>
    <t>verwarming; afgifte, elektrische verwarming</t>
  </si>
  <si>
    <t>elektrische verwarming</t>
  </si>
  <si>
    <t>56.85.10</t>
  </si>
  <si>
    <t>verwarming; afgifte, elektrische verwarming; elektrisch lint</t>
  </si>
  <si>
    <t>elektrisch lint</t>
  </si>
  <si>
    <t>verwarming; afgifte, elektrische verwarming; ventilatiekachel</t>
  </si>
  <si>
    <t>ventilatiekachel</t>
  </si>
  <si>
    <t>verwarming; afgifte, stralingspanelen</t>
  </si>
  <si>
    <t>stralingspanelen</t>
  </si>
  <si>
    <t>56.87</t>
  </si>
  <si>
    <t>verwarming; afgifte, lucht</t>
  </si>
  <si>
    <t>luchtbehandeling</t>
  </si>
  <si>
    <t>verwarming; afgifte, lucht; verwarmer indirect verwarmd</t>
  </si>
  <si>
    <t>luchtverwarmer, indirect verwarmd</t>
  </si>
  <si>
    <t>verwarming; afgifte, lucht; verwarmer direct verwarmd</t>
  </si>
  <si>
    <t>luchtverwarmer, direct verwarmd</t>
  </si>
  <si>
    <t>verwarming; afgifte, lucht; verwarmer aangesloten op gasleiding</t>
  </si>
  <si>
    <t>luchtverwarmer, aangesloten op gasleiding</t>
  </si>
  <si>
    <t>verwarming; afgifte, lucht; luchtgordijn</t>
  </si>
  <si>
    <t>56.9</t>
  </si>
  <si>
    <t>vaste gebouwgebonden voorzieningen behorend bij verwarming</t>
  </si>
  <si>
    <t>56.90</t>
  </si>
  <si>
    <t>vaste gebouwgebonden voorzieningen behorend bij verwarming, algemeen (verzamelniveau)</t>
  </si>
  <si>
    <t>gebouwgebonden voorzieningen m.b.t. verwarming</t>
  </si>
  <si>
    <t>57</t>
  </si>
  <si>
    <t>57.0</t>
  </si>
  <si>
    <t>luchtbehandeling; algemeen</t>
  </si>
  <si>
    <t>57.1</t>
  </si>
  <si>
    <t>luchtbehandeling; natuurlijk</t>
  </si>
  <si>
    <t>57.10</t>
  </si>
  <si>
    <t>luchtbehandeling; natuurlijk, algemeen (verzamelniveau)</t>
  </si>
  <si>
    <t>57.11</t>
  </si>
  <si>
    <t>luchtbehandeling; natuurlijk, voorzieningen; regelbaar</t>
  </si>
  <si>
    <t>natuurlijke luchtbehandeling, regelbaar</t>
  </si>
  <si>
    <t>57.12</t>
  </si>
  <si>
    <t>luchtbehandeling; natuurlijk, voorzieningen; niet regelbaar</t>
  </si>
  <si>
    <t>natuurlijke luchtbehandeling, niet regelbaar</t>
  </si>
  <si>
    <t>57.2</t>
  </si>
  <si>
    <t>luchtbehandeling; mechanisch lokaal</t>
  </si>
  <si>
    <t>57.20</t>
  </si>
  <si>
    <t>luchtbehandeling; mechanisch lokaal, algemeen (verzamelniveau)</t>
  </si>
  <si>
    <t>57.21.00</t>
  </si>
  <si>
    <t>luchtbehandeling; mechanisch lokaal, ventilatie-installatie</t>
  </si>
  <si>
    <t>ventilatie installatie (lokaal)</t>
  </si>
  <si>
    <t>luchtbehandeling; mechanisch lokaal, afzuiginstallatie</t>
  </si>
  <si>
    <t>afzuiginstallatie (lokaal)</t>
  </si>
  <si>
    <t>luchtbehandeling; mechanisch lokaal, warmteterugwinning</t>
  </si>
  <si>
    <t>warmteterugwinningsinstallatie (lokaal)</t>
  </si>
  <si>
    <t>57.3</t>
  </si>
  <si>
    <t>luchtbehandeling; mechanisch centraal</t>
  </si>
  <si>
    <t>57.30</t>
  </si>
  <si>
    <t>luchtbehandeling; mechanisch centraal, algemeen (verzamelniveau)</t>
  </si>
  <si>
    <t>57.31</t>
  </si>
  <si>
    <t>luchtbehandeling; mechanisch centraal, ventilatie-installatie</t>
  </si>
  <si>
    <t>ventilatie installatie (centraal)</t>
  </si>
  <si>
    <t>luchtbehandeling; mechanisch centraal, afzuiginstallatie</t>
  </si>
  <si>
    <t>afzuiginstallatie (centraal)</t>
  </si>
  <si>
    <t>luchtbehandeling; mechanisch centraal, afzuiginstallatie; luchtkanalen</t>
  </si>
  <si>
    <t>luchtkanalen</t>
  </si>
  <si>
    <t>57.32.20</t>
  </si>
  <si>
    <t>luchtbehandeling; mechanisch centraal, afzuiginstallatie; regelkleppen/stelmotoren</t>
  </si>
  <si>
    <t>regelkleppen/stelmotoren (luchtbehandeling)</t>
  </si>
  <si>
    <t>57.4</t>
  </si>
  <si>
    <t>luchtbehandeling; distributie</t>
  </si>
  <si>
    <t>57.40</t>
  </si>
  <si>
    <t>luchtbehandeling; distributie, algemeen (verzamelniveau)</t>
  </si>
  <si>
    <t>57.41</t>
  </si>
  <si>
    <t>luchtbehandeling; distributie, kanalen</t>
  </si>
  <si>
    <t>luchtbehandeling; distributie, kanalen; lokale ventilatie</t>
  </si>
  <si>
    <t>lokale ventilatie</t>
  </si>
  <si>
    <t>luchtbehandeling; distributie, kanalen; lokale ventilatoren</t>
  </si>
  <si>
    <t>lokale ventilatoren</t>
  </si>
  <si>
    <t>luchtbehandeling; distributie, kanalen; centrale ventilatie</t>
  </si>
  <si>
    <t>centrale ventilatie</t>
  </si>
  <si>
    <t>luchtbehandeling; distributie, kanalen; centrale ventilatoren</t>
  </si>
  <si>
    <t>centrale ventilatoren</t>
  </si>
  <si>
    <t>57.42</t>
  </si>
  <si>
    <t>luchtbehandeling; distributie, separate afzuigsystemen</t>
  </si>
  <si>
    <t>separaat afzuigsysteem</t>
  </si>
  <si>
    <t>57.5</t>
  </si>
  <si>
    <t>luchtbehandeling; luchtbehandelingskast</t>
  </si>
  <si>
    <t>luchtbehandeling; luchtbehandelingskast, algemeen (verzamelniveau)</t>
  </si>
  <si>
    <t>luchtbehandelingskast</t>
  </si>
  <si>
    <t>luchtbehandeling; luchtbehandelingskast, algemeen; regelkleppen/stelmotoren</t>
  </si>
  <si>
    <t>regelkleppen/stelmotoren (luchbehandelingskast)</t>
  </si>
  <si>
    <t>luchtbehandeling; luchtbehandelingskast, warmteterugwinning</t>
  </si>
  <si>
    <t>luchtbehandelingskast met warmteterugwinning</t>
  </si>
  <si>
    <t>57.6</t>
  </si>
  <si>
    <t>luchtbehandeling; nabehandeling, algemeen (verzamelniveau)</t>
  </si>
  <si>
    <t>luchtbehandeling; nabehandeling, algemeen; fancoil unit</t>
  </si>
  <si>
    <t>fancoil unit (luchtbehandeling)</t>
  </si>
  <si>
    <t>luchtbehandeling; nabehandeling, algemeen; naverwarmer</t>
  </si>
  <si>
    <t>naverwarmer (luchtbehandeling)</t>
  </si>
  <si>
    <t>luchtbehandeling; nabehandeling, algemeen; change-over batterij</t>
  </si>
  <si>
    <t>change-over batterij (luchtbehandeling)</t>
  </si>
  <si>
    <t>luchtbehandeling; nabehandeling, algemeen; nakoeler</t>
  </si>
  <si>
    <t>57.60.50</t>
  </si>
  <si>
    <t>luchtbehandeling; nabehandeling, algemeen; VAV-box</t>
  </si>
  <si>
    <t>VAV-box</t>
  </si>
  <si>
    <t>57.60.60</t>
  </si>
  <si>
    <t>luchtbehandeling; nabehandeling, algemeen; COV-box</t>
  </si>
  <si>
    <t>COV-box</t>
  </si>
  <si>
    <t>57.60.70</t>
  </si>
  <si>
    <t>luchtbehandeling; nabehandeling, algemene; circulatiepomp t.b.v. koelen/verwarmen</t>
  </si>
  <si>
    <t>circulatiepomp (luchtbehandeling)</t>
  </si>
  <si>
    <t>57.70.00</t>
  </si>
  <si>
    <t>luchtbehandeling; bevochtiging</t>
  </si>
  <si>
    <t>luchtbehandeling; bevochtiging; hybride/adiabatisch</t>
  </si>
  <si>
    <t>hybride/adiabatische bevochtiging</t>
  </si>
  <si>
    <t>luchtbehandeling; bevochtiging; gasgestookt</t>
  </si>
  <si>
    <t>gasgestookte bevochtiging</t>
  </si>
  <si>
    <t>luchtbehandeling; bevochtiging; stoombevochtiger</t>
  </si>
  <si>
    <t>stoombevochtiger</t>
  </si>
  <si>
    <t>luchtbehandeling; bevochtiging; stoombevochtiger lokaal</t>
  </si>
  <si>
    <t>stoombevochtiger (lokaal)</t>
  </si>
  <si>
    <t>luchtbehandeling; bevochtiging; stoomketel t.b.v. bevochtiging</t>
  </si>
  <si>
    <t>stoomketer t.b.v. bevochtiging</t>
  </si>
  <si>
    <t>57.70.40</t>
  </si>
  <si>
    <t>luchtbehandeling; bevochtiging; mobiele bevochtiger</t>
  </si>
  <si>
    <t>mobiele bevochtiger</t>
  </si>
  <si>
    <t>luchtbehandeling; bevochtiging; elektrische bevochtiger</t>
  </si>
  <si>
    <t>elektrische bevochtiger</t>
  </si>
  <si>
    <t>57.8</t>
  </si>
  <si>
    <t>luchtbehandeling; afgifte</t>
  </si>
  <si>
    <t>57.80</t>
  </si>
  <si>
    <t>luchtbehandeling; afgifte, algemeen (verzamelniveau)</t>
  </si>
  <si>
    <t>57.81</t>
  </si>
  <si>
    <t>luchtbehandeling; afgifte, appendages</t>
  </si>
  <si>
    <t>appendages luchtafgifte</t>
  </si>
  <si>
    <t>luchtbehandeling; afgifte, roosters</t>
  </si>
  <si>
    <t>luchtroosters</t>
  </si>
  <si>
    <t>luchtbehandeling; afgifte, luchtzakken</t>
  </si>
  <si>
    <t>luchtzakken</t>
  </si>
  <si>
    <t>57.9</t>
  </si>
  <si>
    <t>vaste gebouwgebonden voorzieningen behorend bij luchtbehandeling</t>
  </si>
  <si>
    <t>57.90</t>
  </si>
  <si>
    <t>vaste gebouwgebonden voorzieningen behorend bij luchtbehandeling, algemeen (verzamelniveau)</t>
  </si>
  <si>
    <t>gebouwgebonden voorzieningen m.b.t. luchtbehandeling</t>
  </si>
  <si>
    <t>regeltechniek</t>
  </si>
  <si>
    <t>58.0</t>
  </si>
  <si>
    <t>meet- en regelinstallaties; algemeen</t>
  </si>
  <si>
    <t>58.1</t>
  </si>
  <si>
    <t>meet- en regelinstallaties; verdeling lokaal inclusief regelapparatuur</t>
  </si>
  <si>
    <t>58.10</t>
  </si>
  <si>
    <t>meet- en regelinstallaties; verdeling lokaal inclusief regelapparatuur, algemeen (verzamelniveau)</t>
  </si>
  <si>
    <t>lokale verdeling regelapparatuur (algemeen)</t>
  </si>
  <si>
    <t>58.11</t>
  </si>
  <si>
    <t>meet- en regelinstallaties; verdeling lokaal inclusief regelapparatuur, specifieke regeling</t>
  </si>
  <si>
    <t>lokale verdeling regelapparatuur (specifiek)</t>
  </si>
  <si>
    <t>58.12</t>
  </si>
  <si>
    <t>meet- en regelinstallaties; verdeling lokaal inclusief regelapparatuur, naregeling</t>
  </si>
  <si>
    <t>meet- en regelinstallaties; verdeling lokaal inclusief regelapparatuur, naregeling; compleet</t>
  </si>
  <si>
    <t>naregeling</t>
  </si>
  <si>
    <t>meet- en regelinstallaties; verdeling lokaal inclusief regelapparatuur, naregeling; frequentieregelaar</t>
  </si>
  <si>
    <t>elektra/verlichting</t>
  </si>
  <si>
    <t>frequentieregelaar</t>
  </si>
  <si>
    <t>meet- en regelinstallaties; verdeling lokaal inclusief regelapparatuur, naregeling; autonome onderstations</t>
  </si>
  <si>
    <t>autonoom onderstation</t>
  </si>
  <si>
    <t>58.2</t>
  </si>
  <si>
    <t>meet- en regelinstallaties; verdeling centraal Gebouw Beheer Systeem (GBS)</t>
  </si>
  <si>
    <t>58.20.00</t>
  </si>
  <si>
    <t>meet- en regelinstallaties; verdeling centraal Gebouw Beheer Systeem (GBS), algemeen (verzamelniveau)</t>
  </si>
  <si>
    <t>gebouw beheer systeem</t>
  </si>
  <si>
    <t>meet- en regelinstallaties; verdeling centraal Gebouw Beheer Systeem (GBS), algemeen; regelkasten klimaat centraal</t>
  </si>
  <si>
    <t>regelkast klimaat</t>
  </si>
  <si>
    <t>meet- en regelinstallaties; verdeling centraal Gebouw Beheer Systeem (GBS), algemeen; bekabeling incl. opnemers</t>
  </si>
  <si>
    <t>GBS bekabeling incl. opnemers</t>
  </si>
  <si>
    <t>58.20.30</t>
  </si>
  <si>
    <t>meet- en regelinstallaties; verdeling centraal Gebouw Beheer Systeem (GBS), algemeen; radiator regeling</t>
  </si>
  <si>
    <t>radiator regeling</t>
  </si>
  <si>
    <t>meet- en regelinstallaties; verdeling centraal Gebouw Beheer Systeem (GBS), hardware</t>
  </si>
  <si>
    <t>GBS hardware</t>
  </si>
  <si>
    <t>meet- en regelinstallaties; verdeling centraal Gebouw Beheer Systeem (GBS), software</t>
  </si>
  <si>
    <t>GBS software</t>
  </si>
  <si>
    <t>58.6</t>
  </si>
  <si>
    <t>meet- en regelinstallaties; distributie centraal</t>
  </si>
  <si>
    <t>58.60</t>
  </si>
  <si>
    <t>meet- en regelinstallaties; distributie centraal, algemeen (verzamelniveau)</t>
  </si>
  <si>
    <t>58.61</t>
  </si>
  <si>
    <t>meet- en regelinstallaties; distributie centraal, regelkasten voedingen / krachtstroom</t>
  </si>
  <si>
    <t>regelkast voedingen/krachtstroom</t>
  </si>
  <si>
    <t>58.62</t>
  </si>
  <si>
    <t>meet- en regelinstallaties; distributie centraal, regelkasten zwakstroom (DDC)</t>
  </si>
  <si>
    <t>regelkast zwakstroom (DDC)</t>
  </si>
  <si>
    <t>58.66</t>
  </si>
  <si>
    <t>meet- en regelinstallaties; distributie centraal, bekabeling, voedingsleidingen</t>
  </si>
  <si>
    <t>voedingsleidingen meet- en regelinstallaties</t>
  </si>
  <si>
    <t>58.67</t>
  </si>
  <si>
    <t>meet- en regelinstallaties; distributie centraal, bekabeling, signaalleidingen</t>
  </si>
  <si>
    <t>signaalleidingen meet- en regelinstallaties</t>
  </si>
  <si>
    <t>58.8</t>
  </si>
  <si>
    <t>meet- en regelinstallaties; meting en sturing</t>
  </si>
  <si>
    <t>58.80</t>
  </si>
  <si>
    <t>meet- en regelinstallaties; meting en sturing, veldapparatuur, algemeen (verzamelniveau)</t>
  </si>
  <si>
    <t>veldapparatuur (algemeen)</t>
  </si>
  <si>
    <t>58.81</t>
  </si>
  <si>
    <t>meet- en regelinstallaties; meting en sturing, veldapparatuur, centrale gebouwinstallaties</t>
  </si>
  <si>
    <t>veldapparatuur (centrale gebouwinstallaties)</t>
  </si>
  <si>
    <t>58.81.10</t>
  </si>
  <si>
    <t>meet- en regelinstallaties; meting en sturing, veldapparatuur, centrale gebouwinstallaties; daglichtregeling</t>
  </si>
  <si>
    <t>veldapparatuur daglichtregeling</t>
  </si>
  <si>
    <t>58.82</t>
  </si>
  <si>
    <t>meet- en regelinstallaties; meting en sturing, veldapparatuur, naregelingen</t>
  </si>
  <si>
    <t>veldapparatuur naregelingen</t>
  </si>
  <si>
    <t>58.9</t>
  </si>
  <si>
    <t>vaste gebouwgebonden voorzieningen behorend bij regeling werktuigkundige installaties</t>
  </si>
  <si>
    <t>58.90</t>
  </si>
  <si>
    <t>vaste gebouwgebonden voorzieningen behorend bij regeling werktuigkundige installaties, algemeen (verzamelniveau)</t>
  </si>
  <si>
    <t>gebouwgebonden voorzieningen m.b.t. meet- en regeltechniek</t>
  </si>
  <si>
    <t>59.0</t>
  </si>
  <si>
    <t>brandveiligheid; algemeen</t>
  </si>
  <si>
    <t>brandveiligheid</t>
  </si>
  <si>
    <t>59.1</t>
  </si>
  <si>
    <t>brandveiligheid; gasblusinstallatie</t>
  </si>
  <si>
    <t>brandveiligheid; gasblusinstallatie; algemeen (verzamelniveau)</t>
  </si>
  <si>
    <t>gasblusinstallatie (algemeen)</t>
  </si>
  <si>
    <t>59.11</t>
  </si>
  <si>
    <t>brandveiligheid; gasblusinstallatie; inergen</t>
  </si>
  <si>
    <t>gasblusinstallatie inergen</t>
  </si>
  <si>
    <t>59.12</t>
  </si>
  <si>
    <t>brandveiligheid; gasblusinstallatie; chemisch</t>
  </si>
  <si>
    <t>gasblusinstallatie chemisch</t>
  </si>
  <si>
    <t>59.13</t>
  </si>
  <si>
    <t>brandveiligheid; gasblusinstallatie; zuurstofreductie</t>
  </si>
  <si>
    <t>gasblusinstallatie zuurstofreductie</t>
  </si>
  <si>
    <t>59.2</t>
  </si>
  <si>
    <t>brandveiligheid; waterblusinstallatie</t>
  </si>
  <si>
    <t>59.20</t>
  </si>
  <si>
    <t>brandveiligheid; waterblusinstallatie, algemeen (verzamelniveau)</t>
  </si>
  <si>
    <t>waterblusinstallatie (algemeen)</t>
  </si>
  <si>
    <t>59.21</t>
  </si>
  <si>
    <t>brandveiligheid; waterblusinstallatie, sprinkler</t>
  </si>
  <si>
    <t>sprinklerinstallatie</t>
  </si>
  <si>
    <t>brandveiligheid; waterblusinstallatie, sprinkler; leidingen</t>
  </si>
  <si>
    <t>leidingen sprinklerinstallatie</t>
  </si>
  <si>
    <t>brandveiligheid; waterblusinstallatie, sprinkler; pomp</t>
  </si>
  <si>
    <t>sprinklerpomp</t>
  </si>
  <si>
    <t>brandveiligheid; waterblusinstallatie, sprinkler; meldcentrale</t>
  </si>
  <si>
    <t>meldcentrale sprinklerinstallatie</t>
  </si>
  <si>
    <t>59.22</t>
  </si>
  <si>
    <t>brandveiligheid; waterblusinstallatie, watermistinstallatie</t>
  </si>
  <si>
    <t>watermistinstallatie</t>
  </si>
  <si>
    <t>brandveiligheid; waterblusinstallatie, droge blusleiding</t>
  </si>
  <si>
    <t>droge blusleiding</t>
  </si>
  <si>
    <t>brandveiligheid; waterblusinstallatie, brandslanghaspels</t>
  </si>
  <si>
    <t>brandslanghaspel</t>
  </si>
  <si>
    <t>brandveiligheid; handblusmiddelen</t>
  </si>
  <si>
    <t>handblusmiddel</t>
  </si>
  <si>
    <t>59.3</t>
  </si>
  <si>
    <t>brandveiligheid; brandventilatieinstallatie</t>
  </si>
  <si>
    <t>59.30</t>
  </si>
  <si>
    <t>brandveiligheid; brandventilatieinstallatie, algemeen (verzamelniveau)</t>
  </si>
  <si>
    <t>brandventilatieinstallatie (algemeen)</t>
  </si>
  <si>
    <t>brandveiligheid; brandventilatieinstallatie, rook/warmte afvoer</t>
  </si>
  <si>
    <t>rook/warmte afvoer</t>
  </si>
  <si>
    <t>brandveiligheid; brandventilatieinstallatie, rook/warmte afvoer; brandklep</t>
  </si>
  <si>
    <t>brandklep</t>
  </si>
  <si>
    <t>59.32</t>
  </si>
  <si>
    <t>brandveiligheid; brandventilatieinstallatie, overdrukinstallatie</t>
  </si>
  <si>
    <t>overdrukinstallatie</t>
  </si>
  <si>
    <t>59.32.10</t>
  </si>
  <si>
    <t>brandveiligheid; brandventilatieinstallatie, overdrukinstallatie; ventilatoren</t>
  </si>
  <si>
    <t>ventilator overdrukinstallatie</t>
  </si>
  <si>
    <t>59.9</t>
  </si>
  <si>
    <t>vaste gebouwgebonden voorzieningen behorend bij brandveiligheid</t>
  </si>
  <si>
    <t>59.90</t>
  </si>
  <si>
    <t>vaste gebouwgebonden voorzieningen behorend bij brandveiligheid, algemeen (verzamelniveau)</t>
  </si>
  <si>
    <t>gebouwgebonden voorzieningen m.b.t. brandveiligheid</t>
  </si>
  <si>
    <t>6-</t>
  </si>
  <si>
    <t>INSTALLATIES ELEKTROTECHNISCH</t>
  </si>
  <si>
    <t>60</t>
  </si>
  <si>
    <t>61</t>
  </si>
  <si>
    <t>61.0</t>
  </si>
  <si>
    <t>centrale elektrotechnische voorzieningen; algemeen</t>
  </si>
  <si>
    <t>61.1</t>
  </si>
  <si>
    <t>centrale elektrotechnische voorzieningen; energie-opwekking</t>
  </si>
  <si>
    <t>61.10</t>
  </si>
  <si>
    <t>centrale elektrotechnische voorzieningen; energie-opwekking, algemeen (verzamelniveau)</t>
  </si>
  <si>
    <t>energie-opwekking (algemeen)</t>
  </si>
  <si>
    <t>61.11</t>
  </si>
  <si>
    <t>centrale elektrotechnische voorzieningen; energie-opwekking, noodverlichtingsunits, centraal</t>
  </si>
  <si>
    <t>noodverlichting (centraal)</t>
  </si>
  <si>
    <t>61.12</t>
  </si>
  <si>
    <t>centrale elektrotechnische voorzieningen; energie-opwekking, nobreak units statisch</t>
  </si>
  <si>
    <t>nobreak unit (statisch)</t>
  </si>
  <si>
    <t>centrale elektrotechnische voorzieningen; energie-opwekking, noodstroomaggregaat</t>
  </si>
  <si>
    <t>noodstroomaggregaat</t>
  </si>
  <si>
    <t>centrale elektrotechnische voorzieningen; energie-opwekking, noodstroomaggregaat; brandstoftank</t>
  </si>
  <si>
    <t>brandstoftank noodstroomaggregaat</t>
  </si>
  <si>
    <t>centrale elektrotechnische voorzieningen; energie-opwekking, nobreak unit</t>
  </si>
  <si>
    <t>nobreak unit</t>
  </si>
  <si>
    <t>61.15</t>
  </si>
  <si>
    <t>centrale elektrotechnische voorzieningen; energie-opwekking, Photo Voltaic (PV) installatie</t>
  </si>
  <si>
    <t>PV installatie</t>
  </si>
  <si>
    <t>centrale elektrotechnische voorzieningen; energie-opwekking, Photo Voltaic (PV) installatie; cellen</t>
  </si>
  <si>
    <t>PV cellen</t>
  </si>
  <si>
    <t>centrale elektrotechnische voorzieningen; energie-opwekking, Photo Voltaic (PV) installatie; omvormer</t>
  </si>
  <si>
    <t>PV omvormer</t>
  </si>
  <si>
    <t>61.16</t>
  </si>
  <si>
    <t>centrale elektrotechnische voorzieningen; energie-opwekking, wind-energie</t>
  </si>
  <si>
    <t>wind-energie installatie</t>
  </si>
  <si>
    <t>61.17</t>
  </si>
  <si>
    <t>centrale elektrotechnische voorzieningen; energie-opwekking, brandstofcel</t>
  </si>
  <si>
    <t>brandstofcel</t>
  </si>
  <si>
    <t>61.2</t>
  </si>
  <si>
    <t>centrale elektrotechnische voorzieningen; aarding en bliksembeveiliging</t>
  </si>
  <si>
    <t>61.20</t>
  </si>
  <si>
    <t>centrale elektrotechnische voorzieningen; aarding, algemeen (verzamelniveau)</t>
  </si>
  <si>
    <t>61.21</t>
  </si>
  <si>
    <t>centrale elektrotechnische voorzieningen; aarding, beveiliging</t>
  </si>
  <si>
    <t>centrale elektrotechnische voorzieningen; aarding, beveiliging; veiligheidsaarding</t>
  </si>
  <si>
    <t>veiligheidsaarding</t>
  </si>
  <si>
    <t>centrale elektrotechnische voorzieningen; aarding, beveiliging; overspanningsbeveiliging</t>
  </si>
  <si>
    <t>overspanningsbeveiliging</t>
  </si>
  <si>
    <t>61.22</t>
  </si>
  <si>
    <t>centrale elektrotechnische voorzieningen; aarding, medische aarding</t>
  </si>
  <si>
    <t>medische aarding</t>
  </si>
  <si>
    <t>61.23</t>
  </si>
  <si>
    <t>centrale elektrotechnische voorzieningen; aarding, speciale aarding</t>
  </si>
  <si>
    <t>speciale aarding</t>
  </si>
  <si>
    <t>61.24.00</t>
  </si>
  <si>
    <t>centrale elektrotechnische voorzieningen; aarding, statische elektriciteit</t>
  </si>
  <si>
    <t>statische elektriciteitsaarding</t>
  </si>
  <si>
    <t>centrale elektrotechnische voorzieningen; bliksemafleiding</t>
  </si>
  <si>
    <t>bliksemafleiding</t>
  </si>
  <si>
    <t>61.26</t>
  </si>
  <si>
    <t>centrale elektrotechnische voorzieningen; aarding, potentiaalvereffening</t>
  </si>
  <si>
    <t>potentiaalvereffening</t>
  </si>
  <si>
    <t>61.27</t>
  </si>
  <si>
    <t>centrale elektrotechnische voorzieningen; bliksemafleiding, algemeen</t>
  </si>
  <si>
    <t>61.28</t>
  </si>
  <si>
    <t>61.3</t>
  </si>
  <si>
    <t>centrale elektrotechnische voorzieningen; kanalisatie</t>
  </si>
  <si>
    <t>61.30</t>
  </si>
  <si>
    <t>centrale elektrotechnische voorzieningen; kanalisatie, algemeen (verzamelniveau)</t>
  </si>
  <si>
    <t>61.31</t>
  </si>
  <si>
    <t>centrale elektrotechnische voorzieningen; kanalisatie, t.b.v. installaties voor middenspanning</t>
  </si>
  <si>
    <t>kanalisatie, middenspanning</t>
  </si>
  <si>
    <t>61.32.00</t>
  </si>
  <si>
    <t>centrale elektrotechnische voorzieningen; kanalisatie, t.b.v. installaties voor lage spanning</t>
  </si>
  <si>
    <t>kanalisatie, laagspanning</t>
  </si>
  <si>
    <t>61.33</t>
  </si>
  <si>
    <t>centrale elektrotechnische voorzieningen; kanalisatie, t.b.v. installaties voor communicatie of beveiliging</t>
  </si>
  <si>
    <t>kanalisatie, communicatie of beveiliging</t>
  </si>
  <si>
    <t>61.4</t>
  </si>
  <si>
    <t>centrale elektrotechnische voorzieningen; energiedistributie middenspanning &gt;1kV</t>
  </si>
  <si>
    <t>61.40</t>
  </si>
  <si>
    <t>centrale elektrotechnische voorzieningen; energiedistributie middenspanning &gt;1kV, algemeen (verzamelniveau)</t>
  </si>
  <si>
    <t>distributie middenspanning</t>
  </si>
  <si>
    <t>61.41</t>
  </si>
  <si>
    <t>centrale elektrotechnische voorzieningen; energiedistributie middenspanning &gt;1kV, voedingsleiding middenspanningverdeler</t>
  </si>
  <si>
    <t>voedingleiding middenspanningverdeler</t>
  </si>
  <si>
    <t>61.42</t>
  </si>
  <si>
    <t>centrale elektrotechnische voorzieningen; energiedistributie middenspanning &gt;1kV, middenspanningsverdeler</t>
  </si>
  <si>
    <t>middenspanningverdeler</t>
  </si>
  <si>
    <t>61.43</t>
  </si>
  <si>
    <t>centrale elektrotechnische voorzieningen; energiedistributie middenspanning &gt;1kV, voedingleiding MS</t>
  </si>
  <si>
    <t>voedingleiding middenspanning</t>
  </si>
  <si>
    <t>61.44.00</t>
  </si>
  <si>
    <t>centrale elektrotechnische voorzieningen; energiedistributie middenspanning &gt;1kV, transformator</t>
  </si>
  <si>
    <t>transformator middenspanning</t>
  </si>
  <si>
    <t>61.5</t>
  </si>
  <si>
    <t xml:space="preserve">centrale elektrotechnische voorzieningen; energiedistributie laagspanning ≤1kV </t>
  </si>
  <si>
    <t>61.50</t>
  </si>
  <si>
    <t>centrale elektrotechnische voorzieningen; energiedistributie laagspanning ≤1kV ,algemeen (verzamelniveau)</t>
  </si>
  <si>
    <t>distributie laagspanning</t>
  </si>
  <si>
    <t>61.51</t>
  </si>
  <si>
    <t>centrale elektrotechnische voorzieningen; energiedistributie laagspanning ≤1kV, voedingsleiding laagspanningshoofdverdeler</t>
  </si>
  <si>
    <t>voedingsleiding laagspanningshoofdverdeler</t>
  </si>
  <si>
    <t>centrale elektrotechnische voorzieningen; energiedistributie laagspanning ≤1kV, laagspanningshoofdverdeler</t>
  </si>
  <si>
    <t>laagspanningshoofdverdeler</t>
  </si>
  <si>
    <t>61.53</t>
  </si>
  <si>
    <t>centrale elektrotechnische voorzieningen; energiedistributie laagspanning ≤1kV, voedingsleiding LS</t>
  </si>
  <si>
    <t>voedingsleiding laagspanning</t>
  </si>
  <si>
    <t>61.54.00</t>
  </si>
  <si>
    <t>centrale elektrotechnische voorzieningen; energiedistributie laagspanning ≤1kV, sub- en eindverdeler</t>
  </si>
  <si>
    <t>sub- en eindverdeler laagspanning</t>
  </si>
  <si>
    <t>61.55</t>
  </si>
  <si>
    <t>centrale elektrotechnische voorzieningen; energiedistributie laagspanning ≤1kV, medische verdeler (scheidingstransformator)</t>
  </si>
  <si>
    <t>medische verdeler (scheidingstransformator)</t>
  </si>
  <si>
    <t>centrale elektrotechnische voorzieningen; energiedistributie laagspanning ≤1kV, krachtgroepenkast</t>
  </si>
  <si>
    <t>krachtgroepenkast</t>
  </si>
  <si>
    <t>centrale elektrotechnische voorzieningen; energiedistributie laagspanning ≤1kV, transformator</t>
  </si>
  <si>
    <t>transformator laagspanning</t>
  </si>
  <si>
    <t>61.9</t>
  </si>
  <si>
    <t>vaste gebouwgebonden voorzieningen behorend bij centrale elektrotechnische voorzieningen</t>
  </si>
  <si>
    <t>61.90</t>
  </si>
  <si>
    <t>vaste gebouwgebonden voorzieningen behorend bij centrale elektrotechnische voorzieningen, algemeen (verzamelniveau)</t>
  </si>
  <si>
    <t>gebouwgebonden voorzieningen m.b.t. centrale elektrotechnische voorzieningen</t>
  </si>
  <si>
    <t>62</t>
  </si>
  <si>
    <t>Energievoorziening gebruikersaansluitingen</t>
  </si>
  <si>
    <t>62.0</t>
  </si>
  <si>
    <t>energievoorziening gebruikersaansluitingen algemeen</t>
  </si>
  <si>
    <t>62.1</t>
  </si>
  <si>
    <t>energievoorziening gebruikersaansluitingen; generiek wissel</t>
  </si>
  <si>
    <t>62.10</t>
  </si>
  <si>
    <t>energievoorziening gebruikersaansluitingen; generiek wissel, algemeen (verzamelniveau)</t>
  </si>
  <si>
    <t>62.11</t>
  </si>
  <si>
    <t>energievoorziening gebruikersaansluitingen; generiek wissel, voedingsleiding</t>
  </si>
  <si>
    <t>62.12</t>
  </si>
  <si>
    <t>energievoorziening gebruikersaansluitingen; generiek wissel, aansluitpunten</t>
  </si>
  <si>
    <t>62.2</t>
  </si>
  <si>
    <t>energievoorziening gebruikersaansluitingen; specifiek wissel</t>
  </si>
  <si>
    <t>62.20</t>
  </si>
  <si>
    <t>energievoorziening gebruikersaansluitingen; specifiek wissel, algemeen (verzamelniveau)</t>
  </si>
  <si>
    <t>62.21</t>
  </si>
  <si>
    <t>energievoorziening gebruikersaansluitingen; specifiek wissel, voedingsleiding</t>
  </si>
  <si>
    <t>62.22</t>
  </si>
  <si>
    <t>energievoorziening gebruikersaansluitingen; specifiek wissel, aansluitpunten</t>
  </si>
  <si>
    <t>62.3</t>
  </si>
  <si>
    <t>energievoorziening gebruikersaansluitingen; generiek gelijk</t>
  </si>
  <si>
    <t>62.30</t>
  </si>
  <si>
    <t>energievoorziening gebruikersaansluitingen; generiek gelijk, algemeen (verzamelniveau)</t>
  </si>
  <si>
    <t>62.31</t>
  </si>
  <si>
    <t>energievoorziening gebruikersaansluitingen; generiek gelijk, voedingsleiding</t>
  </si>
  <si>
    <t>62.32</t>
  </si>
  <si>
    <t>energievoorziening gebruikersaansluitingen; generiek gelijk, aansluitpunten</t>
  </si>
  <si>
    <t>62.4</t>
  </si>
  <si>
    <t>energievoorziening gebruikersaansluitingen; specifiek gelijk</t>
  </si>
  <si>
    <t>62.40</t>
  </si>
  <si>
    <t>energievoorziening gebruikersaansluitingen; specifiek gelijk, algemeen (verzamelniveau)</t>
  </si>
  <si>
    <t>62.41</t>
  </si>
  <si>
    <t>energievoorziening gebruikersaansluitingen; specifiek gelijk, voedingsleiding</t>
  </si>
  <si>
    <t>62.42</t>
  </si>
  <si>
    <t>energievoorziening gebruikersaansluitingen; specifiek gelijk, aansluitpunten</t>
  </si>
  <si>
    <t>62.9</t>
  </si>
  <si>
    <t>vaste gebouwgebonden voorzieningen behorend bij energievoorziening gebruikersaansluitingen</t>
  </si>
  <si>
    <t>62.90</t>
  </si>
  <si>
    <t>vaste gebouwgebonden voorzieningen behorend bij energievoorziening gebruikersaansluitingen, algemeen (verzamelniveau)</t>
  </si>
  <si>
    <t>63.0</t>
  </si>
  <si>
    <t>verlichting; algemeen</t>
  </si>
  <si>
    <t>63.1</t>
  </si>
  <si>
    <t>verlichting; verlichting, bediening, regeling en signalering</t>
  </si>
  <si>
    <t xml:space="preserve">verlichting; verlichting, bediening, regeling en signalering, algemeen (verzamelniveau) </t>
  </si>
  <si>
    <t>regeling en signalering verlichting (algemeen)</t>
  </si>
  <si>
    <t>63.11.00</t>
  </si>
  <si>
    <t>verlichting; verlichting, bediening, regeling en signalering, voedingsleidingen</t>
  </si>
  <si>
    <t>voedingsleidingen verlichting</t>
  </si>
  <si>
    <t>63.12.00</t>
  </si>
  <si>
    <t>verlichting; verlichting, bediening, regeling en signalering, schakelmateriaal</t>
  </si>
  <si>
    <t>schakelmateriaal verlichting</t>
  </si>
  <si>
    <t>63.2</t>
  </si>
  <si>
    <t>verlichting; verlichting standaard armaturen</t>
  </si>
  <si>
    <t>63.20</t>
  </si>
  <si>
    <t>verlichting; verlichting standaard armaturen, algemeen (verzamelniveau)</t>
  </si>
  <si>
    <t>verlichting; verlichting standaard armaturen, armaturen</t>
  </si>
  <si>
    <t>verlichtingsarmaturen</t>
  </si>
  <si>
    <t>verlichting; verlichting standaard armaturen, noodarmaturen</t>
  </si>
  <si>
    <t>noodverlichtingsarmaturen</t>
  </si>
  <si>
    <t>63.3</t>
  </si>
  <si>
    <t>verlichting; verlichting overige armaturen</t>
  </si>
  <si>
    <t>63.30</t>
  </si>
  <si>
    <t>verlichting; verlichting overige armaturen, algemeen (verzamelniveau)</t>
  </si>
  <si>
    <t>overige armaturen</t>
  </si>
  <si>
    <t>verlichting; verlichting overige armaturen, reclameverlichting</t>
  </si>
  <si>
    <t>reclameverlichting</t>
  </si>
  <si>
    <t>63.4</t>
  </si>
  <si>
    <t>verlichting; vluchtwegsignalering</t>
  </si>
  <si>
    <t>63.40</t>
  </si>
  <si>
    <t>verlichting; vluchtwegsignalering, algemeen (verzamelniveau)</t>
  </si>
  <si>
    <t>verlichting; vluchtwegsignalering, centrale signalering</t>
  </si>
  <si>
    <t>vluchtwegsignalering (centraal)</t>
  </si>
  <si>
    <t>verlichting; vluchtwegsignalering, armaturen</t>
  </si>
  <si>
    <t>armaturen vluchtwegsignalering</t>
  </si>
  <si>
    <t>63.43</t>
  </si>
  <si>
    <t>verlichting; vluchtwegsignalering, voedings/signaalleidingen</t>
  </si>
  <si>
    <t>voedings-/signaalleidingen vluchtwegsignalering</t>
  </si>
  <si>
    <t>63.5</t>
  </si>
  <si>
    <t>verlichting; ontruimingssignalering</t>
  </si>
  <si>
    <t>ontruimingssignalering</t>
  </si>
  <si>
    <t>63.50.00</t>
  </si>
  <si>
    <t>verlichting; ontruimingssignalering; armaturen</t>
  </si>
  <si>
    <t>armaturen ontruimingssignalering</t>
  </si>
  <si>
    <t>63.9</t>
  </si>
  <si>
    <t>vaste gebouwgebonden voorzieningen behorend bij verlichting</t>
  </si>
  <si>
    <t>63.90</t>
  </si>
  <si>
    <t>vaste gebouwgebonden voorzieningen behorend bij verlichting, algemeen (verzamelniveau)</t>
  </si>
  <si>
    <t>gebouwgebonden voorzieningen m.b.t. verlichting</t>
  </si>
  <si>
    <t>64</t>
  </si>
  <si>
    <t>inbraak/omroep/meld</t>
  </si>
  <si>
    <t>64.0</t>
  </si>
  <si>
    <t>communicatie; algemeen</t>
  </si>
  <si>
    <t>64.1</t>
  </si>
  <si>
    <t>communicatie; signalen</t>
  </si>
  <si>
    <t>64.10</t>
  </si>
  <si>
    <t>communicatie; signalen, algemeen (verzamelniveau)</t>
  </si>
  <si>
    <t>64.11</t>
  </si>
  <si>
    <t>communicatie; signalen, algemene signaleringen</t>
  </si>
  <si>
    <t>64.13</t>
  </si>
  <si>
    <t>communicatie; signalen, tijdsignalering</t>
  </si>
  <si>
    <t>64.14</t>
  </si>
  <si>
    <t>communicatie, signalen, aanwezigheids- en beletsignalering</t>
  </si>
  <si>
    <t>64.2</t>
  </si>
  <si>
    <t>communicatie; geluiden</t>
  </si>
  <si>
    <t>64.20</t>
  </si>
  <si>
    <t>communicatie; overdracht van geluid/spraak, algemeen (verzamelniveau)</t>
  </si>
  <si>
    <t>64.21.00</t>
  </si>
  <si>
    <t>communicatie; overdracht van geluid/spraak, telefoon</t>
  </si>
  <si>
    <t>telefoon</t>
  </si>
  <si>
    <t>communicatie; overdracht van geluid/spraak, intercom</t>
  </si>
  <si>
    <t>intercom</t>
  </si>
  <si>
    <t>64.23</t>
  </si>
  <si>
    <t>communicatie; overdracht van geluid/spraak, radio/mobilofoon</t>
  </si>
  <si>
    <t>radio/mobilofoon</t>
  </si>
  <si>
    <t>64.24</t>
  </si>
  <si>
    <t>communicatie; overdracht van geluid/spraak, geluidsdistributie</t>
  </si>
  <si>
    <t>geluidsdistributie</t>
  </si>
  <si>
    <t>64.25</t>
  </si>
  <si>
    <t>communicatie; overdracht van geluid/spraak, vertaalsystemen</t>
  </si>
  <si>
    <t>vertaalsysteem</t>
  </si>
  <si>
    <t>64.26</t>
  </si>
  <si>
    <t>communicatie; overdracht van geluid/spraak, conferentiesystemen</t>
  </si>
  <si>
    <t>conferentiesysteem</t>
  </si>
  <si>
    <t>64.3</t>
  </si>
  <si>
    <t>communicatie; beelden</t>
  </si>
  <si>
    <t>64.30</t>
  </si>
  <si>
    <t>communicatie; beelden, algemeen (verzamelniveau)</t>
  </si>
  <si>
    <t>64.31.00</t>
  </si>
  <si>
    <t>communicatie; beelden, gesloten televisiecircuits</t>
  </si>
  <si>
    <t>CCTV circuit</t>
  </si>
  <si>
    <t>communicatie; beelden, gesloten televisiecircuits; CCTV cameras</t>
  </si>
  <si>
    <t>CCTV camera</t>
  </si>
  <si>
    <t>communicatie, beelden, gesloten televisiecircuits; CCTV monitoren</t>
  </si>
  <si>
    <t>CCTV monitor</t>
  </si>
  <si>
    <t>64.32</t>
  </si>
  <si>
    <t>communicatie; beelden, beeldreproductie</t>
  </si>
  <si>
    <t>beeldreproductie</t>
  </si>
  <si>
    <t>64.33</t>
  </si>
  <si>
    <t>communicatie; beelden, film/dia/overhead</t>
  </si>
  <si>
    <t>film/dia/overhead</t>
  </si>
  <si>
    <t>64.34</t>
  </si>
  <si>
    <t>communicatie; beelden, vergader- en presentatiesystemen</t>
  </si>
  <si>
    <t>vergader-/presentatiesysteem</t>
  </si>
  <si>
    <t>64.5</t>
  </si>
  <si>
    <t>communicatie; geïntegreerde systemen, data</t>
  </si>
  <si>
    <t>64.50</t>
  </si>
  <si>
    <t>communicatie; geïntegreerde systemen, data, algemeen (verzamelniveau)</t>
  </si>
  <si>
    <t>64.51</t>
  </si>
  <si>
    <t>communicatie; geïntegreerde systemen, data, centrale apparatuur</t>
  </si>
  <si>
    <t>centrale apparatuur datasysteem</t>
  </si>
  <si>
    <t>64.52</t>
  </si>
  <si>
    <t>communicatie; geïntegreerde systemen, data, distributie bekabeling</t>
  </si>
  <si>
    <t>distributie bekabeling datasysteem</t>
  </si>
  <si>
    <t>64.53</t>
  </si>
  <si>
    <t>communicatie; geïntegreerde systemen, data, generiek, aansluitpunten</t>
  </si>
  <si>
    <t>aansluitpunten datasysteem (generiek)</t>
  </si>
  <si>
    <t>64.54</t>
  </si>
  <si>
    <t>communicatie; geïntegreerde systemen, data, specifiek aansluitpunten</t>
  </si>
  <si>
    <t>aansluitpunten datasysteem (specifiek)</t>
  </si>
  <si>
    <t>64.55</t>
  </si>
  <si>
    <t>communicatie; geïntegreerde systemen, data, decentrale apparatuur</t>
  </si>
  <si>
    <t>decentrale apparatuur datasysteem</t>
  </si>
  <si>
    <t>64.6</t>
  </si>
  <si>
    <t>communicatie; antenne-inrichtingen</t>
  </si>
  <si>
    <t>communicatie; antenne-inrichtingen, algemeen (verzamelniveau)</t>
  </si>
  <si>
    <t>antenne-inrichtingen</t>
  </si>
  <si>
    <t>64.61</t>
  </si>
  <si>
    <t>communicatie; antenne-inrichtingen, centrale apparatuur</t>
  </si>
  <si>
    <t>centrale apparatuur antenne-inrichting</t>
  </si>
  <si>
    <t>64.62</t>
  </si>
  <si>
    <t>communicatie; antenne-inrichtingen, voedings- en signaalleidingen</t>
  </si>
  <si>
    <t>voedings-/signaalleidingen antenne-inrichting</t>
  </si>
  <si>
    <t>64.63</t>
  </si>
  <si>
    <t>communicatie; antenne-inrichtingen, decentrale apparatuur</t>
  </si>
  <si>
    <t>decentrale apparatuur antenne-inrichting</t>
  </si>
  <si>
    <t>64.9</t>
  </si>
  <si>
    <t>vaste gebouwgebonden voorzieningen behorend bij communicatie</t>
  </si>
  <si>
    <t>64.90</t>
  </si>
  <si>
    <t>vaste gebouwgebonden voorzieningen behorend bij communicatie, algemeen (verzamelniveau)</t>
  </si>
  <si>
    <t>gebouwgebonden voorzieningen m.b.t. communicatie</t>
  </si>
  <si>
    <t>65</t>
  </si>
  <si>
    <t>65.0</t>
  </si>
  <si>
    <t>beveiliging; algemeen</t>
  </si>
  <si>
    <t>65.1</t>
  </si>
  <si>
    <t>beveiliging; brandmeldings- en ontruimingsinstallatie</t>
  </si>
  <si>
    <t>65.10</t>
  </si>
  <si>
    <t>beveiliging; brandmeldings- en ontruimingsinstallatie, algemeen (verzamelniveau)</t>
  </si>
  <si>
    <t>65.11.00</t>
  </si>
  <si>
    <t>beveiliging; brandmeldings- en ontruimingsinstallatie, detectie en alarmering</t>
  </si>
  <si>
    <t>beveiliging; brandmeldings- en ontruimingsinstallatie, detectie en alarmering; brandmeldinstallatie centrale</t>
  </si>
  <si>
    <t>centrale brandmeldinstallatie</t>
  </si>
  <si>
    <t>beveiliging; brandmeldings- en ontruimingsinstallatie, detectie en alarmering; brandmeldinstallatie paneel</t>
  </si>
  <si>
    <t>paneel brandmeldinstallatie</t>
  </si>
  <si>
    <t>65.11.12</t>
  </si>
  <si>
    <t>beveiliging; brandmeldings- en ontruimingsinstallatie, detectie en alarmering; brandmeldinstallatie rookmelder</t>
  </si>
  <si>
    <t>rookmelder</t>
  </si>
  <si>
    <t>65.11.13</t>
  </si>
  <si>
    <t>beveiliging; brandmeldings- en ontruimingsinstallatie, detectie en alarmering; brandmeldinstallatie handmelder</t>
  </si>
  <si>
    <t>handmelder</t>
  </si>
  <si>
    <t>beveiliging; brandmeldings- en ontruimingsinstallatie, detectie en alarmering; brandmeldinstallatie aerosolen</t>
  </si>
  <si>
    <t>aerosolen brandmeldinstallatie</t>
  </si>
  <si>
    <t>beveiliging; brandmeldings- en ontruimingsinstallatie, detectie en alarmering; melding- en ontruimingsinstallatie centrale</t>
  </si>
  <si>
    <t>centrale melding- en ontruimingsinstallatie</t>
  </si>
  <si>
    <t>beveiliging; brandmeldings- en ontruimingsinstallatie, detectie en alarmering; melding- en ontruimingsinstallatie paneel</t>
  </si>
  <si>
    <t>paneel melding- en ontruimingsinstallatie</t>
  </si>
  <si>
    <t>65.11.32</t>
  </si>
  <si>
    <t>beveiliging; brandmeldings- en ontruimingsinstallatie, detectie en alarmering; melding- en ontruimingsinstallatie detector</t>
  </si>
  <si>
    <t>detector melding- en ontruimingsinstallatie</t>
  </si>
  <si>
    <t>beveiliging; brandmeldings- en ontruimingsinstallatie, detectie en alarmering; personenomroepinstallatie</t>
  </si>
  <si>
    <t>personenomroepinstallatie</t>
  </si>
  <si>
    <t>65.12</t>
  </si>
  <si>
    <t>beveiliging; brandveiligheidsinstallatie</t>
  </si>
  <si>
    <t>brandveiligheidsinstallatie</t>
  </si>
  <si>
    <t>beveiliging; brandveiligheidsinstallatie; kleefmagneten</t>
  </si>
  <si>
    <t>kleefmagneten</t>
  </si>
  <si>
    <t>beveiliging; brandveiligheidsinstallatie; firescreen</t>
  </si>
  <si>
    <t>firescreen</t>
  </si>
  <si>
    <t>65.2</t>
  </si>
  <si>
    <t>beveiliging; braak-en toegangsbeheer</t>
  </si>
  <si>
    <t>65.20</t>
  </si>
  <si>
    <t>beveiliging; braak-en toegangsbeheer, algemeen (verzamelniveau)</t>
  </si>
  <si>
    <t>65.21</t>
  </si>
  <si>
    <t>beveiliging; braak-en toegangsbeheer, detectie en alarmering</t>
  </si>
  <si>
    <t>beveiliging; braak-en toegangsbeheer, detectie en alarmering; inbraaksignaleringsinstallatie centrale</t>
  </si>
  <si>
    <t>centrale inbraakinstallatie</t>
  </si>
  <si>
    <t>65.21.11</t>
  </si>
  <si>
    <t>beveiliging; braak-en toegangsbeheer, detectie en alarmering; inbraaksignaleringsinstallatie detector</t>
  </si>
  <si>
    <t>detector inbraakinstallatie</t>
  </si>
  <si>
    <t>65.22</t>
  </si>
  <si>
    <t>beveiliging; braak-en toegangsbeheer, toegangsbeheer</t>
  </si>
  <si>
    <t>beveiliging; braak-en toegangsbeheer, toegangsbeheer; toegangscontroleinstallatie</t>
  </si>
  <si>
    <t>toegangscontrole installatie</t>
  </si>
  <si>
    <t>beveiliging; braak-en toegangsbeheer, toegangsbeheer; geïntegreerde toegangscentrale beveiling</t>
  </si>
  <si>
    <t>geïntegreerde toegangscentrale beveiliging</t>
  </si>
  <si>
    <t>beveiliging; braak- en toegangsbeheer, toegangsbeheer; deurbelinstallatie</t>
  </si>
  <si>
    <t>deurbelinstallatie</t>
  </si>
  <si>
    <t>65.23</t>
  </si>
  <si>
    <t>beveiliging; braak-en toegangsbeheer, CCTV</t>
  </si>
  <si>
    <t>65.3</t>
  </si>
  <si>
    <t>beveiliging; overlast-, detectie- en alarmeringsinstallatie</t>
  </si>
  <si>
    <t>65.30</t>
  </si>
  <si>
    <t>beveiliging; overlast-, detectie- en alarmeringsinstallatie, algemeen (verzamelniveau)</t>
  </si>
  <si>
    <t>beveiliging; overlast-, detectie- en alarmeringsinstallatie, zon- en lichtwering</t>
  </si>
  <si>
    <t>zon- en lichtwering</t>
  </si>
  <si>
    <t>65.32</t>
  </si>
  <si>
    <t>beveiliging; overlast-, detectie- en alarmeringsinstallatie, elektromagnetische voorzieningen</t>
  </si>
  <si>
    <t>65.34</t>
  </si>
  <si>
    <t>beveiliging; overlast-, detectie- en alarmeringsinstallatie, beveiligingsapparatuur</t>
  </si>
  <si>
    <t>beveiliging; overlast-, detectie- en alarmeringsinstallatie, beveiligingsapparatuur; gasdetectie</t>
  </si>
  <si>
    <t>gasdetectie apparatuur</t>
  </si>
  <si>
    <t>beveiliging; overlast-, detectie- en alarmeringsinstallatie, beveiligingsapparatuur; waterdetectie</t>
  </si>
  <si>
    <t>waterdetectie apparatuur</t>
  </si>
  <si>
    <t>65.4</t>
  </si>
  <si>
    <t>beveiliging; overlast-, sociale alarmeringsinstallatie</t>
  </si>
  <si>
    <t>65.40</t>
  </si>
  <si>
    <t>beveiliging; overlast-, sociale alarmeringsinstallatie, algemeen (verzamelniveau)</t>
  </si>
  <si>
    <t>65.41</t>
  </si>
  <si>
    <t>beveiliging; overlast-, sociale alarmeringsinstallatie, sociale alarmeringsapparatuur</t>
  </si>
  <si>
    <t>sociale alarmeringsapparatuur</t>
  </si>
  <si>
    <t>65.42</t>
  </si>
  <si>
    <t>beveiliging; overlast-, sociale alarmeringsinstallatie, algemene personenoproepapparatuur</t>
  </si>
  <si>
    <t>algemene personenoproepapparatuur</t>
  </si>
  <si>
    <t>65.43</t>
  </si>
  <si>
    <t>beveiliging; overlast-, sociale alarmeringsinstallatie, algemene zusteroproepapparatuur</t>
  </si>
  <si>
    <t>algemene zusteroproepapparatuur</t>
  </si>
  <si>
    <t>beveiliging; overlast-, sociale alarmeringsinstallatie, signalering mindervalidetoiletten</t>
  </si>
  <si>
    <t>signalering mindervalidetoiletten</t>
  </si>
  <si>
    <t>65.9</t>
  </si>
  <si>
    <t>vaste gebouwgebonden voorzieningen behorend bij beveiliging</t>
  </si>
  <si>
    <t>65.90</t>
  </si>
  <si>
    <t>vaste gebouwgebonden voorzieningen behorend bij beveiliging, algemeen (verzamelniveau)</t>
  </si>
  <si>
    <t>gebouwgebonden voorzieningen m.b.t. beveiliging</t>
  </si>
  <si>
    <t>66</t>
  </si>
  <si>
    <t>66.0</t>
  </si>
  <si>
    <t>transport; algemeen</t>
  </si>
  <si>
    <t>liften/hefplateaus</t>
  </si>
  <si>
    <t>66.1</t>
  </si>
  <si>
    <t>transport; liftinstallaties</t>
  </si>
  <si>
    <t>66.10</t>
  </si>
  <si>
    <t>transport; liftinstallaties, algemeen (verzamelniveau)</t>
  </si>
  <si>
    <t>transport; liftinstallaties, algemeen; goederen</t>
  </si>
  <si>
    <t>goederenlift</t>
  </si>
  <si>
    <t>transport; liftinstallaties, algemeen; personen</t>
  </si>
  <si>
    <t>personenlift</t>
  </si>
  <si>
    <t>transport; liftinstallaties, algemeen; personen/goederen</t>
  </si>
  <si>
    <t>personen-/goederenlift</t>
  </si>
  <si>
    <t>66.11</t>
  </si>
  <si>
    <t>transport; liftinstallaties, tractieliften</t>
  </si>
  <si>
    <t>transport; liftinstallaties, tractieliften; goederen</t>
  </si>
  <si>
    <t>goederentractielift</t>
  </si>
  <si>
    <t>transport; liftinstallaties, tractieliften; personen</t>
  </si>
  <si>
    <t>personentractielift</t>
  </si>
  <si>
    <t>transport; liftinstallaties, tractieliften; personen/goederen</t>
  </si>
  <si>
    <t>personen-/goederentractielift</t>
  </si>
  <si>
    <t>66.12</t>
  </si>
  <si>
    <t>transport; liftinstallaties, hydraulische liften</t>
  </si>
  <si>
    <t>hydraulische lift</t>
  </si>
  <si>
    <t>transport; liftinstallaties, trapliften</t>
  </si>
  <si>
    <t>traplift</t>
  </si>
  <si>
    <t>transport; liftinstallaties, heftableaus; goederen</t>
  </si>
  <si>
    <t>heftableau goederen</t>
  </si>
  <si>
    <t>transport; liftinstallaties, heftableaus; invaliden</t>
  </si>
  <si>
    <t>heftableau invaliden</t>
  </si>
  <si>
    <t>66.15</t>
  </si>
  <si>
    <t>transport; liftinstallaties, liftkooien</t>
  </si>
  <si>
    <t>transport; liftinstallaties, liftkooien; goederen</t>
  </si>
  <si>
    <t>liftkooi goederenlift</t>
  </si>
  <si>
    <t>transport; liftinstallaties, liftkooien; personen</t>
  </si>
  <si>
    <t>liftkooi personenlift</t>
  </si>
  <si>
    <t>transport; liftinstallaties, liftkooien; personen/goederen</t>
  </si>
  <si>
    <t>liftkooi personen-/goederenlift</t>
  </si>
  <si>
    <t>66.2</t>
  </si>
  <si>
    <t>transport; roltrappen, rolpaden en hellingbanen</t>
  </si>
  <si>
    <t>66.20</t>
  </si>
  <si>
    <t>transport; roltrappen, rolpaden en hellingbanen, algemeen (verzamelniveau)</t>
  </si>
  <si>
    <t>66.21.00</t>
  </si>
  <si>
    <t>transport; roltrappen, rolpaden en hellingbanen, roltrappen</t>
  </si>
  <si>
    <t>roltrap</t>
  </si>
  <si>
    <t>66.22</t>
  </si>
  <si>
    <t>transport; roltrappen, rolpaden en hellingbanen, rolpaden</t>
  </si>
  <si>
    <t>rolpad</t>
  </si>
  <si>
    <t>66.23</t>
  </si>
  <si>
    <t>transport; roltrappen, rolpaden en hellingbanen, hellingbanen</t>
  </si>
  <si>
    <t>hellingbaan</t>
  </si>
  <si>
    <t>66.3</t>
  </si>
  <si>
    <t>transport; goederen</t>
  </si>
  <si>
    <t>66.30</t>
  </si>
  <si>
    <t>transport; goederen, algemeen (verzamelniveau)</t>
  </si>
  <si>
    <t>66.31</t>
  </si>
  <si>
    <t>transport; goederen, goederenliften</t>
  </si>
  <si>
    <t>66.32</t>
  </si>
  <si>
    <t>transport; goederen, goederenheffers</t>
  </si>
  <si>
    <t>goederenheffer</t>
  </si>
  <si>
    <t>66.33</t>
  </si>
  <si>
    <t>transport; goederen, baantransportmiddelen</t>
  </si>
  <si>
    <t>baantransportmiddelen</t>
  </si>
  <si>
    <t>66.34</t>
  </si>
  <si>
    <t>transport; goederen, bandtransportmiddelen</t>
  </si>
  <si>
    <t>bandtransportmiddelen (goederen)</t>
  </si>
  <si>
    <t>66.35</t>
  </si>
  <si>
    <t>transport; goederen, baktransportmiddelen</t>
  </si>
  <si>
    <t>baktransportmiddelen</t>
  </si>
  <si>
    <t>transport; goederen, hijswerktuigen en takels</t>
  </si>
  <si>
    <t>hijswerktuigen en takels</t>
  </si>
  <si>
    <t>66.37</t>
  </si>
  <si>
    <t>transport; goederen, vrije-baan-transportvoertuigen</t>
  </si>
  <si>
    <t>vrije-baan-transportvoertuigen</t>
  </si>
  <si>
    <t>66.4</t>
  </si>
  <si>
    <t>transport; documenten</t>
  </si>
  <si>
    <t>66.40</t>
  </si>
  <si>
    <t>transport; documenten, algemeen (verzamelniveau)</t>
  </si>
  <si>
    <t>66.41</t>
  </si>
  <si>
    <t>transport; documenten, buizenpost</t>
  </si>
  <si>
    <t>buizenpost</t>
  </si>
  <si>
    <t>66.42</t>
  </si>
  <si>
    <t>transport; documenten, railcontainer banen</t>
  </si>
  <si>
    <t>railcontainer banen</t>
  </si>
  <si>
    <t>66.44</t>
  </si>
  <si>
    <t>transport; documenten, bandtransportmiddelen</t>
  </si>
  <si>
    <t>bandstransportmiddelen (documenten)</t>
  </si>
  <si>
    <t>66.9</t>
  </si>
  <si>
    <t>vaste gebouwgebonden voorzieningen behorend bij transport</t>
  </si>
  <si>
    <t>66.90</t>
  </si>
  <si>
    <t>vaste gebouwgebonden voorzieningen behorend bij transport, algemeen (verzamelniveau)</t>
  </si>
  <si>
    <t>gebouwgebonden voorzieningen m.b.t. transport</t>
  </si>
  <si>
    <t>Gebouw management systeem</t>
  </si>
  <si>
    <t>67.0</t>
  </si>
  <si>
    <t>gebouw management systeem; algemeen</t>
  </si>
  <si>
    <t>gebouw management systeem (algemeen)</t>
  </si>
  <si>
    <t>67.5</t>
  </si>
  <si>
    <t>gebouw management systeem; centrale apparatuur</t>
  </si>
  <si>
    <t>centrale apparatuur gebouw management systeem</t>
  </si>
  <si>
    <t>67.50</t>
  </si>
  <si>
    <t>gebouw management systeem; centrale apparatuur, algemeen (verzamelniveau)</t>
  </si>
  <si>
    <t>67.51</t>
  </si>
  <si>
    <t>gebouw management systeem; centrale apparatuur, systeemconfiguratie hardware</t>
  </si>
  <si>
    <t>systeemconfiguratie hardware gebouw management systeem</t>
  </si>
  <si>
    <t>67.55</t>
  </si>
  <si>
    <t>gebouw management systeem; centrale apparatuur, systeemconfiguratie software</t>
  </si>
  <si>
    <t>systeemconfiguratie software gebouw management systeem</t>
  </si>
  <si>
    <t>67.6</t>
  </si>
  <si>
    <t>gebouw management systeem; distributie, bekabeling</t>
  </si>
  <si>
    <t>67.60</t>
  </si>
  <si>
    <t>gebouw management systeem; distributie, bekabeling, algemeen (verzamelniveau)</t>
  </si>
  <si>
    <t>bekabeling gebouw management systeem (algemeen)</t>
  </si>
  <si>
    <t>67.61</t>
  </si>
  <si>
    <t>gebouw management systeem; distributie, bekabeling, schakelkasten, voedingsleidingen</t>
  </si>
  <si>
    <t>schakelkasten/voedingsleidingen gebouw management systeem</t>
  </si>
  <si>
    <t>67.62</t>
  </si>
  <si>
    <t>gebouw management systeem; distributie, bekabeling, regelkasten, signaalleidingen</t>
  </si>
  <si>
    <t>signaalleidingen gebouw management systeem</t>
  </si>
  <si>
    <t>67.7</t>
  </si>
  <si>
    <t>gebouw management systeem; meting en sturing</t>
  </si>
  <si>
    <t>67.70</t>
  </si>
  <si>
    <t>gebouw management systeem; meting en sturing, veldapparatuur algemeen (verzamelniveau)</t>
  </si>
  <si>
    <t>veldapparatuur gebouw management systeem (algemeen)</t>
  </si>
  <si>
    <t>67.71</t>
  </si>
  <si>
    <t>gebouw management systeem; meting en sturing, veldapparatuur componenten managementsysteem</t>
  </si>
  <si>
    <t>veldapparatuur componenten managementsysteem</t>
  </si>
  <si>
    <t>67.72</t>
  </si>
  <si>
    <t>gebouw management systeem; meting en sturing, veldapparatuur componenten signaleringen</t>
  </si>
  <si>
    <t>veldapparatuur componenten signaleringen</t>
  </si>
  <si>
    <t>67.8</t>
  </si>
  <si>
    <t>gebouw management systeem; bekabeling</t>
  </si>
  <si>
    <t>67.80</t>
  </si>
  <si>
    <t>gebouw management systeem; bekabeling, algemeen (verzamelniveau)</t>
  </si>
  <si>
    <t>67.81</t>
  </si>
  <si>
    <t>gebouw management systeem; bekabeling, voedingsleidingen</t>
  </si>
  <si>
    <t>voedingsleidingen gebouw management systeem</t>
  </si>
  <si>
    <t>67.82</t>
  </si>
  <si>
    <t>gebouw management systeem; bekabeling, signaalleidingen</t>
  </si>
  <si>
    <t>67.9</t>
  </si>
  <si>
    <t>vaste gebouwgebonden voorzieningen behorend bij gebouw management systeem</t>
  </si>
  <si>
    <t>67.90</t>
  </si>
  <si>
    <t>vaste gebouwgebonden voorzieningen behorend bij gebouw management systeem, algemeen (verzamelniveau)</t>
  </si>
  <si>
    <t>gebouwgebonden voorzieningen m.b.t. gebouw management systeem</t>
  </si>
  <si>
    <t>68</t>
  </si>
  <si>
    <t>Asset Management Systeem</t>
  </si>
  <si>
    <t>68.0</t>
  </si>
  <si>
    <t>asset management systeem; algemeen</t>
  </si>
  <si>
    <t>68.5</t>
  </si>
  <si>
    <t>asset management systeem; centrale apparatuur</t>
  </si>
  <si>
    <t>68.50</t>
  </si>
  <si>
    <t>asset management systeem; centrale apparatuur, algemeen (verzamelniveau)</t>
  </si>
  <si>
    <t>68.51</t>
  </si>
  <si>
    <t>asset management systeem; centrale apparatuur, systeemconfiguratie hardware</t>
  </si>
  <si>
    <t>68.55</t>
  </si>
  <si>
    <t>asset management systeem; centrale apparatuur, systeemconfiguratie software</t>
  </si>
  <si>
    <t>68.6</t>
  </si>
  <si>
    <t>asset management systeem; distributie, bekabeling</t>
  </si>
  <si>
    <t>68.60</t>
  </si>
  <si>
    <t>asset management systeem; distributie, bekabeling, algemeen (verzamelniveau)</t>
  </si>
  <si>
    <t>68.61</t>
  </si>
  <si>
    <t>asset management systeem; distributie, bekabeling, schakelkasten, voedingsleidingen</t>
  </si>
  <si>
    <t>68.62</t>
  </si>
  <si>
    <t>asset management systeem; distributie, bekabeling, regelkasten, signaalleidingen</t>
  </si>
  <si>
    <t>68.7</t>
  </si>
  <si>
    <t>asset management systeem; meting en sturing</t>
  </si>
  <si>
    <t>68.70</t>
  </si>
  <si>
    <t>asset management systeem; meting en sturing, veldapparatuur algemeen (verzamelniveau)</t>
  </si>
  <si>
    <t>68.71</t>
  </si>
  <si>
    <t>asset management systeem; meting en sturing, veldapparatuur componenten managementsysteem</t>
  </si>
  <si>
    <t>68.72</t>
  </si>
  <si>
    <t>asset management systeem; meting en sturing, veldapparatuur componenten signaleringen</t>
  </si>
  <si>
    <t>68.9</t>
  </si>
  <si>
    <t>vaste gebouwgebonden voorzieningen behorend bij asset management systeem</t>
  </si>
  <si>
    <t>68.90</t>
  </si>
  <si>
    <t>vaste gebouwgebonden voorzieningen behorend bij asset management systeem, algemeen (verzamelniveau)</t>
  </si>
  <si>
    <t>7-</t>
  </si>
  <si>
    <t>VASTE VOORZIENINGEN</t>
  </si>
  <si>
    <t>70</t>
  </si>
  <si>
    <t>71</t>
  </si>
  <si>
    <t>Vaste verkeersvoorzieningen</t>
  </si>
  <si>
    <t>71.0</t>
  </si>
  <si>
    <t>vaste verkeersvoorzieningen; algemeen</t>
  </si>
  <si>
    <t>71.1</t>
  </si>
  <si>
    <t>vaste verkeersvoorzieningen; standaard</t>
  </si>
  <si>
    <t>71.10</t>
  </si>
  <si>
    <t>vaste verkeersvoorzieningen; standaard, algemeen (verzamelniveau)</t>
  </si>
  <si>
    <t>71.11</t>
  </si>
  <si>
    <t>vaste verkeersvoorzieningen; standaard, meubileringen</t>
  </si>
  <si>
    <t>71.12</t>
  </si>
  <si>
    <t>vaste verkeersvoorzieningen; standaard, bewegwijzeringen</t>
  </si>
  <si>
    <t>71.13</t>
  </si>
  <si>
    <t>vaste verkeersvoorzieningen; standaard, kunstwerken</t>
  </si>
  <si>
    <t>71.14</t>
  </si>
  <si>
    <t>vaste verkeersvoorzieningen; standaard, decoraties e.d.</t>
  </si>
  <si>
    <t>71.2</t>
  </si>
  <si>
    <t>vaste verkeersvoorzieningen; bijzonder</t>
  </si>
  <si>
    <t>71.20</t>
  </si>
  <si>
    <t>vaste verkeersvoorzieningen; bijzonder, algemeen (verzamelniveau)</t>
  </si>
  <si>
    <t>71.21</t>
  </si>
  <si>
    <t>vaste verkeersvoorzieningen; bijzonder, meubileringen</t>
  </si>
  <si>
    <t>71.22</t>
  </si>
  <si>
    <t>vaste verkeersvoorzieningen; bijzonder, bewegwijzeringen</t>
  </si>
  <si>
    <t>71.23</t>
  </si>
  <si>
    <t>vaste verkeersvoorzieningen; bijzonder, specifieke voorzieningen</t>
  </si>
  <si>
    <t>72</t>
  </si>
  <si>
    <t>Vaste gebruikersvoorzieningen</t>
  </si>
  <si>
    <t>72.0</t>
  </si>
  <si>
    <t>vaste gebruikersvoorzieningen; algemeen</t>
  </si>
  <si>
    <t>72.1</t>
  </si>
  <si>
    <t>vaste gebruikersvoorzieningen; standaard</t>
  </si>
  <si>
    <t>72.10</t>
  </si>
  <si>
    <t>vaste gebruikersvoorzieningen; standaard, algemeen (verzamelniveau)</t>
  </si>
  <si>
    <t>72.11</t>
  </si>
  <si>
    <t>vaste gebruikersvoorzieningen; standaard, meubilering</t>
  </si>
  <si>
    <t>72.12</t>
  </si>
  <si>
    <t>vaste gebruikersvoorzieningen; standaard, lichtweringen</t>
  </si>
  <si>
    <t>72.13</t>
  </si>
  <si>
    <t>vaste gebruikersvoorzieningen; standaard, gordijnvoorzieningen</t>
  </si>
  <si>
    <t>72.14</t>
  </si>
  <si>
    <t>vaste gebruikersvoorzieningen; standaard, beschermende voorzieningen</t>
  </si>
  <si>
    <t>72.2</t>
  </si>
  <si>
    <t>vaste gebruikersvoorzieningen; bijzonder</t>
  </si>
  <si>
    <t>72.20</t>
  </si>
  <si>
    <t>vaste gebruikersvoorzieningen; bijzonder, algemeen (verzamelniveau)</t>
  </si>
  <si>
    <t>72.21</t>
  </si>
  <si>
    <t>vaste gebruikersvoorzieningen; bijzonder, meubilering voor specifieke functiedoeleinden</t>
  </si>
  <si>
    <t>72.22</t>
  </si>
  <si>
    <t>vaste gebruikersvoorzieningen; bijzonder, instrumenten/apparatuur</t>
  </si>
  <si>
    <t>73</t>
  </si>
  <si>
    <t>Vaste keukenvoorzieningen</t>
  </si>
  <si>
    <t>keukenapparatuur</t>
  </si>
  <si>
    <t>73.0</t>
  </si>
  <si>
    <t>vaste keukenvoorzieningen; algemeen</t>
  </si>
  <si>
    <t>73.1</t>
  </si>
  <si>
    <t>vaste keukenvoorzieningen; standaard</t>
  </si>
  <si>
    <t>73.10</t>
  </si>
  <si>
    <t>vaste keukenvoorzieningen; standaard, algemeen (verzamelniveau)</t>
  </si>
  <si>
    <t>73.11</t>
  </si>
  <si>
    <t>vaste keukenvoorzieningen; standaard, keukenmeubilering</t>
  </si>
  <si>
    <t>keukenmeubilering (standaard)</t>
  </si>
  <si>
    <t>73.12</t>
  </si>
  <si>
    <t>vaste keukenvoorzieningen; standaard, keukenapparatuur</t>
  </si>
  <si>
    <t>keukenapparatuur (standaard)</t>
  </si>
  <si>
    <t>vaste keukenvoorzieningen; standaard, keukenapparatuur; koelvitrine</t>
  </si>
  <si>
    <t>koelvitrine</t>
  </si>
  <si>
    <t>73.12.11</t>
  </si>
  <si>
    <t>vaste keukenvoorzieningen; standaard, keukenapparatuur; koelbank</t>
  </si>
  <si>
    <t>koelbank</t>
  </si>
  <si>
    <t>vaste keukenvoorzieningen; standaard, keukenapparatuur; koelkast</t>
  </si>
  <si>
    <t>koelkast</t>
  </si>
  <si>
    <t>vaste keukenvoorzieningen; standaard, keukenapparatuur; bain-marie</t>
  </si>
  <si>
    <t>bain-marie</t>
  </si>
  <si>
    <t>vaste keukenvoorzieningen; standaard, keukenapparatuur; oven</t>
  </si>
  <si>
    <t>oven</t>
  </si>
  <si>
    <t>73.12.31</t>
  </si>
  <si>
    <t>vaste keukenvoorzieningen; standaard, keukenapparatuur; oven hetelucht</t>
  </si>
  <si>
    <t>heteluchtoven</t>
  </si>
  <si>
    <t>73.12.40</t>
  </si>
  <si>
    <t>vaste keukenvoorzieningen; standaard, keukenapparatuur; snijmachine</t>
  </si>
  <si>
    <t>snijmachine</t>
  </si>
  <si>
    <t>vaste keukenvoorzieningen; standaard, keukenapparatuur; vaatwasser</t>
  </si>
  <si>
    <t>vaatwasser</t>
  </si>
  <si>
    <t>vaste keukenvoorzieningen; standaard, keukenapparatuur; koffieautomaat</t>
  </si>
  <si>
    <t>koffieautomaat</t>
  </si>
  <si>
    <t>vaste keukenvoorzieningen; standaard, keukenapparatuur; staande mixer</t>
  </si>
  <si>
    <t>staande mixer</t>
  </si>
  <si>
    <t>73.2</t>
  </si>
  <si>
    <t>vaste keukenvoorzieningen; bijzonder</t>
  </si>
  <si>
    <t>73.20</t>
  </si>
  <si>
    <t>vaste keukenvoorzieningen; bijzonder, algemeen (verzamelniveau)</t>
  </si>
  <si>
    <t>73.21</t>
  </si>
  <si>
    <t>vaste keukenvoorzieningen; bijzonder, keukenmeubilering</t>
  </si>
  <si>
    <t>keukenmeubilering (bijzonder)</t>
  </si>
  <si>
    <t>73.22</t>
  </si>
  <si>
    <t>vaste keukenvoorzieningen; bijzonder, keukenapparatuur</t>
  </si>
  <si>
    <t>keukenapparatuur (bijzonder)</t>
  </si>
  <si>
    <t>74</t>
  </si>
  <si>
    <t>Vaste sanitaire voorzieningen</t>
  </si>
  <si>
    <t>74.0</t>
  </si>
  <si>
    <t>vaste sanitaire voorzieningen; algemeen (verzamelniveau)</t>
  </si>
  <si>
    <t>74.1</t>
  </si>
  <si>
    <t>vaste sanitaire voorzieningen; standaard</t>
  </si>
  <si>
    <t>74.10</t>
  </si>
  <si>
    <t>vaste sanitaire voorzieningen; standaard, algemeen (verzamelniveau)</t>
  </si>
  <si>
    <t>74.11</t>
  </si>
  <si>
    <t>vaste sanitaire voorzieningen; standaard, sanitaire toestellen normaal</t>
  </si>
  <si>
    <t>sanitaire toestellen (standaard)</t>
  </si>
  <si>
    <t>vaste sanitaire voorzieningen; standaard, sanitaire toestellen normaal; toiletten</t>
  </si>
  <si>
    <t>toilet</t>
  </si>
  <si>
    <t>vaste sanitaire voorzieningen; standaard, sanitaire toestellen normaal; urinoirs</t>
  </si>
  <si>
    <t>urinoir</t>
  </si>
  <si>
    <t>vaste sanitaire voorzieningen; standaard, sanitaire toestellen normaal; wastafels</t>
  </si>
  <si>
    <t>wastafel</t>
  </si>
  <si>
    <t>vaste sanitaire voorzieningen; standaard, sanitaire toestellen normaal; wastrog</t>
  </si>
  <si>
    <t>wastrog</t>
  </si>
  <si>
    <t>vaste sanitaire voorzieningen; standaard, sanitaire toestellen normaal; douches</t>
  </si>
  <si>
    <t>douche</t>
  </si>
  <si>
    <t>74.12</t>
  </si>
  <si>
    <t>vaste sanitaire voorzieningen; standaard, sanitaire toestellen; aangepast</t>
  </si>
  <si>
    <t>sanitaire toestellen (aangepast)</t>
  </si>
  <si>
    <t>74.13</t>
  </si>
  <si>
    <t>vaste sanitaire voorzieningen; standaard, accessoires</t>
  </si>
  <si>
    <t>vaste sanitaire voorzieningen; standaard, accessoires; thermostatische mengkraan</t>
  </si>
  <si>
    <t>thermostatische mengkraan</t>
  </si>
  <si>
    <t>vaste sanitaire voorzieningen; standaard, accesoires; uitstortgootsteen</t>
  </si>
  <si>
    <t>uitstortgootsteen</t>
  </si>
  <si>
    <t>74.13.30</t>
  </si>
  <si>
    <t>vaste sanitaire voorzieningen; standaard, accesoires; handdroger</t>
  </si>
  <si>
    <t>handdroger</t>
  </si>
  <si>
    <t>74.2</t>
  </si>
  <si>
    <t>vaste sanitaire voorzieningen; bijzonder</t>
  </si>
  <si>
    <t>74.20</t>
  </si>
  <si>
    <t>vaste sanitaire voorzieningen; bijzonder, algemeen (verzamelniveau)</t>
  </si>
  <si>
    <t>74.21</t>
  </si>
  <si>
    <t>vaste sanitaire voorzieningen; bijzonder, sanitaire toestellen voor bijzondere toepassing</t>
  </si>
  <si>
    <t>sanitaire toestellen (bijzonder)</t>
  </si>
  <si>
    <t>vaste sanitaire voorzieningen; bijzonder, sanitaire toestellen voor bijzondere toepassing; nooddouche</t>
  </si>
  <si>
    <t>nooddouche</t>
  </si>
  <si>
    <t>74.22</t>
  </si>
  <si>
    <t>vaste sanitaire voorzieningen; bijzonder, ingebouwde sanitaire voorzieningen</t>
  </si>
  <si>
    <t>sanitaire voorzieningen (inbouw)</t>
  </si>
  <si>
    <t>75</t>
  </si>
  <si>
    <t>75.0</t>
  </si>
  <si>
    <t>vaste onderhoudsvoorzieningen; algemeen (verzamelniveau)</t>
  </si>
  <si>
    <t>75.1</t>
  </si>
  <si>
    <t>vaste onderhoudsvoorzieningen; standaard</t>
  </si>
  <si>
    <t>75.10</t>
  </si>
  <si>
    <t>vaste onderhoudsvoorzieningen; standaard, algemeen (verzamelniveau)</t>
  </si>
  <si>
    <t>75.11</t>
  </si>
  <si>
    <t>vaste onderhoudsvoorzieningen; standaard, gebouwonderhoudsvoorzieningen</t>
  </si>
  <si>
    <t>75.12</t>
  </si>
  <si>
    <t>vaste onderhoudsvoorzieningen; standaard, interieur onderhoudsvoorzieningen</t>
  </si>
  <si>
    <t>75.13</t>
  </si>
  <si>
    <t>vaste onderhoudsvoorzieningen; standaard, gevelonderhoudsvoorzieningen</t>
  </si>
  <si>
    <t>vaste onderhoudsvoorzieningen; standaard, gevelonderhoudsvoorzieningen; valbeveiliging</t>
  </si>
  <si>
    <t>75.2</t>
  </si>
  <si>
    <t>vaste onderhoudsvoorzieningen; bijzonder</t>
  </si>
  <si>
    <t>75.20</t>
  </si>
  <si>
    <t>vaste onderhoudsvoorzieningen; bijzonder, algemeen (verzamelniveau)</t>
  </si>
  <si>
    <t>75.21</t>
  </si>
  <si>
    <t>vaste onderhoudsvoorzieningen; bijzonder, gebouwonderhoudsvoorzieningen</t>
  </si>
  <si>
    <t>75.22</t>
  </si>
  <si>
    <t>vaste onderhoudsvoorzieningen; bijzonder, interieuronderhoudsvoorzieningen</t>
  </si>
  <si>
    <t>75.23</t>
  </si>
  <si>
    <t>vaste onderhoudsvoorzieningen; bijzonder, gemechaniseerde gevelonderhoudsvoorzieningen</t>
  </si>
  <si>
    <t>76</t>
  </si>
  <si>
    <t>Vaste opslagvoorzieningen</t>
  </si>
  <si>
    <t>76.0</t>
  </si>
  <si>
    <t>vaste opslagvoorzieningen; algemeen (verzamelniveau)</t>
  </si>
  <si>
    <t>76.1</t>
  </si>
  <si>
    <t>vaste opslagvoorzieningen; standaard</t>
  </si>
  <si>
    <t>76.10</t>
  </si>
  <si>
    <t>vaste opslagvoorzieningen; standaard, algemeen (verzamelniveau)</t>
  </si>
  <si>
    <t>76.11</t>
  </si>
  <si>
    <t>vaste opslagvoorzieningen; standaard, meubileringen</t>
  </si>
  <si>
    <t>76.2</t>
  </si>
  <si>
    <t>vaste opslagvoorzieningen; bijzonder</t>
  </si>
  <si>
    <t>76.20</t>
  </si>
  <si>
    <t>vaste opslagvoorzieningen; bijzonder, algemeen (verzamelniveau)</t>
  </si>
  <si>
    <t>76.21</t>
  </si>
  <si>
    <t>vaste opslagvoorzieningen; bijzonder, gemechaniseerde voorzieningen</t>
  </si>
  <si>
    <t>76.22</t>
  </si>
  <si>
    <t>vaste opslagvoorzieningen; bijzonder, specifieke voorzieningen</t>
  </si>
  <si>
    <t>77</t>
  </si>
  <si>
    <t>78</t>
  </si>
  <si>
    <t>79</t>
  </si>
  <si>
    <t>8-</t>
  </si>
  <si>
    <t>LOSSE INVENTARIS</t>
  </si>
  <si>
    <t>80</t>
  </si>
  <si>
    <t>81</t>
  </si>
  <si>
    <t>Losse verkeersinventaris</t>
  </si>
  <si>
    <t>81.0</t>
  </si>
  <si>
    <t>losse verkeersinventaris; algemeen (verzamelniveau)</t>
  </si>
  <si>
    <t>81.1</t>
  </si>
  <si>
    <t>losse verkeersinventaris; standaard</t>
  </si>
  <si>
    <t>81.10</t>
  </si>
  <si>
    <t>losse verkeersinventaris; standaard, algemeen (verzamelniveau)</t>
  </si>
  <si>
    <t>81.11</t>
  </si>
  <si>
    <t>losse verkeersinventaris; standaard, meubilering</t>
  </si>
  <si>
    <t>81.12</t>
  </si>
  <si>
    <t>losse verkeersinventaris; standaard, bewegwijzering</t>
  </si>
  <si>
    <t>81.13</t>
  </si>
  <si>
    <t>losse verkeersinventaris; standaard, kunstwerken</t>
  </si>
  <si>
    <t>81.14</t>
  </si>
  <si>
    <t>losse verkeersinventaris; standaard, decoraties e.d.</t>
  </si>
  <si>
    <t>81.2</t>
  </si>
  <si>
    <t>losse verkeersinventaris; bijzonder</t>
  </si>
  <si>
    <t>81.20</t>
  </si>
  <si>
    <t>losse verkeersinventaris; bijzonder, algemeen (verzamelniveau)</t>
  </si>
  <si>
    <t>81.21</t>
  </si>
  <si>
    <t>losse verkeersinventaris; bijzonder, meubilering</t>
  </si>
  <si>
    <t>81.22</t>
  </si>
  <si>
    <t>losse verkeersinventaris; bijzonder, bewegwijzering</t>
  </si>
  <si>
    <t>81.23</t>
  </si>
  <si>
    <t>losse verkeersinventaris; bijzonder, specifieke voorzieningen</t>
  </si>
  <si>
    <t>82</t>
  </si>
  <si>
    <t>Losse gebruikersinventaris</t>
  </si>
  <si>
    <t>82.0</t>
  </si>
  <si>
    <t>losse gebruikersinventaris; algemeen (verzamelniveau)</t>
  </si>
  <si>
    <t>82.1</t>
  </si>
  <si>
    <t>losse gebruikersinventaris; standaard</t>
  </si>
  <si>
    <t>82.10</t>
  </si>
  <si>
    <t>losse gebruikersinventaris; standaard, algemeen (verzamelniveau)</t>
  </si>
  <si>
    <t>82.11</t>
  </si>
  <si>
    <t>losse gebruikersinventaris; standaard, meubilering</t>
  </si>
  <si>
    <t>82.12</t>
  </si>
  <si>
    <t>losse gebruikersinventaris; standaard, lichtweringen/verduisteringen</t>
  </si>
  <si>
    <t>82.13</t>
  </si>
  <si>
    <t>losse gebruikersinventaris; standaard, stofferingen</t>
  </si>
  <si>
    <t>82.2</t>
  </si>
  <si>
    <t>losse gebruikersinventaris; bijzonder</t>
  </si>
  <si>
    <t>82.20</t>
  </si>
  <si>
    <t>losse gebruikersinventaris; bijzonder, algemeen (verzamelniveau)</t>
  </si>
  <si>
    <t>82.21</t>
  </si>
  <si>
    <t>losse gebruikersinventaris; bijzonder, meubilering voor specifieke functiedoeleinden</t>
  </si>
  <si>
    <t>82.22</t>
  </si>
  <si>
    <t>losse gebruikersinventaris; bijzonder, instrumenten/apparatuur</t>
  </si>
  <si>
    <t>83</t>
  </si>
  <si>
    <t>Losse keukeninventaris</t>
  </si>
  <si>
    <t>83.0</t>
  </si>
  <si>
    <t>losse keukeninventaris; algemeen (verzamelniveau)</t>
  </si>
  <si>
    <t>83.1</t>
  </si>
  <si>
    <t>losse keukeninventaris; standaard</t>
  </si>
  <si>
    <t>83.10</t>
  </si>
  <si>
    <t>losse keukeninventaris; standaard, algemeen (verzamelniveau)</t>
  </si>
  <si>
    <t>83.11</t>
  </si>
  <si>
    <t>losse keukeninventaris; standaard, keukenmeubilering</t>
  </si>
  <si>
    <t>83.12</t>
  </si>
  <si>
    <t>losse keukeninventaris; standaard, keukenapparatuur</t>
  </si>
  <si>
    <t>83.12.10</t>
  </si>
  <si>
    <t>losse keukeninventaris; standaard, keukenapparatuur; koffiezetapparaat</t>
  </si>
  <si>
    <t>koffiezetapparaat</t>
  </si>
  <si>
    <t>83.13</t>
  </si>
  <si>
    <t>losse keukeninventaris; standaard, kleine keukeninventaris</t>
  </si>
  <si>
    <t>kleine keukeninventaris (standaard)</t>
  </si>
  <si>
    <t>83.2</t>
  </si>
  <si>
    <t>losse keukeninventaris; bijzonder</t>
  </si>
  <si>
    <t>83.20</t>
  </si>
  <si>
    <t>losse keukeninventaris; bijzonder, algemeen (verzamelniveau)</t>
  </si>
  <si>
    <t>83.21</t>
  </si>
  <si>
    <t>losse keukeninventaris; bijzonder, keukeninrichting</t>
  </si>
  <si>
    <t>83.22</t>
  </si>
  <si>
    <t>losse keukeninventaris; bijzonder, keukenapparatuur</t>
  </si>
  <si>
    <t>83.23</t>
  </si>
  <si>
    <t>losse keukeninventaris; bijzonder, kleine keukeninventaris</t>
  </si>
  <si>
    <t>kleine keukeninventaris (bijzonder)</t>
  </si>
  <si>
    <t>83.24</t>
  </si>
  <si>
    <t>losse keukeninventaris; bijzonder, transportmiddelen</t>
  </si>
  <si>
    <t>84</t>
  </si>
  <si>
    <t>Losse sanitaire inventaris</t>
  </si>
  <si>
    <t>84.0</t>
  </si>
  <si>
    <t>losse sanitaire inventaris; algemeen (verzamelniveau)</t>
  </si>
  <si>
    <t>84.1</t>
  </si>
  <si>
    <t>losse sanitaire inventaris; standaard</t>
  </si>
  <si>
    <t>84.10</t>
  </si>
  <si>
    <t>losse sanitaire inventaris; standaard, algemeen (verzamelniveau)</t>
  </si>
  <si>
    <t>84.11</t>
  </si>
  <si>
    <t>losse sanitaire inventaris; standaard, afvalvoorzieningen</t>
  </si>
  <si>
    <t>84.12</t>
  </si>
  <si>
    <t>losse sanitaire inventaris; standaard, voorzieningen t.b.v. hygiëne</t>
  </si>
  <si>
    <t>84.13</t>
  </si>
  <si>
    <t>losse sanitaire inventaris; standaard, accessoires</t>
  </si>
  <si>
    <t>84.2</t>
  </si>
  <si>
    <t>losse sanitaire inventaris; bijzonder</t>
  </si>
  <si>
    <t>84.20</t>
  </si>
  <si>
    <t>losse sanitaire inventaris; bijzonder, algemeen (verzamelniveau)</t>
  </si>
  <si>
    <t>84.21</t>
  </si>
  <si>
    <t>losse sanitaire inventaris; bijzonder, sanitaire toestellen voor bijzondere toepassing</t>
  </si>
  <si>
    <t>85</t>
  </si>
  <si>
    <t>Losse schoonmaakinventaris</t>
  </si>
  <si>
    <t>85.0</t>
  </si>
  <si>
    <t>losse schoonmaakinventaris; algemeen (verzamelniveau)</t>
  </si>
  <si>
    <t>85.1</t>
  </si>
  <si>
    <t>losse schoonmaakinventaris; standaard</t>
  </si>
  <si>
    <t>85.10</t>
  </si>
  <si>
    <t>losse schoonmaakinventaris; standaard, algemeen (verzamelniveau)</t>
  </si>
  <si>
    <t>85.11</t>
  </si>
  <si>
    <t>losse schoonmaakinventaris; standaard, schoonmaakapparatuur</t>
  </si>
  <si>
    <t>85.12</t>
  </si>
  <si>
    <t>losse schoonmaakinventaris; standaard, vuilopslag</t>
  </si>
  <si>
    <t>85.13</t>
  </si>
  <si>
    <t>losse schoonmaakinventaris; standaard, vuiltransport</t>
  </si>
  <si>
    <t>85.2</t>
  </si>
  <si>
    <t>losse schoonmaakinventaris; bijzonder</t>
  </si>
  <si>
    <t>85.20</t>
  </si>
  <si>
    <t>losse schoonmaakinventaris; bijzonder, algemeen (verzamelniveau)</t>
  </si>
  <si>
    <t>85.21</t>
  </si>
  <si>
    <t>losse schoonmaakinventaris; bijzonder, schoonmaakapparatuur</t>
  </si>
  <si>
    <t>85.22</t>
  </si>
  <si>
    <t>losse schoonmaakinventaris; bijzonder, vuilopslag</t>
  </si>
  <si>
    <t>85.23</t>
  </si>
  <si>
    <t>losse schoonmaakinventaris; bijzonder, vuiltransport</t>
  </si>
  <si>
    <t>86</t>
  </si>
  <si>
    <t>Losse opslaginventaris</t>
  </si>
  <si>
    <t>86.0</t>
  </si>
  <si>
    <t>losse opslaginventaris; algemeen (verzamelniveau)</t>
  </si>
  <si>
    <t>86.1</t>
  </si>
  <si>
    <t>losse opslaginventaris; standaard</t>
  </si>
  <si>
    <t>86.10</t>
  </si>
  <si>
    <t>losse opslaginventaris; standaard, algemeen (verzamelniveau)</t>
  </si>
  <si>
    <t>86.11</t>
  </si>
  <si>
    <t>losse opslaginventaris; standaard, meubileringen</t>
  </si>
  <si>
    <t>86.2</t>
  </si>
  <si>
    <t>losse opslaginventaris; bijzonder</t>
  </si>
  <si>
    <t>86.20</t>
  </si>
  <si>
    <t>losse opslaginventaris; bijzonder, algemeen (verzamelniveau)</t>
  </si>
  <si>
    <t>86.21</t>
  </si>
  <si>
    <t>losse opslaginventaris; bijzonder, gemechaniseerde voorzieningen</t>
  </si>
  <si>
    <t>86.22</t>
  </si>
  <si>
    <t>losse opslaginventaris; bijzonder, specifieke voorzieningen</t>
  </si>
  <si>
    <t>87</t>
  </si>
  <si>
    <t>88</t>
  </si>
  <si>
    <t>89</t>
  </si>
  <si>
    <t>9-</t>
  </si>
  <si>
    <t>TERREIN</t>
  </si>
  <si>
    <t>90</t>
  </si>
  <si>
    <t>90.0</t>
  </si>
  <si>
    <t>terrein</t>
  </si>
  <si>
    <t>90.1</t>
  </si>
  <si>
    <t>grondvoorzieningen</t>
  </si>
  <si>
    <t>90.10</t>
  </si>
  <si>
    <t>terrein; grondvoorzieningen, algemeen (verzamelniveau)</t>
  </si>
  <si>
    <t>90.11</t>
  </si>
  <si>
    <t>terrein; grondvoorzieningen, verwijderen obstakels</t>
  </si>
  <si>
    <t>90.12</t>
  </si>
  <si>
    <t>terrein; grondvoorzieningen, grondwaterverlagingen</t>
  </si>
  <si>
    <t>grondwaterverlagingen</t>
  </si>
  <si>
    <t>90.13</t>
  </si>
  <si>
    <t>terrein; grondvoorzieningen, drainagevoorzieningen</t>
  </si>
  <si>
    <t>drainagevoorzieningen</t>
  </si>
  <si>
    <t>90.2</t>
  </si>
  <si>
    <t>opstallen</t>
  </si>
  <si>
    <t>90.20</t>
  </si>
  <si>
    <t>terrein; opstallen, algemeen (verzamelniveau)</t>
  </si>
  <si>
    <t>opstal (algemeen)</t>
  </si>
  <si>
    <t>90.21</t>
  </si>
  <si>
    <t>terrein; opstallen, gebouwtjes met speciale functie</t>
  </si>
  <si>
    <t>gebouw met speciale functie</t>
  </si>
  <si>
    <t>90.22</t>
  </si>
  <si>
    <t>terrein; opstallen, overkappingen</t>
  </si>
  <si>
    <t>overkapping</t>
  </si>
  <si>
    <t>90.3</t>
  </si>
  <si>
    <t>omheiningen</t>
  </si>
  <si>
    <t>90.30</t>
  </si>
  <si>
    <t>terrein; omheiningen, algemeen (verzamelniveau)</t>
  </si>
  <si>
    <t>90.31</t>
  </si>
  <si>
    <t>terrein; omheiningen, muren</t>
  </si>
  <si>
    <t>omheining muur</t>
  </si>
  <si>
    <t>terrein; omheiningen, hekwerken</t>
  </si>
  <si>
    <t>omheining hekwerk</t>
  </si>
  <si>
    <t>90.33</t>
  </si>
  <si>
    <t>terrein; omheiningen, overige afscheidingen</t>
  </si>
  <si>
    <t>omheining overig</t>
  </si>
  <si>
    <t>90.34</t>
  </si>
  <si>
    <t>terrein; omheiningen, toegangen</t>
  </si>
  <si>
    <t>omheining toegang</t>
  </si>
  <si>
    <t>terrein; omheiningen, toegangen; beveiliging</t>
  </si>
  <si>
    <t>toegangsbeveiliging</t>
  </si>
  <si>
    <t>terrein; omheiningen, toegangen; hek</t>
  </si>
  <si>
    <t>toegangshek</t>
  </si>
  <si>
    <t>terrein; omheiningen, toegangen; slagboom</t>
  </si>
  <si>
    <t>slagboom</t>
  </si>
  <si>
    <t>90.4</t>
  </si>
  <si>
    <t>terreinafwerkingen</t>
  </si>
  <si>
    <t>90.40</t>
  </si>
  <si>
    <t>terrein; terreinafwerkingen, algemeen (verzamelniveau)</t>
  </si>
  <si>
    <t>90.41</t>
  </si>
  <si>
    <t>terrein; terreinafwerkingen, verhardingen</t>
  </si>
  <si>
    <t>terreinverhardingen (standaard)</t>
  </si>
  <si>
    <t>90.42</t>
  </si>
  <si>
    <t>terrein; terreinafwerkingen, beplantingen</t>
  </si>
  <si>
    <t>terreinbeplanting</t>
  </si>
  <si>
    <t>terrein; terreinafwerkingen, waterpartijen</t>
  </si>
  <si>
    <t>waterpartij</t>
  </si>
  <si>
    <t>terrein; terreinafwerkingen, waterpartijen; watertappunt</t>
  </si>
  <si>
    <t>watertappunt</t>
  </si>
  <si>
    <t>90.44</t>
  </si>
  <si>
    <t>terrein; terreinafwerkingen, keerwanden en balustrades</t>
  </si>
  <si>
    <t>keerwanden en balustrades</t>
  </si>
  <si>
    <t>90.45</t>
  </si>
  <si>
    <t>terrein; terreinafwerkingen, pergola's</t>
  </si>
  <si>
    <t>pergola</t>
  </si>
  <si>
    <t>90.5</t>
  </si>
  <si>
    <t>terreinvoorzieningen; werktuigbouwkundig</t>
  </si>
  <si>
    <t>90.50</t>
  </si>
  <si>
    <t>terrein; werktuigbouwkundig, algemeen (verzamelniveau)</t>
  </si>
  <si>
    <t>90.51</t>
  </si>
  <si>
    <t>terrein; werktuigbouwkundig, verwarmingsvoorzieningen</t>
  </si>
  <si>
    <t>verwarmingsvoorzieningen (terrein)</t>
  </si>
  <si>
    <t>90.51.10</t>
  </si>
  <si>
    <t>terrein; werktuigbouwkundig, verwarmingsvoorzieningen; hellingbaan</t>
  </si>
  <si>
    <t>hellingbaanverwarming</t>
  </si>
  <si>
    <t>90.52.00</t>
  </si>
  <si>
    <t>terrein; werktuigbouwkundig, afvoervoorzieningen</t>
  </si>
  <si>
    <t>afvoervoorzieningen (terrein)</t>
  </si>
  <si>
    <t>90.53</t>
  </si>
  <si>
    <t>terrein; werktuigbouwkundig, watervoorzieningen</t>
  </si>
  <si>
    <t>watervoorzieningen (terrein)</t>
  </si>
  <si>
    <t>90.53.10</t>
  </si>
  <si>
    <t>terrein; werktuigbouwkundig, watervoorzieningen; terras sproei installatie</t>
  </si>
  <si>
    <t>terras sproei installatie</t>
  </si>
  <si>
    <t>90.54.00</t>
  </si>
  <si>
    <t>terrein; werktuigbouwkundig, gasvoorzieningen</t>
  </si>
  <si>
    <t>gasvoorzieningen (terrein)</t>
  </si>
  <si>
    <t>90.55</t>
  </si>
  <si>
    <t>terrein; werktuigbouwkundig, koudeopwekkingsvoorzieningen</t>
  </si>
  <si>
    <t>koudeopwekkingsvoorzieningen (terrein)</t>
  </si>
  <si>
    <t>90.56</t>
  </si>
  <si>
    <t>terrein; werktuigbouwkundig, warmtedistributievoorzieningen</t>
  </si>
  <si>
    <t>warmtedistributievoorzieningen (terrein)</t>
  </si>
  <si>
    <t>90.57</t>
  </si>
  <si>
    <t>terrein; werktuigbouwkundig, luchtbehandelingsvoorzieningen</t>
  </si>
  <si>
    <t>luchtbehandelingsvoorzieningen (terrein)</t>
  </si>
  <si>
    <t>90.58</t>
  </si>
  <si>
    <t>terrein; werktuigbouwkundig, regelingvoorzieningen</t>
  </si>
  <si>
    <t>regelingvoorzieningen (terrein)</t>
  </si>
  <si>
    <t>90.6</t>
  </si>
  <si>
    <t>terreinvoorzieningen; elektrotechnisch</t>
  </si>
  <si>
    <t>90.60</t>
  </si>
  <si>
    <t>terrein; elektrotechnisch, algemeen (verzamelniveau)</t>
  </si>
  <si>
    <t>90.61</t>
  </si>
  <si>
    <t>terrein; elektrotechnisch, elektrotechnische en aardingsvoorzieningen</t>
  </si>
  <si>
    <t>elektrotechnische en aardingsvoorzieningen (terrein)</t>
  </si>
  <si>
    <t>terrein; elektrotechnisch, elektrotechnische en aardingsvoorzieningen; laadpaal</t>
  </si>
  <si>
    <t>laadpaal</t>
  </si>
  <si>
    <t>90.62</t>
  </si>
  <si>
    <t>terrein; elektrotechnisch, krachtvoorzieningen</t>
  </si>
  <si>
    <t>krachtvoorzieningen (terrein)</t>
  </si>
  <si>
    <t>terrein; elektrotechnisch, lichtvoorzieningen</t>
  </si>
  <si>
    <t>lichtvoorzieningen (terrein)</t>
  </si>
  <si>
    <t>terrein; elektrotechnisch, lichtvoorzieningen; armaturen</t>
  </si>
  <si>
    <t>armaturen (terrein)</t>
  </si>
  <si>
    <t>terrein elektrotechnisch, lichtvoorzieningen; reclameverlichting</t>
  </si>
  <si>
    <t>reclameverlichting (terrein)</t>
  </si>
  <si>
    <t>terrein elektrotechnisch, lichtvoorzieningen; verkeerslichten</t>
  </si>
  <si>
    <t>verkeerslichten (terrein)</t>
  </si>
  <si>
    <t>90.64</t>
  </si>
  <si>
    <t>terrein; elektrotechnisch, communicatievoorzieningen</t>
  </si>
  <si>
    <t>terrein; elektrotechnisch, communicatievoorzieningen; CCTV buitencameras</t>
  </si>
  <si>
    <t>CCTV buitencamera</t>
  </si>
  <si>
    <t>90.65</t>
  </si>
  <si>
    <t>terrein; elektrotechnisch, beveiligingsvoorzieningen</t>
  </si>
  <si>
    <t>beveiligingsvoorzieningen (terrein)</t>
  </si>
  <si>
    <t>90.66</t>
  </si>
  <si>
    <t>terrein; elektrotechnisch, transportvoorzieningen</t>
  </si>
  <si>
    <t>transportvoorzieningen (terrein)</t>
  </si>
  <si>
    <t>90.67</t>
  </si>
  <si>
    <t>terrein; elektrotechnisch, beheervoorzieningen</t>
  </si>
  <si>
    <t>beheervoorzieningen (terrein)</t>
  </si>
  <si>
    <t>90.7</t>
  </si>
  <si>
    <t>terreininrichtingen; standaard</t>
  </si>
  <si>
    <t>90.70</t>
  </si>
  <si>
    <t>terrein; terreininrichtingen, standaard, algemeen (verzamelniveau)</t>
  </si>
  <si>
    <t>90.71</t>
  </si>
  <si>
    <t>terrein; terreininrichtingen, standaard, terreinmeubilering</t>
  </si>
  <si>
    <t>terreinmeubilering</t>
  </si>
  <si>
    <t>90.72</t>
  </si>
  <si>
    <t>terrein; terreininrichtingen, standaard, bewegwijzering</t>
  </si>
  <si>
    <t>bewegwijzering</t>
  </si>
  <si>
    <t>90.73</t>
  </si>
  <si>
    <t>terrein; terreininrichtingen, standaard, kunstwerken</t>
  </si>
  <si>
    <t>kunstwerken (terrein)</t>
  </si>
  <si>
    <t>90.74</t>
  </si>
  <si>
    <t>terrein; terreininrichtingen, standaard, decoraties e.d.</t>
  </si>
  <si>
    <t>decoraties (terrein)</t>
  </si>
  <si>
    <t>90.8</t>
  </si>
  <si>
    <t>terreininrichtingen; bijzonder</t>
  </si>
  <si>
    <t>90.80</t>
  </si>
  <si>
    <t>terrein; terreininrichtingen, bijzonder, algemeen (verzamelniveau)</t>
  </si>
  <si>
    <t>90.81</t>
  </si>
  <si>
    <t>terrein; terreininrichtingen, bijzonder, terreinmeubilering</t>
  </si>
  <si>
    <t>terreinmeubilering (bijzonder)</t>
  </si>
  <si>
    <t>90.82</t>
  </si>
  <si>
    <t>terrein; terreininrichtingen, bijzonder, specifieke voorzieningen</t>
  </si>
  <si>
    <t>specifieke terreinvoorzieningen</t>
  </si>
  <si>
    <t>90.83</t>
  </si>
  <si>
    <t>terrein; terreininrichtingen, bijzonder, bijzondere verhardingen</t>
  </si>
  <si>
    <t>terreinverhardingen (bijzonder)</t>
  </si>
  <si>
    <t>def_publicatie</t>
  </si>
  <si>
    <t>1.x</t>
  </si>
  <si>
    <t>2.x</t>
  </si>
  <si>
    <t>3.x</t>
  </si>
  <si>
    <t>4.x</t>
  </si>
  <si>
    <t>5.x</t>
  </si>
  <si>
    <t>8.x</t>
  </si>
  <si>
    <t>Details onbekend, aantal signaalgevers ingeschat</t>
  </si>
  <si>
    <t>Proforma, vrij bewerkbaar niet voor indiening - uitsluitend voor intern 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</si>
</sst>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6" x14ac:knownFonts="1">
    <font>
      <sz val="11"/>
      <color theme="1"/>
      <name val="Verdana"/>
      <family val="2"/>
      <scheme val="minor"/>
    </font>
    <font>
      <sz val="11"/>
      <name val="Calibri"/>
      <family val="2"/>
    </font>
    <font>
      <sz val="10"/>
      <name val="Arial"/>
      <family val="2"/>
    </font>
    <font>
      <b/>
      <sz val="10"/>
      <name val="Arial"/>
      <family val="2"/>
    </font>
    <font>
      <sz val="12"/>
      <color theme="1"/>
      <name val="Verdana"/>
      <family val="2"/>
      <scheme val="minor"/>
    </font>
    <font>
      <sz val="9"/>
      <color rgb="FFFF0000"/>
      <name val="Arial"/>
      <family val="2"/>
    </font>
    <font>
      <sz val="9"/>
      <color theme="1"/>
      <name val="Arial"/>
      <family val="2"/>
    </font>
    <font>
      <b/>
      <sz val="9"/>
      <name val="Arial"/>
      <family val="2"/>
    </font>
    <font>
      <sz val="9"/>
      <name val="Arial"/>
      <family val="2"/>
    </font>
    <font>
      <b/>
      <sz val="14"/>
      <color theme="3"/>
      <name val="Verdana"/>
      <family val="2"/>
      <scheme val="major"/>
    </font>
    <font>
      <sz val="10"/>
      <color theme="3"/>
      <name val="Verdana"/>
      <family val="2"/>
      <scheme val="major"/>
    </font>
    <font>
      <sz val="11"/>
      <color theme="3"/>
      <name val="Verdana"/>
      <family val="2"/>
      <scheme val="major"/>
    </font>
    <font>
      <sz val="8"/>
      <color theme="3"/>
      <name val="Verdana"/>
      <family val="2"/>
      <scheme val="major"/>
    </font>
    <font>
      <b/>
      <sz val="11"/>
      <color theme="3"/>
      <name val="Verdana"/>
      <family val="2"/>
      <scheme val="major"/>
    </font>
    <font>
      <b/>
      <sz val="10"/>
      <color theme="3"/>
      <name val="Verdana"/>
      <family val="2"/>
      <scheme val="major"/>
    </font>
    <font>
      <b/>
      <sz val="10"/>
      <color theme="6"/>
      <name val="Verdana"/>
      <family val="2"/>
      <scheme val="major"/>
    </font>
    <font>
      <sz val="11"/>
      <color theme="6"/>
      <name val="Verdana"/>
      <family val="2"/>
      <scheme val="major"/>
    </font>
    <font>
      <sz val="11"/>
      <color theme="3"/>
      <name val="Verdana"/>
      <family val="2"/>
      <scheme val="minor"/>
    </font>
    <font>
      <sz val="12"/>
      <color theme="3"/>
      <name val="Verdana"/>
      <family val="2"/>
      <scheme val="minor"/>
    </font>
    <font>
      <sz val="14"/>
      <color theme="3"/>
      <name val="Verdana"/>
      <family val="2"/>
      <scheme val="minor"/>
    </font>
    <font>
      <sz val="12"/>
      <color theme="3"/>
      <name val="Verdana"/>
      <family val="2"/>
      <scheme val="major"/>
    </font>
    <font>
      <b/>
      <sz val="9"/>
      <color theme="3"/>
      <name val="Verdana"/>
      <family val="2"/>
      <scheme val="major"/>
    </font>
    <font>
      <sz val="9"/>
      <color theme="3"/>
      <name val="Verdana"/>
      <family val="2"/>
      <scheme val="major"/>
    </font>
    <font>
      <sz val="9"/>
      <color rgb="FFFF0000"/>
      <name val="Verdana"/>
      <family val="2"/>
      <scheme val="major"/>
    </font>
    <font>
      <sz val="8"/>
      <name val="Verdana"/>
      <family val="2"/>
      <scheme val="minor"/>
    </font>
    <font>
      <sz val="11"/>
      <color theme="1"/>
      <name val="Arial"/>
      <family val="2"/>
    </font>
    <font>
      <sz val="8"/>
      <color theme="1"/>
      <name val="Verdana"/>
      <family val="2"/>
      <scheme val="minor"/>
    </font>
    <font>
      <sz val="8"/>
      <color indexed="8"/>
      <name val="Verdana"/>
      <family val="2"/>
      <scheme val="major"/>
    </font>
    <font>
      <sz val="8"/>
      <color rgb="FF000000"/>
      <name val="Verdana"/>
      <family val="2"/>
      <scheme val="major"/>
    </font>
    <font>
      <sz val="9"/>
      <color rgb="FF0070C0"/>
      <name val="Arial"/>
      <family val="2"/>
    </font>
    <font>
      <b/>
      <sz val="11"/>
      <color theme="1"/>
      <name val="Verdana"/>
      <family val="2"/>
      <scheme val="minor"/>
    </font>
    <font>
      <sz val="8"/>
      <name val="Verdana"/>
      <family val="2"/>
    </font>
    <font>
      <sz val="10"/>
      <color rgb="FFFF0000"/>
      <name val="Verdana"/>
      <family val="2"/>
      <scheme val="major"/>
    </font>
    <font>
      <b/>
      <sz val="11"/>
      <color theme="3"/>
      <name val="Verdana"/>
      <family val="2"/>
      <scheme val="minor"/>
    </font>
    <font>
      <b/>
      <sz val="12"/>
      <color theme="3"/>
      <name val="Verdana"/>
      <family val="2"/>
      <scheme val="major"/>
    </font>
    <font>
      <b/>
      <sz val="14"/>
      <color rgb="FFFF0000"/>
      <name val="Verdana"/>
      <family val="2"/>
      <scheme val="major"/>
    </font>
  </fonts>
  <fills count="1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rgb="FFFFC0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theme="6" tint="0.59999389629810485"/>
        <bgColor indexed="64"/>
      </patternFill>
    </fill>
  </fills>
  <borders count="29">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auto="1"/>
      </bottom>
      <diagonal/>
    </border>
    <border>
      <left/>
      <right/>
      <top style="thin">
        <color auto="1"/>
      </top>
      <bottom style="dashed">
        <color auto="1"/>
      </bottom>
      <diagonal/>
    </border>
    <border>
      <left/>
      <right/>
      <top style="dashed">
        <color auto="1"/>
      </top>
      <bottom style="dashed">
        <color auto="1"/>
      </bottom>
      <diagonal/>
    </border>
    <border>
      <left/>
      <right/>
      <top style="dashed">
        <color auto="1"/>
      </top>
      <bottom/>
      <diagonal/>
    </border>
    <border>
      <left/>
      <right/>
      <top style="dashed">
        <color auto="1"/>
      </top>
      <bottom style="thin">
        <color auto="1"/>
      </bottom>
      <diagonal/>
    </border>
    <border>
      <left/>
      <right/>
      <top/>
      <bottom style="dashed">
        <color auto="1"/>
      </bottom>
      <diagonal/>
    </border>
    <border>
      <left style="thin">
        <color rgb="FFA9A9A9"/>
      </left>
      <right style="thin">
        <color rgb="FFA9A9A9"/>
      </right>
      <top style="thin">
        <color rgb="FFA9A9A9"/>
      </top>
      <bottom/>
      <diagonal/>
    </border>
    <border>
      <left style="double">
        <color rgb="FF0070C0"/>
      </left>
      <right style="double">
        <color rgb="FF0070C0"/>
      </right>
      <top style="double">
        <color rgb="FF0070C0"/>
      </top>
      <bottom/>
      <diagonal/>
    </border>
    <border>
      <left style="double">
        <color rgb="FF0070C0"/>
      </left>
      <right style="double">
        <color rgb="FF0070C0"/>
      </right>
      <top/>
      <bottom/>
      <diagonal/>
    </border>
    <border>
      <left style="double">
        <color rgb="FF0070C0"/>
      </left>
      <right style="double">
        <color rgb="FF0070C0"/>
      </right>
      <top/>
      <bottom style="double">
        <color rgb="FF0070C0"/>
      </bottom>
      <diagonal/>
    </border>
    <border>
      <left style="double">
        <color rgb="FF0070C0"/>
      </left>
      <right style="double">
        <color rgb="FF0070C0"/>
      </right>
      <top style="thin">
        <color rgb="FF0070C0"/>
      </top>
      <bottom/>
      <diagonal/>
    </border>
    <border>
      <left style="double">
        <color rgb="FF0070C0"/>
      </left>
      <right style="double">
        <color rgb="FF0070C0"/>
      </right>
      <top/>
      <bottom style="thin">
        <color rgb="FF0070C0"/>
      </bottom>
      <diagonal/>
    </border>
    <border>
      <left style="thin">
        <color theme="4"/>
      </left>
      <right style="thin">
        <color theme="4"/>
      </right>
      <top/>
      <bottom style="thin">
        <color indexed="64"/>
      </bottom>
      <diagonal/>
    </border>
    <border>
      <left style="thin">
        <color theme="1"/>
      </left>
      <right/>
      <top/>
      <bottom style="thin">
        <color indexed="64"/>
      </bottom>
      <diagonal/>
    </border>
    <border>
      <left/>
      <right/>
      <top/>
      <bottom style="thin">
        <color indexed="64"/>
      </bottom>
      <diagonal/>
    </border>
    <border>
      <left style="thin">
        <color rgb="FFA9A9A9"/>
      </left>
      <right/>
      <top style="thin">
        <color theme="6"/>
      </top>
      <bottom/>
      <diagonal/>
    </border>
    <border>
      <left style="thin">
        <color rgb="FFA9A9A9"/>
      </left>
      <right/>
      <top style="thin">
        <color rgb="FFA9A9A9"/>
      </top>
      <bottom/>
      <diagonal/>
    </border>
    <border>
      <left style="thin">
        <color theme="6"/>
      </left>
      <right/>
      <top/>
      <bottom/>
      <diagonal/>
    </border>
    <border>
      <left style="thin">
        <color indexed="64"/>
      </left>
      <right/>
      <top/>
      <bottom/>
      <diagonal/>
    </border>
    <border>
      <left style="medium">
        <color indexed="64"/>
      </left>
      <right/>
      <top/>
      <bottom/>
      <diagonal/>
    </border>
    <border>
      <left style="medium">
        <color indexed="64"/>
      </left>
      <right style="medium">
        <color indexed="64"/>
      </right>
      <top/>
      <bottom/>
      <diagonal/>
    </border>
  </borders>
  <cellStyleXfs count="5">
    <xf numFmtId="0" fontId="0" fillId="0" borderId="0"/>
    <xf numFmtId="0" fontId="1" fillId="0" borderId="0"/>
    <xf numFmtId="0" fontId="2" fillId="0" borderId="0"/>
    <xf numFmtId="0" fontId="4" fillId="0" borderId="0"/>
    <xf numFmtId="0" fontId="25" fillId="0" borderId="0"/>
  </cellStyleXfs>
  <cellXfs count="130">
    <xf numFmtId="0" fontId="0" fillId="0" borderId="0" xfId="0"/>
    <xf numFmtId="0" fontId="7" fillId="0" borderId="8" xfId="0" applyFont="1" applyBorder="1"/>
    <xf numFmtId="0" fontId="3" fillId="0" borderId="8" xfId="0" applyFont="1" applyBorder="1"/>
    <xf numFmtId="0" fontId="5" fillId="0" borderId="0" xfId="0" applyFont="1"/>
    <xf numFmtId="0" fontId="6" fillId="0" borderId="6" xfId="0" applyFont="1" applyBorder="1"/>
    <xf numFmtId="0" fontId="6" fillId="0" borderId="0" xfId="0" applyFont="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6" fillId="0" borderId="9" xfId="0" applyFont="1" applyBorder="1" applyAlignment="1">
      <alignment horizontal="left"/>
    </xf>
    <xf numFmtId="0" fontId="6" fillId="0" borderId="10" xfId="0" applyFont="1" applyBorder="1" applyAlignment="1">
      <alignment horizontal="left"/>
    </xf>
    <xf numFmtId="0" fontId="6" fillId="0" borderId="11" xfId="0" applyFont="1" applyBorder="1" applyAlignment="1">
      <alignment horizontal="left"/>
    </xf>
    <xf numFmtId="0" fontId="6" fillId="0" borderId="0" xfId="0" applyFont="1" applyAlignment="1">
      <alignment horizontal="left"/>
    </xf>
    <xf numFmtId="0" fontId="6" fillId="0" borderId="13" xfId="0" applyFont="1" applyBorder="1" applyAlignment="1">
      <alignment horizontal="left"/>
    </xf>
    <xf numFmtId="0" fontId="8" fillId="0" borderId="0" xfId="0" applyFont="1"/>
    <xf numFmtId="0" fontId="6" fillId="4" borderId="0" xfId="0" applyFont="1" applyFill="1" applyAlignment="1">
      <alignment horizontal="left"/>
    </xf>
    <xf numFmtId="0" fontId="6" fillId="4" borderId="0" xfId="0" applyFont="1" applyFill="1"/>
    <xf numFmtId="0" fontId="8" fillId="4" borderId="0" xfId="0" applyFont="1" applyFill="1"/>
    <xf numFmtId="0" fontId="6" fillId="5" borderId="0" xfId="0" applyFont="1" applyFill="1" applyAlignment="1">
      <alignment horizontal="left"/>
    </xf>
    <xf numFmtId="0" fontId="6" fillId="5" borderId="0" xfId="0" applyFont="1" applyFill="1"/>
    <xf numFmtId="0" fontId="6" fillId="0" borderId="6" xfId="0" applyFont="1" applyBorder="1" applyAlignment="1">
      <alignment horizontal="left"/>
    </xf>
    <xf numFmtId="0" fontId="6" fillId="0" borderId="13" xfId="0" applyFont="1" applyBorder="1"/>
    <xf numFmtId="0" fontId="6" fillId="6" borderId="0" xfId="0" applyFont="1" applyFill="1" applyAlignment="1">
      <alignment horizontal="left"/>
    </xf>
    <xf numFmtId="0" fontId="6" fillId="6" borderId="0" xfId="0" applyFont="1" applyFill="1"/>
    <xf numFmtId="0" fontId="6" fillId="3" borderId="0" xfId="0" applyFont="1" applyFill="1" applyAlignment="1">
      <alignment horizontal="left"/>
    </xf>
    <xf numFmtId="0" fontId="6" fillId="0" borderId="0" xfId="0" applyFont="1" applyAlignment="1">
      <alignment wrapText="1"/>
    </xf>
    <xf numFmtId="0" fontId="9" fillId="0" borderId="0" xfId="1" applyFont="1" applyAlignment="1" applyProtection="1">
      <alignment horizontal="left"/>
      <protection hidden="1"/>
    </xf>
    <xf numFmtId="0" fontId="10" fillId="0" borderId="0" xfId="1" applyFont="1" applyAlignment="1" applyProtection="1">
      <alignment horizontal="left" wrapText="1"/>
      <protection hidden="1"/>
    </xf>
    <xf numFmtId="0" fontId="11" fillId="0" borderId="0" xfId="0" applyFont="1"/>
    <xf numFmtId="0" fontId="12" fillId="0" borderId="0" xfId="2" applyFont="1" applyAlignment="1" applyProtection="1">
      <alignment vertical="center" wrapText="1"/>
      <protection hidden="1"/>
    </xf>
    <xf numFmtId="0" fontId="10" fillId="0" borderId="0" xfId="1" applyFont="1" applyProtection="1">
      <protection hidden="1"/>
    </xf>
    <xf numFmtId="0" fontId="12" fillId="0" borderId="0" xfId="0" applyFont="1" applyAlignment="1" applyProtection="1">
      <alignment horizontal="left"/>
      <protection hidden="1"/>
    </xf>
    <xf numFmtId="0" fontId="12" fillId="0" borderId="0" xfId="0" applyFont="1" applyAlignment="1" applyProtection="1">
      <alignment horizontal="left" wrapText="1"/>
      <protection hidden="1"/>
    </xf>
    <xf numFmtId="0" fontId="17" fillId="0" borderId="0" xfId="0" applyFont="1"/>
    <xf numFmtId="0" fontId="18" fillId="0" borderId="0" xfId="0" applyFont="1"/>
    <xf numFmtId="0" fontId="19" fillId="0" borderId="0" xfId="0" applyFont="1"/>
    <xf numFmtId="0" fontId="11" fillId="2" borderId="0" xfId="0" applyFont="1" applyFill="1"/>
    <xf numFmtId="0" fontId="14" fillId="0" borderId="0" xfId="0" applyFont="1"/>
    <xf numFmtId="0" fontId="10" fillId="2" borderId="0" xfId="0" applyFont="1" applyFill="1"/>
    <xf numFmtId="0" fontId="10" fillId="0" borderId="0" xfId="0" applyFont="1"/>
    <xf numFmtId="0" fontId="10" fillId="0" borderId="0" xfId="0" applyFont="1" applyAlignment="1">
      <alignment horizontal="center"/>
    </xf>
    <xf numFmtId="0" fontId="20" fillId="0" borderId="0" xfId="0" applyFont="1"/>
    <xf numFmtId="0" fontId="21" fillId="0" borderId="0" xfId="0" applyFont="1" applyAlignment="1" applyProtection="1">
      <alignment horizontal="right" vertical="top" wrapText="1" indent="1"/>
      <protection locked="0"/>
    </xf>
    <xf numFmtId="0" fontId="21" fillId="0" borderId="0" xfId="0" applyFont="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22" fillId="0" borderId="0" xfId="0" applyFont="1" applyAlignment="1" applyProtection="1">
      <alignment horizontal="right" vertical="top" wrapText="1" indent="1"/>
      <protection locked="0"/>
    </xf>
    <xf numFmtId="0" fontId="22" fillId="0" borderId="0" xfId="0" applyFont="1" applyAlignment="1">
      <alignment horizontal="left" vertical="top" wrapText="1"/>
    </xf>
    <xf numFmtId="0" fontId="22" fillId="0" borderId="0" xfId="0" applyFont="1" applyAlignment="1">
      <alignment horizontal="right" vertical="top" wrapText="1" indent="1"/>
    </xf>
    <xf numFmtId="0" fontId="22" fillId="0" borderId="0" xfId="0" applyFont="1" applyAlignment="1" applyProtection="1">
      <alignment horizontal="center" vertical="top" wrapText="1"/>
      <protection locked="0"/>
    </xf>
    <xf numFmtId="0" fontId="22" fillId="0" borderId="0" xfId="0" applyFont="1" applyAlignment="1">
      <alignment horizontal="center" vertical="top" wrapText="1"/>
    </xf>
    <xf numFmtId="0" fontId="22" fillId="0" borderId="0" xfId="0" applyFont="1" applyAlignment="1">
      <alignment vertical="top"/>
    </xf>
    <xf numFmtId="0" fontId="21" fillId="0" borderId="0" xfId="0" applyFont="1" applyAlignment="1">
      <alignment vertical="top"/>
    </xf>
    <xf numFmtId="0" fontId="22" fillId="0" borderId="0" xfId="0" applyFont="1" applyAlignment="1" applyProtection="1">
      <alignment horizontal="left" vertical="top" wrapText="1"/>
      <protection locked="0"/>
    </xf>
    <xf numFmtId="0" fontId="22" fillId="0" borderId="0" xfId="0" quotePrefix="1" applyFont="1" applyAlignment="1" applyProtection="1">
      <alignment horizontal="left" vertical="top" wrapText="1"/>
      <protection locked="0"/>
    </xf>
    <xf numFmtId="0" fontId="21" fillId="0" borderId="0" xfId="0" applyFont="1" applyAlignment="1">
      <alignment vertical="top" wrapText="1"/>
    </xf>
    <xf numFmtId="0" fontId="22" fillId="0" borderId="0" xfId="0" applyFont="1" applyAlignment="1">
      <alignment horizontal="right" vertical="top" wrapText="1"/>
    </xf>
    <xf numFmtId="0" fontId="22" fillId="0" borderId="0" xfId="0" quotePrefix="1" applyFont="1" applyAlignment="1">
      <alignment horizontal="left" vertical="top" wrapText="1"/>
    </xf>
    <xf numFmtId="0" fontId="22" fillId="0" borderId="3" xfId="0" applyFont="1" applyBorder="1" applyAlignment="1" applyProtection="1">
      <alignment horizontal="center" vertical="top" wrapText="1"/>
      <protection locked="0"/>
    </xf>
    <xf numFmtId="0" fontId="22" fillId="0" borderId="4" xfId="0" applyFont="1" applyBorder="1" applyAlignment="1" applyProtection="1">
      <alignment horizontal="center" vertical="top" wrapText="1"/>
      <protection locked="0"/>
    </xf>
    <xf numFmtId="0" fontId="22" fillId="0" borderId="5" xfId="0" applyFont="1" applyBorder="1" applyAlignment="1" applyProtection="1">
      <alignment horizontal="center" vertical="top" wrapText="1"/>
      <protection locked="0"/>
    </xf>
    <xf numFmtId="0" fontId="22" fillId="0" borderId="6" xfId="0" applyFont="1" applyBorder="1" applyAlignment="1" applyProtection="1">
      <alignment horizontal="center" vertical="top" wrapText="1"/>
      <protection locked="0"/>
    </xf>
    <xf numFmtId="0" fontId="22" fillId="0" borderId="3" xfId="0" applyFont="1" applyBorder="1" applyAlignment="1">
      <alignment horizontal="center" vertical="top" wrapText="1"/>
    </xf>
    <xf numFmtId="0" fontId="22" fillId="0" borderId="4" xfId="0" applyFont="1" applyBorder="1" applyAlignment="1">
      <alignment horizontal="center" vertical="top" wrapText="1"/>
    </xf>
    <xf numFmtId="0" fontId="22" fillId="0" borderId="5" xfId="0" applyFont="1" applyBorder="1" applyAlignment="1">
      <alignment horizontal="center" vertical="top" wrapText="1"/>
    </xf>
    <xf numFmtId="0" fontId="22" fillId="0" borderId="7" xfId="0" applyFont="1" applyBorder="1" applyAlignment="1">
      <alignment horizontal="center" vertical="top" wrapText="1"/>
    </xf>
    <xf numFmtId="0" fontId="22" fillId="0" borderId="0" xfId="0" applyFont="1" applyAlignment="1">
      <alignment horizontal="left" wrapText="1"/>
    </xf>
    <xf numFmtId="0" fontId="22" fillId="0" borderId="3" xfId="0" applyFont="1" applyBorder="1" applyAlignment="1">
      <alignment horizontal="left" vertical="top" wrapText="1"/>
    </xf>
    <xf numFmtId="0" fontId="23" fillId="0" borderId="0" xfId="0" applyFont="1" applyAlignment="1" applyProtection="1">
      <alignment horizontal="left" vertical="top"/>
      <protection locked="0"/>
    </xf>
    <xf numFmtId="0" fontId="23" fillId="0" borderId="0" xfId="0" applyFont="1" applyAlignment="1" applyProtection="1">
      <alignment horizontal="left" vertical="top" wrapText="1"/>
      <protection locked="0"/>
    </xf>
    <xf numFmtId="0" fontId="23" fillId="0" borderId="0" xfId="0" applyFont="1" applyAlignment="1" applyProtection="1">
      <alignment horizontal="center" vertical="top" wrapText="1"/>
      <protection locked="0"/>
    </xf>
    <xf numFmtId="0" fontId="23" fillId="0" borderId="0" xfId="0" applyFont="1" applyAlignment="1" applyProtection="1">
      <alignment horizontal="right" vertical="top"/>
      <protection locked="0"/>
    </xf>
    <xf numFmtId="0" fontId="12" fillId="0" borderId="0" xfId="2" applyFont="1" applyAlignment="1" applyProtection="1">
      <alignment horizontal="left" vertical="center" wrapText="1"/>
      <protection hidden="1"/>
    </xf>
    <xf numFmtId="0" fontId="16" fillId="0" borderId="0" xfId="0" applyFont="1" applyAlignment="1">
      <alignment wrapText="1"/>
    </xf>
    <xf numFmtId="0" fontId="26" fillId="0" borderId="0" xfId="0" applyFont="1"/>
    <xf numFmtId="0" fontId="0" fillId="0" borderId="0" xfId="0" applyAlignment="1">
      <alignment wrapText="1"/>
    </xf>
    <xf numFmtId="0" fontId="10" fillId="0" borderId="0" xfId="0" applyFont="1" applyAlignment="1">
      <alignment vertical="top"/>
    </xf>
    <xf numFmtId="0" fontId="10" fillId="0" borderId="0" xfId="0" applyFont="1" applyAlignment="1">
      <alignment vertical="top" wrapText="1"/>
    </xf>
    <xf numFmtId="0" fontId="29" fillId="2" borderId="0" xfId="0" applyFont="1" applyFill="1" applyAlignment="1">
      <alignment horizontal="center" vertical="top" wrapText="1"/>
    </xf>
    <xf numFmtId="0" fontId="29" fillId="2" borderId="0" xfId="0" applyFont="1" applyFill="1" applyAlignment="1">
      <alignment horizontal="center" vertical="top"/>
    </xf>
    <xf numFmtId="0" fontId="29" fillId="2" borderId="15" xfId="0" applyFont="1" applyFill="1" applyBorder="1" applyAlignment="1">
      <alignment horizontal="center" vertical="top"/>
    </xf>
    <xf numFmtId="0" fontId="29" fillId="2" borderId="16" xfId="0" applyFont="1" applyFill="1" applyBorder="1" applyAlignment="1">
      <alignment horizontal="center" vertical="top"/>
    </xf>
    <xf numFmtId="0" fontId="29" fillId="2" borderId="17" xfId="0" applyFont="1" applyFill="1" applyBorder="1" applyAlignment="1">
      <alignment horizontal="center" vertical="top"/>
    </xf>
    <xf numFmtId="0" fontId="6" fillId="2" borderId="0" xfId="0" applyFont="1" applyFill="1" applyAlignment="1">
      <alignment vertical="top"/>
    </xf>
    <xf numFmtId="0" fontId="29" fillId="2" borderId="18" xfId="0" applyFont="1" applyFill="1" applyBorder="1" applyAlignment="1">
      <alignment horizontal="center" vertical="top"/>
    </xf>
    <xf numFmtId="0" fontId="29" fillId="2" borderId="19" xfId="0" applyFont="1" applyFill="1" applyBorder="1" applyAlignment="1">
      <alignment horizontal="center" vertical="top"/>
    </xf>
    <xf numFmtId="0" fontId="29" fillId="2" borderId="0" xfId="0" quotePrefix="1" applyFont="1" applyFill="1" applyAlignment="1">
      <alignment horizontal="center" vertical="top"/>
    </xf>
    <xf numFmtId="0" fontId="23" fillId="2" borderId="0" xfId="0" applyFont="1" applyFill="1" applyAlignment="1" applyProtection="1">
      <alignment horizontal="right" vertical="top"/>
      <protection locked="0"/>
    </xf>
    <xf numFmtId="0" fontId="10" fillId="0" borderId="20" xfId="0" applyFont="1" applyBorder="1" applyAlignment="1" applyProtection="1">
      <alignment horizontal="left" vertical="top" wrapText="1" indent="1"/>
      <protection locked="0"/>
    </xf>
    <xf numFmtId="0" fontId="10" fillId="0" borderId="20" xfId="0" applyFont="1" applyBorder="1" applyAlignment="1" applyProtection="1">
      <alignment horizontal="left" vertical="top" wrapText="1"/>
      <protection locked="0"/>
    </xf>
    <xf numFmtId="0" fontId="10" fillId="0" borderId="21" xfId="0" applyFont="1" applyBorder="1" applyAlignment="1" applyProtection="1">
      <alignment horizontal="left" vertical="top" wrapText="1"/>
      <protection locked="0"/>
    </xf>
    <xf numFmtId="0" fontId="29" fillId="2" borderId="22" xfId="0" applyFont="1" applyFill="1" applyBorder="1" applyAlignment="1">
      <alignment horizontal="center" vertical="top" wrapText="1"/>
    </xf>
    <xf numFmtId="0" fontId="0" fillId="0" borderId="0" xfId="0" quotePrefix="1"/>
    <xf numFmtId="0" fontId="31" fillId="0" borderId="0" xfId="2" applyFont="1" applyAlignment="1">
      <alignment horizontal="left" vertical="center"/>
    </xf>
    <xf numFmtId="0" fontId="26" fillId="0" borderId="0" xfId="2" applyFont="1" applyAlignment="1">
      <alignment horizontal="left" vertical="center"/>
    </xf>
    <xf numFmtId="0" fontId="31" fillId="0" borderId="0" xfId="2" applyFont="1" applyAlignment="1">
      <alignment vertical="center"/>
    </xf>
    <xf numFmtId="0" fontId="31" fillId="0" borderId="0" xfId="2" applyFont="1" applyAlignment="1">
      <alignment horizontal="right" vertical="center"/>
    </xf>
    <xf numFmtId="0" fontId="31" fillId="0" borderId="0" xfId="2" applyFont="1" applyAlignment="1">
      <alignment horizontal="center" vertical="center" wrapText="1"/>
    </xf>
    <xf numFmtId="0" fontId="31" fillId="0" borderId="0" xfId="2" applyFont="1" applyAlignment="1">
      <alignment horizontal="right" vertical="center" wrapText="1"/>
    </xf>
    <xf numFmtId="0" fontId="31" fillId="0" borderId="0" xfId="2" applyFont="1" applyAlignment="1">
      <alignment horizontal="center" vertical="center"/>
    </xf>
    <xf numFmtId="0" fontId="8" fillId="5" borderId="0" xfId="0" applyFont="1" applyFill="1"/>
    <xf numFmtId="0" fontId="29" fillId="5" borderId="0" xfId="0" applyFont="1" applyFill="1" applyAlignment="1">
      <alignment horizontal="center" vertical="top"/>
    </xf>
    <xf numFmtId="0" fontId="32" fillId="0" borderId="0" xfId="0" applyFont="1"/>
    <xf numFmtId="0" fontId="30" fillId="0" borderId="0" xfId="0" applyFont="1"/>
    <xf numFmtId="0" fontId="33" fillId="0" borderId="0" xfId="0" applyFont="1" applyAlignment="1">
      <alignment wrapText="1"/>
    </xf>
    <xf numFmtId="49" fontId="15" fillId="8" borderId="23" xfId="1" applyNumberFormat="1" applyFont="1" applyFill="1" applyBorder="1" applyAlignment="1">
      <alignment horizontal="left" wrapText="1" readingOrder="1"/>
    </xf>
    <xf numFmtId="0" fontId="15" fillId="8" borderId="23" xfId="3" applyFont="1" applyFill="1" applyBorder="1" applyAlignment="1">
      <alignment horizontal="left" wrapText="1"/>
    </xf>
    <xf numFmtId="49" fontId="15" fillId="8" borderId="24" xfId="1" applyNumberFormat="1" applyFont="1" applyFill="1" applyBorder="1" applyAlignment="1">
      <alignment horizontal="left" wrapText="1" readingOrder="1"/>
    </xf>
    <xf numFmtId="49" fontId="15" fillId="8" borderId="14" xfId="1" applyNumberFormat="1" applyFont="1" applyFill="1" applyBorder="1" applyAlignment="1">
      <alignment horizontal="left" wrapText="1" readingOrder="1"/>
    </xf>
    <xf numFmtId="0" fontId="13" fillId="0" borderId="0" xfId="1" applyFont="1" applyAlignment="1" applyProtection="1">
      <alignment horizontal="left" wrapText="1"/>
      <protection hidden="1"/>
    </xf>
    <xf numFmtId="0" fontId="12" fillId="0" borderId="0" xfId="0" applyFont="1" applyAlignment="1">
      <alignment horizontal="left"/>
    </xf>
    <xf numFmtId="0" fontId="12" fillId="0" borderId="0" xfId="0" applyFont="1" applyAlignment="1">
      <alignment horizontal="left" wrapText="1"/>
    </xf>
    <xf numFmtId="0" fontId="12" fillId="0" borderId="25" xfId="0" applyFont="1" applyBorder="1" applyAlignment="1" applyProtection="1">
      <alignment horizontal="left"/>
      <protection hidden="1"/>
    </xf>
    <xf numFmtId="0" fontId="11" fillId="0" borderId="27" xfId="0" applyFont="1" applyBorder="1"/>
    <xf numFmtId="0" fontId="26" fillId="3" borderId="0" xfId="0" applyFont="1" applyFill="1"/>
    <xf numFmtId="0" fontId="0" fillId="3" borderId="0" xfId="0" applyFill="1"/>
    <xf numFmtId="0" fontId="12" fillId="0" borderId="0" xfId="0" quotePrefix="1" applyFont="1" applyAlignment="1" applyProtection="1">
      <alignment horizontal="left"/>
      <protection hidden="1"/>
    </xf>
    <xf numFmtId="0" fontId="12" fillId="0" borderId="0" xfId="2" applyFont="1" applyAlignment="1" applyProtection="1">
      <alignment horizontal="left" vertical="center"/>
      <protection hidden="1"/>
    </xf>
    <xf numFmtId="44" fontId="34" fillId="9" borderId="2" xfId="1" applyNumberFormat="1" applyFont="1" applyFill="1" applyBorder="1" applyProtection="1">
      <protection hidden="1"/>
    </xf>
    <xf numFmtId="0" fontId="12" fillId="0" borderId="26" xfId="0" applyFont="1" applyBorder="1"/>
    <xf numFmtId="164" fontId="12" fillId="7" borderId="27" xfId="0" applyNumberFormat="1" applyFont="1" applyFill="1" applyBorder="1"/>
    <xf numFmtId="0" fontId="12" fillId="0" borderId="27" xfId="0" applyFont="1" applyBorder="1"/>
    <xf numFmtId="44" fontId="12" fillId="0" borderId="27" xfId="0" applyNumberFormat="1" applyFont="1" applyBorder="1"/>
    <xf numFmtId="44" fontId="12" fillId="0" borderId="0" xfId="0" applyNumberFormat="1" applyFont="1"/>
    <xf numFmtId="44" fontId="12" fillId="10" borderId="28" xfId="0" applyNumberFormat="1" applyFont="1" applyFill="1" applyBorder="1"/>
    <xf numFmtId="0" fontId="34" fillId="9" borderId="1" xfId="1" applyFont="1" applyFill="1" applyBorder="1" applyProtection="1">
      <protection hidden="1"/>
    </xf>
    <xf numFmtId="49" fontId="12" fillId="0" borderId="0" xfId="0" applyNumberFormat="1" applyFont="1" applyAlignment="1">
      <alignment horizontal="left"/>
    </xf>
    <xf numFmtId="0" fontId="35" fillId="0" borderId="0" xfId="1" applyFont="1" applyAlignment="1" applyProtection="1">
      <alignment horizontal="left"/>
      <protection hidden="1"/>
    </xf>
    <xf numFmtId="0" fontId="13" fillId="0" borderId="0" xfId="1" applyFont="1" applyAlignment="1" applyProtection="1">
      <alignment horizontal="left" wrapText="1"/>
      <protection hidden="1"/>
    </xf>
  </cellXfs>
  <cellStyles count="5">
    <cellStyle name="Standaard" xfId="0" builtinId="0"/>
    <cellStyle name="Standaard 2" xfId="2" xr:uid="{88067157-E1A9-455C-8BD6-8B228B3932A0}"/>
    <cellStyle name="Standaard 2 2" xfId="3" xr:uid="{F1A2C4AF-E2B5-46BB-940C-83856ECC7313}"/>
    <cellStyle name="Standaard 3" xfId="1" xr:uid="{5E063B39-509D-4485-8D70-AE72E00E1AC6}"/>
    <cellStyle name="Standaard 4" xfId="4" xr:uid="{73844B3E-04D8-424C-8293-EF119685D87B}"/>
  </cellStyles>
  <dxfs count="120">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border diagonalUp="0" diagonalDown="0">
        <left/>
        <right/>
        <top style="dashed">
          <color auto="1"/>
        </top>
        <bottom style="dashed">
          <color auto="1"/>
        </bottom>
        <vertical/>
        <horizontal/>
      </border>
    </dxf>
    <dxf>
      <border outline="0">
        <bottom style="thin">
          <color auto="1"/>
        </bottom>
      </border>
    </dxf>
    <dxf>
      <font>
        <b val="0"/>
        <i val="0"/>
        <strike val="0"/>
        <condense val="0"/>
        <extend val="0"/>
        <outline val="0"/>
        <shadow val="0"/>
        <u val="none"/>
        <vertAlign val="baseline"/>
        <sz val="9"/>
        <color theme="1"/>
        <name val="Arial"/>
        <family val="2"/>
        <scheme val="none"/>
      </font>
    </dxf>
    <dxf>
      <border outline="0">
        <bottom style="medium">
          <color auto="1"/>
        </bottom>
      </border>
    </dxf>
    <dxf>
      <font>
        <b/>
        <i val="0"/>
        <strike val="0"/>
        <condense val="0"/>
        <extend val="0"/>
        <outline val="0"/>
        <shadow val="0"/>
        <u val="none"/>
        <vertAlign val="baseline"/>
        <sz val="9"/>
        <color auto="1"/>
        <name val="Arial"/>
        <family val="2"/>
        <scheme val="none"/>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alignment horizontal="general" vertical="bottom" textRotation="0" wrapText="1" indent="0" justifyLastLine="0" shrinkToFit="0" readingOrder="0"/>
    </dxf>
    <dxf>
      <fill>
        <patternFill>
          <bgColor rgb="FFFFC000"/>
        </patternFill>
      </fill>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border diagonalUp="0" diagonalDown="0" outline="0">
        <left style="double">
          <color rgb="FF0070C0"/>
        </left>
        <right style="double">
          <color rgb="FF0070C0"/>
        </right>
        <top/>
        <bottom/>
      </border>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right" vertical="top" textRotation="0" wrapText="1" indent="1" justifyLastLine="0" shrinkToFit="0" readingOrder="0"/>
    </dxf>
    <dxf>
      <font>
        <strike val="0"/>
        <outline val="0"/>
        <shadow val="0"/>
        <u val="none"/>
        <vertAlign val="baseline"/>
        <color theme="3"/>
        <name val="Verdana"/>
        <family val="2"/>
        <scheme val="major"/>
      </font>
    </dxf>
    <dxf>
      <border>
        <bottom style="thin">
          <color indexed="64"/>
        </bottom>
      </border>
    </dxf>
    <dxf>
      <font>
        <strike val="0"/>
        <outline val="0"/>
        <shadow val="0"/>
        <u val="none"/>
        <vertAlign val="baseline"/>
        <color theme="3"/>
        <name val="Verdana"/>
        <family val="2"/>
        <scheme val="major"/>
      </font>
    </dxf>
    <dxf>
      <font>
        <b val="0"/>
        <i val="0"/>
        <strike val="0"/>
        <condense val="0"/>
        <extend val="0"/>
        <outline val="0"/>
        <shadow val="0"/>
        <u val="none"/>
        <vertAlign val="baseline"/>
        <sz val="11"/>
        <color theme="3"/>
        <name val="Verdana"/>
        <family val="2"/>
        <scheme val="major"/>
      </font>
      <numFmt numFmtId="0" formatCode="General"/>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3"/>
        <name val="Verdana"/>
        <family val="2"/>
        <scheme val="major"/>
      </font>
      <fill>
        <patternFill patternType="none">
          <fgColor indexed="64"/>
          <bgColor auto="1"/>
        </patternFill>
      </fill>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fill>
        <patternFill patternType="solid">
          <fgColor indexed="64"/>
          <bgColor theme="6" tint="0.59999389629810485"/>
        </patternFill>
      </fill>
      <border diagonalUp="0" diagonalDown="0" outline="0">
        <left style="medium">
          <color indexed="64"/>
        </left>
        <right style="medium">
          <color indexed="64"/>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thin">
          <color indexed="64"/>
        </left>
        <right/>
        <top style="thin">
          <color theme="6"/>
        </top>
        <bottom/>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protection locked="1" hidden="1"/>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style="thin">
          <color theme="6"/>
        </left>
        <right/>
        <top style="thin">
          <color theme="6"/>
        </top>
        <bottom/>
        <vertical/>
        <horizontal/>
      </border>
    </dxf>
    <dxf>
      <border outline="0">
        <bottom style="thin">
          <color theme="6"/>
        </bottom>
      </border>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6"/>
        <name val="Verdana"/>
        <family val="2"/>
        <scheme val="major"/>
      </font>
      <numFmt numFmtId="30" formatCode="@"/>
      <fill>
        <patternFill patternType="solid">
          <fgColor indexed="64"/>
          <bgColor theme="4"/>
        </patternFill>
      </fill>
      <alignment horizontal="left" vertical="bottom" textRotation="0" wrapText="1" indent="0" justifyLastLine="0" shrinkToFit="0" readingOrder="1"/>
      <border diagonalUp="0" diagonalDown="0" outline="0">
        <left style="thin">
          <color rgb="FFA9A9A9"/>
        </left>
        <right style="thin">
          <color rgb="FFA9A9A9"/>
        </right>
        <top/>
        <bottom/>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1</xdr:row>
      <xdr:rowOff>171450</xdr:rowOff>
    </xdr:from>
    <xdr:to>
      <xdr:col>1</xdr:col>
      <xdr:colOff>5181832</xdr:colOff>
      <xdr:row>53</xdr:row>
      <xdr:rowOff>19050</xdr:rowOff>
    </xdr:to>
    <xdr:sp macro="" textlink="">
      <xdr:nvSpPr>
        <xdr:cNvPr id="2" name="Tekstvak 1">
          <a:extLst>
            <a:ext uri="{FF2B5EF4-FFF2-40B4-BE49-F238E27FC236}">
              <a16:creationId xmlns:a16="http://schemas.microsoft.com/office/drawing/2014/main" id="{0ABAA415-F1FF-40E3-9883-4F7BB5BD5D74}"/>
            </a:ext>
          </a:extLst>
        </xdr:cNvPr>
        <xdr:cNvSpPr txBox="1"/>
      </xdr:nvSpPr>
      <xdr:spPr>
        <a:xfrm>
          <a:off x="228600" y="352425"/>
          <a:ext cx="5248507" cy="9258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chemeClr val="tx2"/>
              </a:solidFill>
            </a:rPr>
            <a:t>Op het tabblad "Inventarislijst" vind u het in te vullen formulier voor de opname van de aanwezige installaties. De informatie vergaard met dit formulier wordt gebruikt om de van toepassing zijnde onderhoudsactiveiten toe te wijzen aan de aanwezige installaties, het is daarom van belang het formulier volledig en correct (n.b. eenheden/specificaties etc.) in te vullen.</a:t>
          </a:r>
        </a:p>
        <a:p>
          <a:endParaRPr lang="nl-NL" sz="1000">
            <a:solidFill>
              <a:schemeClr val="tx2"/>
            </a:solidFill>
          </a:endParaRPr>
        </a:p>
        <a:p>
          <a:r>
            <a:rPr lang="nl-NL" sz="1000">
              <a:solidFill>
                <a:schemeClr val="tx2"/>
              </a:solidFill>
            </a:rPr>
            <a:t>Deze</a:t>
          </a:r>
          <a:r>
            <a:rPr lang="nl-NL" sz="1000" baseline="0">
              <a:solidFill>
                <a:schemeClr val="tx2"/>
              </a:solidFill>
            </a:rPr>
            <a:t> lijst dient ingevuld te worden op basis van de NL-SfB code welke afgelezen kan worden uit het tabblad "Opnamesjabloon". Bij het invullen van de NL-SfB code verschijnen de omschrijving en kenmerken automatisch. Het opnamesjabloon biedt ook (waar nodig) een korte toelichting op het in te vullen kenmerk.</a:t>
          </a:r>
        </a:p>
        <a:p>
          <a:endParaRPr lang="nl-NL" sz="1000" baseline="0">
            <a:solidFill>
              <a:schemeClr val="tx2"/>
            </a:solidFill>
          </a:endParaRPr>
        </a:p>
        <a:p>
          <a:r>
            <a:rPr lang="nl-NL" sz="1000" baseline="0">
              <a:solidFill>
                <a:schemeClr val="tx2"/>
              </a:solidFill>
            </a:rPr>
            <a:t>Als er geen geschikte NL-SfB code gevonden is, kan code 0 gebruikt worden. Het opmerkingenveld kan dan gebruikt worden op het onderdeel te beschrijven.</a:t>
          </a:r>
        </a:p>
        <a:p>
          <a:endParaRPr lang="nl-NL" sz="1000" baseline="0">
            <a:solidFill>
              <a:schemeClr val="tx2"/>
            </a:solidFill>
          </a:endParaRPr>
        </a:p>
        <a:p>
          <a:r>
            <a:rPr lang="nl-NL" sz="1000">
              <a:solidFill>
                <a:schemeClr val="tx2"/>
              </a:solidFill>
            </a:rPr>
            <a:t>Als decompositie (opdeling van de assets) geldt als regel dat het geheel aan componenten dat in een vervangingscyclus als geheel wordt vervangen als één asset wordt beschouwd. Dit geld ook als onderdelen van de asset bij een storing al reeds zijn vervangen. Bijvoorbeeld:</a:t>
          </a:r>
        </a:p>
        <a:p>
          <a:r>
            <a:rPr lang="nl-NL" sz="1000">
              <a:solidFill>
                <a:schemeClr val="tx2"/>
              </a:solidFill>
            </a:rPr>
            <a:t>- ketel met besturingskast en voorzetbrander</a:t>
          </a:r>
        </a:p>
        <a:p>
          <a:r>
            <a:rPr lang="nl-NL" sz="1000">
              <a:solidFill>
                <a:schemeClr val="tx2"/>
              </a:solidFill>
            </a:rPr>
            <a:t>- verdeler/verzamelaar met appendages, pompen, etc.</a:t>
          </a:r>
        </a:p>
        <a:p>
          <a:r>
            <a:rPr lang="nl-NL" sz="1000">
              <a:solidFill>
                <a:schemeClr val="tx2"/>
              </a:solidFill>
            </a:rPr>
            <a:t>Losse inrichting, assets die geen onderhoud behoeven en/of assets waarvan de vervanging niet wordt begroot in een MJOB behoren niet tot de scope van dit opnamesjabloon.</a:t>
          </a:r>
        </a:p>
        <a:p>
          <a:endParaRPr lang="nl-NL" sz="1000">
            <a:solidFill>
              <a:schemeClr val="tx2"/>
            </a:solidFill>
          </a:endParaRPr>
        </a:p>
        <a:p>
          <a:r>
            <a:rPr lang="nl-NL" sz="1000">
              <a:solidFill>
                <a:schemeClr val="tx2"/>
              </a:solidFill>
            </a:rPr>
            <a:t>Bij elk van de installaties wordt een aantal gegevens gevraagd:</a:t>
          </a:r>
        </a:p>
        <a:p>
          <a:r>
            <a:rPr lang="nl-NL" sz="1000">
              <a:solidFill>
                <a:schemeClr val="tx2"/>
              </a:solidFill>
            </a:rPr>
            <a:t>- bouwjaar</a:t>
          </a:r>
        </a:p>
        <a:p>
          <a:r>
            <a:rPr lang="nl-NL" sz="1000">
              <a:solidFill>
                <a:schemeClr val="tx2"/>
              </a:solidFill>
            </a:rPr>
            <a:t>- aantal</a:t>
          </a:r>
        </a:p>
        <a:p>
          <a:r>
            <a:rPr lang="nl-NL" sz="1000">
              <a:solidFill>
                <a:schemeClr val="tx2"/>
              </a:solidFill>
            </a:rPr>
            <a:t>- fabricaat</a:t>
          </a:r>
        </a:p>
        <a:p>
          <a:r>
            <a:rPr lang="nl-NL" sz="1000">
              <a:solidFill>
                <a:schemeClr val="tx2"/>
              </a:solidFill>
            </a:rPr>
            <a:t>- type</a:t>
          </a:r>
        </a:p>
        <a:p>
          <a:r>
            <a:rPr lang="nl-NL" sz="1000">
              <a:solidFill>
                <a:schemeClr val="tx2"/>
              </a:solidFill>
            </a:rPr>
            <a:t>- enkele installatie-specifieke kenmerken zoals capaciteit, vermogen, afmetingen, etc. </a:t>
          </a:r>
        </a:p>
        <a:p>
          <a:endParaRPr lang="nl-NL" sz="1000">
            <a:solidFill>
              <a:schemeClr val="tx2"/>
            </a:solidFill>
          </a:endParaRPr>
        </a:p>
        <a:p>
          <a:r>
            <a:rPr lang="nl-NL" sz="1000">
              <a:solidFill>
                <a:schemeClr val="tx2"/>
              </a:solidFill>
            </a:rPr>
            <a:t>Voor elk van de specifieke kenmerken horen 2 kolommen. In de eerste kolom staat de kenmerkvraag en in de 2e kolom dient het antwoord ingevuld te worden. Belangrijk hierbij is om rekening te houden met de gegeven opties (bij meerkeuzevragen) en aangegeven eenheden (bij open vragen). </a:t>
          </a:r>
        </a:p>
        <a:p>
          <a:endParaRPr lang="nl-NL" sz="1000">
            <a:solidFill>
              <a:schemeClr val="tx2"/>
            </a:solidFill>
          </a:endParaRPr>
        </a:p>
        <a:p>
          <a:r>
            <a:rPr lang="nl-NL" sz="1000">
              <a:solidFill>
                <a:schemeClr val="tx2"/>
              </a:solidFill>
            </a:rPr>
            <a:t>Indien een gevraagde waarde onbekend is, dient deze naar schatting ingevuld te worden. In het veld "Opmerkingen" kunt u aangeven dat de waarde een inschatting is. </a:t>
          </a:r>
        </a:p>
        <a:p>
          <a:endParaRPr lang="nl-NL" sz="1000">
            <a:solidFill>
              <a:schemeClr val="tx2"/>
            </a:solidFill>
          </a:endParaRPr>
        </a:p>
        <a:p>
          <a:r>
            <a:rPr lang="nl-NL" sz="1000">
              <a:solidFill>
                <a:schemeClr val="tx2"/>
              </a:solidFill>
            </a:rPr>
            <a:t>Indien een installatie uit onderdelen van verschillende jaartallen bestaat, dient het vroegste (oudste) jaartal ingevuld te worden.</a:t>
          </a:r>
        </a:p>
        <a:p>
          <a:endParaRPr lang="nl-NL" sz="1000">
            <a:solidFill>
              <a:schemeClr val="tx2"/>
            </a:solidFill>
          </a:endParaRPr>
        </a:p>
        <a:p>
          <a:r>
            <a:rPr lang="nl-NL" sz="1000">
              <a:solidFill>
                <a:schemeClr val="tx2"/>
              </a:solidFill>
            </a:rPr>
            <a:t>Als er van een installatie verschillende typen aanwezig zijn, dienen deze op een aparte regel ingevoerd te worden. </a:t>
          </a:r>
        </a:p>
        <a:p>
          <a:endParaRPr lang="nl-NL" sz="1000">
            <a:solidFill>
              <a:schemeClr val="tx2"/>
            </a:solidFill>
          </a:endParaRPr>
        </a:p>
        <a:p>
          <a:r>
            <a:rPr lang="nl-NL" sz="1000">
              <a:solidFill>
                <a:schemeClr val="tx2"/>
              </a:solidFill>
            </a:rPr>
            <a:t>Mocht er een installatie aanwezig zijn die niet al op deze lijst staat, gelieve deze toe te voegen in eenzelfde format. Dat wil zeggen: </a:t>
          </a:r>
        </a:p>
        <a:p>
          <a:r>
            <a:rPr lang="nl-NL" sz="1000">
              <a:solidFill>
                <a:schemeClr val="tx2"/>
              </a:solidFill>
            </a:rPr>
            <a:t>- Rekening houdend met hierboven beschreven decompositie;</a:t>
          </a:r>
        </a:p>
        <a:p>
          <a:r>
            <a:rPr lang="nl-NL" sz="1000">
              <a:solidFill>
                <a:schemeClr val="tx2"/>
              </a:solidFill>
            </a:rPr>
            <a:t>- Voor elk element graag bouwjaar, aantal, fabricaat en type invullen;</a:t>
          </a:r>
        </a:p>
        <a:p>
          <a:r>
            <a:rPr lang="nl-NL" sz="1000">
              <a:solidFill>
                <a:schemeClr val="tx2"/>
              </a:solidFill>
            </a:rPr>
            <a:t>- Voor elk element graag de benodigde kenmerken aanleveren aan de hand waarvan de vervangingswaarde bepaald kan worden (bijvoorbeeld capaciteit, vermogen, debiet, etc.);</a:t>
          </a:r>
        </a:p>
        <a:p>
          <a:r>
            <a:rPr lang="nl-NL" sz="1000">
              <a:solidFill>
                <a:schemeClr val="tx2"/>
              </a:solidFill>
            </a:rPr>
            <a:t>- Voor elk element graag de benodigde kenmerken invullen aan de hand waarvan de benodigde onderhoudsactiviteiten toegewezen kunnen worden (bijvoorbeeld hoeveelheid koelmiddel, type aandrijving, etc.).</a:t>
          </a:r>
        </a:p>
        <a:p>
          <a:endParaRPr lang="nl-NL" sz="1100">
            <a:solidFill>
              <a:schemeClr val="tx2"/>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139756</xdr:colOff>
      <xdr:row>3</xdr:row>
      <xdr:rowOff>33010</xdr:rowOff>
    </xdr:from>
    <xdr:to>
      <xdr:col>38</xdr:col>
      <xdr:colOff>639427</xdr:colOff>
      <xdr:row>7</xdr:row>
      <xdr:rowOff>50121</xdr:rowOff>
    </xdr:to>
    <xdr:pic>
      <xdr:nvPicPr>
        <xdr:cNvPr id="4" name="Afbeelding 3">
          <a:extLst>
            <a:ext uri="{FF2B5EF4-FFF2-40B4-BE49-F238E27FC236}">
              <a16:creationId xmlns:a16="http://schemas.microsoft.com/office/drawing/2014/main" id="{ED6F5754-27DD-43EF-AF40-6DF6A3799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56531" y="375910"/>
          <a:ext cx="1328346" cy="741011"/>
        </a:xfrm>
        <a:prstGeom prst="rect">
          <a:avLst/>
        </a:prstGeom>
      </xdr:spPr>
    </xdr:pic>
    <xdr:clientData/>
  </xdr:twoCellAnchor>
  <xdr:twoCellAnchor editAs="oneCell">
    <xdr:from>
      <xdr:col>38</xdr:col>
      <xdr:colOff>828675</xdr:colOff>
      <xdr:row>2</xdr:row>
      <xdr:rowOff>19050</xdr:rowOff>
    </xdr:from>
    <xdr:to>
      <xdr:col>40</xdr:col>
      <xdr:colOff>696297</xdr:colOff>
      <xdr:row>6</xdr:row>
      <xdr:rowOff>9525</xdr:rowOff>
    </xdr:to>
    <xdr:pic>
      <xdr:nvPicPr>
        <xdr:cNvPr id="2" name="Afbeelding 1">
          <a:extLst>
            <a:ext uri="{FF2B5EF4-FFF2-40B4-BE49-F238E27FC236}">
              <a16:creationId xmlns:a16="http://schemas.microsoft.com/office/drawing/2014/main" id="{CB25B3EB-A797-4A51-A828-C3C4D5BB4D2B}"/>
            </a:ext>
          </a:extLst>
        </xdr:cNvPr>
        <xdr:cNvPicPr>
          <a:picLocks noChangeAspect="1"/>
        </xdr:cNvPicPr>
      </xdr:nvPicPr>
      <xdr:blipFill>
        <a:blip xmlns:r="http://schemas.openxmlformats.org/officeDocument/2006/relationships" r:embed="rId2"/>
        <a:stretch>
          <a:fillRect/>
        </a:stretch>
      </xdr:blipFill>
      <xdr:spPr>
        <a:xfrm>
          <a:off x="21574125" y="304800"/>
          <a:ext cx="1667847"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46454</xdr:colOff>
      <xdr:row>9</xdr:row>
      <xdr:rowOff>92056</xdr:rowOff>
    </xdr:from>
    <xdr:to>
      <xdr:col>9</xdr:col>
      <xdr:colOff>539749</xdr:colOff>
      <xdr:row>47</xdr:row>
      <xdr:rowOff>123189</xdr:rowOff>
    </xdr:to>
    <xdr:sp macro="" textlink="">
      <xdr:nvSpPr>
        <xdr:cNvPr id="2" name="Tekstvak 1">
          <a:extLst>
            <a:ext uri="{FF2B5EF4-FFF2-40B4-BE49-F238E27FC236}">
              <a16:creationId xmlns:a16="http://schemas.microsoft.com/office/drawing/2014/main" id="{B9E07BFA-B3A8-44AB-BF0E-E0973E02B9DB}"/>
            </a:ext>
          </a:extLst>
        </xdr:cNvPr>
        <xdr:cNvSpPr txBox="1"/>
      </xdr:nvSpPr>
      <xdr:spPr>
        <a:xfrm>
          <a:off x="46454" y="1044556"/>
          <a:ext cx="6811545" cy="6666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r>
            <a:rPr lang="nl-NL" sz="1000">
              <a:solidFill>
                <a:schemeClr val="tx2"/>
              </a:solidFill>
              <a:effectLst/>
              <a:latin typeface="+mj-lt"/>
              <a:ea typeface="+mn-ea"/>
              <a:cs typeface="Arial" panose="020B0604020202020204" pitchFamily="34" charset="0"/>
            </a:rPr>
            <a:t>Dit activiteitenoverzicht beperkt zich in principe tot het planmatig Proactief Preventief Onderhoud (PPO), waarvoor een standaard norm is bepaald voor de uit te voeren werkzaamheden en de frequentie per jaar.</a:t>
          </a:r>
        </a:p>
        <a:p>
          <a:r>
            <a:rPr lang="nl-NL" sz="1000">
              <a:solidFill>
                <a:schemeClr val="tx2"/>
              </a:solidFill>
              <a:effectLst/>
              <a:latin typeface="+mj-lt"/>
              <a:ea typeface="+mn-ea"/>
              <a:cs typeface="Arial" panose="020B0604020202020204" pitchFamily="34" charset="0"/>
            </a:rPr>
            <a:t>De beschrijving van de PO activiteiten, alsmede de daarbij behorende frequenties zijn gebaseerd op installaties welke functioneren onder normale bedrijfsomstandigheden. Dit heeft betrekking op zowel de omgeving waarin de installaties zijn gesitueerd, als de eisen die aan het functioneren worden gesteld. Afwijkende bedrijfsomstandigheden kunnen leiden tot aanpassingen van de activiteiten per onderhoudsbeurt en de daarbij behorende frequentie. Voorbeelden daarvan zijn:</a:t>
          </a:r>
        </a:p>
        <a:p>
          <a:pPr lvl="0"/>
          <a:r>
            <a:rPr lang="nl-NL" sz="1000">
              <a:solidFill>
                <a:schemeClr val="tx2"/>
              </a:solidFill>
              <a:effectLst/>
              <a:latin typeface="+mj-lt"/>
              <a:ea typeface="+mn-ea"/>
              <a:cs typeface="Arial" panose="020B0604020202020204" pitchFamily="34" charset="0"/>
            </a:rPr>
            <a:t>	-</a:t>
          </a:r>
          <a:r>
            <a:rPr lang="nl-NL" sz="1000" baseline="0">
              <a:solidFill>
                <a:schemeClr val="tx2"/>
              </a:solidFill>
              <a:effectLst/>
              <a:latin typeface="+mj-lt"/>
              <a:ea typeface="+mn-ea"/>
              <a:cs typeface="Arial" panose="020B0604020202020204" pitchFamily="34" charset="0"/>
            </a:rPr>
            <a:t> </a:t>
          </a:r>
          <a:r>
            <a:rPr lang="nl-NL" sz="1000">
              <a:solidFill>
                <a:schemeClr val="tx2"/>
              </a:solidFill>
              <a:effectLst/>
              <a:latin typeface="+mj-lt"/>
              <a:ea typeface="+mn-ea"/>
              <a:cs typeface="Arial" panose="020B0604020202020204" pitchFamily="34" charset="0"/>
            </a:rPr>
            <a:t>een zeer stoffige omgeving heeft gevolgen voor de omgeving;</a:t>
          </a:r>
        </a:p>
        <a:p>
          <a:pPr lvl="0"/>
          <a:r>
            <a:rPr lang="nl-NL" sz="1000">
              <a:solidFill>
                <a:schemeClr val="tx2"/>
              </a:solidFill>
              <a:effectLst/>
              <a:latin typeface="+mj-lt"/>
              <a:ea typeface="+mn-ea"/>
              <a:cs typeface="Arial" panose="020B0604020202020204" pitchFamily="34" charset="0"/>
            </a:rPr>
            <a:t>	- moeilijke toegankelijkheid van de installatie;</a:t>
          </a:r>
        </a:p>
        <a:p>
          <a:pPr lvl="0"/>
          <a:r>
            <a:rPr lang="nl-NL" sz="1000">
              <a:solidFill>
                <a:schemeClr val="tx2"/>
              </a:solidFill>
              <a:effectLst/>
              <a:latin typeface="+mj-lt"/>
              <a:ea typeface="+mn-ea"/>
              <a:cs typeface="Arial" panose="020B0604020202020204" pitchFamily="34" charset="0"/>
            </a:rPr>
            <a:t>	- relatief veel liftbewegingen/stops per lift.</a:t>
          </a:r>
        </a:p>
        <a:p>
          <a:r>
            <a:rPr lang="nl-NL" sz="1000">
              <a:solidFill>
                <a:schemeClr val="tx2"/>
              </a:solidFill>
              <a:effectLst/>
              <a:latin typeface="+mj-lt"/>
              <a:ea typeface="+mn-ea"/>
              <a:cs typeface="Arial" panose="020B0604020202020204" pitchFamily="34" charset="0"/>
            </a:rPr>
            <a:t> </a:t>
          </a:r>
        </a:p>
        <a:p>
          <a:r>
            <a:rPr lang="nl-NL" sz="1000" b="1">
              <a:solidFill>
                <a:schemeClr val="tx2"/>
              </a:solidFill>
              <a:effectLst/>
              <a:latin typeface="+mj-lt"/>
              <a:ea typeface="+mn-ea"/>
              <a:cs typeface="Arial" panose="020B0604020202020204" pitchFamily="34" charset="0"/>
            </a:rPr>
            <a:t>Activiteiten die buiten de contractperiode zouden vallen omdat de onderhoudsfrequentie x contractduur in jaren &lt; 1, dienen als eerste keer minimaal één maal binnen de contractperiode te worden uitgevoerd;</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In de onderhoudsovereenkomst en de bijbehorende installatieoverzichten is vermeld aan welke installaties het onderhoud uitgevoerd dient te worden</a:t>
          </a:r>
        </a:p>
        <a:p>
          <a:r>
            <a:rPr lang="nl-NL" sz="1000">
              <a:solidFill>
                <a:schemeClr val="tx2"/>
              </a:solidFill>
              <a:effectLst/>
              <a:latin typeface="+mj-lt"/>
              <a:ea typeface="+mn-ea"/>
              <a:cs typeface="Arial" panose="020B0604020202020204" pitchFamily="34" charset="0"/>
            </a:rPr>
            <a:t>Keuringen te verrichten door externe instanties dienen te zijn opgenomen in de prijs van het desbetreffende PO.</a:t>
          </a:r>
        </a:p>
        <a:p>
          <a:r>
            <a:rPr lang="nl-NL" sz="1000">
              <a:solidFill>
                <a:schemeClr val="tx2"/>
              </a:solidFill>
              <a:effectLst/>
              <a:latin typeface="+mj-lt"/>
              <a:ea typeface="+mn-ea"/>
              <a:cs typeface="Arial" panose="020B0604020202020204" pitchFamily="34" charset="0"/>
            </a:rPr>
            <a:t>Wettelijke eisen welke een hogere frequentie vragen, dan is aangegeven in het frequentie overzicht, zijn maatgevend voor de frequentie.</a:t>
          </a:r>
        </a:p>
        <a:p>
          <a:r>
            <a:rPr lang="nl-NL" sz="1000">
              <a:solidFill>
                <a:schemeClr val="tx2"/>
              </a:solidFill>
              <a:effectLst/>
              <a:latin typeface="+mj-lt"/>
              <a:ea typeface="+mn-ea"/>
              <a:cs typeface="Arial" panose="020B0604020202020204" pitchFamily="34" charset="0"/>
            </a:rPr>
            <a:t>Indien geconstateerd wordt, dat correctieve werkzaamheden noodzakelijk zijn aan de installatie, dient gehandeld te worden volgens de onderhoudsovereenkomst.</a:t>
          </a:r>
        </a:p>
        <a:p>
          <a:r>
            <a:rPr lang="nl-NL" sz="1000" u="none" strike="noStrike">
              <a:solidFill>
                <a:schemeClr val="tx2"/>
              </a:solidFill>
              <a:effectLst/>
              <a:latin typeface="+mj-lt"/>
              <a:ea typeface="+mn-ea"/>
              <a:cs typeface="Arial" panose="020B0604020202020204" pitchFamily="34" charset="0"/>
            </a:rPr>
            <a:t> </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In alle voorkomende gevallen dient bedrijfsvoorschriften en onderhoudsvoorschriften van de leverancier te worden geraadpleegd bij het uitvoeren van het onderhoud.</a:t>
          </a: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De uitgevoerde werkzaamheden en eventuele bijzondere waarnemingen met betrekking tot de installatie dienen te worden vermeld in het desbetreffende logboek. De uitvoering van het logboek bij voorkeur in digitaal formaat/ -platform. Daar waar dit wettelijk vereist is moet een papieren logboek bij het betreffende onderdeel of de betreffende installatie aanwezig te zijn. Een centraal en overzichtelijk ingedeeld logboek stelt de inrichtingshouder in staat om, op verzoek (soms direct) van het bevoegde gezag, zijn gegevens aan te leveren.</a:t>
          </a:r>
        </a:p>
        <a:p>
          <a:endParaRPr lang="nl-NL" sz="1000">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r>
            <a:rPr lang="nl-NL" sz="1000" u="none" strike="noStrike">
              <a:solidFill>
                <a:schemeClr val="tx2"/>
              </a:solidFill>
              <a:effectLst/>
              <a:latin typeface="+mj-lt"/>
              <a:ea typeface="+mn-ea"/>
              <a:cs typeface="Arial" panose="020B0604020202020204" pitchFamily="34" charset="0"/>
            </a:rPr>
            <a:t>© Copyright. Alle</a:t>
          </a:r>
          <a:r>
            <a:rPr lang="nl-NL" sz="1000" u="none" strike="noStrike" baseline="0">
              <a:solidFill>
                <a:schemeClr val="tx2"/>
              </a:solidFill>
              <a:effectLst/>
              <a:latin typeface="+mj-lt"/>
              <a:ea typeface="+mn-ea"/>
              <a:cs typeface="Arial" panose="020B0604020202020204" pitchFamily="34" charset="0"/>
            </a:rPr>
            <a:t> rechten voorbehouden. Gehele of gedeeltelijke overname van deze informatie is niet toegestaan.</a:t>
          </a:r>
          <a:endParaRPr lang="nl-NL" sz="1000" u="none" strike="noStrike">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endParaRPr lang="nl-NL" sz="1000">
            <a:solidFill>
              <a:schemeClr val="tx2"/>
            </a:solidFill>
            <a:latin typeface="+mj-lt"/>
            <a:cs typeface="Arial" panose="020B0604020202020204" pitchFamily="34" charset="0"/>
          </a:endParaRPr>
        </a:p>
      </xdr:txBody>
    </xdr:sp>
    <xdr:clientData/>
  </xdr:twoCellAnchor>
  <xdr:twoCellAnchor editAs="oneCell">
    <xdr:from>
      <xdr:col>5</xdr:col>
      <xdr:colOff>677008</xdr:colOff>
      <xdr:row>0</xdr:row>
      <xdr:rowOff>111760</xdr:rowOff>
    </xdr:from>
    <xdr:to>
      <xdr:col>7</xdr:col>
      <xdr:colOff>323850</xdr:colOff>
      <xdr:row>4</xdr:row>
      <xdr:rowOff>130939</xdr:rowOff>
    </xdr:to>
    <xdr:pic>
      <xdr:nvPicPr>
        <xdr:cNvPr id="4" name="Afbeelding 3">
          <a:extLst>
            <a:ext uri="{FF2B5EF4-FFF2-40B4-BE49-F238E27FC236}">
              <a16:creationId xmlns:a16="http://schemas.microsoft.com/office/drawing/2014/main" id="{D70CC18A-E7A8-4A46-BAF2-9824EA3BB8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0408" y="111760"/>
          <a:ext cx="1304192" cy="838329"/>
        </a:xfrm>
        <a:prstGeom prst="rect">
          <a:avLst/>
        </a:prstGeom>
      </xdr:spPr>
    </xdr:pic>
    <xdr:clientData/>
  </xdr:twoCellAnchor>
  <xdr:twoCellAnchor editAs="oneCell">
    <xdr:from>
      <xdr:col>7</xdr:col>
      <xdr:colOff>476250</xdr:colOff>
      <xdr:row>0</xdr:row>
      <xdr:rowOff>85725</xdr:rowOff>
    </xdr:from>
    <xdr:to>
      <xdr:col>9</xdr:col>
      <xdr:colOff>753447</xdr:colOff>
      <xdr:row>4</xdr:row>
      <xdr:rowOff>28575</xdr:rowOff>
    </xdr:to>
    <xdr:pic>
      <xdr:nvPicPr>
        <xdr:cNvPr id="3" name="Afbeelding 2">
          <a:extLst>
            <a:ext uri="{FF2B5EF4-FFF2-40B4-BE49-F238E27FC236}">
              <a16:creationId xmlns:a16="http://schemas.microsoft.com/office/drawing/2014/main" id="{FC8A4447-AE22-4215-B861-F02A738B947F}"/>
            </a:ext>
          </a:extLst>
        </xdr:cNvPr>
        <xdr:cNvPicPr>
          <a:picLocks noChangeAspect="1"/>
        </xdr:cNvPicPr>
      </xdr:nvPicPr>
      <xdr:blipFill>
        <a:blip xmlns:r="http://schemas.openxmlformats.org/officeDocument/2006/relationships" r:embed="rId2"/>
        <a:stretch>
          <a:fillRect/>
        </a:stretch>
      </xdr:blipFill>
      <xdr:spPr>
        <a:xfrm>
          <a:off x="6477000" y="85725"/>
          <a:ext cx="1667847"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Entry"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79342D-B9A7-4A3F-9C30-6DB7A6EA1765}" name="Tabel1" displayName="Tabel1" ref="A12:AT549" totalsRowShown="0" headerRowDxfId="104" dataDxfId="103" tableBorderDxfId="102" headerRowCellStyle="Standaard 3">
  <autoFilter ref="A12:AT549" xr:uid="{8479342D-B9A7-4A3F-9C30-6DB7A6EA1765}"/>
  <sortState xmlns:xlrd2="http://schemas.microsoft.com/office/spreadsheetml/2017/richdata2" ref="A13:AT541">
    <sortCondition ref="F12:F541"/>
  </sortState>
  <tableColumns count="46">
    <tableColumn id="1" xr3:uid="{D2073ACD-49E0-4A6A-BB11-1ABCCF03FE24}" name="Locatie nummer" dataDxfId="101"/>
    <tableColumn id="2" xr3:uid="{A9D9F596-B958-4F15-A8A0-F8E098DA8218}" name="Locatie" dataDxfId="100"/>
    <tableColumn id="3" xr3:uid="{72253439-DD6F-4C52-9996-F581A15E8F3E}" name="Adres" dataDxfId="99"/>
    <tableColumn id="4" xr3:uid="{413CCA44-8B4D-43F2-BDF9-932C7600E22A}" name="Plaats" dataDxfId="98"/>
    <tableColumn id="5" xr3:uid="{21BB66EC-99D9-49AB-A8AB-9FD5085A74EF}" name="Oppervlak (m2 BVO)" dataDxfId="97"/>
    <tableColumn id="46" xr3:uid="{3CFFA007-7D4C-4AFF-A14F-8BE34A3C1A22}" name="Index" dataDxfId="96"/>
    <tableColumn id="6" xr3:uid="{E925E20C-6138-4A59-A2C5-CE587BBBDB0F}" name="NLSfB" dataDxfId="95"/>
    <tableColumn id="7" xr3:uid="{54858FDC-9648-4125-A5A3-75B2699AF329}" name="Korte omschrijving" dataDxfId="94">
      <calculatedColumnFormula>_xlfn.XLOOKUP(Tabel1[[#This Row],[NLSfB]],OpnameTabel[NL-SfB],OpnameTabel[Omschrijving],"",0,1)</calculatedColumnFormula>
    </tableColumn>
    <tableColumn id="8" xr3:uid="{08EFF256-281B-46A8-9AA0-DD78A598EED9}" name="Groep" dataDxfId="93">
      <calculatedColumnFormula>_xlfn.XLOOKUP(Tabel1[[#This Row],[NLSfB]],OpnameTabel[NL-SfB],OpnameTabel[Categorie],"",0,1)</calculatedColumnFormula>
    </tableColumn>
    <tableColumn id="45" xr3:uid="{3E3A9C2F-D2CF-4C56-A2FD-8FFFFD2ACDC1}" name="Locatie in gebouw" dataDxfId="92"/>
    <tableColumn id="9" xr3:uid="{C318D185-2EE7-406B-9DB4-7838BA137D2C}" name="Opmerkingen" dataDxfId="91"/>
    <tableColumn id="10" xr3:uid="{A0784C3D-CA3C-43A9-BAF8-F399C134F6A9}" name="Aantal" dataDxfId="90"/>
    <tableColumn id="11" xr3:uid="{D420E8D0-743A-44BF-80CD-2F16580CE5B1}" name="Bouwjaar" dataDxfId="89"/>
    <tableColumn id="12" xr3:uid="{A195F958-43E3-4588-81E0-62AFD3691F84}" name="Fabrikaat" dataDxfId="88"/>
    <tableColumn id="13" xr3:uid="{082DB5E9-32DF-438C-8A41-1BCA454DD980}" name="Type" dataDxfId="87"/>
    <tableColumn id="14" xr3:uid="{5F011B90-92EF-4698-855A-7B3E9677E37B}" name="Kenmerkvraag 4" dataDxfId="86">
      <calculatedColumnFormula>_xlfn.XLOOKUP(Tabel1[[#This Row],[NLSfB]],OpnameTabel[NL-SfB],OpnameTabel[Kenmerkvraag 4],"",0,1)&amp;""</calculatedColumnFormula>
    </tableColumn>
    <tableColumn id="15" xr3:uid="{3CCC9923-A488-47A3-A471-30C80E50ADA4}" name="Kenmerk 4" dataDxfId="85"/>
    <tableColumn id="16" xr3:uid="{44782DF6-2B52-470D-BBF5-DA021971C337}" name="Kenmerkvraag 5" dataDxfId="84">
      <calculatedColumnFormula>_xlfn.XLOOKUP(Tabel1[[#This Row],[NLSfB]],OpnameTabel[NL-SfB],OpnameTabel[Kenmerkvraag 5],"",0,1)&amp;""</calculatedColumnFormula>
    </tableColumn>
    <tableColumn id="17" xr3:uid="{472C189C-2F86-45BF-BA96-69E7797776A9}" name="Kenmerk 5" dataDxfId="83"/>
    <tableColumn id="18" xr3:uid="{986CABC1-3822-4A9F-82A6-DA64193549AD}" name="Kenmerkvraag 6" dataDxfId="82">
      <calculatedColumnFormula>_xlfn.XLOOKUP(Tabel1[[#This Row],[NLSfB]],OpnameTabel[NL-SfB],OpnameTabel[Kenmerkvraag 6],"",0,1)&amp;""</calculatedColumnFormula>
    </tableColumn>
    <tableColumn id="19" xr3:uid="{461DD82E-31EE-4DE5-ACC9-12B0A60F6C53}" name="Kenmerk 6" dataDxfId="81"/>
    <tableColumn id="20" xr3:uid="{6B3D7D00-B660-4AAD-A723-D588891F7D59}" name="Kenmerkvraag 7" dataDxfId="80">
      <calculatedColumnFormula>_xlfn.XLOOKUP(Tabel1[[#This Row],[NLSfB]],OpnameTabel[NL-SfB],OpnameTabel[Kenmerkvraag 7],"",0,1)&amp;""</calculatedColumnFormula>
    </tableColumn>
    <tableColumn id="21" xr3:uid="{FC6AA748-A20B-45A2-A777-468766E253E9}" name="Kenmerk 7" dataDxfId="79"/>
    <tableColumn id="22" xr3:uid="{952CEB82-58BA-40B1-A176-F4A1A4E4A96E}" name="Kenmerkvraag 8" dataDxfId="78">
      <calculatedColumnFormula>_xlfn.XLOOKUP(Tabel1[[#This Row],[NLSfB]],OpnameTabel[NL-SfB],OpnameTabel[Kenmerkvraag 8],"",0,1)&amp;""</calculatedColumnFormula>
    </tableColumn>
    <tableColumn id="23" xr3:uid="{29928D57-B8F1-4A68-8EC8-877092B54212}" name="Kenmerk 8" dataDxfId="77"/>
    <tableColumn id="24" xr3:uid="{4A2246A4-D2EF-4A2E-80AA-6153E0CF9B35}" name="Kenmerkvraag 9" dataDxfId="76">
      <calculatedColumnFormula>_xlfn.XLOOKUP(Tabel1[[#This Row],[NLSfB]],OpnameTabel[NL-SfB],OpnameTabel[Kenmerkvraag 9],"",0,1)&amp;""</calculatedColumnFormula>
    </tableColumn>
    <tableColumn id="25" xr3:uid="{AE53F6D5-E466-4112-A396-C689740D724A}" name="Kenmerk 9" dataDxfId="75"/>
    <tableColumn id="26" xr3:uid="{E71FD1DD-5BF7-470D-80E4-EC1E03CFE70C}" name="Kenmerkvraag 10" dataDxfId="74">
      <calculatedColumnFormula>_xlfn.XLOOKUP(Tabel1[[#This Row],[NLSfB]],OpnameTabel[NL-SfB],OpnameTabel[Kenmerkvraag 10],"",0,1)&amp;""</calculatedColumnFormula>
    </tableColumn>
    <tableColumn id="27" xr3:uid="{2F68BEC1-C59A-43D2-B667-A535FADCC6A1}" name="Kenmerk 10" dataDxfId="73"/>
    <tableColumn id="28" xr3:uid="{E18D236A-59C8-491D-A3A6-0613479D3C6F}" name="PPO code 1" dataDxfId="72">
      <calculatedColumnFormula>_xlfn.XLOOKUP(Tabel1[[#This Row],[NLSfB]],OpnameTabel[NL-SfB],OpnameTabel[PPO1],"",0,1)&amp;""</calculatedColumnFormula>
    </tableColumn>
    <tableColumn id="29" xr3:uid="{7AC88F4F-779E-438A-BAED-3F6B6DBB3042}" name="Freq 1" dataDxfId="71">
      <calculatedColumnFormula>IF((LEN(Tabel1[[#This Row],[PPO code 1]])&lt;1),"",_xlfn.XLOOKUP(Tabel1[[#This Row],[PPO code 1]],Activiteitenoverzicht[PO - code],Activiteitenoverzicht[Jaar- freq],0))</calculatedColumnFormula>
    </tableColumn>
    <tableColumn id="30" xr3:uid="{1CCAB6CD-2E11-4732-B5B3-BADB5F678E31}" name="Prijs 1" dataDxfId="70"/>
    <tableColumn id="31" xr3:uid="{93ED6AE4-438E-4FB4-94BA-0EDB95DA0937}" name="PPO code 2" dataDxfId="69">
      <calculatedColumnFormula>_xlfn.XLOOKUP(Tabel1[[#This Row],[NLSfB]],OpnameTabel[NL-SfB],OpnameTabel[PPO2],"",0,1)&amp;""</calculatedColumnFormula>
    </tableColumn>
    <tableColumn id="32" xr3:uid="{B38154AE-FD1A-45FB-8835-CED82FEFBEA4}" name="Freq 2" dataDxfId="68">
      <calculatedColumnFormula>IF((LEN(Tabel1[[#This Row],[PPO code 2]])&lt;1),"",_xlfn.XLOOKUP(Tabel1[[#This Row],[PPO code 2]],Activiteitenoverzicht[PO - code],Activiteitenoverzicht[Jaar- freq],0))</calculatedColumnFormula>
    </tableColumn>
    <tableColumn id="33" xr3:uid="{F2FA49AE-92BB-4D2E-B11B-E95503F4BA6D}" name="Prijs 2" dataDxfId="67"/>
    <tableColumn id="34" xr3:uid="{73F585A0-572B-4029-9621-6E0757BA8080}" name="PPO code 3" dataDxfId="66">
      <calculatedColumnFormula>_xlfn.XLOOKUP(Tabel1[[#This Row],[NLSfB]],OpnameTabel[NL-SfB],OpnameTabel[PPO3],"",0,1)&amp;""</calculatedColumnFormula>
    </tableColumn>
    <tableColumn id="35" xr3:uid="{FBCCE54A-BBD9-4A0F-9C59-7D271A67AB3F}" name="Freq 3" dataDxfId="65">
      <calculatedColumnFormula>IF((LEN(Tabel1[[#This Row],[PPO code 3]])&lt;1),"",_xlfn.XLOOKUP(Tabel1[[#This Row],[PPO code 3]],Activiteitenoverzicht[PO - code],Activiteitenoverzicht[Jaar- freq],0))</calculatedColumnFormula>
    </tableColumn>
    <tableColumn id="36" xr3:uid="{C2AF33D7-57F7-475F-BFF7-C21C2CBA75CF}" name="Prijs 3" dataDxfId="64"/>
    <tableColumn id="37" xr3:uid="{450B3FC0-727A-41CD-816A-8A21226963C3}" name="PPO code 4" dataDxfId="63">
      <calculatedColumnFormula>_xlfn.XLOOKUP(Tabel1[[#This Row],[NLSfB]],OpnameTabel[NL-SfB],OpnameTabel[PPO4],"",0,1)&amp;""</calculatedColumnFormula>
    </tableColumn>
    <tableColumn id="38" xr3:uid="{07FF8F8E-FD96-4BF6-A26D-D1AE643E7D3F}" name="Freq 4" dataDxfId="62">
      <calculatedColumnFormula>IF((LEN(Tabel1[[#This Row],[PPO code 4]])&lt;1),"",_xlfn.XLOOKUP(Tabel1[[#This Row],[PPO code 4]],Activiteitenoverzicht[PO - code],Activiteitenoverzicht[Jaar- freq],0))</calculatedColumnFormula>
    </tableColumn>
    <tableColumn id="39" xr3:uid="{F6E018D3-83B1-4BD0-BE33-5A91F0484933}" name="Prijs 4" dataDxfId="61"/>
    <tableColumn id="40" xr3:uid="{B3C2536C-43BF-4B2D-B463-BAB48CF359CB}" name="Totaal 1" dataDxfId="60">
      <calculatedColumnFormula>IF(ISNUMBER(Tabel1[[#This Row],[Freq 1]]),Tabel1[[#This Row],[Freq 1]]*Tabel1[[#This Row],[Prijs 1]],0)</calculatedColumnFormula>
    </tableColumn>
    <tableColumn id="41" xr3:uid="{D7EFAFBD-2C98-4CE2-9FDC-6F9F62829BFE}" name="Totaal 2" dataDxfId="59">
      <calculatedColumnFormula>IF(ISNUMBER(Tabel1[[#This Row],[Freq 2]]),Tabel1[[#This Row],[Freq 2]]*Tabel1[[#This Row],[Prijs 2]],0)</calculatedColumnFormula>
    </tableColumn>
    <tableColumn id="42" xr3:uid="{126DEBD4-DA56-453B-8846-82930237515F}" name="Totaal 3" dataDxfId="58">
      <calculatedColumnFormula>IF(ISNUMBER(Tabel1[[#This Row],[Freq 3]]),Tabel1[[#This Row],[Freq 3]]*Tabel1[[#This Row],[Prijs 3]],0)</calculatedColumnFormula>
    </tableColumn>
    <tableColumn id="43" xr3:uid="{155049D9-8103-4A78-8001-D5C93D14AF01}" name="Totaal 4" dataDxfId="57">
      <calculatedColumnFormula>IF(ISNUMBER(Tabel1[[#This Row],[Freq 4]]),Tabel1[[#This Row],[Freq 4]]*Tabel1[[#This Row],[Prijs 4]],0)</calculatedColumnFormula>
    </tableColumn>
    <tableColumn id="44" xr3:uid="{C53D95D1-7816-41CC-A1EB-8168E2AF7644}" name="Totaal" dataDxfId="56">
      <calculatedColumnFormula>SUM(Tabel1[[#This Row],[Totaal 1]:[Totaal 4]])</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4C9915-768E-424A-AB7D-0A2582778D74}" name="Tabel2" displayName="Tabel2" ref="A3:D194" totalsRowShown="0" headerRowDxfId="55" dataDxfId="54">
  <autoFilter ref="A3:D194" xr:uid="{BED76900-B7E5-4512-AE9C-EDD145AEEB3E}">
    <filterColumn colId="3">
      <filters>
        <filter val="1"/>
        <filter val="13"/>
        <filter val="14"/>
        <filter val="15"/>
        <filter val="16"/>
        <filter val="17"/>
        <filter val="19"/>
        <filter val="2"/>
        <filter val="22"/>
        <filter val="3"/>
        <filter val="33"/>
        <filter val="36"/>
        <filter val="37"/>
        <filter val="4"/>
        <filter val="45"/>
        <filter val="5"/>
        <filter val="6"/>
        <filter val="7"/>
        <filter val="73"/>
        <filter val="8"/>
        <filter val="9"/>
        <filter val="97"/>
      </filters>
    </filterColumn>
  </autoFilter>
  <tableColumns count="4">
    <tableColumn id="1" xr3:uid="{473C187B-BE65-4E36-9248-0C2F01783C24}" name="nr." dataDxfId="53">
      <calculatedColumnFormula>_xlfn.XLOOKUP(Tabel2[[#This Row],[PPO-code]],Activiteitenoverzicht[PO - code],Activiteitenoverzicht[regel-nr])</calculatedColumnFormula>
    </tableColumn>
    <tableColumn id="2" xr3:uid="{EEF91AAE-B004-458B-B9AF-71079FFCB82B}" name="PPO-code" dataDxfId="52">
      <calculatedColumnFormula>IF(Activiteitenoverzicht!#REF!&gt;0,Activiteitenoverzicht!B3,"")</calculatedColumnFormula>
    </tableColumn>
    <tableColumn id="4" xr3:uid="{86824DBE-8E2F-4DCE-BDD1-4243EEB56280}" name="Omschrijving" dataDxfId="51">
      <calculatedColumnFormula>_xlfn.XLOOKUP(Tabel2[[#This Row],[PPO-code]],Activiteitenoverzicht[PO - code],Activiteitenoverzicht[Omschrijving werkzaamheden])</calculatedColumnFormula>
    </tableColumn>
    <tableColumn id="6" xr3:uid="{5825BD97-E803-4F5D-AD36-8E8BE05F2359}" name="hulp" dataDxfId="50">
      <calculatedColumnFormula>_xlfn.XLOOKUP(Tabel2[[#This Row],[PPO-code]],Activiteitenoverzicht[PO - code],Activiteitenoverzicht[aanwezig op assetlijst])</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BF3466-C564-4C24-A849-027C891E9DEE}" name="Activiteitenoverzicht" displayName="Activiteitenoverzicht" ref="A2:J2291" totalsRowShown="0" headerRowDxfId="49" dataDxfId="47" headerRowBorderDxfId="48">
  <autoFilter ref="A2:J2291" xr:uid="{7EBF3466-C564-4C24-A849-027C891E9DEE}">
    <filterColumn colId="6">
      <filters>
        <filter val="1"/>
        <filter val="13"/>
        <filter val="14"/>
        <filter val="15"/>
        <filter val="16"/>
        <filter val="17"/>
        <filter val="19"/>
        <filter val="1e lege regel"/>
        <filter val="2"/>
        <filter val="22"/>
        <filter val="3"/>
        <filter val="33"/>
        <filter val="36"/>
        <filter val="37"/>
        <filter val="4"/>
        <filter val="45"/>
        <filter val="5"/>
        <filter val="6"/>
        <filter val="7"/>
        <filter val="73"/>
        <filter val="8"/>
        <filter val="9"/>
        <filter val="97"/>
      </filters>
    </filterColumn>
  </autoFilter>
  <tableColumns count="10">
    <tableColumn id="1" xr3:uid="{C6A5898E-8B89-4F78-8BEC-99E94E70A526}" name="regel-nr" dataDxfId="46">
      <calculatedColumnFormula>-3+ROW()</calculatedColumnFormula>
    </tableColumn>
    <tableColumn id="2" xr3:uid="{F98D93CC-774E-42BD-AF99-E6185E69DA27}" name="PO - code" dataDxfId="45"/>
    <tableColumn id="7" xr3:uid="{3EB831A4-3348-4DA8-A59E-1A9C27275E54}" name="Jaar- freq" dataDxfId="44"/>
    <tableColumn id="8" xr3:uid="{E98EDE1C-1655-4195-9088-059581D1718C}" name=" " dataDxfId="43"/>
    <tableColumn id="9" xr3:uid="{EF600D90-885C-4A05-AA65-B66447FC6593}" name="Omschrijving werkzaamheden" dataDxfId="42"/>
    <tableColumn id="3" xr3:uid="{F70DD20F-852F-4174-8320-E9ADEE9298B6}" name="aanwezig op assetlijst" dataDxfId="41"/>
    <tableColumn id="4" xr3:uid="{0984B340-D6B0-4837-98FF-4977681F5EA6}" name="Weergeven" dataDxfId="40"/>
    <tableColumn id="5" xr3:uid="{268D5813-6E1B-45B6-85D8-C3D57B52B091}" name="Discipline W, RT, E, Meerdere" dataDxfId="39"/>
    <tableColumn id="6" xr3:uid="{16937F95-DFF9-421C-BE2F-4889A6AC679C}" name="wettelijk verplichte keuring" dataDxfId="38"/>
    <tableColumn id="19" xr3:uid="{2D30A11E-7A48-4C12-A0EF-4C612867CA3E}" name="keuringen controle werkzaamheden ?" dataDxfId="3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3CA01D-2F46-4602-8ED1-479152B362CA}" name="OpnameTabel" displayName="OpnameTabel" ref="A1:Z242" totalsRowShown="0" headerRowDxfId="35" dataDxfId="34">
  <autoFilter ref="A1:Z242" xr:uid="{ED3CA01D-2F46-4602-8ED1-479152B362CA}"/>
  <sortState xmlns:xlrd2="http://schemas.microsoft.com/office/spreadsheetml/2017/richdata2" ref="A2:Z242">
    <sortCondition ref="F1:F242"/>
  </sortState>
  <tableColumns count="26">
    <tableColumn id="1" xr3:uid="{FB69E999-4242-41D3-A7C9-105A5BF196D4}" name="Categorie" dataDxfId="33"/>
    <tableColumn id="2" xr3:uid="{B4179B5C-D6F6-40CB-B2BA-4A02BD8B6A37}" name="Omschrijving" dataDxfId="32"/>
    <tableColumn id="22" xr3:uid="{FA68BA1A-EFAE-4EEC-9C68-724C364388E7}" name="Lengte" dataDxfId="31">
      <calculatedColumnFormula>LEN(OpnameTabel[[#This Row],[Omschrijving]])</calculatedColumnFormula>
    </tableColumn>
    <tableColumn id="21" xr3:uid="{826DC4B6-0F91-4A0A-B32C-14801467E58F}" name="Omschrijving NLSFB" dataDxfId="30">
      <calculatedColumnFormula>_xlfn.XLOOKUP(OpnameTabel[[#This Row],[NL-SfB]],NLSfB[BIM code (nieuw)],NLSfB[BIM omschrijving (nieuw)])</calculatedColumnFormula>
    </tableColumn>
    <tableColumn id="20" xr3:uid="{95639A13-F3CC-4D02-B660-6FE85F8B96FA}" name="OpInventarislijst" dataDxfId="29">
      <calculatedColumnFormula>COUNTIF(Tabel1[NLSfB], OpnameTabel[[#This Row],[NL-SfB]])</calculatedColumnFormula>
    </tableColumn>
    <tableColumn id="3" xr3:uid="{9BD7770C-7278-4756-A9E3-FEDA3FE2BBCF}" name="NL-SfB" dataDxfId="28"/>
    <tableColumn id="4" xr3:uid="{00DA2A16-0C2D-4281-AE55-4B6914D68E0D}" name="NL-SfB BIM" dataDxfId="27"/>
    <tableColumn id="5" xr3:uid="{959C154C-33D3-4969-AE96-4072676C2310}" name="NLSFB" dataDxfId="26"/>
    <tableColumn id="6" xr3:uid="{C64C4758-D651-41F3-BF87-257228484E5F}" name="Kenmerkvraag 4" dataDxfId="25"/>
    <tableColumn id="7" xr3:uid="{63B52929-309D-4824-840E-AFB130402B21}" name="Kenmerkantwoord 4" dataDxfId="24"/>
    <tableColumn id="8" xr3:uid="{9F4EE4B4-3FB8-4A54-A120-CA8294029B48}" name="Kenmerkvraag 5" dataDxfId="23"/>
    <tableColumn id="9" xr3:uid="{20D47AA7-3F9B-4F58-9BF8-51D948171B2E}" name="Kenmerkantwoord 5" dataDxfId="22"/>
    <tableColumn id="10" xr3:uid="{1519EBE3-C2B5-4BDF-AE88-830FBC44FAAD}" name="Kenmerkvraag 6" dataDxfId="21"/>
    <tableColumn id="11" xr3:uid="{990C03AD-67F8-4952-932D-EA64114165A3}" name="Kenmerkantwoord 6" dataDxfId="20"/>
    <tableColumn id="12" xr3:uid="{800B5A09-BDAF-4924-B13E-C2B401CD614B}" name="Kenmerkvraag 7" dataDxfId="19"/>
    <tableColumn id="13" xr3:uid="{2840FB20-6CB1-4BAF-9D8F-3E31165170BB}" name="Kenmerkantwoord 7" dataDxfId="18"/>
    <tableColumn id="14" xr3:uid="{BF91E267-59ED-4AD2-A1F5-E2C18990EB90}" name="Kenmerkvraag 8" dataDxfId="17"/>
    <tableColumn id="15" xr3:uid="{7B584470-7233-422E-8D0F-55C07F797A17}" name="Kenmerkantwoord 8" dataDxfId="16"/>
    <tableColumn id="16" xr3:uid="{FD3DDBD1-911A-411B-B3B9-87829843D6AF}" name="Kenmerkvraag 9" dataDxfId="15"/>
    <tableColumn id="17" xr3:uid="{5A4FA0C2-3D1B-47D5-BAE4-3012504A9EC3}" name="Kenmerkantwoord 9" dataDxfId="14"/>
    <tableColumn id="18" xr3:uid="{DE05316A-00EC-4B56-9F22-A240064C945C}" name="Kenmerkvraag 10" dataDxfId="13"/>
    <tableColumn id="19" xr3:uid="{0888947C-087A-40DF-B988-642F7803AB0C}" name="Kenmerkantwoord 10" dataDxfId="12"/>
    <tableColumn id="26" xr3:uid="{05A1188E-A3B1-473B-9ED6-4308A6BE724D}" name="PPO1" dataDxfId="11"/>
    <tableColumn id="27" xr3:uid="{8B3F71AE-EA65-49C7-9B6F-3FA940F9DE23}" name="PPO2" dataDxfId="10"/>
    <tableColumn id="28" xr3:uid="{D7F9F4C6-1A81-42DE-A605-C63A72405F81}" name="PPO3" dataDxfId="9"/>
    <tableColumn id="29" xr3:uid="{223AF925-7267-40B3-9A3B-4DE2B3370BF5}" name="PPO4" dataDxfId="8"/>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F6B553-A289-4DBB-85B5-8310D31AF843}" name="NLSfB" displayName="NLSfB" ref="A1:D1230" totalsRowShown="0" headerRowDxfId="7" dataDxfId="5" headerRowBorderDxfId="6" tableBorderDxfId="4">
  <autoFilter ref="A1:D1230" xr:uid="{D2F6B553-A289-4DBB-85B5-8310D31AF843}"/>
  <tableColumns count="4">
    <tableColumn id="1" xr3:uid="{0332DC57-E14A-4320-8F46-B31732D2DDA3}" name="BIM code (nieuw)" dataDxfId="3"/>
    <tableColumn id="2" xr3:uid="{0DCDD0DB-58F1-4585-947C-21B2CDFC4145}" name="BIM omschrijving (nieuw)" dataDxfId="2"/>
    <tableColumn id="3" xr3:uid="{961B98C6-5EB0-4999-873F-FFB5F7D551A0}" name="TOPDesk Subcategorie" dataDxfId="1"/>
    <tableColumn id="4" xr3:uid="{FDD322E4-8E7B-4D1E-BA15-4F93C7E9ED92}" name="TOPDesk Soort" dataDxfId="0"/>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HIJ5">
      <a:dk1>
        <a:sysClr val="windowText" lastClr="000000"/>
      </a:dk1>
      <a:lt1>
        <a:sysClr val="window" lastClr="FFFFFF"/>
      </a:lt1>
      <a:dk2>
        <a:srgbClr val="283583"/>
      </a:dk2>
      <a:lt2>
        <a:srgbClr val="E7E6E6"/>
      </a:lt2>
      <a:accent1>
        <a:srgbClr val="283583"/>
      </a:accent1>
      <a:accent2>
        <a:srgbClr val="E62D2F"/>
      </a:accent2>
      <a:accent3>
        <a:srgbClr val="FABE16"/>
      </a:accent3>
      <a:accent4>
        <a:srgbClr val="283583"/>
      </a:accent4>
      <a:accent5>
        <a:srgbClr val="E62D2F"/>
      </a:accent5>
      <a:accent6>
        <a:srgbClr val="FABE16"/>
      </a:accent6>
      <a:hlink>
        <a:srgbClr val="0563C1"/>
      </a:hlink>
      <a:folHlink>
        <a:srgbClr val="954F72"/>
      </a:folHlink>
    </a:clrScheme>
    <a:fontScheme name="HIJ5">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B496-96AA-4C66-AB4D-A939F20A0B68}">
  <sheetPr>
    <tabColor theme="6" tint="0.39997558519241921"/>
  </sheetPr>
  <dimension ref="B1"/>
  <sheetViews>
    <sheetView showGridLines="0" topLeftCell="A16" workbookViewId="0">
      <selection activeCell="D13" sqref="D13"/>
    </sheetView>
  </sheetViews>
  <sheetFormatPr defaultRowHeight="14.25" x14ac:dyDescent="0.2"/>
  <cols>
    <col min="1" max="1" width="3.09765625" customWidth="1"/>
    <col min="2" max="2" width="56.09765625" style="76" customWidth="1"/>
  </cols>
  <sheetData>
    <row r="1" spans="2:2" x14ac:dyDescent="0.2">
      <c r="B1" s="105" t="s">
        <v>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8194-0A39-4BBB-A212-FE599AB695F3}">
  <sheetPr>
    <tabColor theme="6" tint="0.39997558519241921"/>
  </sheetPr>
  <dimension ref="A2:A16"/>
  <sheetViews>
    <sheetView workbookViewId="0">
      <selection activeCell="D13" sqref="D13"/>
    </sheetView>
  </sheetViews>
  <sheetFormatPr defaultRowHeight="14.25" x14ac:dyDescent="0.2"/>
  <sheetData>
    <row r="2" spans="1:1" x14ac:dyDescent="0.2">
      <c r="A2" s="104" t="s">
        <v>1</v>
      </c>
    </row>
    <row r="3" spans="1:1" x14ac:dyDescent="0.2">
      <c r="A3" s="93" t="s">
        <v>2</v>
      </c>
    </row>
    <row r="4" spans="1:1" x14ac:dyDescent="0.2">
      <c r="A4" s="93" t="s">
        <v>3</v>
      </c>
    </row>
    <row r="5" spans="1:1" x14ac:dyDescent="0.2">
      <c r="A5" s="93" t="s">
        <v>4</v>
      </c>
    </row>
    <row r="6" spans="1:1" x14ac:dyDescent="0.2">
      <c r="A6" s="93" t="s">
        <v>5</v>
      </c>
    </row>
    <row r="7" spans="1:1" x14ac:dyDescent="0.2">
      <c r="A7" s="93" t="s">
        <v>6</v>
      </c>
    </row>
    <row r="9" spans="1:1" x14ac:dyDescent="0.2">
      <c r="A9" s="104" t="s">
        <v>7</v>
      </c>
    </row>
    <row r="10" spans="1:1" x14ac:dyDescent="0.2">
      <c r="A10" s="93" t="s">
        <v>8</v>
      </c>
    </row>
    <row r="11" spans="1:1" x14ac:dyDescent="0.2">
      <c r="A11" s="93" t="s">
        <v>9</v>
      </c>
    </row>
    <row r="13" spans="1:1" x14ac:dyDescent="0.2">
      <c r="A13" s="104" t="s">
        <v>10</v>
      </c>
    </row>
    <row r="14" spans="1:1" x14ac:dyDescent="0.2">
      <c r="A14" s="93" t="s">
        <v>11</v>
      </c>
    </row>
    <row r="15" spans="1:1" x14ac:dyDescent="0.2">
      <c r="A15" s="93" t="s">
        <v>12</v>
      </c>
    </row>
    <row r="16" spans="1:1" x14ac:dyDescent="0.2">
      <c r="A16" s="9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8C8B-D591-49A9-B4CF-B6033A6BAFA6}">
  <sheetPr>
    <tabColor theme="4"/>
  </sheetPr>
  <dimension ref="A1:AU549"/>
  <sheetViews>
    <sheetView showGridLines="0" tabSelected="1" zoomScaleNormal="100" workbookViewId="0">
      <selection activeCell="B7" sqref="B7"/>
    </sheetView>
  </sheetViews>
  <sheetFormatPr defaultColWidth="8.69921875" defaultRowHeight="14.25" outlineLevelCol="1" x14ac:dyDescent="0.2"/>
  <cols>
    <col min="1" max="1" width="11.19921875" style="32" customWidth="1"/>
    <col min="2" max="2" width="11.09765625" style="32" customWidth="1"/>
    <col min="3" max="3" width="14.09765625" customWidth="1" outlineLevel="1"/>
    <col min="4" max="4" width="11.09765625" style="32" customWidth="1" outlineLevel="1"/>
    <col min="5" max="5" width="9.8984375" style="32" customWidth="1" outlineLevel="1"/>
    <col min="6" max="7" width="6.69921875" style="32" customWidth="1" outlineLevel="1"/>
    <col min="8" max="8" width="37.59765625" style="32" bestFit="1" customWidth="1"/>
    <col min="9" max="9" width="24.69921875" style="33" customWidth="1" outlineLevel="1"/>
    <col min="10" max="10" width="17.796875" style="33" customWidth="1" outlineLevel="1"/>
    <col min="11" max="11" width="26.796875" style="32" customWidth="1"/>
    <col min="12" max="12" width="7.59765625" style="32" bestFit="1" customWidth="1"/>
    <col min="13" max="13" width="9.8984375" style="32" customWidth="1"/>
    <col min="14" max="14" width="13.09765625" style="32" bestFit="1" customWidth="1"/>
    <col min="15" max="15" width="17.69921875" style="32" customWidth="1"/>
    <col min="16" max="17" width="18.69921875" style="32" customWidth="1" outlineLevel="1"/>
    <col min="18" max="18" width="26.296875" style="33" customWidth="1" outlineLevel="1"/>
    <col min="19" max="19" width="18.69921875" style="33" customWidth="1" outlineLevel="1"/>
    <col min="20" max="20" width="26.296875" style="33" customWidth="1" outlineLevel="1"/>
    <col min="21" max="21" width="18.69921875" style="33" customWidth="1" outlineLevel="1"/>
    <col min="22" max="22" width="30.8984375" style="33" customWidth="1" outlineLevel="1"/>
    <col min="23" max="29" width="18.69921875" style="33" customWidth="1" outlineLevel="1"/>
    <col min="30" max="30" width="10.69921875" style="29" customWidth="1"/>
    <col min="31" max="31" width="8.19921875" style="29" customWidth="1"/>
    <col min="32" max="32" width="8.69921875" style="29" customWidth="1"/>
    <col min="33" max="33" width="10.69921875" style="29" customWidth="1"/>
    <col min="34" max="34" width="8.19921875" style="29" customWidth="1"/>
    <col min="35" max="35" width="8.69921875" style="29"/>
    <col min="36" max="36" width="10.69921875" style="29" customWidth="1"/>
    <col min="37" max="37" width="8.19921875" style="29" customWidth="1"/>
    <col min="38" max="38" width="8.69921875" style="29" customWidth="1"/>
    <col min="39" max="39" width="10.69921875" style="29" customWidth="1"/>
    <col min="40" max="40" width="8.19921875" style="29" customWidth="1"/>
    <col min="41" max="41" width="8.69921875" style="29"/>
    <col min="42" max="43" width="8.69921875" style="29" customWidth="1" outlineLevel="1"/>
    <col min="44" max="46" width="10.09765625" style="29" customWidth="1" outlineLevel="1"/>
    <col min="47" max="47" width="17.59765625" style="29" customWidth="1" outlineLevel="1"/>
    <col min="48" max="16384" width="8.69921875" style="29"/>
  </cols>
  <sheetData>
    <row r="1" spans="1:46" ht="5.0999999999999996" customHeight="1" x14ac:dyDescent="0.2"/>
    <row r="2" spans="1:46" ht="18" x14ac:dyDescent="0.25">
      <c r="A2" s="27" t="s">
        <v>14</v>
      </c>
      <c r="B2" s="28"/>
      <c r="C2" s="28"/>
      <c r="D2" s="28"/>
      <c r="E2" s="28"/>
      <c r="F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46" ht="18" x14ac:dyDescent="0.25">
      <c r="A3" s="128" t="s">
        <v>5963</v>
      </c>
      <c r="B3" s="28"/>
      <c r="C3" s="28"/>
      <c r="D3" s="28"/>
      <c r="E3" s="28"/>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row>
    <row r="4" spans="1:46" ht="14.25" customHeight="1" x14ac:dyDescent="0.2">
      <c r="A4" s="30" t="s">
        <v>15</v>
      </c>
      <c r="B4" s="118" t="s">
        <v>16</v>
      </c>
      <c r="C4" s="28"/>
      <c r="D4" s="28"/>
      <c r="E4" s="28"/>
      <c r="F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row>
    <row r="5" spans="1:46" ht="14.25" customHeight="1" x14ac:dyDescent="0.2">
      <c r="A5" s="30" t="s">
        <v>17</v>
      </c>
      <c r="B5" s="118" t="s">
        <v>18</v>
      </c>
      <c r="C5" s="73"/>
      <c r="D5" s="73"/>
      <c r="E5" s="73"/>
      <c r="F5" s="73"/>
      <c r="H5" s="28"/>
      <c r="I5" s="28"/>
      <c r="J5" s="28"/>
      <c r="K5" s="28"/>
      <c r="L5" s="28"/>
      <c r="M5" s="28"/>
      <c r="N5" s="28"/>
      <c r="O5" s="28"/>
      <c r="P5" s="28"/>
      <c r="Q5" s="28"/>
      <c r="R5" s="28"/>
      <c r="S5" s="28"/>
      <c r="T5" s="28"/>
      <c r="U5" s="28"/>
      <c r="V5" s="28"/>
      <c r="W5" s="28"/>
      <c r="X5" s="28"/>
      <c r="Y5" s="28"/>
      <c r="Z5" s="28"/>
      <c r="AA5" s="28"/>
      <c r="AB5" s="28"/>
      <c r="AC5" s="28"/>
      <c r="AD5" s="28"/>
      <c r="AE5" s="31"/>
      <c r="AF5" s="31"/>
      <c r="AG5" s="31"/>
      <c r="AH5" s="31"/>
    </row>
    <row r="6" spans="1:46" ht="14.25" customHeight="1" x14ac:dyDescent="0.2">
      <c r="A6" s="30" t="s">
        <v>1160</v>
      </c>
      <c r="B6" s="118" t="s">
        <v>5955</v>
      </c>
      <c r="C6" s="73"/>
      <c r="D6" s="73"/>
      <c r="E6" s="73"/>
      <c r="F6" s="73"/>
      <c r="H6" s="28"/>
      <c r="I6" s="28"/>
      <c r="J6" s="28"/>
      <c r="K6" s="28"/>
      <c r="L6" s="28"/>
      <c r="M6" s="28"/>
      <c r="N6" s="28"/>
      <c r="O6" s="28"/>
      <c r="P6" s="28"/>
      <c r="Q6" s="28"/>
      <c r="R6" s="28"/>
      <c r="S6" s="28"/>
      <c r="T6" s="28"/>
      <c r="U6" s="28"/>
      <c r="V6" s="28"/>
      <c r="W6" s="28"/>
      <c r="X6" s="28"/>
      <c r="Y6" s="28"/>
      <c r="Z6" s="28"/>
      <c r="AA6" s="28"/>
      <c r="AB6" s="28"/>
      <c r="AC6" s="28"/>
      <c r="AD6" s="28"/>
      <c r="AE6" s="31"/>
      <c r="AF6" s="31"/>
      <c r="AG6" s="31"/>
      <c r="AH6" s="31"/>
    </row>
    <row r="7" spans="1:46" ht="14.25" customHeight="1" x14ac:dyDescent="0.2">
      <c r="A7" s="30" t="s">
        <v>19</v>
      </c>
      <c r="B7" s="118" t="s">
        <v>20</v>
      </c>
      <c r="C7" s="73"/>
      <c r="D7" s="73"/>
      <c r="E7" s="73"/>
      <c r="F7" s="73"/>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129"/>
      <c r="AM7" s="129"/>
      <c r="AN7" s="129"/>
      <c r="AO7" s="129"/>
      <c r="AP7" s="28"/>
      <c r="AQ7" s="28"/>
      <c r="AR7" s="28"/>
      <c r="AS7" s="28"/>
      <c r="AT7" s="28"/>
    </row>
    <row r="8" spans="1:46" ht="14.25" customHeight="1" thickBot="1" x14ac:dyDescent="0.25">
      <c r="A8" s="30"/>
      <c r="B8" s="118"/>
      <c r="C8" s="73"/>
      <c r="D8" s="73"/>
      <c r="E8" s="73"/>
      <c r="F8" s="73"/>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110"/>
      <c r="AM8" s="110"/>
      <c r="AN8" s="110"/>
      <c r="AO8" s="110"/>
      <c r="AP8" s="28"/>
      <c r="AQ8" s="28"/>
      <c r="AR8" s="28"/>
      <c r="AS8" s="28"/>
      <c r="AT8" s="28"/>
    </row>
    <row r="9" spans="1:46" ht="14.25" customHeight="1" thickBot="1" x14ac:dyDescent="0.25">
      <c r="A9" s="126" t="s">
        <v>21</v>
      </c>
      <c r="B9" s="119">
        <f>SUM(Tabel1[Totaal])</f>
        <v>0</v>
      </c>
      <c r="D9"/>
      <c r="E9"/>
      <c r="F9"/>
      <c r="I9"/>
      <c r="J9"/>
      <c r="K9"/>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110"/>
      <c r="AM9" s="110"/>
      <c r="AN9" s="110"/>
      <c r="AO9" s="110"/>
      <c r="AP9" s="28"/>
      <c r="AQ9" s="28"/>
      <c r="AR9" s="28"/>
      <c r="AS9" s="28"/>
      <c r="AT9" s="28"/>
    </row>
    <row r="10" spans="1:46" ht="14.25" customHeight="1" x14ac:dyDescent="0.2">
      <c r="A10"/>
      <c r="B10"/>
      <c r="D10"/>
      <c r="E10"/>
      <c r="F10"/>
      <c r="G10"/>
      <c r="I10"/>
      <c r="J10"/>
      <c r="K10"/>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110"/>
      <c r="AM10" s="110"/>
      <c r="AN10" s="110"/>
      <c r="AO10" s="110"/>
      <c r="AP10" s="28"/>
      <c r="AQ10" s="28"/>
      <c r="AR10" s="28"/>
      <c r="AS10" s="28"/>
      <c r="AT10" s="28"/>
    </row>
    <row r="11" spans="1:46" ht="14.25" customHeight="1" x14ac:dyDescent="0.2">
      <c r="A11" s="30"/>
      <c r="B11" s="118"/>
      <c r="C11" s="73"/>
      <c r="D11" s="73"/>
      <c r="E11" s="73"/>
      <c r="F11" s="73"/>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110"/>
      <c r="AM11" s="110"/>
      <c r="AN11" s="110"/>
      <c r="AO11" s="110"/>
      <c r="AP11" s="28"/>
      <c r="AQ11" s="28"/>
      <c r="AR11" s="28"/>
      <c r="AS11" s="28"/>
      <c r="AT11" s="28"/>
    </row>
    <row r="12" spans="1:46" s="74" customFormat="1" ht="25.5" x14ac:dyDescent="0.2">
      <c r="A12" s="106" t="s">
        <v>22</v>
      </c>
      <c r="B12" s="106" t="s">
        <v>23</v>
      </c>
      <c r="C12" s="106" t="s">
        <v>24</v>
      </c>
      <c r="D12" s="107" t="s">
        <v>25</v>
      </c>
      <c r="E12" s="106" t="s">
        <v>26</v>
      </c>
      <c r="F12" s="106" t="s">
        <v>27</v>
      </c>
      <c r="G12" s="106" t="s">
        <v>28</v>
      </c>
      <c r="H12" s="106" t="s">
        <v>29</v>
      </c>
      <c r="I12" s="106" t="s">
        <v>30</v>
      </c>
      <c r="J12" s="106" t="s">
        <v>31</v>
      </c>
      <c r="K12" s="106" t="s">
        <v>32</v>
      </c>
      <c r="L12" s="106" t="s">
        <v>33</v>
      </c>
      <c r="M12" s="106" t="s">
        <v>34</v>
      </c>
      <c r="N12" s="106" t="s">
        <v>35</v>
      </c>
      <c r="O12" s="106" t="s">
        <v>36</v>
      </c>
      <c r="P12" s="106" t="s">
        <v>37</v>
      </c>
      <c r="Q12" s="106" t="s">
        <v>38</v>
      </c>
      <c r="R12" s="106" t="s">
        <v>39</v>
      </c>
      <c r="S12" s="106" t="s">
        <v>40</v>
      </c>
      <c r="T12" s="106" t="s">
        <v>41</v>
      </c>
      <c r="U12" s="106" t="s">
        <v>42</v>
      </c>
      <c r="V12" s="106" t="s">
        <v>43</v>
      </c>
      <c r="W12" s="106" t="s">
        <v>44</v>
      </c>
      <c r="X12" s="106" t="s">
        <v>45</v>
      </c>
      <c r="Y12" s="106" t="s">
        <v>46</v>
      </c>
      <c r="Z12" s="106" t="s">
        <v>47</v>
      </c>
      <c r="AA12" s="106" t="s">
        <v>48</v>
      </c>
      <c r="AB12" s="106" t="s">
        <v>49</v>
      </c>
      <c r="AC12" s="106" t="s">
        <v>50</v>
      </c>
      <c r="AD12" s="106" t="s">
        <v>51</v>
      </c>
      <c r="AE12" s="106" t="s">
        <v>52</v>
      </c>
      <c r="AF12" s="108" t="s">
        <v>53</v>
      </c>
      <c r="AG12" s="106" t="s">
        <v>54</v>
      </c>
      <c r="AH12" s="106" t="s">
        <v>55</v>
      </c>
      <c r="AI12" s="108" t="s">
        <v>56</v>
      </c>
      <c r="AJ12" s="106" t="s">
        <v>57</v>
      </c>
      <c r="AK12" s="106" t="s">
        <v>58</v>
      </c>
      <c r="AL12" s="108" t="s">
        <v>59</v>
      </c>
      <c r="AM12" s="106" t="s">
        <v>60</v>
      </c>
      <c r="AN12" s="106" t="s">
        <v>61</v>
      </c>
      <c r="AO12" s="108" t="s">
        <v>62</v>
      </c>
      <c r="AP12" s="106" t="s">
        <v>63</v>
      </c>
      <c r="AQ12" s="106" t="s">
        <v>64</v>
      </c>
      <c r="AR12" s="106" t="s">
        <v>65</v>
      </c>
      <c r="AS12" s="106" t="s">
        <v>66</v>
      </c>
      <c r="AT12" s="109" t="s">
        <v>67</v>
      </c>
    </row>
    <row r="13" spans="1:46" ht="14.25" customHeight="1" x14ac:dyDescent="0.2">
      <c r="A13" s="111">
        <v>1</v>
      </c>
      <c r="B13" s="111" t="s">
        <v>68</v>
      </c>
      <c r="C13" s="111" t="s">
        <v>69</v>
      </c>
      <c r="D13" s="111" t="s">
        <v>70</v>
      </c>
      <c r="E13" s="111">
        <v>10994</v>
      </c>
      <c r="F13" s="111" t="s">
        <v>71</v>
      </c>
      <c r="G13" s="111" t="s">
        <v>72</v>
      </c>
      <c r="H13" s="112" t="str">
        <f>_xlfn.XLOOKUP(Tabel1[[#This Row],[NLSfB]],OpnameTabel[NL-SfB],OpnameTabel[Omschrijving],"",0,1)</f>
        <v>Toegang kantel- overheaddeur</v>
      </c>
      <c r="I13" s="111" t="str">
        <f>_xlfn.XLOOKUP(Tabel1[[#This Row],[NLSfB]],OpnameTabel[NL-SfB],OpnameTabel[Categorie],"",0,1)</f>
        <v>Ramen en deuren</v>
      </c>
      <c r="J13" s="111" t="s">
        <v>73</v>
      </c>
      <c r="K13" s="111"/>
      <c r="L13" s="111">
        <v>3</v>
      </c>
      <c r="M13" s="111">
        <v>2008</v>
      </c>
      <c r="N13" s="111" t="s">
        <v>74</v>
      </c>
      <c r="O13" s="111">
        <v>242</v>
      </c>
      <c r="P13" s="111" t="str">
        <f>_xlfn.XLOOKUP(Tabel1[[#This Row],[NLSfB]],OpnameTabel[NL-SfB],OpnameTabel[Kenmerkvraag 4],"",0,1)&amp;""</f>
        <v xml:space="preserve">Aandrijving </v>
      </c>
      <c r="Q13" s="112" t="s">
        <v>75</v>
      </c>
      <c r="R13" s="112" t="str">
        <f>_xlfn.XLOOKUP(Tabel1[[#This Row],[NLSfB]],OpnameTabel[NL-SfB],OpnameTabel[Kenmerkvraag 5],"",0,1)&amp;""</f>
        <v>Hoogte [m]</v>
      </c>
      <c r="S13" s="112">
        <v>3</v>
      </c>
      <c r="T13" s="112" t="str">
        <f>_xlfn.XLOOKUP(Tabel1[[#This Row],[NLSfB]],OpnameTabel[NL-SfB],OpnameTabel[Kenmerkvraag 6],"",0,1)&amp;""</f>
        <v>Breedte [m]</v>
      </c>
      <c r="U13" s="112">
        <v>3.5</v>
      </c>
      <c r="V13" s="112" t="str">
        <f>_xlfn.XLOOKUP(Tabel1[[#This Row],[NLSfB]],OpnameTabel[NL-SfB],OpnameTabel[Kenmerkvraag 7],"",0,1)&amp;""</f>
        <v>Vluchtweg</v>
      </c>
      <c r="W13" s="112" t="s">
        <v>76</v>
      </c>
      <c r="X13" s="112" t="str">
        <f>_xlfn.XLOOKUP(Tabel1[[#This Row],[NLSfB]],OpnameTabel[NL-SfB],OpnameTabel[Kenmerkvraag 8],"",0,1)&amp;""</f>
        <v>Afstandsbed. [stuks]</v>
      </c>
      <c r="Y13" s="33" t="s">
        <v>77</v>
      </c>
      <c r="Z13" s="112" t="str">
        <f>_xlfn.XLOOKUP(Tabel1[[#This Row],[NLSfB]],OpnameTabel[NL-SfB],OpnameTabel[Kenmerkvraag 9],"",0,1)&amp;""</f>
        <v/>
      </c>
      <c r="AA13" s="112"/>
      <c r="AB13" s="112" t="str">
        <f>_xlfn.XLOOKUP(Tabel1[[#This Row],[NLSfB]],OpnameTabel[NL-SfB],OpnameTabel[Kenmerkvraag 10],"",0,1)&amp;""</f>
        <v/>
      </c>
      <c r="AC13" s="112"/>
      <c r="AD13" s="120" t="str">
        <f>_xlfn.XLOOKUP(Tabel1[[#This Row],[NLSfB]],OpnameTabel[NL-SfB],OpnameTabel[PPO1],"",0,1)&amp;""</f>
        <v>TG050-A</v>
      </c>
      <c r="AE13" s="112">
        <f>IF((LEN(Tabel1[[#This Row],[PPO code 1]])&lt;1),"",_xlfn.XLOOKUP(Tabel1[[#This Row],[PPO code 1]],Activiteitenoverzicht[PO - code],Activiteitenoverzicht[Jaar- freq],0))</f>
        <v>1</v>
      </c>
      <c r="AF13" s="121"/>
      <c r="AG13" s="122" t="str">
        <f>_xlfn.XLOOKUP(Tabel1[[#This Row],[NLSfB]],OpnameTabel[NL-SfB],OpnameTabel[PPO2],"",0,1)&amp;""</f>
        <v/>
      </c>
      <c r="AH13" s="111" t="str">
        <f>IF((LEN(Tabel1[[#This Row],[PPO code 2]])&lt;1),"",_xlfn.XLOOKUP(Tabel1[[#This Row],[PPO code 2]],Activiteitenoverzicht[PO - code],Activiteitenoverzicht[Jaar- freq],0))</f>
        <v/>
      </c>
      <c r="AI13" s="121"/>
      <c r="AJ13" s="122" t="str">
        <f>_xlfn.XLOOKUP(Tabel1[[#This Row],[NLSfB]],OpnameTabel[NL-SfB],OpnameTabel[PPO3],"",0,1)&amp;""</f>
        <v/>
      </c>
      <c r="AK13" s="111" t="str">
        <f>IF((LEN(Tabel1[[#This Row],[PPO code 3]])&lt;1),"",_xlfn.XLOOKUP(Tabel1[[#This Row],[PPO code 3]],Activiteitenoverzicht[PO - code],Activiteitenoverzicht[Jaar- freq],0))</f>
        <v/>
      </c>
      <c r="AL13" s="121"/>
      <c r="AM13" s="122" t="str">
        <f>_xlfn.XLOOKUP(Tabel1[[#This Row],[NLSfB]],OpnameTabel[NL-SfB],OpnameTabel[PPO4],"",0,1)&amp;""</f>
        <v/>
      </c>
      <c r="AN13" s="111" t="str">
        <f>IF((LEN(Tabel1[[#This Row],[PPO code 4]])&lt;1),"",_xlfn.XLOOKUP(Tabel1[[#This Row],[PPO code 4]],Activiteitenoverzicht[PO - code],Activiteitenoverzicht[Jaar- freq],0))</f>
        <v/>
      </c>
      <c r="AO13" s="121"/>
      <c r="AP13" s="123">
        <f>IF(ISNUMBER(Tabel1[[#This Row],[Freq 1]]),Tabel1[[#This Row],[Freq 1]]*Tabel1[[#This Row],[Prijs 1]],0)</f>
        <v>0</v>
      </c>
      <c r="AQ13" s="124">
        <f>IF(ISNUMBER(Tabel1[[#This Row],[Freq 2]]),Tabel1[[#This Row],[Freq 2]]*Tabel1[[#This Row],[Prijs 2]],0)</f>
        <v>0</v>
      </c>
      <c r="AR13" s="124">
        <f>IF(ISNUMBER(Tabel1[[#This Row],[Freq 3]]),Tabel1[[#This Row],[Freq 3]]*Tabel1[[#This Row],[Prijs 3]],0)</f>
        <v>0</v>
      </c>
      <c r="AS13" s="124">
        <f>IF(ISNUMBER(Tabel1[[#This Row],[Freq 4]]),Tabel1[[#This Row],[Freq 4]]*Tabel1[[#This Row],[Prijs 4]],0)</f>
        <v>0</v>
      </c>
      <c r="AT13" s="125">
        <f>SUM(Tabel1[[#This Row],[Totaal 1]:[Totaal 4]])</f>
        <v>0</v>
      </c>
    </row>
    <row r="14" spans="1:46" ht="14.25" customHeight="1" x14ac:dyDescent="0.2">
      <c r="A14" s="111">
        <v>1</v>
      </c>
      <c r="B14" s="111" t="s">
        <v>68</v>
      </c>
      <c r="C14" s="111" t="s">
        <v>69</v>
      </c>
      <c r="D14" s="111" t="s">
        <v>70</v>
      </c>
      <c r="E14" s="111">
        <v>10994</v>
      </c>
      <c r="F14" s="111" t="s">
        <v>78</v>
      </c>
      <c r="G14" s="32" t="s">
        <v>79</v>
      </c>
      <c r="H14" s="112" t="str">
        <f>_xlfn.XLOOKUP(Tabel1[[#This Row],[NLSfB]],OpnameTabel[NL-SfB],OpnameTabel[Omschrijving],"",0,1)</f>
        <v>Elektrische boiler</v>
      </c>
      <c r="I14" s="32" t="str">
        <f>_xlfn.XLOOKUP(Tabel1[[#This Row],[NLSfB]],OpnameTabel[NL-SfB],OpnameTabel[Categorie],"",0,1)</f>
        <v>Water</v>
      </c>
      <c r="J14" s="32" t="s">
        <v>80</v>
      </c>
      <c r="L14" s="32">
        <v>1</v>
      </c>
      <c r="M14" s="32">
        <v>2009</v>
      </c>
      <c r="N14" s="32" t="s">
        <v>81</v>
      </c>
      <c r="O14" s="32" t="s">
        <v>82</v>
      </c>
      <c r="P14" s="32" t="str">
        <f>_xlfn.XLOOKUP(Tabel1[[#This Row],[NLSfB]],OpnameTabel[NL-SfB],OpnameTabel[Kenmerkvraag 4],"",0,1)&amp;""</f>
        <v>Inhoud [L]</v>
      </c>
      <c r="Q14" s="33">
        <v>15</v>
      </c>
      <c r="R14" s="33" t="str">
        <f>_xlfn.XLOOKUP(Tabel1[[#This Row],[NLSfB]],OpnameTabel[NL-SfB],OpnameTabel[Kenmerkvraag 5],"",0,1)&amp;""</f>
        <v>Vermogen [kW]</v>
      </c>
      <c r="S14" s="33">
        <v>2.2000000000000002</v>
      </c>
      <c r="T14" s="33" t="str">
        <f>_xlfn.XLOOKUP(Tabel1[[#This Row],[NLSfB]],OpnameTabel[NL-SfB],OpnameTabel[Kenmerkvraag 6],"",0,1)&amp;""</f>
        <v/>
      </c>
      <c r="V14" s="33" t="str">
        <f>_xlfn.XLOOKUP(Tabel1[[#This Row],[NLSfB]],OpnameTabel[NL-SfB],OpnameTabel[Kenmerkvraag 7],"",0,1)&amp;""</f>
        <v/>
      </c>
      <c r="X14" s="33" t="str">
        <f>_xlfn.XLOOKUP(Tabel1[[#This Row],[NLSfB]],OpnameTabel[NL-SfB],OpnameTabel[Kenmerkvraag 8],"",0,1)&amp;""</f>
        <v/>
      </c>
      <c r="Z14" s="33" t="str">
        <f>_xlfn.XLOOKUP(Tabel1[[#This Row],[NLSfB]],OpnameTabel[NL-SfB],OpnameTabel[Kenmerkvraag 9],"",0,1)&amp;""</f>
        <v/>
      </c>
      <c r="AB14" s="33" t="str">
        <f>_xlfn.XLOOKUP(Tabel1[[#This Row],[NLSfB]],OpnameTabel[NL-SfB],OpnameTabel[Kenmerkvraag 10],"",0,1)&amp;""</f>
        <v/>
      </c>
      <c r="AD14" s="120" t="str">
        <f>_xlfn.XLOOKUP(Tabel1[[#This Row],[NLSfB]],OpnameTabel[NL-SfB],OpnameTabel[PPO1],"",0,1)&amp;""</f>
        <v>WTR030-A</v>
      </c>
      <c r="AE14" s="112">
        <f>IF((LEN(Tabel1[[#This Row],[PPO code 1]])&lt;1),"",_xlfn.XLOOKUP(Tabel1[[#This Row],[PPO code 1]],Activiteitenoverzicht[PO - code],Activiteitenoverzicht[Jaar- freq],0))</f>
        <v>1</v>
      </c>
      <c r="AF14" s="121"/>
      <c r="AG14" s="122" t="str">
        <f>_xlfn.XLOOKUP(Tabel1[[#This Row],[NLSfB]],OpnameTabel[NL-SfB],OpnameTabel[PPO2],"",0,1)&amp;""</f>
        <v/>
      </c>
      <c r="AH14" s="111" t="str">
        <f>IF((LEN(Tabel1[[#This Row],[PPO code 2]])&lt;1),"",_xlfn.XLOOKUP(Tabel1[[#This Row],[PPO code 2]],Activiteitenoverzicht[PO - code],Activiteitenoverzicht[Jaar- freq],0))</f>
        <v/>
      </c>
      <c r="AI14" s="121"/>
      <c r="AJ14" s="122" t="str">
        <f>_xlfn.XLOOKUP(Tabel1[[#This Row],[NLSfB]],OpnameTabel[NL-SfB],OpnameTabel[PPO3],"",0,1)&amp;""</f>
        <v/>
      </c>
      <c r="AK14" s="111" t="str">
        <f>IF((LEN(Tabel1[[#This Row],[PPO code 3]])&lt;1),"",_xlfn.XLOOKUP(Tabel1[[#This Row],[PPO code 3]],Activiteitenoverzicht[PO - code],Activiteitenoverzicht[Jaar- freq],0))</f>
        <v/>
      </c>
      <c r="AL14" s="121"/>
      <c r="AM14" s="122" t="str">
        <f>_xlfn.XLOOKUP(Tabel1[[#This Row],[NLSfB]],OpnameTabel[NL-SfB],OpnameTabel[PPO4],"",0,1)&amp;""</f>
        <v/>
      </c>
      <c r="AN14" s="111" t="str">
        <f>IF((LEN(Tabel1[[#This Row],[PPO code 4]])&lt;1),"",_xlfn.XLOOKUP(Tabel1[[#This Row],[PPO code 4]],Activiteitenoverzicht[PO - code],Activiteitenoverzicht[Jaar- freq],0))</f>
        <v/>
      </c>
      <c r="AO14" s="121"/>
      <c r="AP14" s="123">
        <f>IF(ISNUMBER(Tabel1[[#This Row],[Freq 1]]),Tabel1[[#This Row],[Freq 1]]*Tabel1[[#This Row],[Prijs 1]],0)</f>
        <v>0</v>
      </c>
      <c r="AQ14" s="124">
        <f>IF(ISNUMBER(Tabel1[[#This Row],[Freq 2]]),Tabel1[[#This Row],[Freq 2]]*Tabel1[[#This Row],[Prijs 2]],0)</f>
        <v>0</v>
      </c>
      <c r="AR14" s="124">
        <f>IF(ISNUMBER(Tabel1[[#This Row],[Freq 3]]),Tabel1[[#This Row],[Freq 3]]*Tabel1[[#This Row],[Prijs 3]],0)</f>
        <v>0</v>
      </c>
      <c r="AS14" s="124">
        <f>IF(ISNUMBER(Tabel1[[#This Row],[Freq 4]]),Tabel1[[#This Row],[Freq 4]]*Tabel1[[#This Row],[Prijs 4]],0)</f>
        <v>0</v>
      </c>
      <c r="AT14" s="125">
        <f>SUM(Tabel1[[#This Row],[Totaal 1]:[Totaal 4]])</f>
        <v>0</v>
      </c>
    </row>
    <row r="15" spans="1:46" ht="14.25" customHeight="1" x14ac:dyDescent="0.2">
      <c r="A15" s="111">
        <v>1</v>
      </c>
      <c r="B15" s="111" t="s">
        <v>68</v>
      </c>
      <c r="C15" s="111" t="s">
        <v>69</v>
      </c>
      <c r="D15" s="111" t="s">
        <v>70</v>
      </c>
      <c r="E15" s="111">
        <v>10994</v>
      </c>
      <c r="F15" s="111" t="s">
        <v>83</v>
      </c>
      <c r="G15" s="32" t="s">
        <v>84</v>
      </c>
      <c r="H15" s="112" t="str">
        <f>_xlfn.XLOOKUP(Tabel1[[#This Row],[NLSfB]],OpnameTabel[NL-SfB],OpnameTabel[Omschrijving],"",0,1)</f>
        <v>Brandblustoestel draagbaar</v>
      </c>
      <c r="I15" s="32" t="str">
        <f>_xlfn.XLOOKUP(Tabel1[[#This Row],[NLSfB]],OpnameTabel[NL-SfB],OpnameTabel[Categorie],"",0,1)</f>
        <v>Werktuigkundige brandveiligheid</v>
      </c>
      <c r="J15" s="32" t="s">
        <v>80</v>
      </c>
      <c r="L15" s="32">
        <v>1</v>
      </c>
      <c r="M15" s="32">
        <v>2015</v>
      </c>
      <c r="N15" s="32" t="s">
        <v>85</v>
      </c>
      <c r="O15" s="32" t="s">
        <v>77</v>
      </c>
      <c r="P15" s="32" t="str">
        <f>_xlfn.XLOOKUP(Tabel1[[#This Row],[NLSfB]],OpnameTabel[NL-SfB],OpnameTabel[Kenmerkvraag 4],"",0,1)&amp;""</f>
        <v>Blusmiddel</v>
      </c>
      <c r="Q15" s="33" t="s">
        <v>86</v>
      </c>
      <c r="R15" s="33" t="str">
        <f>_xlfn.XLOOKUP(Tabel1[[#This Row],[NLSfB]],OpnameTabel[NL-SfB],OpnameTabel[Kenmerkvraag 5],"",0,1)&amp;""</f>
        <v>Inhoud [kg]</v>
      </c>
      <c r="S15" s="33" t="s">
        <v>87</v>
      </c>
      <c r="T15" s="33" t="str">
        <f>_xlfn.XLOOKUP(Tabel1[[#This Row],[NLSfB]],OpnameTabel[NL-SfB],OpnameTabel[Kenmerkvraag 6],"",0,1)&amp;""</f>
        <v/>
      </c>
      <c r="V15" s="33" t="str">
        <f>_xlfn.XLOOKUP(Tabel1[[#This Row],[NLSfB]],OpnameTabel[NL-SfB],OpnameTabel[Kenmerkvraag 7],"",0,1)&amp;""</f>
        <v/>
      </c>
      <c r="X15" s="33" t="str">
        <f>_xlfn.XLOOKUP(Tabel1[[#This Row],[NLSfB]],OpnameTabel[NL-SfB],OpnameTabel[Kenmerkvraag 8],"",0,1)&amp;""</f>
        <v/>
      </c>
      <c r="Z15" s="33" t="str">
        <f>_xlfn.XLOOKUP(Tabel1[[#This Row],[NLSfB]],OpnameTabel[NL-SfB],OpnameTabel[Kenmerkvraag 9],"",0,1)&amp;""</f>
        <v/>
      </c>
      <c r="AB15" s="33" t="str">
        <f>_xlfn.XLOOKUP(Tabel1[[#This Row],[NLSfB]],OpnameTabel[NL-SfB],OpnameTabel[Kenmerkvraag 10],"",0,1)&amp;""</f>
        <v/>
      </c>
      <c r="AD15" s="120" t="str">
        <f>_xlfn.XLOOKUP(Tabel1[[#This Row],[NLSfB]],OpnameTabel[NL-SfB],OpnameTabel[PPO1],"",0,1)&amp;""</f>
        <v>BRND030-K</v>
      </c>
      <c r="AE15" s="112">
        <f>IF((LEN(Tabel1[[#This Row],[PPO code 1]])&lt;1),"",_xlfn.XLOOKUP(Tabel1[[#This Row],[PPO code 1]],Activiteitenoverzicht[PO - code],Activiteitenoverzicht[Jaar- freq],0))</f>
        <v>0.5</v>
      </c>
      <c r="AF15" s="121"/>
      <c r="AG15" s="122" t="str">
        <f>_xlfn.XLOOKUP(Tabel1[[#This Row],[NLSfB]],OpnameTabel[NL-SfB],OpnameTabel[PPO2],"",0,1)&amp;""</f>
        <v/>
      </c>
      <c r="AH15" s="111" t="str">
        <f>IF((LEN(Tabel1[[#This Row],[PPO code 2]])&lt;1),"",_xlfn.XLOOKUP(Tabel1[[#This Row],[PPO code 2]],Activiteitenoverzicht[PO - code],Activiteitenoverzicht[Jaar- freq],0))</f>
        <v/>
      </c>
      <c r="AI15" s="121"/>
      <c r="AJ15" s="122" t="str">
        <f>_xlfn.XLOOKUP(Tabel1[[#This Row],[NLSfB]],OpnameTabel[NL-SfB],OpnameTabel[PPO3],"",0,1)&amp;""</f>
        <v/>
      </c>
      <c r="AK15" s="111" t="str">
        <f>IF((LEN(Tabel1[[#This Row],[PPO code 3]])&lt;1),"",_xlfn.XLOOKUP(Tabel1[[#This Row],[PPO code 3]],Activiteitenoverzicht[PO - code],Activiteitenoverzicht[Jaar- freq],0))</f>
        <v/>
      </c>
      <c r="AL15" s="121"/>
      <c r="AM15" s="122" t="str">
        <f>_xlfn.XLOOKUP(Tabel1[[#This Row],[NLSfB]],OpnameTabel[NL-SfB],OpnameTabel[PPO4],"",0,1)&amp;""</f>
        <v/>
      </c>
      <c r="AN15" s="111" t="str">
        <f>IF((LEN(Tabel1[[#This Row],[PPO code 4]])&lt;1),"",_xlfn.XLOOKUP(Tabel1[[#This Row],[PPO code 4]],Activiteitenoverzicht[PO - code],Activiteitenoverzicht[Jaar- freq],0))</f>
        <v/>
      </c>
      <c r="AO15" s="121"/>
      <c r="AP15" s="123">
        <f>IF(ISNUMBER(Tabel1[[#This Row],[Freq 1]]),Tabel1[[#This Row],[Freq 1]]*Tabel1[[#This Row],[Prijs 1]],0)</f>
        <v>0</v>
      </c>
      <c r="AQ15" s="124">
        <f>IF(ISNUMBER(Tabel1[[#This Row],[Freq 2]]),Tabel1[[#This Row],[Freq 2]]*Tabel1[[#This Row],[Prijs 2]],0)</f>
        <v>0</v>
      </c>
      <c r="AR15" s="124">
        <f>IF(ISNUMBER(Tabel1[[#This Row],[Freq 3]]),Tabel1[[#This Row],[Freq 3]]*Tabel1[[#This Row],[Prijs 3]],0)</f>
        <v>0</v>
      </c>
      <c r="AS15" s="124">
        <f>IF(ISNUMBER(Tabel1[[#This Row],[Freq 4]]),Tabel1[[#This Row],[Freq 4]]*Tabel1[[#This Row],[Prijs 4]],0)</f>
        <v>0</v>
      </c>
      <c r="AT15" s="125">
        <f>SUM(Tabel1[[#This Row],[Totaal 1]:[Totaal 4]])</f>
        <v>0</v>
      </c>
    </row>
    <row r="16" spans="1:46" ht="14.25" customHeight="1" x14ac:dyDescent="0.2">
      <c r="A16" s="111">
        <v>1</v>
      </c>
      <c r="B16" s="111" t="s">
        <v>68</v>
      </c>
      <c r="C16" s="111" t="s">
        <v>69</v>
      </c>
      <c r="D16" s="111" t="s">
        <v>70</v>
      </c>
      <c r="E16" s="111">
        <v>10994</v>
      </c>
      <c r="F16" s="111" t="s">
        <v>88</v>
      </c>
      <c r="G16" s="32" t="s">
        <v>84</v>
      </c>
      <c r="H16" s="112" t="str">
        <f>_xlfn.XLOOKUP(Tabel1[[#This Row],[NLSfB]],OpnameTabel[NL-SfB],OpnameTabel[Omschrijving],"",0,1)</f>
        <v>Brandblustoestel draagbaar</v>
      </c>
      <c r="I16" s="32" t="str">
        <f>_xlfn.XLOOKUP(Tabel1[[#This Row],[NLSfB]],OpnameTabel[NL-SfB],OpnameTabel[Categorie],"",0,1)</f>
        <v>Werktuigkundige brandveiligheid</v>
      </c>
      <c r="J16" s="32" t="s">
        <v>80</v>
      </c>
      <c r="L16" s="32">
        <v>2</v>
      </c>
      <c r="M16" s="32">
        <v>2015</v>
      </c>
      <c r="N16" s="32" t="s">
        <v>85</v>
      </c>
      <c r="O16" s="32" t="s">
        <v>77</v>
      </c>
      <c r="P16" s="32" t="str">
        <f>_xlfn.XLOOKUP(Tabel1[[#This Row],[NLSfB]],OpnameTabel[NL-SfB],OpnameTabel[Kenmerkvraag 4],"",0,1)&amp;""</f>
        <v>Blusmiddel</v>
      </c>
      <c r="Q16" s="33" t="s">
        <v>89</v>
      </c>
      <c r="R16" s="33" t="str">
        <f>_xlfn.XLOOKUP(Tabel1[[#This Row],[NLSfB]],OpnameTabel[NL-SfB],OpnameTabel[Kenmerkvraag 5],"",0,1)&amp;""</f>
        <v>Inhoud [kg]</v>
      </c>
      <c r="S16" s="33" t="s">
        <v>90</v>
      </c>
      <c r="T16" s="33" t="str">
        <f>_xlfn.XLOOKUP(Tabel1[[#This Row],[NLSfB]],OpnameTabel[NL-SfB],OpnameTabel[Kenmerkvraag 6],"",0,1)&amp;""</f>
        <v/>
      </c>
      <c r="V16" s="33" t="str">
        <f>_xlfn.XLOOKUP(Tabel1[[#This Row],[NLSfB]],OpnameTabel[NL-SfB],OpnameTabel[Kenmerkvraag 7],"",0,1)&amp;""</f>
        <v/>
      </c>
      <c r="X16" s="33" t="str">
        <f>_xlfn.XLOOKUP(Tabel1[[#This Row],[NLSfB]],OpnameTabel[NL-SfB],OpnameTabel[Kenmerkvraag 8],"",0,1)&amp;""</f>
        <v/>
      </c>
      <c r="Z16" s="33" t="str">
        <f>_xlfn.XLOOKUP(Tabel1[[#This Row],[NLSfB]],OpnameTabel[NL-SfB],OpnameTabel[Kenmerkvraag 9],"",0,1)&amp;""</f>
        <v/>
      </c>
      <c r="AB16" s="33" t="str">
        <f>_xlfn.XLOOKUP(Tabel1[[#This Row],[NLSfB]],OpnameTabel[NL-SfB],OpnameTabel[Kenmerkvraag 10],"",0,1)&amp;""</f>
        <v/>
      </c>
      <c r="AD16" s="120" t="str">
        <f>_xlfn.XLOOKUP(Tabel1[[#This Row],[NLSfB]],OpnameTabel[NL-SfB],OpnameTabel[PPO1],"",0,1)&amp;""</f>
        <v>BRND030-K</v>
      </c>
      <c r="AE16" s="112">
        <f>IF((LEN(Tabel1[[#This Row],[PPO code 1]])&lt;1),"",_xlfn.XLOOKUP(Tabel1[[#This Row],[PPO code 1]],Activiteitenoverzicht[PO - code],Activiteitenoverzicht[Jaar- freq],0))</f>
        <v>0.5</v>
      </c>
      <c r="AF16" s="121"/>
      <c r="AG16" s="122" t="str">
        <f>_xlfn.XLOOKUP(Tabel1[[#This Row],[NLSfB]],OpnameTabel[NL-SfB],OpnameTabel[PPO2],"",0,1)&amp;""</f>
        <v/>
      </c>
      <c r="AH16" s="111" t="str">
        <f>IF((LEN(Tabel1[[#This Row],[PPO code 2]])&lt;1),"",_xlfn.XLOOKUP(Tabel1[[#This Row],[PPO code 2]],Activiteitenoverzicht[PO - code],Activiteitenoverzicht[Jaar- freq],0))</f>
        <v/>
      </c>
      <c r="AI16" s="121"/>
      <c r="AJ16" s="122" t="str">
        <f>_xlfn.XLOOKUP(Tabel1[[#This Row],[NLSfB]],OpnameTabel[NL-SfB],OpnameTabel[PPO3],"",0,1)&amp;""</f>
        <v/>
      </c>
      <c r="AK16" s="111" t="str">
        <f>IF((LEN(Tabel1[[#This Row],[PPO code 3]])&lt;1),"",_xlfn.XLOOKUP(Tabel1[[#This Row],[PPO code 3]],Activiteitenoverzicht[PO - code],Activiteitenoverzicht[Jaar- freq],0))</f>
        <v/>
      </c>
      <c r="AL16" s="121"/>
      <c r="AM16" s="122" t="str">
        <f>_xlfn.XLOOKUP(Tabel1[[#This Row],[NLSfB]],OpnameTabel[NL-SfB],OpnameTabel[PPO4],"",0,1)&amp;""</f>
        <v/>
      </c>
      <c r="AN16" s="111" t="str">
        <f>IF((LEN(Tabel1[[#This Row],[PPO code 4]])&lt;1),"",_xlfn.XLOOKUP(Tabel1[[#This Row],[PPO code 4]],Activiteitenoverzicht[PO - code],Activiteitenoverzicht[Jaar- freq],0))</f>
        <v/>
      </c>
      <c r="AO16" s="121"/>
      <c r="AP16" s="123">
        <f>IF(ISNUMBER(Tabel1[[#This Row],[Freq 1]]),Tabel1[[#This Row],[Freq 1]]*Tabel1[[#This Row],[Prijs 1]],0)</f>
        <v>0</v>
      </c>
      <c r="AQ16" s="124">
        <f>IF(ISNUMBER(Tabel1[[#This Row],[Freq 2]]),Tabel1[[#This Row],[Freq 2]]*Tabel1[[#This Row],[Prijs 2]],0)</f>
        <v>0</v>
      </c>
      <c r="AR16" s="124">
        <f>IF(ISNUMBER(Tabel1[[#This Row],[Freq 3]]),Tabel1[[#This Row],[Freq 3]]*Tabel1[[#This Row],[Prijs 3]],0)</f>
        <v>0</v>
      </c>
      <c r="AS16" s="124">
        <f>IF(ISNUMBER(Tabel1[[#This Row],[Freq 4]]),Tabel1[[#This Row],[Freq 4]]*Tabel1[[#This Row],[Prijs 4]],0)</f>
        <v>0</v>
      </c>
      <c r="AT16" s="125">
        <f>SUM(Tabel1[[#This Row],[Totaal 1]:[Totaal 4]])</f>
        <v>0</v>
      </c>
    </row>
    <row r="17" spans="1:46" ht="14.25" customHeight="1" x14ac:dyDescent="0.2">
      <c r="A17" s="111">
        <v>1</v>
      </c>
      <c r="B17" s="111" t="s">
        <v>68</v>
      </c>
      <c r="C17" s="111" t="s">
        <v>69</v>
      </c>
      <c r="D17" s="111" t="s">
        <v>70</v>
      </c>
      <c r="E17" s="111">
        <v>10994</v>
      </c>
      <c r="F17" s="111" t="s">
        <v>91</v>
      </c>
      <c r="G17" s="32" t="s">
        <v>84</v>
      </c>
      <c r="H17" s="112" t="str">
        <f>_xlfn.XLOOKUP(Tabel1[[#This Row],[NLSfB]],OpnameTabel[NL-SfB],OpnameTabel[Omschrijving],"",0,1)</f>
        <v>Brandblustoestel draagbaar</v>
      </c>
      <c r="I17" s="32" t="str">
        <f>_xlfn.XLOOKUP(Tabel1[[#This Row],[NLSfB]],OpnameTabel[NL-SfB],OpnameTabel[Categorie],"",0,1)</f>
        <v>Werktuigkundige brandveiligheid</v>
      </c>
      <c r="J17" s="32" t="s">
        <v>92</v>
      </c>
      <c r="L17" s="32">
        <v>1</v>
      </c>
      <c r="M17" s="32">
        <v>2012</v>
      </c>
      <c r="N17" s="32" t="s">
        <v>93</v>
      </c>
      <c r="O17" s="32" t="s">
        <v>77</v>
      </c>
      <c r="P17" s="32" t="str">
        <f>_xlfn.XLOOKUP(Tabel1[[#This Row],[NLSfB]],OpnameTabel[NL-SfB],OpnameTabel[Kenmerkvraag 4],"",0,1)&amp;""</f>
        <v>Blusmiddel</v>
      </c>
      <c r="Q17" s="33" t="s">
        <v>86</v>
      </c>
      <c r="R17" s="33" t="str">
        <f>_xlfn.XLOOKUP(Tabel1[[#This Row],[NLSfB]],OpnameTabel[NL-SfB],OpnameTabel[Kenmerkvraag 5],"",0,1)&amp;""</f>
        <v>Inhoud [kg]</v>
      </c>
      <c r="S17" s="33" t="s">
        <v>94</v>
      </c>
      <c r="T17" s="33" t="str">
        <f>_xlfn.XLOOKUP(Tabel1[[#This Row],[NLSfB]],OpnameTabel[NL-SfB],OpnameTabel[Kenmerkvraag 6],"",0,1)&amp;""</f>
        <v/>
      </c>
      <c r="V17" s="33" t="str">
        <f>_xlfn.XLOOKUP(Tabel1[[#This Row],[NLSfB]],OpnameTabel[NL-SfB],OpnameTabel[Kenmerkvraag 7],"",0,1)&amp;""</f>
        <v/>
      </c>
      <c r="X17" s="33" t="str">
        <f>_xlfn.XLOOKUP(Tabel1[[#This Row],[NLSfB]],OpnameTabel[NL-SfB],OpnameTabel[Kenmerkvraag 8],"",0,1)&amp;""</f>
        <v/>
      </c>
      <c r="Z17" s="33" t="str">
        <f>_xlfn.XLOOKUP(Tabel1[[#This Row],[NLSfB]],OpnameTabel[NL-SfB],OpnameTabel[Kenmerkvraag 9],"",0,1)&amp;""</f>
        <v/>
      </c>
      <c r="AB17" s="33" t="str">
        <f>_xlfn.XLOOKUP(Tabel1[[#This Row],[NLSfB]],OpnameTabel[NL-SfB],OpnameTabel[Kenmerkvraag 10],"",0,1)&amp;""</f>
        <v/>
      </c>
      <c r="AD17" s="120" t="str">
        <f>_xlfn.XLOOKUP(Tabel1[[#This Row],[NLSfB]],OpnameTabel[NL-SfB],OpnameTabel[PPO1],"",0,1)&amp;""</f>
        <v>BRND030-K</v>
      </c>
      <c r="AE17" s="112">
        <f>IF((LEN(Tabel1[[#This Row],[PPO code 1]])&lt;1),"",_xlfn.XLOOKUP(Tabel1[[#This Row],[PPO code 1]],Activiteitenoverzicht[PO - code],Activiteitenoverzicht[Jaar- freq],0))</f>
        <v>0.5</v>
      </c>
      <c r="AF17" s="121"/>
      <c r="AG17" s="122" t="str">
        <f>_xlfn.XLOOKUP(Tabel1[[#This Row],[NLSfB]],OpnameTabel[NL-SfB],OpnameTabel[PPO2],"",0,1)&amp;""</f>
        <v/>
      </c>
      <c r="AH17" s="111" t="str">
        <f>IF((LEN(Tabel1[[#This Row],[PPO code 2]])&lt;1),"",_xlfn.XLOOKUP(Tabel1[[#This Row],[PPO code 2]],Activiteitenoverzicht[PO - code],Activiteitenoverzicht[Jaar- freq],0))</f>
        <v/>
      </c>
      <c r="AI17" s="121"/>
      <c r="AJ17" s="122" t="str">
        <f>_xlfn.XLOOKUP(Tabel1[[#This Row],[NLSfB]],OpnameTabel[NL-SfB],OpnameTabel[PPO3],"",0,1)&amp;""</f>
        <v/>
      </c>
      <c r="AK17" s="111" t="str">
        <f>IF((LEN(Tabel1[[#This Row],[PPO code 3]])&lt;1),"",_xlfn.XLOOKUP(Tabel1[[#This Row],[PPO code 3]],Activiteitenoverzicht[PO - code],Activiteitenoverzicht[Jaar- freq],0))</f>
        <v/>
      </c>
      <c r="AL17" s="121"/>
      <c r="AM17" s="122" t="str">
        <f>_xlfn.XLOOKUP(Tabel1[[#This Row],[NLSfB]],OpnameTabel[NL-SfB],OpnameTabel[PPO4],"",0,1)&amp;""</f>
        <v/>
      </c>
      <c r="AN17" s="111" t="str">
        <f>IF((LEN(Tabel1[[#This Row],[PPO code 4]])&lt;1),"",_xlfn.XLOOKUP(Tabel1[[#This Row],[PPO code 4]],Activiteitenoverzicht[PO - code],Activiteitenoverzicht[Jaar- freq],0))</f>
        <v/>
      </c>
      <c r="AO17" s="121"/>
      <c r="AP17" s="123">
        <f>IF(ISNUMBER(Tabel1[[#This Row],[Freq 1]]),Tabel1[[#This Row],[Freq 1]]*Tabel1[[#This Row],[Prijs 1]],0)</f>
        <v>0</v>
      </c>
      <c r="AQ17" s="124">
        <f>IF(ISNUMBER(Tabel1[[#This Row],[Freq 2]]),Tabel1[[#This Row],[Freq 2]]*Tabel1[[#This Row],[Prijs 2]],0)</f>
        <v>0</v>
      </c>
      <c r="AR17" s="124">
        <f>IF(ISNUMBER(Tabel1[[#This Row],[Freq 3]]),Tabel1[[#This Row],[Freq 3]]*Tabel1[[#This Row],[Prijs 3]],0)</f>
        <v>0</v>
      </c>
      <c r="AS17" s="124">
        <f>IF(ISNUMBER(Tabel1[[#This Row],[Freq 4]]),Tabel1[[#This Row],[Freq 4]]*Tabel1[[#This Row],[Prijs 4]],0)</f>
        <v>0</v>
      </c>
      <c r="AT17" s="125">
        <f>SUM(Tabel1[[#This Row],[Totaal 1]:[Totaal 4]])</f>
        <v>0</v>
      </c>
    </row>
    <row r="18" spans="1:46" ht="14.25" customHeight="1" x14ac:dyDescent="0.2">
      <c r="A18" s="111">
        <v>1</v>
      </c>
      <c r="B18" s="111" t="s">
        <v>68</v>
      </c>
      <c r="C18" s="111" t="s">
        <v>69</v>
      </c>
      <c r="D18" s="111" t="s">
        <v>70</v>
      </c>
      <c r="E18" s="111">
        <v>10994</v>
      </c>
      <c r="F18" s="111" t="s">
        <v>95</v>
      </c>
      <c r="G18" s="32" t="s">
        <v>84</v>
      </c>
      <c r="H18" s="112" t="str">
        <f>_xlfn.XLOOKUP(Tabel1[[#This Row],[NLSfB]],OpnameTabel[NL-SfB],OpnameTabel[Omschrijving],"",0,1)</f>
        <v>Brandblustoestel draagbaar</v>
      </c>
      <c r="I18" s="32" t="str">
        <f>_xlfn.XLOOKUP(Tabel1[[#This Row],[NLSfB]],OpnameTabel[NL-SfB],OpnameTabel[Categorie],"",0,1)</f>
        <v>Werktuigkundige brandveiligheid</v>
      </c>
      <c r="J18" s="32" t="s">
        <v>96</v>
      </c>
      <c r="L18" s="32">
        <v>2</v>
      </c>
      <c r="M18" s="32">
        <v>2015</v>
      </c>
      <c r="N18" s="32" t="s">
        <v>85</v>
      </c>
      <c r="O18" s="32" t="s">
        <v>77</v>
      </c>
      <c r="P18" s="32" t="str">
        <f>_xlfn.XLOOKUP(Tabel1[[#This Row],[NLSfB]],OpnameTabel[NL-SfB],OpnameTabel[Kenmerkvraag 4],"",0,1)&amp;""</f>
        <v>Blusmiddel</v>
      </c>
      <c r="Q18" s="33" t="s">
        <v>89</v>
      </c>
      <c r="R18" s="33" t="str">
        <f>_xlfn.XLOOKUP(Tabel1[[#This Row],[NLSfB]],OpnameTabel[NL-SfB],OpnameTabel[Kenmerkvraag 5],"",0,1)&amp;""</f>
        <v>Inhoud [kg]</v>
      </c>
      <c r="S18" s="33" t="s">
        <v>90</v>
      </c>
      <c r="T18" s="33" t="str">
        <f>_xlfn.XLOOKUP(Tabel1[[#This Row],[NLSfB]],OpnameTabel[NL-SfB],OpnameTabel[Kenmerkvraag 6],"",0,1)&amp;""</f>
        <v/>
      </c>
      <c r="V18" s="33" t="str">
        <f>_xlfn.XLOOKUP(Tabel1[[#This Row],[NLSfB]],OpnameTabel[NL-SfB],OpnameTabel[Kenmerkvraag 7],"",0,1)&amp;""</f>
        <v/>
      </c>
      <c r="X18" s="33" t="str">
        <f>_xlfn.XLOOKUP(Tabel1[[#This Row],[NLSfB]],OpnameTabel[NL-SfB],OpnameTabel[Kenmerkvraag 8],"",0,1)&amp;""</f>
        <v/>
      </c>
      <c r="Z18" s="33" t="str">
        <f>_xlfn.XLOOKUP(Tabel1[[#This Row],[NLSfB]],OpnameTabel[NL-SfB],OpnameTabel[Kenmerkvraag 9],"",0,1)&amp;""</f>
        <v/>
      </c>
      <c r="AB18" s="33" t="str">
        <f>_xlfn.XLOOKUP(Tabel1[[#This Row],[NLSfB]],OpnameTabel[NL-SfB],OpnameTabel[Kenmerkvraag 10],"",0,1)&amp;""</f>
        <v/>
      </c>
      <c r="AD18" s="120" t="str">
        <f>_xlfn.XLOOKUP(Tabel1[[#This Row],[NLSfB]],OpnameTabel[NL-SfB],OpnameTabel[PPO1],"",0,1)&amp;""</f>
        <v>BRND030-K</v>
      </c>
      <c r="AE18" s="112">
        <f>IF((LEN(Tabel1[[#This Row],[PPO code 1]])&lt;1),"",_xlfn.XLOOKUP(Tabel1[[#This Row],[PPO code 1]],Activiteitenoverzicht[PO - code],Activiteitenoverzicht[Jaar- freq],0))</f>
        <v>0.5</v>
      </c>
      <c r="AF18" s="121"/>
      <c r="AG18" s="122" t="str">
        <f>_xlfn.XLOOKUP(Tabel1[[#This Row],[NLSfB]],OpnameTabel[NL-SfB],OpnameTabel[PPO2],"",0,1)&amp;""</f>
        <v/>
      </c>
      <c r="AH18" s="111" t="str">
        <f>IF((LEN(Tabel1[[#This Row],[PPO code 2]])&lt;1),"",_xlfn.XLOOKUP(Tabel1[[#This Row],[PPO code 2]],Activiteitenoverzicht[PO - code],Activiteitenoverzicht[Jaar- freq],0))</f>
        <v/>
      </c>
      <c r="AI18" s="121"/>
      <c r="AJ18" s="122" t="str">
        <f>_xlfn.XLOOKUP(Tabel1[[#This Row],[NLSfB]],OpnameTabel[NL-SfB],OpnameTabel[PPO3],"",0,1)&amp;""</f>
        <v/>
      </c>
      <c r="AK18" s="111" t="str">
        <f>IF((LEN(Tabel1[[#This Row],[PPO code 3]])&lt;1),"",_xlfn.XLOOKUP(Tabel1[[#This Row],[PPO code 3]],Activiteitenoverzicht[PO - code],Activiteitenoverzicht[Jaar- freq],0))</f>
        <v/>
      </c>
      <c r="AL18" s="121"/>
      <c r="AM18" s="122" t="str">
        <f>_xlfn.XLOOKUP(Tabel1[[#This Row],[NLSfB]],OpnameTabel[NL-SfB],OpnameTabel[PPO4],"",0,1)&amp;""</f>
        <v/>
      </c>
      <c r="AN18" s="111" t="str">
        <f>IF((LEN(Tabel1[[#This Row],[PPO code 4]])&lt;1),"",_xlfn.XLOOKUP(Tabel1[[#This Row],[PPO code 4]],Activiteitenoverzicht[PO - code],Activiteitenoverzicht[Jaar- freq],0))</f>
        <v/>
      </c>
      <c r="AO18" s="121"/>
      <c r="AP18" s="123">
        <f>IF(ISNUMBER(Tabel1[[#This Row],[Freq 1]]),Tabel1[[#This Row],[Freq 1]]*Tabel1[[#This Row],[Prijs 1]],0)</f>
        <v>0</v>
      </c>
      <c r="AQ18" s="124">
        <f>IF(ISNUMBER(Tabel1[[#This Row],[Freq 2]]),Tabel1[[#This Row],[Freq 2]]*Tabel1[[#This Row],[Prijs 2]],0)</f>
        <v>0</v>
      </c>
      <c r="AR18" s="124">
        <f>IF(ISNUMBER(Tabel1[[#This Row],[Freq 3]]),Tabel1[[#This Row],[Freq 3]]*Tabel1[[#This Row],[Prijs 3]],0)</f>
        <v>0</v>
      </c>
      <c r="AS18" s="124">
        <f>IF(ISNUMBER(Tabel1[[#This Row],[Freq 4]]),Tabel1[[#This Row],[Freq 4]]*Tabel1[[#This Row],[Prijs 4]],0)</f>
        <v>0</v>
      </c>
      <c r="AT18" s="125">
        <f>SUM(Tabel1[[#This Row],[Totaal 1]:[Totaal 4]])</f>
        <v>0</v>
      </c>
    </row>
    <row r="19" spans="1:46" ht="14.25" customHeight="1" x14ac:dyDescent="0.2">
      <c r="A19" s="111">
        <v>1</v>
      </c>
      <c r="B19" s="111" t="s">
        <v>68</v>
      </c>
      <c r="C19" s="111" t="s">
        <v>69</v>
      </c>
      <c r="D19" s="111" t="s">
        <v>70</v>
      </c>
      <c r="E19" s="111">
        <v>10994</v>
      </c>
      <c r="F19" s="111" t="s">
        <v>97</v>
      </c>
      <c r="G19" s="32" t="s">
        <v>84</v>
      </c>
      <c r="H19" s="112" t="str">
        <f>_xlfn.XLOOKUP(Tabel1[[#This Row],[NLSfB]],OpnameTabel[NL-SfB],OpnameTabel[Omschrijving],"",0,1)</f>
        <v>Brandblustoestel draagbaar</v>
      </c>
      <c r="I19" s="32" t="str">
        <f>_xlfn.XLOOKUP(Tabel1[[#This Row],[NLSfB]],OpnameTabel[NL-SfB],OpnameTabel[Categorie],"",0,1)</f>
        <v>Werktuigkundige brandveiligheid</v>
      </c>
      <c r="J19" s="32" t="s">
        <v>98</v>
      </c>
      <c r="L19" s="32">
        <v>2</v>
      </c>
      <c r="M19" s="32">
        <v>2015</v>
      </c>
      <c r="N19" s="32" t="s">
        <v>99</v>
      </c>
      <c r="O19" s="32" t="s">
        <v>77</v>
      </c>
      <c r="P19" s="32" t="str">
        <f>_xlfn.XLOOKUP(Tabel1[[#This Row],[NLSfB]],OpnameTabel[NL-SfB],OpnameTabel[Kenmerkvraag 4],"",0,1)&amp;""</f>
        <v>Blusmiddel</v>
      </c>
      <c r="Q19" s="33" t="s">
        <v>86</v>
      </c>
      <c r="R19" s="33" t="str">
        <f>_xlfn.XLOOKUP(Tabel1[[#This Row],[NLSfB]],OpnameTabel[NL-SfB],OpnameTabel[Kenmerkvraag 5],"",0,1)&amp;""</f>
        <v>Inhoud [kg]</v>
      </c>
      <c r="S19" s="33" t="s">
        <v>87</v>
      </c>
      <c r="T19" s="33" t="str">
        <f>_xlfn.XLOOKUP(Tabel1[[#This Row],[NLSfB]],OpnameTabel[NL-SfB],OpnameTabel[Kenmerkvraag 6],"",0,1)&amp;""</f>
        <v/>
      </c>
      <c r="V19" s="33" t="str">
        <f>_xlfn.XLOOKUP(Tabel1[[#This Row],[NLSfB]],OpnameTabel[NL-SfB],OpnameTabel[Kenmerkvraag 7],"",0,1)&amp;""</f>
        <v/>
      </c>
      <c r="X19" s="33" t="str">
        <f>_xlfn.XLOOKUP(Tabel1[[#This Row],[NLSfB]],OpnameTabel[NL-SfB],OpnameTabel[Kenmerkvraag 8],"",0,1)&amp;""</f>
        <v/>
      </c>
      <c r="Z19" s="33" t="str">
        <f>_xlfn.XLOOKUP(Tabel1[[#This Row],[NLSfB]],OpnameTabel[NL-SfB],OpnameTabel[Kenmerkvraag 9],"",0,1)&amp;""</f>
        <v/>
      </c>
      <c r="AB19" s="33" t="str">
        <f>_xlfn.XLOOKUP(Tabel1[[#This Row],[NLSfB]],OpnameTabel[NL-SfB],OpnameTabel[Kenmerkvraag 10],"",0,1)&amp;""</f>
        <v/>
      </c>
      <c r="AD19" s="120" t="str">
        <f>_xlfn.XLOOKUP(Tabel1[[#This Row],[NLSfB]],OpnameTabel[NL-SfB],OpnameTabel[PPO1],"",0,1)&amp;""</f>
        <v>BRND030-K</v>
      </c>
      <c r="AE19" s="112">
        <f>IF((LEN(Tabel1[[#This Row],[PPO code 1]])&lt;1),"",_xlfn.XLOOKUP(Tabel1[[#This Row],[PPO code 1]],Activiteitenoverzicht[PO - code],Activiteitenoverzicht[Jaar- freq],0))</f>
        <v>0.5</v>
      </c>
      <c r="AF19" s="121"/>
      <c r="AG19" s="122" t="str">
        <f>_xlfn.XLOOKUP(Tabel1[[#This Row],[NLSfB]],OpnameTabel[NL-SfB],OpnameTabel[PPO2],"",0,1)&amp;""</f>
        <v/>
      </c>
      <c r="AH19" s="111" t="str">
        <f>IF((LEN(Tabel1[[#This Row],[PPO code 2]])&lt;1),"",_xlfn.XLOOKUP(Tabel1[[#This Row],[PPO code 2]],Activiteitenoverzicht[PO - code],Activiteitenoverzicht[Jaar- freq],0))</f>
        <v/>
      </c>
      <c r="AI19" s="121"/>
      <c r="AJ19" s="122" t="str">
        <f>_xlfn.XLOOKUP(Tabel1[[#This Row],[NLSfB]],OpnameTabel[NL-SfB],OpnameTabel[PPO3],"",0,1)&amp;""</f>
        <v/>
      </c>
      <c r="AK19" s="111" t="str">
        <f>IF((LEN(Tabel1[[#This Row],[PPO code 3]])&lt;1),"",_xlfn.XLOOKUP(Tabel1[[#This Row],[PPO code 3]],Activiteitenoverzicht[PO - code],Activiteitenoverzicht[Jaar- freq],0))</f>
        <v/>
      </c>
      <c r="AL19" s="121"/>
      <c r="AM19" s="122" t="str">
        <f>_xlfn.XLOOKUP(Tabel1[[#This Row],[NLSfB]],OpnameTabel[NL-SfB],OpnameTabel[PPO4],"",0,1)&amp;""</f>
        <v/>
      </c>
      <c r="AN19" s="111" t="str">
        <f>IF((LEN(Tabel1[[#This Row],[PPO code 4]])&lt;1),"",_xlfn.XLOOKUP(Tabel1[[#This Row],[PPO code 4]],Activiteitenoverzicht[PO - code],Activiteitenoverzicht[Jaar- freq],0))</f>
        <v/>
      </c>
      <c r="AO19" s="121"/>
      <c r="AP19" s="123">
        <f>IF(ISNUMBER(Tabel1[[#This Row],[Freq 1]]),Tabel1[[#This Row],[Freq 1]]*Tabel1[[#This Row],[Prijs 1]],0)</f>
        <v>0</v>
      </c>
      <c r="AQ19" s="124">
        <f>IF(ISNUMBER(Tabel1[[#This Row],[Freq 2]]),Tabel1[[#This Row],[Freq 2]]*Tabel1[[#This Row],[Prijs 2]],0)</f>
        <v>0</v>
      </c>
      <c r="AR19" s="124">
        <f>IF(ISNUMBER(Tabel1[[#This Row],[Freq 3]]),Tabel1[[#This Row],[Freq 3]]*Tabel1[[#This Row],[Prijs 3]],0)</f>
        <v>0</v>
      </c>
      <c r="AS19" s="124">
        <f>IF(ISNUMBER(Tabel1[[#This Row],[Freq 4]]),Tabel1[[#This Row],[Freq 4]]*Tabel1[[#This Row],[Prijs 4]],0)</f>
        <v>0</v>
      </c>
      <c r="AT19" s="125">
        <f>SUM(Tabel1[[#This Row],[Totaal 1]:[Totaal 4]])</f>
        <v>0</v>
      </c>
    </row>
    <row r="20" spans="1:46" ht="14.25" customHeight="1" x14ac:dyDescent="0.2">
      <c r="A20" s="111">
        <v>1</v>
      </c>
      <c r="B20" s="111" t="s">
        <v>68</v>
      </c>
      <c r="C20" s="111" t="s">
        <v>69</v>
      </c>
      <c r="D20" s="111" t="s">
        <v>70</v>
      </c>
      <c r="E20" s="111">
        <v>10994</v>
      </c>
      <c r="F20" s="111" t="s">
        <v>100</v>
      </c>
      <c r="G20" s="32" t="s">
        <v>84</v>
      </c>
      <c r="H20" s="112" t="str">
        <f>_xlfn.XLOOKUP(Tabel1[[#This Row],[NLSfB]],OpnameTabel[NL-SfB],OpnameTabel[Omschrijving],"",0,1)</f>
        <v>Brandblustoestel draagbaar</v>
      </c>
      <c r="I20" s="32" t="str">
        <f>_xlfn.XLOOKUP(Tabel1[[#This Row],[NLSfB]],OpnameTabel[NL-SfB],OpnameTabel[Categorie],"",0,1)</f>
        <v>Werktuigkundige brandveiligheid</v>
      </c>
      <c r="J20" s="32" t="s">
        <v>101</v>
      </c>
      <c r="L20" s="32">
        <v>1</v>
      </c>
      <c r="M20" s="32">
        <v>2015</v>
      </c>
      <c r="N20" s="32" t="s">
        <v>85</v>
      </c>
      <c r="O20" s="32" t="s">
        <v>77</v>
      </c>
      <c r="P20" s="32" t="str">
        <f>_xlfn.XLOOKUP(Tabel1[[#This Row],[NLSfB]],OpnameTabel[NL-SfB],OpnameTabel[Kenmerkvraag 4],"",0,1)&amp;""</f>
        <v>Blusmiddel</v>
      </c>
      <c r="Q20" s="33" t="s">
        <v>89</v>
      </c>
      <c r="R20" s="33" t="str">
        <f>_xlfn.XLOOKUP(Tabel1[[#This Row],[NLSfB]],OpnameTabel[NL-SfB],OpnameTabel[Kenmerkvraag 5],"",0,1)&amp;""</f>
        <v>Inhoud [kg]</v>
      </c>
      <c r="S20" s="33" t="s">
        <v>90</v>
      </c>
      <c r="T20" s="33" t="str">
        <f>_xlfn.XLOOKUP(Tabel1[[#This Row],[NLSfB]],OpnameTabel[NL-SfB],OpnameTabel[Kenmerkvraag 6],"",0,1)&amp;""</f>
        <v/>
      </c>
      <c r="V20" s="33" t="str">
        <f>_xlfn.XLOOKUP(Tabel1[[#This Row],[NLSfB]],OpnameTabel[NL-SfB],OpnameTabel[Kenmerkvraag 7],"",0,1)&amp;""</f>
        <v/>
      </c>
      <c r="X20" s="33" t="str">
        <f>_xlfn.XLOOKUP(Tabel1[[#This Row],[NLSfB]],OpnameTabel[NL-SfB],OpnameTabel[Kenmerkvraag 8],"",0,1)&amp;""</f>
        <v/>
      </c>
      <c r="Z20" s="33" t="str">
        <f>_xlfn.XLOOKUP(Tabel1[[#This Row],[NLSfB]],OpnameTabel[NL-SfB],OpnameTabel[Kenmerkvraag 9],"",0,1)&amp;""</f>
        <v/>
      </c>
      <c r="AB20" s="33" t="str">
        <f>_xlfn.XLOOKUP(Tabel1[[#This Row],[NLSfB]],OpnameTabel[NL-SfB],OpnameTabel[Kenmerkvraag 10],"",0,1)&amp;""</f>
        <v/>
      </c>
      <c r="AD20" s="120" t="str">
        <f>_xlfn.XLOOKUP(Tabel1[[#This Row],[NLSfB]],OpnameTabel[NL-SfB],OpnameTabel[PPO1],"",0,1)&amp;""</f>
        <v>BRND030-K</v>
      </c>
      <c r="AE20" s="112">
        <f>IF((LEN(Tabel1[[#This Row],[PPO code 1]])&lt;1),"",_xlfn.XLOOKUP(Tabel1[[#This Row],[PPO code 1]],Activiteitenoverzicht[PO - code],Activiteitenoverzicht[Jaar- freq],0))</f>
        <v>0.5</v>
      </c>
      <c r="AF20" s="121"/>
      <c r="AG20" s="122" t="str">
        <f>_xlfn.XLOOKUP(Tabel1[[#This Row],[NLSfB]],OpnameTabel[NL-SfB],OpnameTabel[PPO2],"",0,1)&amp;""</f>
        <v/>
      </c>
      <c r="AH20" s="111" t="str">
        <f>IF((LEN(Tabel1[[#This Row],[PPO code 2]])&lt;1),"",_xlfn.XLOOKUP(Tabel1[[#This Row],[PPO code 2]],Activiteitenoverzicht[PO - code],Activiteitenoverzicht[Jaar- freq],0))</f>
        <v/>
      </c>
      <c r="AI20" s="121"/>
      <c r="AJ20" s="122" t="str">
        <f>_xlfn.XLOOKUP(Tabel1[[#This Row],[NLSfB]],OpnameTabel[NL-SfB],OpnameTabel[PPO3],"",0,1)&amp;""</f>
        <v/>
      </c>
      <c r="AK20" s="111" t="str">
        <f>IF((LEN(Tabel1[[#This Row],[PPO code 3]])&lt;1),"",_xlfn.XLOOKUP(Tabel1[[#This Row],[PPO code 3]],Activiteitenoverzicht[PO - code],Activiteitenoverzicht[Jaar- freq],0))</f>
        <v/>
      </c>
      <c r="AL20" s="121"/>
      <c r="AM20" s="122" t="str">
        <f>_xlfn.XLOOKUP(Tabel1[[#This Row],[NLSfB]],OpnameTabel[NL-SfB],OpnameTabel[PPO4],"",0,1)&amp;""</f>
        <v/>
      </c>
      <c r="AN20" s="111" t="str">
        <f>IF((LEN(Tabel1[[#This Row],[PPO code 4]])&lt;1),"",_xlfn.XLOOKUP(Tabel1[[#This Row],[PPO code 4]],Activiteitenoverzicht[PO - code],Activiteitenoverzicht[Jaar- freq],0))</f>
        <v/>
      </c>
      <c r="AO20" s="121"/>
      <c r="AP20" s="123">
        <f>IF(ISNUMBER(Tabel1[[#This Row],[Freq 1]]),Tabel1[[#This Row],[Freq 1]]*Tabel1[[#This Row],[Prijs 1]],0)</f>
        <v>0</v>
      </c>
      <c r="AQ20" s="124">
        <f>IF(ISNUMBER(Tabel1[[#This Row],[Freq 2]]),Tabel1[[#This Row],[Freq 2]]*Tabel1[[#This Row],[Prijs 2]],0)</f>
        <v>0</v>
      </c>
      <c r="AR20" s="124">
        <f>IF(ISNUMBER(Tabel1[[#This Row],[Freq 3]]),Tabel1[[#This Row],[Freq 3]]*Tabel1[[#This Row],[Prijs 3]],0)</f>
        <v>0</v>
      </c>
      <c r="AS20" s="124">
        <f>IF(ISNUMBER(Tabel1[[#This Row],[Freq 4]]),Tabel1[[#This Row],[Freq 4]]*Tabel1[[#This Row],[Prijs 4]],0)</f>
        <v>0</v>
      </c>
      <c r="AT20" s="125">
        <f>SUM(Tabel1[[#This Row],[Totaal 1]:[Totaal 4]])</f>
        <v>0</v>
      </c>
    </row>
    <row r="21" spans="1:46" ht="14.25" customHeight="1" x14ac:dyDescent="0.2">
      <c r="A21" s="111">
        <v>1</v>
      </c>
      <c r="B21" s="111" t="s">
        <v>68</v>
      </c>
      <c r="C21" s="111" t="s">
        <v>69</v>
      </c>
      <c r="D21" s="111" t="s">
        <v>70</v>
      </c>
      <c r="E21" s="111">
        <v>10994</v>
      </c>
      <c r="F21" s="111" t="s">
        <v>102</v>
      </c>
      <c r="G21" s="32" t="s">
        <v>84</v>
      </c>
      <c r="H21" s="112" t="str">
        <f>_xlfn.XLOOKUP(Tabel1[[#This Row],[NLSfB]],OpnameTabel[NL-SfB],OpnameTabel[Omschrijving],"",0,1)</f>
        <v>Brandblustoestel draagbaar</v>
      </c>
      <c r="I21" s="32" t="str">
        <f>_xlfn.XLOOKUP(Tabel1[[#This Row],[NLSfB]],OpnameTabel[NL-SfB],OpnameTabel[Categorie],"",0,1)</f>
        <v>Werktuigkundige brandveiligheid</v>
      </c>
      <c r="J21" s="32" t="s">
        <v>101</v>
      </c>
      <c r="L21" s="32">
        <v>1</v>
      </c>
      <c r="M21" s="32">
        <v>2015</v>
      </c>
      <c r="N21" s="32" t="s">
        <v>85</v>
      </c>
      <c r="O21" s="32" t="s">
        <v>77</v>
      </c>
      <c r="P21" s="32" t="str">
        <f>_xlfn.XLOOKUP(Tabel1[[#This Row],[NLSfB]],OpnameTabel[NL-SfB],OpnameTabel[Kenmerkvraag 4],"",0,1)&amp;""</f>
        <v>Blusmiddel</v>
      </c>
      <c r="Q21" s="33" t="s">
        <v>86</v>
      </c>
      <c r="R21" s="33" t="str">
        <f>_xlfn.XLOOKUP(Tabel1[[#This Row],[NLSfB]],OpnameTabel[NL-SfB],OpnameTabel[Kenmerkvraag 5],"",0,1)&amp;""</f>
        <v>Inhoud [kg]</v>
      </c>
      <c r="S21" s="33" t="s">
        <v>94</v>
      </c>
      <c r="T21" s="33" t="str">
        <f>_xlfn.XLOOKUP(Tabel1[[#This Row],[NLSfB]],OpnameTabel[NL-SfB],OpnameTabel[Kenmerkvraag 6],"",0,1)&amp;""</f>
        <v/>
      </c>
      <c r="V21" s="33" t="str">
        <f>_xlfn.XLOOKUP(Tabel1[[#This Row],[NLSfB]],OpnameTabel[NL-SfB],OpnameTabel[Kenmerkvraag 7],"",0,1)&amp;""</f>
        <v/>
      </c>
      <c r="X21" s="33" t="str">
        <f>_xlfn.XLOOKUP(Tabel1[[#This Row],[NLSfB]],OpnameTabel[NL-SfB],OpnameTabel[Kenmerkvraag 8],"",0,1)&amp;""</f>
        <v/>
      </c>
      <c r="Z21" s="33" t="str">
        <f>_xlfn.XLOOKUP(Tabel1[[#This Row],[NLSfB]],OpnameTabel[NL-SfB],OpnameTabel[Kenmerkvraag 9],"",0,1)&amp;""</f>
        <v/>
      </c>
      <c r="AB21" s="33" t="str">
        <f>_xlfn.XLOOKUP(Tabel1[[#This Row],[NLSfB]],OpnameTabel[NL-SfB],OpnameTabel[Kenmerkvraag 10],"",0,1)&amp;""</f>
        <v/>
      </c>
      <c r="AD21" s="120" t="str">
        <f>_xlfn.XLOOKUP(Tabel1[[#This Row],[NLSfB]],OpnameTabel[NL-SfB],OpnameTabel[PPO1],"",0,1)&amp;""</f>
        <v>BRND030-K</v>
      </c>
      <c r="AE21" s="112">
        <f>IF((LEN(Tabel1[[#This Row],[PPO code 1]])&lt;1),"",_xlfn.XLOOKUP(Tabel1[[#This Row],[PPO code 1]],Activiteitenoverzicht[PO - code],Activiteitenoverzicht[Jaar- freq],0))</f>
        <v>0.5</v>
      </c>
      <c r="AF21" s="121"/>
      <c r="AG21" s="122" t="str">
        <f>_xlfn.XLOOKUP(Tabel1[[#This Row],[NLSfB]],OpnameTabel[NL-SfB],OpnameTabel[PPO2],"",0,1)&amp;""</f>
        <v/>
      </c>
      <c r="AH21" s="111" t="str">
        <f>IF((LEN(Tabel1[[#This Row],[PPO code 2]])&lt;1),"",_xlfn.XLOOKUP(Tabel1[[#This Row],[PPO code 2]],Activiteitenoverzicht[PO - code],Activiteitenoverzicht[Jaar- freq],0))</f>
        <v/>
      </c>
      <c r="AI21" s="121"/>
      <c r="AJ21" s="122" t="str">
        <f>_xlfn.XLOOKUP(Tabel1[[#This Row],[NLSfB]],OpnameTabel[NL-SfB],OpnameTabel[PPO3],"",0,1)&amp;""</f>
        <v/>
      </c>
      <c r="AK21" s="111" t="str">
        <f>IF((LEN(Tabel1[[#This Row],[PPO code 3]])&lt;1),"",_xlfn.XLOOKUP(Tabel1[[#This Row],[PPO code 3]],Activiteitenoverzicht[PO - code],Activiteitenoverzicht[Jaar- freq],0))</f>
        <v/>
      </c>
      <c r="AL21" s="121"/>
      <c r="AM21" s="122" t="str">
        <f>_xlfn.XLOOKUP(Tabel1[[#This Row],[NLSfB]],OpnameTabel[NL-SfB],OpnameTabel[PPO4],"",0,1)&amp;""</f>
        <v/>
      </c>
      <c r="AN21" s="111" t="str">
        <f>IF((LEN(Tabel1[[#This Row],[PPO code 4]])&lt;1),"",_xlfn.XLOOKUP(Tabel1[[#This Row],[PPO code 4]],Activiteitenoverzicht[PO - code],Activiteitenoverzicht[Jaar- freq],0))</f>
        <v/>
      </c>
      <c r="AO21" s="121"/>
      <c r="AP21" s="123">
        <f>IF(ISNUMBER(Tabel1[[#This Row],[Freq 1]]),Tabel1[[#This Row],[Freq 1]]*Tabel1[[#This Row],[Prijs 1]],0)</f>
        <v>0</v>
      </c>
      <c r="AQ21" s="124">
        <f>IF(ISNUMBER(Tabel1[[#This Row],[Freq 2]]),Tabel1[[#This Row],[Freq 2]]*Tabel1[[#This Row],[Prijs 2]],0)</f>
        <v>0</v>
      </c>
      <c r="AR21" s="124">
        <f>IF(ISNUMBER(Tabel1[[#This Row],[Freq 3]]),Tabel1[[#This Row],[Freq 3]]*Tabel1[[#This Row],[Prijs 3]],0)</f>
        <v>0</v>
      </c>
      <c r="AS21" s="124">
        <f>IF(ISNUMBER(Tabel1[[#This Row],[Freq 4]]),Tabel1[[#This Row],[Freq 4]]*Tabel1[[#This Row],[Prijs 4]],0)</f>
        <v>0</v>
      </c>
      <c r="AT21" s="125">
        <f>SUM(Tabel1[[#This Row],[Totaal 1]:[Totaal 4]])</f>
        <v>0</v>
      </c>
    </row>
    <row r="22" spans="1:46" ht="14.25" customHeight="1" x14ac:dyDescent="0.2">
      <c r="A22" s="111">
        <v>1</v>
      </c>
      <c r="B22" s="111" t="s">
        <v>68</v>
      </c>
      <c r="C22" s="111" t="s">
        <v>69</v>
      </c>
      <c r="D22" s="111" t="s">
        <v>70</v>
      </c>
      <c r="E22" s="111">
        <v>10994</v>
      </c>
      <c r="F22" s="111" t="s">
        <v>103</v>
      </c>
      <c r="G22" s="32" t="s">
        <v>84</v>
      </c>
      <c r="H22" s="112" t="str">
        <f>_xlfn.XLOOKUP(Tabel1[[#This Row],[NLSfB]],OpnameTabel[NL-SfB],OpnameTabel[Omschrijving],"",0,1)</f>
        <v>Brandblustoestel draagbaar</v>
      </c>
      <c r="I22" s="32" t="str">
        <f>_xlfn.XLOOKUP(Tabel1[[#This Row],[NLSfB]],OpnameTabel[NL-SfB],OpnameTabel[Categorie],"",0,1)</f>
        <v>Werktuigkundige brandveiligheid</v>
      </c>
      <c r="J22" s="32" t="s">
        <v>104</v>
      </c>
      <c r="L22" s="32">
        <v>1</v>
      </c>
      <c r="M22" s="32">
        <v>2015</v>
      </c>
      <c r="N22" s="32" t="s">
        <v>85</v>
      </c>
      <c r="O22" s="32" t="s">
        <v>77</v>
      </c>
      <c r="P22" s="32" t="str">
        <f>_xlfn.XLOOKUP(Tabel1[[#This Row],[NLSfB]],OpnameTabel[NL-SfB],OpnameTabel[Kenmerkvraag 4],"",0,1)&amp;""</f>
        <v>Blusmiddel</v>
      </c>
      <c r="Q22" s="33" t="s">
        <v>86</v>
      </c>
      <c r="R22" s="33" t="str">
        <f>_xlfn.XLOOKUP(Tabel1[[#This Row],[NLSfB]],OpnameTabel[NL-SfB],OpnameTabel[Kenmerkvraag 5],"",0,1)&amp;""</f>
        <v>Inhoud [kg]</v>
      </c>
      <c r="S22" s="33" t="s">
        <v>87</v>
      </c>
      <c r="T22" s="33" t="str">
        <f>_xlfn.XLOOKUP(Tabel1[[#This Row],[NLSfB]],OpnameTabel[NL-SfB],OpnameTabel[Kenmerkvraag 6],"",0,1)&amp;""</f>
        <v/>
      </c>
      <c r="V22" s="33" t="str">
        <f>_xlfn.XLOOKUP(Tabel1[[#This Row],[NLSfB]],OpnameTabel[NL-SfB],OpnameTabel[Kenmerkvraag 7],"",0,1)&amp;""</f>
        <v/>
      </c>
      <c r="X22" s="33" t="str">
        <f>_xlfn.XLOOKUP(Tabel1[[#This Row],[NLSfB]],OpnameTabel[NL-SfB],OpnameTabel[Kenmerkvraag 8],"",0,1)&amp;""</f>
        <v/>
      </c>
      <c r="Z22" s="33" t="str">
        <f>_xlfn.XLOOKUP(Tabel1[[#This Row],[NLSfB]],OpnameTabel[NL-SfB],OpnameTabel[Kenmerkvraag 9],"",0,1)&amp;""</f>
        <v/>
      </c>
      <c r="AB22" s="33" t="str">
        <f>_xlfn.XLOOKUP(Tabel1[[#This Row],[NLSfB]],OpnameTabel[NL-SfB],OpnameTabel[Kenmerkvraag 10],"",0,1)&amp;""</f>
        <v/>
      </c>
      <c r="AD22" s="120" t="str">
        <f>_xlfn.XLOOKUP(Tabel1[[#This Row],[NLSfB]],OpnameTabel[NL-SfB],OpnameTabel[PPO1],"",0,1)&amp;""</f>
        <v>BRND030-K</v>
      </c>
      <c r="AE22" s="112">
        <f>IF((LEN(Tabel1[[#This Row],[PPO code 1]])&lt;1),"",_xlfn.XLOOKUP(Tabel1[[#This Row],[PPO code 1]],Activiteitenoverzicht[PO - code],Activiteitenoverzicht[Jaar- freq],0))</f>
        <v>0.5</v>
      </c>
      <c r="AF22" s="121"/>
      <c r="AG22" s="122" t="str">
        <f>_xlfn.XLOOKUP(Tabel1[[#This Row],[NLSfB]],OpnameTabel[NL-SfB],OpnameTabel[PPO2],"",0,1)&amp;""</f>
        <v/>
      </c>
      <c r="AH22" s="111" t="str">
        <f>IF((LEN(Tabel1[[#This Row],[PPO code 2]])&lt;1),"",_xlfn.XLOOKUP(Tabel1[[#This Row],[PPO code 2]],Activiteitenoverzicht[PO - code],Activiteitenoverzicht[Jaar- freq],0))</f>
        <v/>
      </c>
      <c r="AI22" s="121"/>
      <c r="AJ22" s="122" t="str">
        <f>_xlfn.XLOOKUP(Tabel1[[#This Row],[NLSfB]],OpnameTabel[NL-SfB],OpnameTabel[PPO3],"",0,1)&amp;""</f>
        <v/>
      </c>
      <c r="AK22" s="111" t="str">
        <f>IF((LEN(Tabel1[[#This Row],[PPO code 3]])&lt;1),"",_xlfn.XLOOKUP(Tabel1[[#This Row],[PPO code 3]],Activiteitenoverzicht[PO - code],Activiteitenoverzicht[Jaar- freq],0))</f>
        <v/>
      </c>
      <c r="AL22" s="121"/>
      <c r="AM22" s="122" t="str">
        <f>_xlfn.XLOOKUP(Tabel1[[#This Row],[NLSfB]],OpnameTabel[NL-SfB],OpnameTabel[PPO4],"",0,1)&amp;""</f>
        <v/>
      </c>
      <c r="AN22" s="111" t="str">
        <f>IF((LEN(Tabel1[[#This Row],[PPO code 4]])&lt;1),"",_xlfn.XLOOKUP(Tabel1[[#This Row],[PPO code 4]],Activiteitenoverzicht[PO - code],Activiteitenoverzicht[Jaar- freq],0))</f>
        <v/>
      </c>
      <c r="AO22" s="121"/>
      <c r="AP22" s="123">
        <f>IF(ISNUMBER(Tabel1[[#This Row],[Freq 1]]),Tabel1[[#This Row],[Freq 1]]*Tabel1[[#This Row],[Prijs 1]],0)</f>
        <v>0</v>
      </c>
      <c r="AQ22" s="124">
        <f>IF(ISNUMBER(Tabel1[[#This Row],[Freq 2]]),Tabel1[[#This Row],[Freq 2]]*Tabel1[[#This Row],[Prijs 2]],0)</f>
        <v>0</v>
      </c>
      <c r="AR22" s="124">
        <f>IF(ISNUMBER(Tabel1[[#This Row],[Freq 3]]),Tabel1[[#This Row],[Freq 3]]*Tabel1[[#This Row],[Prijs 3]],0)</f>
        <v>0</v>
      </c>
      <c r="AS22" s="124">
        <f>IF(ISNUMBER(Tabel1[[#This Row],[Freq 4]]),Tabel1[[#This Row],[Freq 4]]*Tabel1[[#This Row],[Prijs 4]],0)</f>
        <v>0</v>
      </c>
      <c r="AT22" s="125">
        <f>SUM(Tabel1[[#This Row],[Totaal 1]:[Totaal 4]])</f>
        <v>0</v>
      </c>
    </row>
    <row r="23" spans="1:46" ht="14.25" customHeight="1" x14ac:dyDescent="0.2">
      <c r="A23" s="111">
        <v>1</v>
      </c>
      <c r="B23" s="111" t="s">
        <v>68</v>
      </c>
      <c r="C23" s="111" t="s">
        <v>69</v>
      </c>
      <c r="D23" s="111" t="s">
        <v>70</v>
      </c>
      <c r="E23" s="111">
        <v>10994</v>
      </c>
      <c r="F23" s="111" t="s">
        <v>105</v>
      </c>
      <c r="G23" s="32" t="s">
        <v>84</v>
      </c>
      <c r="H23" s="112" t="str">
        <f>_xlfn.XLOOKUP(Tabel1[[#This Row],[NLSfB]],OpnameTabel[NL-SfB],OpnameTabel[Omschrijving],"",0,1)</f>
        <v>Brandblustoestel draagbaar</v>
      </c>
      <c r="I23" s="32" t="str">
        <f>_xlfn.XLOOKUP(Tabel1[[#This Row],[NLSfB]],OpnameTabel[NL-SfB],OpnameTabel[Categorie],"",0,1)</f>
        <v>Werktuigkundige brandveiligheid</v>
      </c>
      <c r="J23" s="32" t="s">
        <v>104</v>
      </c>
      <c r="L23" s="32">
        <v>1</v>
      </c>
      <c r="M23" s="32">
        <v>2015</v>
      </c>
      <c r="N23" s="32" t="s">
        <v>85</v>
      </c>
      <c r="O23" s="32" t="s">
        <v>77</v>
      </c>
      <c r="P23" s="32" t="str">
        <f>_xlfn.XLOOKUP(Tabel1[[#This Row],[NLSfB]],OpnameTabel[NL-SfB],OpnameTabel[Kenmerkvraag 4],"",0,1)&amp;""</f>
        <v>Blusmiddel</v>
      </c>
      <c r="Q23" s="33" t="s">
        <v>86</v>
      </c>
      <c r="R23" s="33" t="str">
        <f>_xlfn.XLOOKUP(Tabel1[[#This Row],[NLSfB]],OpnameTabel[NL-SfB],OpnameTabel[Kenmerkvraag 5],"",0,1)&amp;""</f>
        <v>Inhoud [kg]</v>
      </c>
      <c r="S23" s="33" t="s">
        <v>94</v>
      </c>
      <c r="T23" s="33" t="str">
        <f>_xlfn.XLOOKUP(Tabel1[[#This Row],[NLSfB]],OpnameTabel[NL-SfB],OpnameTabel[Kenmerkvraag 6],"",0,1)&amp;""</f>
        <v/>
      </c>
      <c r="V23" s="33" t="str">
        <f>_xlfn.XLOOKUP(Tabel1[[#This Row],[NLSfB]],OpnameTabel[NL-SfB],OpnameTabel[Kenmerkvraag 7],"",0,1)&amp;""</f>
        <v/>
      </c>
      <c r="X23" s="33" t="str">
        <f>_xlfn.XLOOKUP(Tabel1[[#This Row],[NLSfB]],OpnameTabel[NL-SfB],OpnameTabel[Kenmerkvraag 8],"",0,1)&amp;""</f>
        <v/>
      </c>
      <c r="Z23" s="33" t="str">
        <f>_xlfn.XLOOKUP(Tabel1[[#This Row],[NLSfB]],OpnameTabel[NL-SfB],OpnameTabel[Kenmerkvraag 9],"",0,1)&amp;""</f>
        <v/>
      </c>
      <c r="AB23" s="33" t="str">
        <f>_xlfn.XLOOKUP(Tabel1[[#This Row],[NLSfB]],OpnameTabel[NL-SfB],OpnameTabel[Kenmerkvraag 10],"",0,1)&amp;""</f>
        <v/>
      </c>
      <c r="AD23" s="120" t="str">
        <f>_xlfn.XLOOKUP(Tabel1[[#This Row],[NLSfB]],OpnameTabel[NL-SfB],OpnameTabel[PPO1],"",0,1)&amp;""</f>
        <v>BRND030-K</v>
      </c>
      <c r="AE23" s="112">
        <f>IF((LEN(Tabel1[[#This Row],[PPO code 1]])&lt;1),"",_xlfn.XLOOKUP(Tabel1[[#This Row],[PPO code 1]],Activiteitenoverzicht[PO - code],Activiteitenoverzicht[Jaar- freq],0))</f>
        <v>0.5</v>
      </c>
      <c r="AF23" s="121"/>
      <c r="AG23" s="122" t="str">
        <f>_xlfn.XLOOKUP(Tabel1[[#This Row],[NLSfB]],OpnameTabel[NL-SfB],OpnameTabel[PPO2],"",0,1)&amp;""</f>
        <v/>
      </c>
      <c r="AH23" s="111" t="str">
        <f>IF((LEN(Tabel1[[#This Row],[PPO code 2]])&lt;1),"",_xlfn.XLOOKUP(Tabel1[[#This Row],[PPO code 2]],Activiteitenoverzicht[PO - code],Activiteitenoverzicht[Jaar- freq],0))</f>
        <v/>
      </c>
      <c r="AI23" s="121"/>
      <c r="AJ23" s="122" t="str">
        <f>_xlfn.XLOOKUP(Tabel1[[#This Row],[NLSfB]],OpnameTabel[NL-SfB],OpnameTabel[PPO3],"",0,1)&amp;""</f>
        <v/>
      </c>
      <c r="AK23" s="111" t="str">
        <f>IF((LEN(Tabel1[[#This Row],[PPO code 3]])&lt;1),"",_xlfn.XLOOKUP(Tabel1[[#This Row],[PPO code 3]],Activiteitenoverzicht[PO - code],Activiteitenoverzicht[Jaar- freq],0))</f>
        <v/>
      </c>
      <c r="AL23" s="121"/>
      <c r="AM23" s="122" t="str">
        <f>_xlfn.XLOOKUP(Tabel1[[#This Row],[NLSfB]],OpnameTabel[NL-SfB],OpnameTabel[PPO4],"",0,1)&amp;""</f>
        <v/>
      </c>
      <c r="AN23" s="111" t="str">
        <f>IF((LEN(Tabel1[[#This Row],[PPO code 4]])&lt;1),"",_xlfn.XLOOKUP(Tabel1[[#This Row],[PPO code 4]],Activiteitenoverzicht[PO - code],Activiteitenoverzicht[Jaar- freq],0))</f>
        <v/>
      </c>
      <c r="AO23" s="121"/>
      <c r="AP23" s="123">
        <f>IF(ISNUMBER(Tabel1[[#This Row],[Freq 1]]),Tabel1[[#This Row],[Freq 1]]*Tabel1[[#This Row],[Prijs 1]],0)</f>
        <v>0</v>
      </c>
      <c r="AQ23" s="124">
        <f>IF(ISNUMBER(Tabel1[[#This Row],[Freq 2]]),Tabel1[[#This Row],[Freq 2]]*Tabel1[[#This Row],[Prijs 2]],0)</f>
        <v>0</v>
      </c>
      <c r="AR23" s="124">
        <f>IF(ISNUMBER(Tabel1[[#This Row],[Freq 3]]),Tabel1[[#This Row],[Freq 3]]*Tabel1[[#This Row],[Prijs 3]],0)</f>
        <v>0</v>
      </c>
      <c r="AS23" s="124">
        <f>IF(ISNUMBER(Tabel1[[#This Row],[Freq 4]]),Tabel1[[#This Row],[Freq 4]]*Tabel1[[#This Row],[Prijs 4]],0)</f>
        <v>0</v>
      </c>
      <c r="AT23" s="125">
        <f>SUM(Tabel1[[#This Row],[Totaal 1]:[Totaal 4]])</f>
        <v>0</v>
      </c>
    </row>
    <row r="24" spans="1:46" ht="14.25" customHeight="1" x14ac:dyDescent="0.2">
      <c r="A24" s="111">
        <v>1</v>
      </c>
      <c r="B24" s="111" t="s">
        <v>68</v>
      </c>
      <c r="C24" s="111" t="s">
        <v>69</v>
      </c>
      <c r="D24" s="111" t="s">
        <v>70</v>
      </c>
      <c r="E24" s="111">
        <v>10994</v>
      </c>
      <c r="F24" s="111" t="s">
        <v>106</v>
      </c>
      <c r="G24" s="32" t="s">
        <v>84</v>
      </c>
      <c r="H24" s="112" t="str">
        <f>_xlfn.XLOOKUP(Tabel1[[#This Row],[NLSfB]],OpnameTabel[NL-SfB],OpnameTabel[Omschrijving],"",0,1)</f>
        <v>Brandblustoestel draagbaar</v>
      </c>
      <c r="I24" s="32" t="str">
        <f>_xlfn.XLOOKUP(Tabel1[[#This Row],[NLSfB]],OpnameTabel[NL-SfB],OpnameTabel[Categorie],"",0,1)</f>
        <v>Werktuigkundige brandveiligheid</v>
      </c>
      <c r="J24" s="32" t="s">
        <v>107</v>
      </c>
      <c r="L24" s="32">
        <v>15</v>
      </c>
      <c r="M24" s="32">
        <v>2015</v>
      </c>
      <c r="N24" s="32" t="s">
        <v>85</v>
      </c>
      <c r="O24" s="32" t="s">
        <v>77</v>
      </c>
      <c r="P24" s="32" t="str">
        <f>_xlfn.XLOOKUP(Tabel1[[#This Row],[NLSfB]],OpnameTabel[NL-SfB],OpnameTabel[Kenmerkvraag 4],"",0,1)&amp;""</f>
        <v>Blusmiddel</v>
      </c>
      <c r="Q24" s="33" t="s">
        <v>89</v>
      </c>
      <c r="R24" s="33" t="str">
        <f>_xlfn.XLOOKUP(Tabel1[[#This Row],[NLSfB]],OpnameTabel[NL-SfB],OpnameTabel[Kenmerkvraag 5],"",0,1)&amp;""</f>
        <v>Inhoud [kg]</v>
      </c>
      <c r="S24" s="33" t="s">
        <v>90</v>
      </c>
      <c r="T24" s="33" t="str">
        <f>_xlfn.XLOOKUP(Tabel1[[#This Row],[NLSfB]],OpnameTabel[NL-SfB],OpnameTabel[Kenmerkvraag 6],"",0,1)&amp;""</f>
        <v/>
      </c>
      <c r="V24" s="33" t="str">
        <f>_xlfn.XLOOKUP(Tabel1[[#This Row],[NLSfB]],OpnameTabel[NL-SfB],OpnameTabel[Kenmerkvraag 7],"",0,1)&amp;""</f>
        <v/>
      </c>
      <c r="X24" s="33" t="str">
        <f>_xlfn.XLOOKUP(Tabel1[[#This Row],[NLSfB]],OpnameTabel[NL-SfB],OpnameTabel[Kenmerkvraag 8],"",0,1)&amp;""</f>
        <v/>
      </c>
      <c r="Z24" s="33" t="str">
        <f>_xlfn.XLOOKUP(Tabel1[[#This Row],[NLSfB]],OpnameTabel[NL-SfB],OpnameTabel[Kenmerkvraag 9],"",0,1)&amp;""</f>
        <v/>
      </c>
      <c r="AB24" s="33" t="str">
        <f>_xlfn.XLOOKUP(Tabel1[[#This Row],[NLSfB]],OpnameTabel[NL-SfB],OpnameTabel[Kenmerkvraag 10],"",0,1)&amp;""</f>
        <v/>
      </c>
      <c r="AD24" s="120" t="str">
        <f>_xlfn.XLOOKUP(Tabel1[[#This Row],[NLSfB]],OpnameTabel[NL-SfB],OpnameTabel[PPO1],"",0,1)&amp;""</f>
        <v>BRND030-K</v>
      </c>
      <c r="AE24" s="112">
        <f>IF((LEN(Tabel1[[#This Row],[PPO code 1]])&lt;1),"",_xlfn.XLOOKUP(Tabel1[[#This Row],[PPO code 1]],Activiteitenoverzicht[PO - code],Activiteitenoverzicht[Jaar- freq],0))</f>
        <v>0.5</v>
      </c>
      <c r="AF24" s="121"/>
      <c r="AG24" s="122" t="str">
        <f>_xlfn.XLOOKUP(Tabel1[[#This Row],[NLSfB]],OpnameTabel[NL-SfB],OpnameTabel[PPO2],"",0,1)&amp;""</f>
        <v/>
      </c>
      <c r="AH24" s="111" t="str">
        <f>IF((LEN(Tabel1[[#This Row],[PPO code 2]])&lt;1),"",_xlfn.XLOOKUP(Tabel1[[#This Row],[PPO code 2]],Activiteitenoverzicht[PO - code],Activiteitenoverzicht[Jaar- freq],0))</f>
        <v/>
      </c>
      <c r="AI24" s="121"/>
      <c r="AJ24" s="122" t="str">
        <f>_xlfn.XLOOKUP(Tabel1[[#This Row],[NLSfB]],OpnameTabel[NL-SfB],OpnameTabel[PPO3],"",0,1)&amp;""</f>
        <v/>
      </c>
      <c r="AK24" s="111" t="str">
        <f>IF((LEN(Tabel1[[#This Row],[PPO code 3]])&lt;1),"",_xlfn.XLOOKUP(Tabel1[[#This Row],[PPO code 3]],Activiteitenoverzicht[PO - code],Activiteitenoverzicht[Jaar- freq],0))</f>
        <v/>
      </c>
      <c r="AL24" s="121"/>
      <c r="AM24" s="122" t="str">
        <f>_xlfn.XLOOKUP(Tabel1[[#This Row],[NLSfB]],OpnameTabel[NL-SfB],OpnameTabel[PPO4],"",0,1)&amp;""</f>
        <v/>
      </c>
      <c r="AN24" s="111" t="str">
        <f>IF((LEN(Tabel1[[#This Row],[PPO code 4]])&lt;1),"",_xlfn.XLOOKUP(Tabel1[[#This Row],[PPO code 4]],Activiteitenoverzicht[PO - code],Activiteitenoverzicht[Jaar- freq],0))</f>
        <v/>
      </c>
      <c r="AO24" s="121"/>
      <c r="AP24" s="123">
        <f>IF(ISNUMBER(Tabel1[[#This Row],[Freq 1]]),Tabel1[[#This Row],[Freq 1]]*Tabel1[[#This Row],[Prijs 1]],0)</f>
        <v>0</v>
      </c>
      <c r="AQ24" s="124">
        <f>IF(ISNUMBER(Tabel1[[#This Row],[Freq 2]]),Tabel1[[#This Row],[Freq 2]]*Tabel1[[#This Row],[Prijs 2]],0)</f>
        <v>0</v>
      </c>
      <c r="AR24" s="124">
        <f>IF(ISNUMBER(Tabel1[[#This Row],[Freq 3]]),Tabel1[[#This Row],[Freq 3]]*Tabel1[[#This Row],[Prijs 3]],0)</f>
        <v>0</v>
      </c>
      <c r="AS24" s="124">
        <f>IF(ISNUMBER(Tabel1[[#This Row],[Freq 4]]),Tabel1[[#This Row],[Freq 4]]*Tabel1[[#This Row],[Prijs 4]],0)</f>
        <v>0</v>
      </c>
      <c r="AT24" s="125">
        <f>SUM(Tabel1[[#This Row],[Totaal 1]:[Totaal 4]])</f>
        <v>0</v>
      </c>
    </row>
    <row r="25" spans="1:46" ht="14.25" customHeight="1" x14ac:dyDescent="0.2">
      <c r="A25" s="111">
        <v>1</v>
      </c>
      <c r="B25" s="111" t="s">
        <v>68</v>
      </c>
      <c r="C25" s="111" t="s">
        <v>69</v>
      </c>
      <c r="D25" s="111" t="s">
        <v>70</v>
      </c>
      <c r="E25" s="111">
        <v>10994</v>
      </c>
      <c r="F25" s="111" t="s">
        <v>108</v>
      </c>
      <c r="G25" s="32" t="s">
        <v>79</v>
      </c>
      <c r="H25" s="112" t="str">
        <f>_xlfn.XLOOKUP(Tabel1[[#This Row],[NLSfB]],OpnameTabel[NL-SfB],OpnameTabel[Omschrijving],"",0,1)</f>
        <v>Elektrische boiler</v>
      </c>
      <c r="I25" s="32" t="str">
        <f>_xlfn.XLOOKUP(Tabel1[[#This Row],[NLSfB]],OpnameTabel[NL-SfB],OpnameTabel[Categorie],"",0,1)</f>
        <v>Water</v>
      </c>
      <c r="J25" s="32" t="s">
        <v>98</v>
      </c>
      <c r="L25" s="32">
        <v>5</v>
      </c>
      <c r="M25" s="32">
        <v>2009</v>
      </c>
      <c r="N25" s="32" t="s">
        <v>81</v>
      </c>
      <c r="O25" s="32" t="s">
        <v>82</v>
      </c>
      <c r="P25" s="32" t="str">
        <f>_xlfn.XLOOKUP(Tabel1[[#This Row],[NLSfB]],OpnameTabel[NL-SfB],OpnameTabel[Kenmerkvraag 4],"",0,1)&amp;""</f>
        <v>Inhoud [L]</v>
      </c>
      <c r="Q25" s="33">
        <v>15</v>
      </c>
      <c r="R25" s="33" t="str">
        <f>_xlfn.XLOOKUP(Tabel1[[#This Row],[NLSfB]],OpnameTabel[NL-SfB],OpnameTabel[Kenmerkvraag 5],"",0,1)&amp;""</f>
        <v>Vermogen [kW]</v>
      </c>
      <c r="S25" s="33">
        <v>2.2000000000000002</v>
      </c>
      <c r="T25" s="33" t="str">
        <f>_xlfn.XLOOKUP(Tabel1[[#This Row],[NLSfB]],OpnameTabel[NL-SfB],OpnameTabel[Kenmerkvraag 6],"",0,1)&amp;""</f>
        <v/>
      </c>
      <c r="V25" s="33" t="str">
        <f>_xlfn.XLOOKUP(Tabel1[[#This Row],[NLSfB]],OpnameTabel[NL-SfB],OpnameTabel[Kenmerkvraag 7],"",0,1)&amp;""</f>
        <v/>
      </c>
      <c r="X25" s="33" t="str">
        <f>_xlfn.XLOOKUP(Tabel1[[#This Row],[NLSfB]],OpnameTabel[NL-SfB],OpnameTabel[Kenmerkvraag 8],"",0,1)&amp;""</f>
        <v/>
      </c>
      <c r="Z25" s="33" t="str">
        <f>_xlfn.XLOOKUP(Tabel1[[#This Row],[NLSfB]],OpnameTabel[NL-SfB],OpnameTabel[Kenmerkvraag 9],"",0,1)&amp;""</f>
        <v/>
      </c>
      <c r="AB25" s="33" t="str">
        <f>_xlfn.XLOOKUP(Tabel1[[#This Row],[NLSfB]],OpnameTabel[NL-SfB],OpnameTabel[Kenmerkvraag 10],"",0,1)&amp;""</f>
        <v/>
      </c>
      <c r="AD25" s="120" t="str">
        <f>_xlfn.XLOOKUP(Tabel1[[#This Row],[NLSfB]],OpnameTabel[NL-SfB],OpnameTabel[PPO1],"",0,1)&amp;""</f>
        <v>WTR030-A</v>
      </c>
      <c r="AE25" s="112">
        <f>IF((LEN(Tabel1[[#This Row],[PPO code 1]])&lt;1),"",_xlfn.XLOOKUP(Tabel1[[#This Row],[PPO code 1]],Activiteitenoverzicht[PO - code],Activiteitenoverzicht[Jaar- freq],0))</f>
        <v>1</v>
      </c>
      <c r="AF25" s="121"/>
      <c r="AG25" s="122" t="str">
        <f>_xlfn.XLOOKUP(Tabel1[[#This Row],[NLSfB]],OpnameTabel[NL-SfB],OpnameTabel[PPO2],"",0,1)&amp;""</f>
        <v/>
      </c>
      <c r="AH25" s="111" t="str">
        <f>IF((LEN(Tabel1[[#This Row],[PPO code 2]])&lt;1),"",_xlfn.XLOOKUP(Tabel1[[#This Row],[PPO code 2]],Activiteitenoverzicht[PO - code],Activiteitenoverzicht[Jaar- freq],0))</f>
        <v/>
      </c>
      <c r="AI25" s="121"/>
      <c r="AJ25" s="122" t="str">
        <f>_xlfn.XLOOKUP(Tabel1[[#This Row],[NLSfB]],OpnameTabel[NL-SfB],OpnameTabel[PPO3],"",0,1)&amp;""</f>
        <v/>
      </c>
      <c r="AK25" s="111" t="str">
        <f>IF((LEN(Tabel1[[#This Row],[PPO code 3]])&lt;1),"",_xlfn.XLOOKUP(Tabel1[[#This Row],[PPO code 3]],Activiteitenoverzicht[PO - code],Activiteitenoverzicht[Jaar- freq],0))</f>
        <v/>
      </c>
      <c r="AL25" s="121"/>
      <c r="AM25" s="122" t="str">
        <f>_xlfn.XLOOKUP(Tabel1[[#This Row],[NLSfB]],OpnameTabel[NL-SfB],OpnameTabel[PPO4],"",0,1)&amp;""</f>
        <v/>
      </c>
      <c r="AN25" s="111" t="str">
        <f>IF((LEN(Tabel1[[#This Row],[PPO code 4]])&lt;1),"",_xlfn.XLOOKUP(Tabel1[[#This Row],[PPO code 4]],Activiteitenoverzicht[PO - code],Activiteitenoverzicht[Jaar- freq],0))</f>
        <v/>
      </c>
      <c r="AO25" s="121"/>
      <c r="AP25" s="123">
        <f>IF(ISNUMBER(Tabel1[[#This Row],[Freq 1]]),Tabel1[[#This Row],[Freq 1]]*Tabel1[[#This Row],[Prijs 1]],0)</f>
        <v>0</v>
      </c>
      <c r="AQ25" s="124">
        <f>IF(ISNUMBER(Tabel1[[#This Row],[Freq 2]]),Tabel1[[#This Row],[Freq 2]]*Tabel1[[#This Row],[Prijs 2]],0)</f>
        <v>0</v>
      </c>
      <c r="AR25" s="124">
        <f>IF(ISNUMBER(Tabel1[[#This Row],[Freq 3]]),Tabel1[[#This Row],[Freq 3]]*Tabel1[[#This Row],[Prijs 3]],0)</f>
        <v>0</v>
      </c>
      <c r="AS25" s="124">
        <f>IF(ISNUMBER(Tabel1[[#This Row],[Freq 4]]),Tabel1[[#This Row],[Freq 4]]*Tabel1[[#This Row],[Prijs 4]],0)</f>
        <v>0</v>
      </c>
      <c r="AT25" s="125">
        <f>SUM(Tabel1[[#This Row],[Totaal 1]:[Totaal 4]])</f>
        <v>0</v>
      </c>
    </row>
    <row r="26" spans="1:46" ht="14.25" customHeight="1" x14ac:dyDescent="0.2">
      <c r="A26" s="111">
        <v>1</v>
      </c>
      <c r="B26" s="111" t="s">
        <v>68</v>
      </c>
      <c r="C26" s="111" t="s">
        <v>69</v>
      </c>
      <c r="D26" s="111" t="s">
        <v>70</v>
      </c>
      <c r="E26" s="111">
        <v>10994</v>
      </c>
      <c r="F26" s="111" t="s">
        <v>109</v>
      </c>
      <c r="G26" s="32" t="s">
        <v>110</v>
      </c>
      <c r="H26" s="112" t="str">
        <f>_xlfn.XLOOKUP(Tabel1[[#This Row],[NLSfB]],OpnameTabel[NL-SfB],OpnameTabel[Omschrijving],"",0,1)</f>
        <v>Noodstroom; No-Breaksysteem (accu batterijen c.q. UPS)</v>
      </c>
      <c r="I26" s="32" t="str">
        <f>_xlfn.XLOOKUP(Tabel1[[#This Row],[NLSfB]],OpnameTabel[NL-SfB],OpnameTabel[Categorie],"",0,1)</f>
        <v>Centrale elektrotechnische voorzieningen</v>
      </c>
      <c r="J26" s="32" t="s">
        <v>107</v>
      </c>
      <c r="L26" s="32">
        <v>1</v>
      </c>
      <c r="M26" s="32">
        <v>2009</v>
      </c>
      <c r="N26" s="32" t="s">
        <v>111</v>
      </c>
      <c r="O26" s="32" t="s">
        <v>112</v>
      </c>
      <c r="P26" s="32" t="str">
        <f>_xlfn.XLOOKUP(Tabel1[[#This Row],[NLSfB]],OpnameTabel[NL-SfB],OpnameTabel[Kenmerkvraag 4],"",0,1)&amp;""</f>
        <v>Type accubatterijen</v>
      </c>
      <c r="Q26" s="33" t="s">
        <v>77</v>
      </c>
      <c r="R26" s="33" t="str">
        <f>_xlfn.XLOOKUP(Tabel1[[#This Row],[NLSfB]],OpnameTabel[NL-SfB],OpnameTabel[Kenmerkvraag 5],"",0,1)&amp;""</f>
        <v>Accubatterijen [stuks]</v>
      </c>
      <c r="S26" s="33" t="s">
        <v>77</v>
      </c>
      <c r="T26" s="33" t="str">
        <f>_xlfn.XLOOKUP(Tabel1[[#This Row],[NLSfB]],OpnameTabel[NL-SfB],OpnameTabel[Kenmerkvraag 6],"",0,1)&amp;""</f>
        <v>Tot. vermogen [kVA]</v>
      </c>
      <c r="U26" s="33" t="s">
        <v>77</v>
      </c>
      <c r="V26" s="33" t="str">
        <f>_xlfn.XLOOKUP(Tabel1[[#This Row],[NLSfB]],OpnameTabel[NL-SfB],OpnameTabel[Kenmerkvraag 7],"",0,1)&amp;""</f>
        <v/>
      </c>
      <c r="X26" s="33" t="str">
        <f>_xlfn.XLOOKUP(Tabel1[[#This Row],[NLSfB]],OpnameTabel[NL-SfB],OpnameTabel[Kenmerkvraag 8],"",0,1)&amp;""</f>
        <v/>
      </c>
      <c r="Z26" s="33" t="str">
        <f>_xlfn.XLOOKUP(Tabel1[[#This Row],[NLSfB]],OpnameTabel[NL-SfB],OpnameTabel[Kenmerkvraag 9],"",0,1)&amp;""</f>
        <v/>
      </c>
      <c r="AB26" s="33" t="str">
        <f>_xlfn.XLOOKUP(Tabel1[[#This Row],[NLSfB]],OpnameTabel[NL-SfB],OpnameTabel[Kenmerkvraag 10],"",0,1)&amp;""</f>
        <v/>
      </c>
      <c r="AD26" s="120" t="str">
        <f>_xlfn.XLOOKUP(Tabel1[[#This Row],[NLSfB]],OpnameTabel[NL-SfB],OpnameTabel[PPO1],"",0,1)&amp;""</f>
        <v>NSS100-A</v>
      </c>
      <c r="AE26" s="112">
        <f>IF((LEN(Tabel1[[#This Row],[PPO code 1]])&lt;1),"",_xlfn.XLOOKUP(Tabel1[[#This Row],[PPO code 1]],Activiteitenoverzicht[PO - code],Activiteitenoverzicht[Jaar- freq],0))</f>
        <v>1</v>
      </c>
      <c r="AF26" s="121"/>
      <c r="AG26" s="122" t="str">
        <f>_xlfn.XLOOKUP(Tabel1[[#This Row],[NLSfB]],OpnameTabel[NL-SfB],OpnameTabel[PPO2],"",0,1)&amp;""</f>
        <v/>
      </c>
      <c r="AH26" s="111" t="str">
        <f>IF((LEN(Tabel1[[#This Row],[PPO code 2]])&lt;1),"",_xlfn.XLOOKUP(Tabel1[[#This Row],[PPO code 2]],Activiteitenoverzicht[PO - code],Activiteitenoverzicht[Jaar- freq],0))</f>
        <v/>
      </c>
      <c r="AI26" s="121"/>
      <c r="AJ26" s="122" t="str">
        <f>_xlfn.XLOOKUP(Tabel1[[#This Row],[NLSfB]],OpnameTabel[NL-SfB],OpnameTabel[PPO3],"",0,1)&amp;""</f>
        <v/>
      </c>
      <c r="AK26" s="111" t="str">
        <f>IF((LEN(Tabel1[[#This Row],[PPO code 3]])&lt;1),"",_xlfn.XLOOKUP(Tabel1[[#This Row],[PPO code 3]],Activiteitenoverzicht[PO - code],Activiteitenoverzicht[Jaar- freq],0))</f>
        <v/>
      </c>
      <c r="AL26" s="121"/>
      <c r="AM26" s="122" t="str">
        <f>_xlfn.XLOOKUP(Tabel1[[#This Row],[NLSfB]],OpnameTabel[NL-SfB],OpnameTabel[PPO4],"",0,1)&amp;""</f>
        <v/>
      </c>
      <c r="AN26" s="111" t="str">
        <f>IF((LEN(Tabel1[[#This Row],[PPO code 4]])&lt;1),"",_xlfn.XLOOKUP(Tabel1[[#This Row],[PPO code 4]],Activiteitenoverzicht[PO - code],Activiteitenoverzicht[Jaar- freq],0))</f>
        <v/>
      </c>
      <c r="AO26" s="121"/>
      <c r="AP26" s="123">
        <f>IF(ISNUMBER(Tabel1[[#This Row],[Freq 1]]),Tabel1[[#This Row],[Freq 1]]*Tabel1[[#This Row],[Prijs 1]],0)</f>
        <v>0</v>
      </c>
      <c r="AQ26" s="124">
        <f>IF(ISNUMBER(Tabel1[[#This Row],[Freq 2]]),Tabel1[[#This Row],[Freq 2]]*Tabel1[[#This Row],[Prijs 2]],0)</f>
        <v>0</v>
      </c>
      <c r="AR26" s="124">
        <f>IF(ISNUMBER(Tabel1[[#This Row],[Freq 3]]),Tabel1[[#This Row],[Freq 3]]*Tabel1[[#This Row],[Prijs 3]],0)</f>
        <v>0</v>
      </c>
      <c r="AS26" s="124">
        <f>IF(ISNUMBER(Tabel1[[#This Row],[Freq 4]]),Tabel1[[#This Row],[Freq 4]]*Tabel1[[#This Row],[Prijs 4]],0)</f>
        <v>0</v>
      </c>
      <c r="AT26" s="125">
        <f>SUM(Tabel1[[#This Row],[Totaal 1]:[Totaal 4]])</f>
        <v>0</v>
      </c>
    </row>
    <row r="27" spans="1:46" ht="14.25" customHeight="1" x14ac:dyDescent="0.2">
      <c r="A27" s="111">
        <v>1</v>
      </c>
      <c r="B27" s="111" t="s">
        <v>68</v>
      </c>
      <c r="C27" s="111" t="s">
        <v>69</v>
      </c>
      <c r="D27" s="111" t="s">
        <v>70</v>
      </c>
      <c r="E27" s="111">
        <v>10994</v>
      </c>
      <c r="F27" s="111" t="s">
        <v>113</v>
      </c>
      <c r="G27" s="32" t="s">
        <v>114</v>
      </c>
      <c r="H27" s="112" t="str">
        <f>_xlfn.XLOOKUP(Tabel1[[#This Row],[NLSfB]],OpnameTabel[NL-SfB],OpnameTabel[Omschrijving],"",0,1)</f>
        <v>PV-paneel</v>
      </c>
      <c r="I27" s="32" t="str">
        <f>_xlfn.XLOOKUP(Tabel1[[#This Row],[NLSfB]],OpnameTabel[NL-SfB],OpnameTabel[Categorie],"",0,1)</f>
        <v>Centrale elektrotechnische voorzieningen</v>
      </c>
      <c r="J27" s="32" t="s">
        <v>115</v>
      </c>
      <c r="L27" s="32">
        <v>103</v>
      </c>
      <c r="M27" s="32">
        <v>2019</v>
      </c>
      <c r="N27" s="32" t="s">
        <v>77</v>
      </c>
      <c r="O27" s="32" t="s">
        <v>77</v>
      </c>
      <c r="P27" s="32" t="str">
        <f>_xlfn.XLOOKUP(Tabel1[[#This Row],[NLSfB]],OpnameTabel[NL-SfB],OpnameTabel[Kenmerkvraag 4],"",0,1)&amp;""</f>
        <v>Piekvermogen [Wp]</v>
      </c>
      <c r="Q27" s="33" t="s">
        <v>77</v>
      </c>
      <c r="R27" s="33" t="str">
        <f>_xlfn.XLOOKUP(Tabel1[[#This Row],[NLSfB]],OpnameTabel[NL-SfB],OpnameTabel[Kenmerkvraag 5],"",0,1)&amp;""</f>
        <v/>
      </c>
      <c r="T27" s="33" t="str">
        <f>_xlfn.XLOOKUP(Tabel1[[#This Row],[NLSfB]],OpnameTabel[NL-SfB],OpnameTabel[Kenmerkvraag 6],"",0,1)&amp;""</f>
        <v/>
      </c>
      <c r="V27" s="33" t="str">
        <f>_xlfn.XLOOKUP(Tabel1[[#This Row],[NLSfB]],OpnameTabel[NL-SfB],OpnameTabel[Kenmerkvraag 7],"",0,1)&amp;""</f>
        <v/>
      </c>
      <c r="X27" s="33" t="str">
        <f>_xlfn.XLOOKUP(Tabel1[[#This Row],[NLSfB]],OpnameTabel[NL-SfB],OpnameTabel[Kenmerkvraag 8],"",0,1)&amp;""</f>
        <v/>
      </c>
      <c r="Z27" s="33" t="str">
        <f>_xlfn.XLOOKUP(Tabel1[[#This Row],[NLSfB]],OpnameTabel[NL-SfB],OpnameTabel[Kenmerkvraag 9],"",0,1)&amp;""</f>
        <v/>
      </c>
      <c r="AB27" s="33" t="str">
        <f>_xlfn.XLOOKUP(Tabel1[[#This Row],[NLSfB]],OpnameTabel[NL-SfB],OpnameTabel[Kenmerkvraag 10],"",0,1)&amp;""</f>
        <v/>
      </c>
      <c r="AD27" s="120" t="str">
        <f>_xlfn.XLOOKUP(Tabel1[[#This Row],[NLSfB]],OpnameTabel[NL-SfB],OpnameTabel[PPO1],"",0,1)&amp;""</f>
        <v>E180-A</v>
      </c>
      <c r="AE27" s="112">
        <f>IF((LEN(Tabel1[[#This Row],[PPO code 1]])&lt;1),"",_xlfn.XLOOKUP(Tabel1[[#This Row],[PPO code 1]],Activiteitenoverzicht[PO - code],Activiteitenoverzicht[Jaar- freq],0))</f>
        <v>1</v>
      </c>
      <c r="AF27" s="121"/>
      <c r="AG27" s="122" t="str">
        <f>_xlfn.XLOOKUP(Tabel1[[#This Row],[NLSfB]],OpnameTabel[NL-SfB],OpnameTabel[PPO2],"",0,1)&amp;""</f>
        <v/>
      </c>
      <c r="AH27" s="111" t="str">
        <f>IF((LEN(Tabel1[[#This Row],[PPO code 2]])&lt;1),"",_xlfn.XLOOKUP(Tabel1[[#This Row],[PPO code 2]],Activiteitenoverzicht[PO - code],Activiteitenoverzicht[Jaar- freq],0))</f>
        <v/>
      </c>
      <c r="AI27" s="121"/>
      <c r="AJ27" s="122" t="str">
        <f>_xlfn.XLOOKUP(Tabel1[[#This Row],[NLSfB]],OpnameTabel[NL-SfB],OpnameTabel[PPO3],"",0,1)&amp;""</f>
        <v/>
      </c>
      <c r="AK27" s="111" t="str">
        <f>IF((LEN(Tabel1[[#This Row],[PPO code 3]])&lt;1),"",_xlfn.XLOOKUP(Tabel1[[#This Row],[PPO code 3]],Activiteitenoverzicht[PO - code],Activiteitenoverzicht[Jaar- freq],0))</f>
        <v/>
      </c>
      <c r="AL27" s="121"/>
      <c r="AM27" s="122" t="str">
        <f>_xlfn.XLOOKUP(Tabel1[[#This Row],[NLSfB]],OpnameTabel[NL-SfB],OpnameTabel[PPO4],"",0,1)&amp;""</f>
        <v/>
      </c>
      <c r="AN27" s="111" t="str">
        <f>IF((LEN(Tabel1[[#This Row],[PPO code 4]])&lt;1),"",_xlfn.XLOOKUP(Tabel1[[#This Row],[PPO code 4]],Activiteitenoverzicht[PO - code],Activiteitenoverzicht[Jaar- freq],0))</f>
        <v/>
      </c>
      <c r="AO27" s="121"/>
      <c r="AP27" s="123">
        <f>IF(ISNUMBER(Tabel1[[#This Row],[Freq 1]]),Tabel1[[#This Row],[Freq 1]]*Tabel1[[#This Row],[Prijs 1]],0)</f>
        <v>0</v>
      </c>
      <c r="AQ27" s="124">
        <f>IF(ISNUMBER(Tabel1[[#This Row],[Freq 2]]),Tabel1[[#This Row],[Freq 2]]*Tabel1[[#This Row],[Prijs 2]],0)</f>
        <v>0</v>
      </c>
      <c r="AR27" s="124">
        <f>IF(ISNUMBER(Tabel1[[#This Row],[Freq 3]]),Tabel1[[#This Row],[Freq 3]]*Tabel1[[#This Row],[Prijs 3]],0)</f>
        <v>0</v>
      </c>
      <c r="AS27" s="124">
        <f>IF(ISNUMBER(Tabel1[[#This Row],[Freq 4]]),Tabel1[[#This Row],[Freq 4]]*Tabel1[[#This Row],[Prijs 4]],0)</f>
        <v>0</v>
      </c>
      <c r="AT27" s="125">
        <f>SUM(Tabel1[[#This Row],[Totaal 1]:[Totaal 4]])</f>
        <v>0</v>
      </c>
    </row>
    <row r="28" spans="1:46" ht="14.25" customHeight="1" x14ac:dyDescent="0.2">
      <c r="A28" s="111">
        <v>1</v>
      </c>
      <c r="B28" s="111" t="s">
        <v>68</v>
      </c>
      <c r="C28" s="111" t="s">
        <v>69</v>
      </c>
      <c r="D28" s="111" t="s">
        <v>70</v>
      </c>
      <c r="E28" s="111">
        <v>10994</v>
      </c>
      <c r="F28" s="111" t="s">
        <v>116</v>
      </c>
      <c r="G28" s="32" t="s">
        <v>117</v>
      </c>
      <c r="H28" s="112" t="str">
        <f>_xlfn.XLOOKUP(Tabel1[[#This Row],[NLSfB]],OpnameTabel[NL-SfB],OpnameTabel[Omschrijving],"",0,1)</f>
        <v>PV-omvormer</v>
      </c>
      <c r="I28" s="32" t="str">
        <f>_xlfn.XLOOKUP(Tabel1[[#This Row],[NLSfB]],OpnameTabel[NL-SfB],OpnameTabel[Categorie],"",0,1)</f>
        <v>Centrale elektrotechnische voorzieningen</v>
      </c>
      <c r="J28" s="32" t="s">
        <v>118</v>
      </c>
      <c r="L28" s="32">
        <v>4</v>
      </c>
      <c r="M28" s="32">
        <v>2019</v>
      </c>
      <c r="N28" s="32" t="s">
        <v>119</v>
      </c>
      <c r="O28" s="32" t="s">
        <v>120</v>
      </c>
      <c r="P28" s="32" t="str">
        <f>_xlfn.XLOOKUP(Tabel1[[#This Row],[NLSfB]],OpnameTabel[NL-SfB],OpnameTabel[Kenmerkvraag 4],"",0,1)&amp;""</f>
        <v>Vermogen [kW]</v>
      </c>
      <c r="Q28" s="33" t="s">
        <v>77</v>
      </c>
      <c r="R28" s="33" t="str">
        <f>_xlfn.XLOOKUP(Tabel1[[#This Row],[NLSfB]],OpnameTabel[NL-SfB],OpnameTabel[Kenmerkvraag 5],"",0,1)&amp;""</f>
        <v/>
      </c>
      <c r="T28" s="33" t="str">
        <f>_xlfn.XLOOKUP(Tabel1[[#This Row],[NLSfB]],OpnameTabel[NL-SfB],OpnameTabel[Kenmerkvraag 6],"",0,1)&amp;""</f>
        <v/>
      </c>
      <c r="V28" s="33" t="str">
        <f>_xlfn.XLOOKUP(Tabel1[[#This Row],[NLSfB]],OpnameTabel[NL-SfB],OpnameTabel[Kenmerkvraag 7],"",0,1)&amp;""</f>
        <v/>
      </c>
      <c r="X28" s="33" t="str">
        <f>_xlfn.XLOOKUP(Tabel1[[#This Row],[NLSfB]],OpnameTabel[NL-SfB],OpnameTabel[Kenmerkvraag 8],"",0,1)&amp;""</f>
        <v/>
      </c>
      <c r="Z28" s="33" t="str">
        <f>_xlfn.XLOOKUP(Tabel1[[#This Row],[NLSfB]],OpnameTabel[NL-SfB],OpnameTabel[Kenmerkvraag 9],"",0,1)&amp;""</f>
        <v/>
      </c>
      <c r="AB28" s="33" t="str">
        <f>_xlfn.XLOOKUP(Tabel1[[#This Row],[NLSfB]],OpnameTabel[NL-SfB],OpnameTabel[Kenmerkvraag 10],"",0,1)&amp;""</f>
        <v/>
      </c>
      <c r="AD28" s="120" t="str">
        <f>_xlfn.XLOOKUP(Tabel1[[#This Row],[NLSfB]],OpnameTabel[NL-SfB],OpnameTabel[PPO1],"",0,1)&amp;""</f>
        <v>E180-A</v>
      </c>
      <c r="AE28" s="112">
        <f>IF((LEN(Tabel1[[#This Row],[PPO code 1]])&lt;1),"",_xlfn.XLOOKUP(Tabel1[[#This Row],[PPO code 1]],Activiteitenoverzicht[PO - code],Activiteitenoverzicht[Jaar- freq],0))</f>
        <v>1</v>
      </c>
      <c r="AF28" s="121"/>
      <c r="AG28" s="122" t="str">
        <f>_xlfn.XLOOKUP(Tabel1[[#This Row],[NLSfB]],OpnameTabel[NL-SfB],OpnameTabel[PPO2],"",0,1)&amp;""</f>
        <v/>
      </c>
      <c r="AH28" s="111" t="str">
        <f>IF((LEN(Tabel1[[#This Row],[PPO code 2]])&lt;1),"",_xlfn.XLOOKUP(Tabel1[[#This Row],[PPO code 2]],Activiteitenoverzicht[PO - code],Activiteitenoverzicht[Jaar- freq],0))</f>
        <v/>
      </c>
      <c r="AI28" s="121"/>
      <c r="AJ28" s="122" t="str">
        <f>_xlfn.XLOOKUP(Tabel1[[#This Row],[NLSfB]],OpnameTabel[NL-SfB],OpnameTabel[PPO3],"",0,1)&amp;""</f>
        <v/>
      </c>
      <c r="AK28" s="111" t="str">
        <f>IF((LEN(Tabel1[[#This Row],[PPO code 3]])&lt;1),"",_xlfn.XLOOKUP(Tabel1[[#This Row],[PPO code 3]],Activiteitenoverzicht[PO - code],Activiteitenoverzicht[Jaar- freq],0))</f>
        <v/>
      </c>
      <c r="AL28" s="121"/>
      <c r="AM28" s="122" t="str">
        <f>_xlfn.XLOOKUP(Tabel1[[#This Row],[NLSfB]],OpnameTabel[NL-SfB],OpnameTabel[PPO4],"",0,1)&amp;""</f>
        <v/>
      </c>
      <c r="AN28" s="111" t="str">
        <f>IF((LEN(Tabel1[[#This Row],[PPO code 4]])&lt;1),"",_xlfn.XLOOKUP(Tabel1[[#This Row],[PPO code 4]],Activiteitenoverzicht[PO - code],Activiteitenoverzicht[Jaar- freq],0))</f>
        <v/>
      </c>
      <c r="AO28" s="121"/>
      <c r="AP28" s="123">
        <f>IF(ISNUMBER(Tabel1[[#This Row],[Freq 1]]),Tabel1[[#This Row],[Freq 1]]*Tabel1[[#This Row],[Prijs 1]],0)</f>
        <v>0</v>
      </c>
      <c r="AQ28" s="124">
        <f>IF(ISNUMBER(Tabel1[[#This Row],[Freq 2]]),Tabel1[[#This Row],[Freq 2]]*Tabel1[[#This Row],[Prijs 2]],0)</f>
        <v>0</v>
      </c>
      <c r="AR28" s="124">
        <f>IF(ISNUMBER(Tabel1[[#This Row],[Freq 3]]),Tabel1[[#This Row],[Freq 3]]*Tabel1[[#This Row],[Prijs 3]],0)</f>
        <v>0</v>
      </c>
      <c r="AS28" s="124">
        <f>IF(ISNUMBER(Tabel1[[#This Row],[Freq 4]]),Tabel1[[#This Row],[Freq 4]]*Tabel1[[#This Row],[Prijs 4]],0)</f>
        <v>0</v>
      </c>
      <c r="AT28" s="125">
        <f>SUM(Tabel1[[#This Row],[Totaal 1]:[Totaal 4]])</f>
        <v>0</v>
      </c>
    </row>
    <row r="29" spans="1:46" ht="14.25" customHeight="1" x14ac:dyDescent="0.2">
      <c r="A29" s="111">
        <v>1</v>
      </c>
      <c r="B29" s="111" t="s">
        <v>68</v>
      </c>
      <c r="C29" s="111" t="s">
        <v>69</v>
      </c>
      <c r="D29" s="111" t="s">
        <v>70</v>
      </c>
      <c r="E29" s="111">
        <v>10994</v>
      </c>
      <c r="F29" s="111" t="s">
        <v>121</v>
      </c>
      <c r="G29" s="32" t="s">
        <v>122</v>
      </c>
      <c r="H29" s="112" t="str">
        <f>_xlfn.XLOOKUP(Tabel1[[#This Row],[NLSfB]],OpnameTabel[NL-SfB],OpnameTabel[Omschrijving],"",0,1)</f>
        <v>(Hoofd)verdeelinrichting (groepenkast)</v>
      </c>
      <c r="I29" s="32" t="str">
        <f>_xlfn.XLOOKUP(Tabel1[[#This Row],[NLSfB]],OpnameTabel[NL-SfB],OpnameTabel[Categorie],"",0,1)</f>
        <v>Centrale elektrotechnische voorzieningen</v>
      </c>
      <c r="J29" s="32" t="s">
        <v>80</v>
      </c>
      <c r="L29" s="32">
        <v>1</v>
      </c>
      <c r="M29" s="32">
        <v>2008</v>
      </c>
      <c r="N29" s="32" t="s">
        <v>123</v>
      </c>
      <c r="O29" s="32" t="s">
        <v>124</v>
      </c>
      <c r="P29" s="32" t="str">
        <f>_xlfn.XLOOKUP(Tabel1[[#This Row],[NLSfB]],OpnameTabel[NL-SfB],OpnameTabel[Kenmerkvraag 4],"",0,1)&amp;""</f>
        <v>Inom [A]</v>
      </c>
      <c r="Q29" s="33">
        <v>40</v>
      </c>
      <c r="R29" s="33" t="str">
        <f>_xlfn.XLOOKUP(Tabel1[[#This Row],[NLSfB]],OpnameTabel[NL-SfB],OpnameTabel[Kenmerkvraag 5],"",0,1)&amp;""</f>
        <v>Lichtgroepen [stuks]</v>
      </c>
      <c r="S29" s="33">
        <v>3</v>
      </c>
      <c r="T29" s="33" t="str">
        <f>_xlfn.XLOOKUP(Tabel1[[#This Row],[NLSfB]],OpnameTabel[NL-SfB],OpnameTabel[Kenmerkvraag 6],"",0,1)&amp;""</f>
        <v>Krachtgroepen [stuks]</v>
      </c>
      <c r="U29" s="33" t="s">
        <v>77</v>
      </c>
      <c r="V29" s="33" t="str">
        <f>_xlfn.XLOOKUP(Tabel1[[#This Row],[NLSfB]],OpnameTabel[NL-SfB],OpnameTabel[Kenmerkvraag 7],"",0,1)&amp;""</f>
        <v>Groepen acht. aardlek [stuks]</v>
      </c>
      <c r="W29" s="33" t="s">
        <v>77</v>
      </c>
      <c r="X29" s="33" t="str">
        <f>_xlfn.XLOOKUP(Tabel1[[#This Row],[NLSfB]],OpnameTabel[NL-SfB],OpnameTabel[Kenmerkvraag 8],"",0,1)&amp;""</f>
        <v>Overspanningsbeveiliging</v>
      </c>
      <c r="Y29" s="33" t="s">
        <v>77</v>
      </c>
      <c r="Z29" s="33" t="str">
        <f>_xlfn.XLOOKUP(Tabel1[[#This Row],[NLSfB]],OpnameTabel[NL-SfB],OpnameTabel[Kenmerkvraag 9],"",0,1)&amp;""</f>
        <v/>
      </c>
      <c r="AB29" s="33" t="str">
        <f>_xlfn.XLOOKUP(Tabel1[[#This Row],[NLSfB]],OpnameTabel[NL-SfB],OpnameTabel[Kenmerkvraag 10],"",0,1)&amp;""</f>
        <v/>
      </c>
      <c r="AD29" s="120" t="str">
        <f>_xlfn.XLOOKUP(Tabel1[[#This Row],[NLSfB]],OpnameTabel[NL-SfB],OpnameTabel[PPO1],"",0,1)&amp;""</f>
        <v>E030-A</v>
      </c>
      <c r="AE29" s="112">
        <f>IF((LEN(Tabel1[[#This Row],[PPO code 1]])&lt;1),"",_xlfn.XLOOKUP(Tabel1[[#This Row],[PPO code 1]],Activiteitenoverzicht[PO - code],Activiteitenoverzicht[Jaar- freq],0))</f>
        <v>0.2</v>
      </c>
      <c r="AF29" s="121"/>
      <c r="AG29" s="122" t="str">
        <f>_xlfn.XLOOKUP(Tabel1[[#This Row],[NLSfB]],OpnameTabel[NL-SfB],OpnameTabel[PPO2],"",0,1)&amp;""</f>
        <v>E160-A</v>
      </c>
      <c r="AH29" s="111">
        <f>IF((LEN(Tabel1[[#This Row],[PPO code 2]])&lt;1),"",_xlfn.XLOOKUP(Tabel1[[#This Row],[PPO code 2]],Activiteitenoverzicht[PO - code],Activiteitenoverzicht[Jaar- freq],0))</f>
        <v>1</v>
      </c>
      <c r="AI29" s="121"/>
      <c r="AJ29" s="122" t="str">
        <f>_xlfn.XLOOKUP(Tabel1[[#This Row],[NLSfB]],OpnameTabel[NL-SfB],OpnameTabel[PPO3],"",0,1)&amp;""</f>
        <v>E170-A</v>
      </c>
      <c r="AK29" s="111">
        <f>IF((LEN(Tabel1[[#This Row],[PPO code 3]])&lt;1),"",_xlfn.XLOOKUP(Tabel1[[#This Row],[PPO code 3]],Activiteitenoverzicht[PO - code],Activiteitenoverzicht[Jaar- freq],0))</f>
        <v>1</v>
      </c>
      <c r="AL29" s="121"/>
      <c r="AM29" s="122" t="str">
        <f>_xlfn.XLOOKUP(Tabel1[[#This Row],[NLSfB]],OpnameTabel[NL-SfB],OpnameTabel[PPO4],"",0,1)&amp;""</f>
        <v/>
      </c>
      <c r="AN29" s="111" t="str">
        <f>IF((LEN(Tabel1[[#This Row],[PPO code 4]])&lt;1),"",_xlfn.XLOOKUP(Tabel1[[#This Row],[PPO code 4]],Activiteitenoverzicht[PO - code],Activiteitenoverzicht[Jaar- freq],0))</f>
        <v/>
      </c>
      <c r="AO29" s="121"/>
      <c r="AP29" s="123">
        <f>IF(ISNUMBER(Tabel1[[#This Row],[Freq 1]]),Tabel1[[#This Row],[Freq 1]]*Tabel1[[#This Row],[Prijs 1]],0)</f>
        <v>0</v>
      </c>
      <c r="AQ29" s="124">
        <f>IF(ISNUMBER(Tabel1[[#This Row],[Freq 2]]),Tabel1[[#This Row],[Freq 2]]*Tabel1[[#This Row],[Prijs 2]],0)</f>
        <v>0</v>
      </c>
      <c r="AR29" s="124">
        <f>IF(ISNUMBER(Tabel1[[#This Row],[Freq 3]]),Tabel1[[#This Row],[Freq 3]]*Tabel1[[#This Row],[Prijs 3]],0)</f>
        <v>0</v>
      </c>
      <c r="AS29" s="124">
        <f>IF(ISNUMBER(Tabel1[[#This Row],[Freq 4]]),Tabel1[[#This Row],[Freq 4]]*Tabel1[[#This Row],[Prijs 4]],0)</f>
        <v>0</v>
      </c>
      <c r="AT29" s="125">
        <f>SUM(Tabel1[[#This Row],[Totaal 1]:[Totaal 4]])</f>
        <v>0</v>
      </c>
    </row>
    <row r="30" spans="1:46" ht="14.25" customHeight="1" x14ac:dyDescent="0.2">
      <c r="A30" s="111">
        <v>1</v>
      </c>
      <c r="B30" s="111" t="s">
        <v>68</v>
      </c>
      <c r="C30" s="111" t="s">
        <v>69</v>
      </c>
      <c r="D30" s="111" t="s">
        <v>70</v>
      </c>
      <c r="E30" s="111">
        <v>10994</v>
      </c>
      <c r="F30" s="111" t="s">
        <v>125</v>
      </c>
      <c r="G30" s="32" t="s">
        <v>122</v>
      </c>
      <c r="H30" s="112" t="str">
        <f>_xlfn.XLOOKUP(Tabel1[[#This Row],[NLSfB]],OpnameTabel[NL-SfB],OpnameTabel[Omschrijving],"",0,1)</f>
        <v>(Hoofd)verdeelinrichting (groepenkast)</v>
      </c>
      <c r="I30" s="32" t="str">
        <f>_xlfn.XLOOKUP(Tabel1[[#This Row],[NLSfB]],OpnameTabel[NL-SfB],OpnameTabel[Categorie],"",0,1)</f>
        <v>Centrale elektrotechnische voorzieningen</v>
      </c>
      <c r="J30" s="32" t="s">
        <v>92</v>
      </c>
      <c r="K30" s="32" t="s">
        <v>126</v>
      </c>
      <c r="L30" s="32">
        <v>1</v>
      </c>
      <c r="M30" s="32">
        <v>2008</v>
      </c>
      <c r="N30" s="32" t="s">
        <v>127</v>
      </c>
      <c r="O30" s="32" t="s">
        <v>124</v>
      </c>
      <c r="P30" s="32" t="str">
        <f>_xlfn.XLOOKUP(Tabel1[[#This Row],[NLSfB]],OpnameTabel[NL-SfB],OpnameTabel[Kenmerkvraag 4],"",0,1)&amp;""</f>
        <v>Inom [A]</v>
      </c>
      <c r="Q30" s="33">
        <v>63</v>
      </c>
      <c r="R30" s="33" t="str">
        <f>_xlfn.XLOOKUP(Tabel1[[#This Row],[NLSfB]],OpnameTabel[NL-SfB],OpnameTabel[Kenmerkvraag 5],"",0,1)&amp;""</f>
        <v>Lichtgroepen [stuks]</v>
      </c>
      <c r="S30" s="33">
        <v>20</v>
      </c>
      <c r="T30" s="33" t="str">
        <f>_xlfn.XLOOKUP(Tabel1[[#This Row],[NLSfB]],OpnameTabel[NL-SfB],OpnameTabel[Kenmerkvraag 6],"",0,1)&amp;""</f>
        <v>Krachtgroepen [stuks]</v>
      </c>
      <c r="U30" s="33" t="s">
        <v>77</v>
      </c>
      <c r="V30" s="33" t="str">
        <f>_xlfn.XLOOKUP(Tabel1[[#This Row],[NLSfB]],OpnameTabel[NL-SfB],OpnameTabel[Kenmerkvraag 7],"",0,1)&amp;""</f>
        <v>Groepen acht. aardlek [stuks]</v>
      </c>
      <c r="W30" s="33" t="s">
        <v>77</v>
      </c>
      <c r="X30" s="33" t="str">
        <f>_xlfn.XLOOKUP(Tabel1[[#This Row],[NLSfB]],OpnameTabel[NL-SfB],OpnameTabel[Kenmerkvraag 8],"",0,1)&amp;""</f>
        <v>Overspanningsbeveiliging</v>
      </c>
      <c r="Y30" s="33">
        <v>1</v>
      </c>
      <c r="Z30" s="33" t="str">
        <f>_xlfn.XLOOKUP(Tabel1[[#This Row],[NLSfB]],OpnameTabel[NL-SfB],OpnameTabel[Kenmerkvraag 9],"",0,1)&amp;""</f>
        <v/>
      </c>
      <c r="AB30" s="33" t="str">
        <f>_xlfn.XLOOKUP(Tabel1[[#This Row],[NLSfB]],OpnameTabel[NL-SfB],OpnameTabel[Kenmerkvraag 10],"",0,1)&amp;""</f>
        <v/>
      </c>
      <c r="AD30" s="120" t="str">
        <f>_xlfn.XLOOKUP(Tabel1[[#This Row],[NLSfB]],OpnameTabel[NL-SfB],OpnameTabel[PPO1],"",0,1)&amp;""</f>
        <v>E030-A</v>
      </c>
      <c r="AE30" s="112">
        <f>IF((LEN(Tabel1[[#This Row],[PPO code 1]])&lt;1),"",_xlfn.XLOOKUP(Tabel1[[#This Row],[PPO code 1]],Activiteitenoverzicht[PO - code],Activiteitenoverzicht[Jaar- freq],0))</f>
        <v>0.2</v>
      </c>
      <c r="AF30" s="121"/>
      <c r="AG30" s="122" t="str">
        <f>_xlfn.XLOOKUP(Tabel1[[#This Row],[NLSfB]],OpnameTabel[NL-SfB],OpnameTabel[PPO2],"",0,1)&amp;""</f>
        <v>E160-A</v>
      </c>
      <c r="AH30" s="111">
        <f>IF((LEN(Tabel1[[#This Row],[PPO code 2]])&lt;1),"",_xlfn.XLOOKUP(Tabel1[[#This Row],[PPO code 2]],Activiteitenoverzicht[PO - code],Activiteitenoverzicht[Jaar- freq],0))</f>
        <v>1</v>
      </c>
      <c r="AI30" s="121"/>
      <c r="AJ30" s="122" t="str">
        <f>_xlfn.XLOOKUP(Tabel1[[#This Row],[NLSfB]],OpnameTabel[NL-SfB],OpnameTabel[PPO3],"",0,1)&amp;""</f>
        <v>E170-A</v>
      </c>
      <c r="AK30" s="111">
        <f>IF((LEN(Tabel1[[#This Row],[PPO code 3]])&lt;1),"",_xlfn.XLOOKUP(Tabel1[[#This Row],[PPO code 3]],Activiteitenoverzicht[PO - code],Activiteitenoverzicht[Jaar- freq],0))</f>
        <v>1</v>
      </c>
      <c r="AL30" s="121"/>
      <c r="AM30" s="122" t="str">
        <f>_xlfn.XLOOKUP(Tabel1[[#This Row],[NLSfB]],OpnameTabel[NL-SfB],OpnameTabel[PPO4],"",0,1)&amp;""</f>
        <v/>
      </c>
      <c r="AN30" s="111" t="str">
        <f>IF((LEN(Tabel1[[#This Row],[PPO code 4]])&lt;1),"",_xlfn.XLOOKUP(Tabel1[[#This Row],[PPO code 4]],Activiteitenoverzicht[PO - code],Activiteitenoverzicht[Jaar- freq],0))</f>
        <v/>
      </c>
      <c r="AO30" s="121"/>
      <c r="AP30" s="123">
        <f>IF(ISNUMBER(Tabel1[[#This Row],[Freq 1]]),Tabel1[[#This Row],[Freq 1]]*Tabel1[[#This Row],[Prijs 1]],0)</f>
        <v>0</v>
      </c>
      <c r="AQ30" s="124">
        <f>IF(ISNUMBER(Tabel1[[#This Row],[Freq 2]]),Tabel1[[#This Row],[Freq 2]]*Tabel1[[#This Row],[Prijs 2]],0)</f>
        <v>0</v>
      </c>
      <c r="AR30" s="124">
        <f>IF(ISNUMBER(Tabel1[[#This Row],[Freq 3]]),Tabel1[[#This Row],[Freq 3]]*Tabel1[[#This Row],[Prijs 3]],0)</f>
        <v>0</v>
      </c>
      <c r="AS30" s="124">
        <f>IF(ISNUMBER(Tabel1[[#This Row],[Freq 4]]),Tabel1[[#This Row],[Freq 4]]*Tabel1[[#This Row],[Prijs 4]],0)</f>
        <v>0</v>
      </c>
      <c r="AT30" s="125">
        <f>SUM(Tabel1[[#This Row],[Totaal 1]:[Totaal 4]])</f>
        <v>0</v>
      </c>
    </row>
    <row r="31" spans="1:46" ht="14.25" customHeight="1" x14ac:dyDescent="0.2">
      <c r="A31" s="111">
        <v>1</v>
      </c>
      <c r="B31" s="111" t="s">
        <v>68</v>
      </c>
      <c r="C31" s="111" t="s">
        <v>69</v>
      </c>
      <c r="D31" s="111" t="s">
        <v>70</v>
      </c>
      <c r="E31" s="111">
        <v>10994</v>
      </c>
      <c r="F31" s="111" t="s">
        <v>128</v>
      </c>
      <c r="G31" s="32" t="s">
        <v>122</v>
      </c>
      <c r="H31" s="112" t="str">
        <f>_xlfn.XLOOKUP(Tabel1[[#This Row],[NLSfB]],OpnameTabel[NL-SfB],OpnameTabel[Omschrijving],"",0,1)</f>
        <v>(Hoofd)verdeelinrichting (groepenkast)</v>
      </c>
      <c r="I31" s="32" t="str">
        <f>_xlfn.XLOOKUP(Tabel1[[#This Row],[NLSfB]],OpnameTabel[NL-SfB],OpnameTabel[Categorie],"",0,1)</f>
        <v>Centrale elektrotechnische voorzieningen</v>
      </c>
      <c r="J31" s="32" t="s">
        <v>92</v>
      </c>
      <c r="K31" s="32" t="s">
        <v>129</v>
      </c>
      <c r="L31" s="32">
        <v>1</v>
      </c>
      <c r="M31" s="32">
        <v>2008</v>
      </c>
      <c r="N31" s="32" t="s">
        <v>127</v>
      </c>
      <c r="O31" s="32" t="s">
        <v>124</v>
      </c>
      <c r="P31" s="32" t="str">
        <f>_xlfn.XLOOKUP(Tabel1[[#This Row],[NLSfB]],OpnameTabel[NL-SfB],OpnameTabel[Kenmerkvraag 4],"",0,1)&amp;""</f>
        <v>Inom [A]</v>
      </c>
      <c r="Q31" s="33">
        <v>125</v>
      </c>
      <c r="R31" s="33" t="str">
        <f>_xlfn.XLOOKUP(Tabel1[[#This Row],[NLSfB]],OpnameTabel[NL-SfB],OpnameTabel[Kenmerkvraag 5],"",0,1)&amp;""</f>
        <v>Lichtgroepen [stuks]</v>
      </c>
      <c r="S31" s="33">
        <v>18</v>
      </c>
      <c r="T31" s="33" t="str">
        <f>_xlfn.XLOOKUP(Tabel1[[#This Row],[NLSfB]],OpnameTabel[NL-SfB],OpnameTabel[Kenmerkvraag 6],"",0,1)&amp;""</f>
        <v>Krachtgroepen [stuks]</v>
      </c>
      <c r="U31" s="33" t="s">
        <v>77</v>
      </c>
      <c r="V31" s="33" t="str">
        <f>_xlfn.XLOOKUP(Tabel1[[#This Row],[NLSfB]],OpnameTabel[NL-SfB],OpnameTabel[Kenmerkvraag 7],"",0,1)&amp;""</f>
        <v>Groepen acht. aardlek [stuks]</v>
      </c>
      <c r="W31" s="33" t="s">
        <v>77</v>
      </c>
      <c r="X31" s="33" t="str">
        <f>_xlfn.XLOOKUP(Tabel1[[#This Row],[NLSfB]],OpnameTabel[NL-SfB],OpnameTabel[Kenmerkvraag 8],"",0,1)&amp;""</f>
        <v>Overspanningsbeveiliging</v>
      </c>
      <c r="Y31" s="33">
        <v>1</v>
      </c>
      <c r="Z31" s="33" t="str">
        <f>_xlfn.XLOOKUP(Tabel1[[#This Row],[NLSfB]],OpnameTabel[NL-SfB],OpnameTabel[Kenmerkvraag 9],"",0,1)&amp;""</f>
        <v/>
      </c>
      <c r="AB31" s="33" t="str">
        <f>_xlfn.XLOOKUP(Tabel1[[#This Row],[NLSfB]],OpnameTabel[NL-SfB],OpnameTabel[Kenmerkvraag 10],"",0,1)&amp;""</f>
        <v/>
      </c>
      <c r="AD31" s="120" t="str">
        <f>_xlfn.XLOOKUP(Tabel1[[#This Row],[NLSfB]],OpnameTabel[NL-SfB],OpnameTabel[PPO1],"",0,1)&amp;""</f>
        <v>E030-A</v>
      </c>
      <c r="AE31" s="112">
        <f>IF((LEN(Tabel1[[#This Row],[PPO code 1]])&lt;1),"",_xlfn.XLOOKUP(Tabel1[[#This Row],[PPO code 1]],Activiteitenoverzicht[PO - code],Activiteitenoverzicht[Jaar- freq],0))</f>
        <v>0.2</v>
      </c>
      <c r="AF31" s="121"/>
      <c r="AG31" s="122" t="str">
        <f>_xlfn.XLOOKUP(Tabel1[[#This Row],[NLSfB]],OpnameTabel[NL-SfB],OpnameTabel[PPO2],"",0,1)&amp;""</f>
        <v>E160-A</v>
      </c>
      <c r="AH31" s="111">
        <f>IF((LEN(Tabel1[[#This Row],[PPO code 2]])&lt;1),"",_xlfn.XLOOKUP(Tabel1[[#This Row],[PPO code 2]],Activiteitenoverzicht[PO - code],Activiteitenoverzicht[Jaar- freq],0))</f>
        <v>1</v>
      </c>
      <c r="AI31" s="121"/>
      <c r="AJ31" s="122" t="str">
        <f>_xlfn.XLOOKUP(Tabel1[[#This Row],[NLSfB]],OpnameTabel[NL-SfB],OpnameTabel[PPO3],"",0,1)&amp;""</f>
        <v>E170-A</v>
      </c>
      <c r="AK31" s="111">
        <f>IF((LEN(Tabel1[[#This Row],[PPO code 3]])&lt;1),"",_xlfn.XLOOKUP(Tabel1[[#This Row],[PPO code 3]],Activiteitenoverzicht[PO - code],Activiteitenoverzicht[Jaar- freq],0))</f>
        <v>1</v>
      </c>
      <c r="AL31" s="121"/>
      <c r="AM31" s="122" t="str">
        <f>_xlfn.XLOOKUP(Tabel1[[#This Row],[NLSfB]],OpnameTabel[NL-SfB],OpnameTabel[PPO4],"",0,1)&amp;""</f>
        <v/>
      </c>
      <c r="AN31" s="111" t="str">
        <f>IF((LEN(Tabel1[[#This Row],[PPO code 4]])&lt;1),"",_xlfn.XLOOKUP(Tabel1[[#This Row],[PPO code 4]],Activiteitenoverzicht[PO - code],Activiteitenoverzicht[Jaar- freq],0))</f>
        <v/>
      </c>
      <c r="AO31" s="121"/>
      <c r="AP31" s="123">
        <f>IF(ISNUMBER(Tabel1[[#This Row],[Freq 1]]),Tabel1[[#This Row],[Freq 1]]*Tabel1[[#This Row],[Prijs 1]],0)</f>
        <v>0</v>
      </c>
      <c r="AQ31" s="124">
        <f>IF(ISNUMBER(Tabel1[[#This Row],[Freq 2]]),Tabel1[[#This Row],[Freq 2]]*Tabel1[[#This Row],[Prijs 2]],0)</f>
        <v>0</v>
      </c>
      <c r="AR31" s="124">
        <f>IF(ISNUMBER(Tabel1[[#This Row],[Freq 3]]),Tabel1[[#This Row],[Freq 3]]*Tabel1[[#This Row],[Prijs 3]],0)</f>
        <v>0</v>
      </c>
      <c r="AS31" s="124">
        <f>IF(ISNUMBER(Tabel1[[#This Row],[Freq 4]]),Tabel1[[#This Row],[Freq 4]]*Tabel1[[#This Row],[Prijs 4]],0)</f>
        <v>0</v>
      </c>
      <c r="AT31" s="125">
        <f>SUM(Tabel1[[#This Row],[Totaal 1]:[Totaal 4]])</f>
        <v>0</v>
      </c>
    </row>
    <row r="32" spans="1:46" ht="14.25" customHeight="1" x14ac:dyDescent="0.2">
      <c r="A32" s="111">
        <v>1</v>
      </c>
      <c r="B32" s="111" t="s">
        <v>68</v>
      </c>
      <c r="C32" s="111" t="s">
        <v>69</v>
      </c>
      <c r="D32" s="111" t="s">
        <v>70</v>
      </c>
      <c r="E32" s="111">
        <v>10994</v>
      </c>
      <c r="F32" s="111" t="s">
        <v>130</v>
      </c>
      <c r="G32" s="32" t="s">
        <v>122</v>
      </c>
      <c r="H32" s="112" t="str">
        <f>_xlfn.XLOOKUP(Tabel1[[#This Row],[NLSfB]],OpnameTabel[NL-SfB],OpnameTabel[Omschrijving],"",0,1)</f>
        <v>(Hoofd)verdeelinrichting (groepenkast)</v>
      </c>
      <c r="I32" s="32" t="str">
        <f>_xlfn.XLOOKUP(Tabel1[[#This Row],[NLSfB]],OpnameTabel[NL-SfB],OpnameTabel[Categorie],"",0,1)</f>
        <v>Centrale elektrotechnische voorzieningen</v>
      </c>
      <c r="J32" s="32" t="s">
        <v>96</v>
      </c>
      <c r="K32" s="32" t="s">
        <v>131</v>
      </c>
      <c r="L32" s="32">
        <v>1</v>
      </c>
      <c r="M32" s="32">
        <v>2008</v>
      </c>
      <c r="N32" s="32" t="s">
        <v>127</v>
      </c>
      <c r="O32" s="32" t="s">
        <v>124</v>
      </c>
      <c r="P32" s="32" t="str">
        <f>_xlfn.XLOOKUP(Tabel1[[#This Row],[NLSfB]],OpnameTabel[NL-SfB],OpnameTabel[Kenmerkvraag 4],"",0,1)&amp;""</f>
        <v>Inom [A]</v>
      </c>
      <c r="Q32" s="33">
        <v>63</v>
      </c>
      <c r="R32" s="33" t="str">
        <f>_xlfn.XLOOKUP(Tabel1[[#This Row],[NLSfB]],OpnameTabel[NL-SfB],OpnameTabel[Kenmerkvraag 5],"",0,1)&amp;""</f>
        <v>Lichtgroepen [stuks]</v>
      </c>
      <c r="S32" s="33">
        <v>28</v>
      </c>
      <c r="T32" s="33" t="str">
        <f>_xlfn.XLOOKUP(Tabel1[[#This Row],[NLSfB]],OpnameTabel[NL-SfB],OpnameTabel[Kenmerkvraag 6],"",0,1)&amp;""</f>
        <v>Krachtgroepen [stuks]</v>
      </c>
      <c r="U32" s="33">
        <v>3</v>
      </c>
      <c r="V32" s="33" t="str">
        <f>_xlfn.XLOOKUP(Tabel1[[#This Row],[NLSfB]],OpnameTabel[NL-SfB],OpnameTabel[Kenmerkvraag 7],"",0,1)&amp;""</f>
        <v>Groepen acht. aardlek [stuks]</v>
      </c>
      <c r="W32" s="33" t="s">
        <v>77</v>
      </c>
      <c r="X32" s="33" t="str">
        <f>_xlfn.XLOOKUP(Tabel1[[#This Row],[NLSfB]],OpnameTabel[NL-SfB],OpnameTabel[Kenmerkvraag 8],"",0,1)&amp;""</f>
        <v>Overspanningsbeveiliging</v>
      </c>
      <c r="Y32" s="33">
        <v>1</v>
      </c>
      <c r="Z32" s="33" t="str">
        <f>_xlfn.XLOOKUP(Tabel1[[#This Row],[NLSfB]],OpnameTabel[NL-SfB],OpnameTabel[Kenmerkvraag 9],"",0,1)&amp;""</f>
        <v/>
      </c>
      <c r="AB32" s="33" t="str">
        <f>_xlfn.XLOOKUP(Tabel1[[#This Row],[NLSfB]],OpnameTabel[NL-SfB],OpnameTabel[Kenmerkvraag 10],"",0,1)&amp;""</f>
        <v/>
      </c>
      <c r="AD32" s="120" t="str">
        <f>_xlfn.XLOOKUP(Tabel1[[#This Row],[NLSfB]],OpnameTabel[NL-SfB],OpnameTabel[PPO1],"",0,1)&amp;""</f>
        <v>E030-A</v>
      </c>
      <c r="AE32" s="112">
        <f>IF((LEN(Tabel1[[#This Row],[PPO code 1]])&lt;1),"",_xlfn.XLOOKUP(Tabel1[[#This Row],[PPO code 1]],Activiteitenoverzicht[PO - code],Activiteitenoverzicht[Jaar- freq],0))</f>
        <v>0.2</v>
      </c>
      <c r="AF32" s="121"/>
      <c r="AG32" s="122" t="str">
        <f>_xlfn.XLOOKUP(Tabel1[[#This Row],[NLSfB]],OpnameTabel[NL-SfB],OpnameTabel[PPO2],"",0,1)&amp;""</f>
        <v>E160-A</v>
      </c>
      <c r="AH32" s="111">
        <f>IF((LEN(Tabel1[[#This Row],[PPO code 2]])&lt;1),"",_xlfn.XLOOKUP(Tabel1[[#This Row],[PPO code 2]],Activiteitenoverzicht[PO - code],Activiteitenoverzicht[Jaar- freq],0))</f>
        <v>1</v>
      </c>
      <c r="AI32" s="121"/>
      <c r="AJ32" s="122" t="str">
        <f>_xlfn.XLOOKUP(Tabel1[[#This Row],[NLSfB]],OpnameTabel[NL-SfB],OpnameTabel[PPO3],"",0,1)&amp;""</f>
        <v>E170-A</v>
      </c>
      <c r="AK32" s="111">
        <f>IF((LEN(Tabel1[[#This Row],[PPO code 3]])&lt;1),"",_xlfn.XLOOKUP(Tabel1[[#This Row],[PPO code 3]],Activiteitenoverzicht[PO - code],Activiteitenoverzicht[Jaar- freq],0))</f>
        <v>1</v>
      </c>
      <c r="AL32" s="121"/>
      <c r="AM32" s="122" t="str">
        <f>_xlfn.XLOOKUP(Tabel1[[#This Row],[NLSfB]],OpnameTabel[NL-SfB],OpnameTabel[PPO4],"",0,1)&amp;""</f>
        <v/>
      </c>
      <c r="AN32" s="111" t="str">
        <f>IF((LEN(Tabel1[[#This Row],[PPO code 4]])&lt;1),"",_xlfn.XLOOKUP(Tabel1[[#This Row],[PPO code 4]],Activiteitenoverzicht[PO - code],Activiteitenoverzicht[Jaar- freq],0))</f>
        <v/>
      </c>
      <c r="AO32" s="121"/>
      <c r="AP32" s="123">
        <f>IF(ISNUMBER(Tabel1[[#This Row],[Freq 1]]),Tabel1[[#This Row],[Freq 1]]*Tabel1[[#This Row],[Prijs 1]],0)</f>
        <v>0</v>
      </c>
      <c r="AQ32" s="124">
        <f>IF(ISNUMBER(Tabel1[[#This Row],[Freq 2]]),Tabel1[[#This Row],[Freq 2]]*Tabel1[[#This Row],[Prijs 2]],0)</f>
        <v>0</v>
      </c>
      <c r="AR32" s="124">
        <f>IF(ISNUMBER(Tabel1[[#This Row],[Freq 3]]),Tabel1[[#This Row],[Freq 3]]*Tabel1[[#This Row],[Prijs 3]],0)</f>
        <v>0</v>
      </c>
      <c r="AS32" s="124">
        <f>IF(ISNUMBER(Tabel1[[#This Row],[Freq 4]]),Tabel1[[#This Row],[Freq 4]]*Tabel1[[#This Row],[Prijs 4]],0)</f>
        <v>0</v>
      </c>
      <c r="AT32" s="125">
        <f>SUM(Tabel1[[#This Row],[Totaal 1]:[Totaal 4]])</f>
        <v>0</v>
      </c>
    </row>
    <row r="33" spans="1:46" ht="14.25" customHeight="1" x14ac:dyDescent="0.2">
      <c r="A33" s="111">
        <v>1</v>
      </c>
      <c r="B33" s="111" t="s">
        <v>68</v>
      </c>
      <c r="C33" s="111" t="s">
        <v>69</v>
      </c>
      <c r="D33" s="111" t="s">
        <v>70</v>
      </c>
      <c r="E33" s="111">
        <v>10994</v>
      </c>
      <c r="F33" s="111" t="s">
        <v>132</v>
      </c>
      <c r="G33" s="32" t="s">
        <v>122</v>
      </c>
      <c r="H33" s="112" t="str">
        <f>_xlfn.XLOOKUP(Tabel1[[#This Row],[NLSfB]],OpnameTabel[NL-SfB],OpnameTabel[Omschrijving],"",0,1)</f>
        <v>(Hoofd)verdeelinrichting (groepenkast)</v>
      </c>
      <c r="I33" s="32" t="str">
        <f>_xlfn.XLOOKUP(Tabel1[[#This Row],[NLSfB]],OpnameTabel[NL-SfB],OpnameTabel[Categorie],"",0,1)</f>
        <v>Centrale elektrotechnische voorzieningen</v>
      </c>
      <c r="J33" s="32" t="s">
        <v>98</v>
      </c>
      <c r="K33" s="32" t="s">
        <v>133</v>
      </c>
      <c r="L33" s="32">
        <v>1</v>
      </c>
      <c r="M33" s="32">
        <v>2008</v>
      </c>
      <c r="N33" s="32" t="s">
        <v>127</v>
      </c>
      <c r="O33" s="32" t="s">
        <v>124</v>
      </c>
      <c r="P33" s="32" t="str">
        <f>_xlfn.XLOOKUP(Tabel1[[#This Row],[NLSfB]],OpnameTabel[NL-SfB],OpnameTabel[Kenmerkvraag 4],"",0,1)&amp;""</f>
        <v>Inom [A]</v>
      </c>
      <c r="Q33" s="33">
        <v>63</v>
      </c>
      <c r="R33" s="33" t="str">
        <f>_xlfn.XLOOKUP(Tabel1[[#This Row],[NLSfB]],OpnameTabel[NL-SfB],OpnameTabel[Kenmerkvraag 5],"",0,1)&amp;""</f>
        <v>Lichtgroepen [stuks]</v>
      </c>
      <c r="S33" s="33">
        <v>22</v>
      </c>
      <c r="T33" s="33" t="str">
        <f>_xlfn.XLOOKUP(Tabel1[[#This Row],[NLSfB]],OpnameTabel[NL-SfB],OpnameTabel[Kenmerkvraag 6],"",0,1)&amp;""</f>
        <v>Krachtgroepen [stuks]</v>
      </c>
      <c r="U33" s="33" t="s">
        <v>77</v>
      </c>
      <c r="V33" s="33" t="str">
        <f>_xlfn.XLOOKUP(Tabel1[[#This Row],[NLSfB]],OpnameTabel[NL-SfB],OpnameTabel[Kenmerkvraag 7],"",0,1)&amp;""</f>
        <v>Groepen acht. aardlek [stuks]</v>
      </c>
      <c r="W33" s="33" t="s">
        <v>77</v>
      </c>
      <c r="X33" s="33" t="str">
        <f>_xlfn.XLOOKUP(Tabel1[[#This Row],[NLSfB]],OpnameTabel[NL-SfB],OpnameTabel[Kenmerkvraag 8],"",0,1)&amp;""</f>
        <v>Overspanningsbeveiliging</v>
      </c>
      <c r="Y33" s="33">
        <v>1</v>
      </c>
      <c r="Z33" s="33" t="str">
        <f>_xlfn.XLOOKUP(Tabel1[[#This Row],[NLSfB]],OpnameTabel[NL-SfB],OpnameTabel[Kenmerkvraag 9],"",0,1)&amp;""</f>
        <v/>
      </c>
      <c r="AB33" s="33" t="str">
        <f>_xlfn.XLOOKUP(Tabel1[[#This Row],[NLSfB]],OpnameTabel[NL-SfB],OpnameTabel[Kenmerkvraag 10],"",0,1)&amp;""</f>
        <v/>
      </c>
      <c r="AD33" s="120" t="str">
        <f>_xlfn.XLOOKUP(Tabel1[[#This Row],[NLSfB]],OpnameTabel[NL-SfB],OpnameTabel[PPO1],"",0,1)&amp;""</f>
        <v>E030-A</v>
      </c>
      <c r="AE33" s="112">
        <f>IF((LEN(Tabel1[[#This Row],[PPO code 1]])&lt;1),"",_xlfn.XLOOKUP(Tabel1[[#This Row],[PPO code 1]],Activiteitenoverzicht[PO - code],Activiteitenoverzicht[Jaar- freq],0))</f>
        <v>0.2</v>
      </c>
      <c r="AF33" s="121"/>
      <c r="AG33" s="122" t="str">
        <f>_xlfn.XLOOKUP(Tabel1[[#This Row],[NLSfB]],OpnameTabel[NL-SfB],OpnameTabel[PPO2],"",0,1)&amp;""</f>
        <v>E160-A</v>
      </c>
      <c r="AH33" s="111">
        <f>IF((LEN(Tabel1[[#This Row],[PPO code 2]])&lt;1),"",_xlfn.XLOOKUP(Tabel1[[#This Row],[PPO code 2]],Activiteitenoverzicht[PO - code],Activiteitenoverzicht[Jaar- freq],0))</f>
        <v>1</v>
      </c>
      <c r="AI33" s="121"/>
      <c r="AJ33" s="122" t="str">
        <f>_xlfn.XLOOKUP(Tabel1[[#This Row],[NLSfB]],OpnameTabel[NL-SfB],OpnameTabel[PPO3],"",0,1)&amp;""</f>
        <v>E170-A</v>
      </c>
      <c r="AK33" s="111">
        <f>IF((LEN(Tabel1[[#This Row],[PPO code 3]])&lt;1),"",_xlfn.XLOOKUP(Tabel1[[#This Row],[PPO code 3]],Activiteitenoverzicht[PO - code],Activiteitenoverzicht[Jaar- freq],0))</f>
        <v>1</v>
      </c>
      <c r="AL33" s="121"/>
      <c r="AM33" s="122" t="str">
        <f>_xlfn.XLOOKUP(Tabel1[[#This Row],[NLSfB]],OpnameTabel[NL-SfB],OpnameTabel[PPO4],"",0,1)&amp;""</f>
        <v/>
      </c>
      <c r="AN33" s="111" t="str">
        <f>IF((LEN(Tabel1[[#This Row],[PPO code 4]])&lt;1),"",_xlfn.XLOOKUP(Tabel1[[#This Row],[PPO code 4]],Activiteitenoverzicht[PO - code],Activiteitenoverzicht[Jaar- freq],0))</f>
        <v/>
      </c>
      <c r="AO33" s="121"/>
      <c r="AP33" s="123">
        <f>IF(ISNUMBER(Tabel1[[#This Row],[Freq 1]]),Tabel1[[#This Row],[Freq 1]]*Tabel1[[#This Row],[Prijs 1]],0)</f>
        <v>0</v>
      </c>
      <c r="AQ33" s="124">
        <f>IF(ISNUMBER(Tabel1[[#This Row],[Freq 2]]),Tabel1[[#This Row],[Freq 2]]*Tabel1[[#This Row],[Prijs 2]],0)</f>
        <v>0</v>
      </c>
      <c r="AR33" s="124">
        <f>IF(ISNUMBER(Tabel1[[#This Row],[Freq 3]]),Tabel1[[#This Row],[Freq 3]]*Tabel1[[#This Row],[Prijs 3]],0)</f>
        <v>0</v>
      </c>
      <c r="AS33" s="124">
        <f>IF(ISNUMBER(Tabel1[[#This Row],[Freq 4]]),Tabel1[[#This Row],[Freq 4]]*Tabel1[[#This Row],[Prijs 4]],0)</f>
        <v>0</v>
      </c>
      <c r="AT33" s="125">
        <f>SUM(Tabel1[[#This Row],[Totaal 1]:[Totaal 4]])</f>
        <v>0</v>
      </c>
    </row>
    <row r="34" spans="1:46" ht="14.25" customHeight="1" x14ac:dyDescent="0.2">
      <c r="A34" s="111">
        <v>1</v>
      </c>
      <c r="B34" s="111" t="s">
        <v>68</v>
      </c>
      <c r="C34" s="111" t="s">
        <v>69</v>
      </c>
      <c r="D34" s="111" t="s">
        <v>70</v>
      </c>
      <c r="E34" s="111">
        <v>10994</v>
      </c>
      <c r="F34" s="111" t="s">
        <v>134</v>
      </c>
      <c r="G34" s="32" t="s">
        <v>122</v>
      </c>
      <c r="H34" s="112" t="str">
        <f>_xlfn.XLOOKUP(Tabel1[[#This Row],[NLSfB]],OpnameTabel[NL-SfB],OpnameTabel[Omschrijving],"",0,1)</f>
        <v>(Hoofd)verdeelinrichting (groepenkast)</v>
      </c>
      <c r="I34" s="32" t="str">
        <f>_xlfn.XLOOKUP(Tabel1[[#This Row],[NLSfB]],OpnameTabel[NL-SfB],OpnameTabel[Categorie],"",0,1)</f>
        <v>Centrale elektrotechnische voorzieningen</v>
      </c>
      <c r="J34" s="32" t="s">
        <v>98</v>
      </c>
      <c r="K34" s="32" t="s">
        <v>135</v>
      </c>
      <c r="L34" s="32">
        <v>1</v>
      </c>
      <c r="M34" s="32">
        <v>2008</v>
      </c>
      <c r="N34" s="32" t="s">
        <v>127</v>
      </c>
      <c r="O34" s="32" t="s">
        <v>124</v>
      </c>
      <c r="P34" s="32" t="str">
        <f>_xlfn.XLOOKUP(Tabel1[[#This Row],[NLSfB]],OpnameTabel[NL-SfB],OpnameTabel[Kenmerkvraag 4],"",0,1)&amp;""</f>
        <v>Inom [A]</v>
      </c>
      <c r="Q34" s="33">
        <v>63</v>
      </c>
      <c r="R34" s="33" t="str">
        <f>_xlfn.XLOOKUP(Tabel1[[#This Row],[NLSfB]],OpnameTabel[NL-SfB],OpnameTabel[Kenmerkvraag 5],"",0,1)&amp;""</f>
        <v>Lichtgroepen [stuks]</v>
      </c>
      <c r="S34" s="33">
        <v>14</v>
      </c>
      <c r="T34" s="33" t="str">
        <f>_xlfn.XLOOKUP(Tabel1[[#This Row],[NLSfB]],OpnameTabel[NL-SfB],OpnameTabel[Kenmerkvraag 6],"",0,1)&amp;""</f>
        <v>Krachtgroepen [stuks]</v>
      </c>
      <c r="U34" s="33" t="s">
        <v>77</v>
      </c>
      <c r="V34" s="33" t="str">
        <f>_xlfn.XLOOKUP(Tabel1[[#This Row],[NLSfB]],OpnameTabel[NL-SfB],OpnameTabel[Kenmerkvraag 7],"",0,1)&amp;""</f>
        <v>Groepen acht. aardlek [stuks]</v>
      </c>
      <c r="W34" s="33" t="s">
        <v>77</v>
      </c>
      <c r="X34" s="33" t="str">
        <f>_xlfn.XLOOKUP(Tabel1[[#This Row],[NLSfB]],OpnameTabel[NL-SfB],OpnameTabel[Kenmerkvraag 8],"",0,1)&amp;""</f>
        <v>Overspanningsbeveiliging</v>
      </c>
      <c r="Y34" s="33">
        <v>1</v>
      </c>
      <c r="Z34" s="33" t="str">
        <f>_xlfn.XLOOKUP(Tabel1[[#This Row],[NLSfB]],OpnameTabel[NL-SfB],OpnameTabel[Kenmerkvraag 9],"",0,1)&amp;""</f>
        <v/>
      </c>
      <c r="AB34" s="33" t="str">
        <f>_xlfn.XLOOKUP(Tabel1[[#This Row],[NLSfB]],OpnameTabel[NL-SfB],OpnameTabel[Kenmerkvraag 10],"",0,1)&amp;""</f>
        <v/>
      </c>
      <c r="AD34" s="120" t="str">
        <f>_xlfn.XLOOKUP(Tabel1[[#This Row],[NLSfB]],OpnameTabel[NL-SfB],OpnameTabel[PPO1],"",0,1)&amp;""</f>
        <v>E030-A</v>
      </c>
      <c r="AE34" s="112">
        <f>IF((LEN(Tabel1[[#This Row],[PPO code 1]])&lt;1),"",_xlfn.XLOOKUP(Tabel1[[#This Row],[PPO code 1]],Activiteitenoverzicht[PO - code],Activiteitenoverzicht[Jaar- freq],0))</f>
        <v>0.2</v>
      </c>
      <c r="AF34" s="121"/>
      <c r="AG34" s="122" t="str">
        <f>_xlfn.XLOOKUP(Tabel1[[#This Row],[NLSfB]],OpnameTabel[NL-SfB],OpnameTabel[PPO2],"",0,1)&amp;""</f>
        <v>E160-A</v>
      </c>
      <c r="AH34" s="111">
        <f>IF((LEN(Tabel1[[#This Row],[PPO code 2]])&lt;1),"",_xlfn.XLOOKUP(Tabel1[[#This Row],[PPO code 2]],Activiteitenoverzicht[PO - code],Activiteitenoverzicht[Jaar- freq],0))</f>
        <v>1</v>
      </c>
      <c r="AI34" s="121"/>
      <c r="AJ34" s="122" t="str">
        <f>_xlfn.XLOOKUP(Tabel1[[#This Row],[NLSfB]],OpnameTabel[NL-SfB],OpnameTabel[PPO3],"",0,1)&amp;""</f>
        <v>E170-A</v>
      </c>
      <c r="AK34" s="111">
        <f>IF((LEN(Tabel1[[#This Row],[PPO code 3]])&lt;1),"",_xlfn.XLOOKUP(Tabel1[[#This Row],[PPO code 3]],Activiteitenoverzicht[PO - code],Activiteitenoverzicht[Jaar- freq],0))</f>
        <v>1</v>
      </c>
      <c r="AL34" s="121"/>
      <c r="AM34" s="122" t="str">
        <f>_xlfn.XLOOKUP(Tabel1[[#This Row],[NLSfB]],OpnameTabel[NL-SfB],OpnameTabel[PPO4],"",0,1)&amp;""</f>
        <v/>
      </c>
      <c r="AN34" s="111" t="str">
        <f>IF((LEN(Tabel1[[#This Row],[PPO code 4]])&lt;1),"",_xlfn.XLOOKUP(Tabel1[[#This Row],[PPO code 4]],Activiteitenoverzicht[PO - code],Activiteitenoverzicht[Jaar- freq],0))</f>
        <v/>
      </c>
      <c r="AO34" s="121"/>
      <c r="AP34" s="123">
        <f>IF(ISNUMBER(Tabel1[[#This Row],[Freq 1]]),Tabel1[[#This Row],[Freq 1]]*Tabel1[[#This Row],[Prijs 1]],0)</f>
        <v>0</v>
      </c>
      <c r="AQ34" s="124">
        <f>IF(ISNUMBER(Tabel1[[#This Row],[Freq 2]]),Tabel1[[#This Row],[Freq 2]]*Tabel1[[#This Row],[Prijs 2]],0)</f>
        <v>0</v>
      </c>
      <c r="AR34" s="124">
        <f>IF(ISNUMBER(Tabel1[[#This Row],[Freq 3]]),Tabel1[[#This Row],[Freq 3]]*Tabel1[[#This Row],[Prijs 3]],0)</f>
        <v>0</v>
      </c>
      <c r="AS34" s="124">
        <f>IF(ISNUMBER(Tabel1[[#This Row],[Freq 4]]),Tabel1[[#This Row],[Freq 4]]*Tabel1[[#This Row],[Prijs 4]],0)</f>
        <v>0</v>
      </c>
      <c r="AT34" s="125">
        <f>SUM(Tabel1[[#This Row],[Totaal 1]:[Totaal 4]])</f>
        <v>0</v>
      </c>
    </row>
    <row r="35" spans="1:46" ht="14.25" customHeight="1" x14ac:dyDescent="0.2">
      <c r="A35" s="111">
        <v>1</v>
      </c>
      <c r="B35" s="111" t="s">
        <v>68</v>
      </c>
      <c r="C35" s="111" t="s">
        <v>69</v>
      </c>
      <c r="D35" s="111" t="s">
        <v>70</v>
      </c>
      <c r="E35" s="111">
        <v>10994</v>
      </c>
      <c r="F35" s="111" t="s">
        <v>136</v>
      </c>
      <c r="G35" s="32" t="s">
        <v>122</v>
      </c>
      <c r="H35" s="112" t="str">
        <f>_xlfn.XLOOKUP(Tabel1[[#This Row],[NLSfB]],OpnameTabel[NL-SfB],OpnameTabel[Omschrijving],"",0,1)</f>
        <v>(Hoofd)verdeelinrichting (groepenkast)</v>
      </c>
      <c r="I35" s="32" t="str">
        <f>_xlfn.XLOOKUP(Tabel1[[#This Row],[NLSfB]],OpnameTabel[NL-SfB],OpnameTabel[Categorie],"",0,1)</f>
        <v>Centrale elektrotechnische voorzieningen</v>
      </c>
      <c r="J35" s="32" t="s">
        <v>98</v>
      </c>
      <c r="K35" s="32" t="s">
        <v>137</v>
      </c>
      <c r="L35" s="32">
        <v>1</v>
      </c>
      <c r="M35" s="32">
        <v>2008</v>
      </c>
      <c r="N35" s="32" t="s">
        <v>127</v>
      </c>
      <c r="O35" s="32" t="s">
        <v>124</v>
      </c>
      <c r="P35" s="32" t="str">
        <f>_xlfn.XLOOKUP(Tabel1[[#This Row],[NLSfB]],OpnameTabel[NL-SfB],OpnameTabel[Kenmerkvraag 4],"",0,1)&amp;""</f>
        <v>Inom [A]</v>
      </c>
      <c r="Q35" s="33">
        <v>63</v>
      </c>
      <c r="R35" s="33" t="str">
        <f>_xlfn.XLOOKUP(Tabel1[[#This Row],[NLSfB]],OpnameTabel[NL-SfB],OpnameTabel[Kenmerkvraag 5],"",0,1)&amp;""</f>
        <v>Lichtgroepen [stuks]</v>
      </c>
      <c r="S35" s="33">
        <v>21</v>
      </c>
      <c r="T35" s="33" t="str">
        <f>_xlfn.XLOOKUP(Tabel1[[#This Row],[NLSfB]],OpnameTabel[NL-SfB],OpnameTabel[Kenmerkvraag 6],"",0,1)&amp;""</f>
        <v>Krachtgroepen [stuks]</v>
      </c>
      <c r="U35" s="33">
        <v>1</v>
      </c>
      <c r="V35" s="33" t="str">
        <f>_xlfn.XLOOKUP(Tabel1[[#This Row],[NLSfB]],OpnameTabel[NL-SfB],OpnameTabel[Kenmerkvraag 7],"",0,1)&amp;""</f>
        <v>Groepen acht. aardlek [stuks]</v>
      </c>
      <c r="W35" s="33" t="s">
        <v>77</v>
      </c>
      <c r="X35" s="33" t="str">
        <f>_xlfn.XLOOKUP(Tabel1[[#This Row],[NLSfB]],OpnameTabel[NL-SfB],OpnameTabel[Kenmerkvraag 8],"",0,1)&amp;""</f>
        <v>Overspanningsbeveiliging</v>
      </c>
      <c r="Y35" s="33" t="s">
        <v>77</v>
      </c>
      <c r="Z35" s="33" t="str">
        <f>_xlfn.XLOOKUP(Tabel1[[#This Row],[NLSfB]],OpnameTabel[NL-SfB],OpnameTabel[Kenmerkvraag 9],"",0,1)&amp;""</f>
        <v/>
      </c>
      <c r="AB35" s="33" t="str">
        <f>_xlfn.XLOOKUP(Tabel1[[#This Row],[NLSfB]],OpnameTabel[NL-SfB],OpnameTabel[Kenmerkvraag 10],"",0,1)&amp;""</f>
        <v/>
      </c>
      <c r="AD35" s="120" t="str">
        <f>_xlfn.XLOOKUP(Tabel1[[#This Row],[NLSfB]],OpnameTabel[NL-SfB],OpnameTabel[PPO1],"",0,1)&amp;""</f>
        <v>E030-A</v>
      </c>
      <c r="AE35" s="112">
        <f>IF((LEN(Tabel1[[#This Row],[PPO code 1]])&lt;1),"",_xlfn.XLOOKUP(Tabel1[[#This Row],[PPO code 1]],Activiteitenoverzicht[PO - code],Activiteitenoverzicht[Jaar- freq],0))</f>
        <v>0.2</v>
      </c>
      <c r="AF35" s="121"/>
      <c r="AG35" s="122" t="str">
        <f>_xlfn.XLOOKUP(Tabel1[[#This Row],[NLSfB]],OpnameTabel[NL-SfB],OpnameTabel[PPO2],"",0,1)&amp;""</f>
        <v>E160-A</v>
      </c>
      <c r="AH35" s="111">
        <f>IF((LEN(Tabel1[[#This Row],[PPO code 2]])&lt;1),"",_xlfn.XLOOKUP(Tabel1[[#This Row],[PPO code 2]],Activiteitenoverzicht[PO - code],Activiteitenoverzicht[Jaar- freq],0))</f>
        <v>1</v>
      </c>
      <c r="AI35" s="121"/>
      <c r="AJ35" s="122" t="str">
        <f>_xlfn.XLOOKUP(Tabel1[[#This Row],[NLSfB]],OpnameTabel[NL-SfB],OpnameTabel[PPO3],"",0,1)&amp;""</f>
        <v>E170-A</v>
      </c>
      <c r="AK35" s="111">
        <f>IF((LEN(Tabel1[[#This Row],[PPO code 3]])&lt;1),"",_xlfn.XLOOKUP(Tabel1[[#This Row],[PPO code 3]],Activiteitenoverzicht[PO - code],Activiteitenoverzicht[Jaar- freq],0))</f>
        <v>1</v>
      </c>
      <c r="AL35" s="121"/>
      <c r="AM35" s="122" t="str">
        <f>_xlfn.XLOOKUP(Tabel1[[#This Row],[NLSfB]],OpnameTabel[NL-SfB],OpnameTabel[PPO4],"",0,1)&amp;""</f>
        <v/>
      </c>
      <c r="AN35" s="111" t="str">
        <f>IF((LEN(Tabel1[[#This Row],[PPO code 4]])&lt;1),"",_xlfn.XLOOKUP(Tabel1[[#This Row],[PPO code 4]],Activiteitenoverzicht[PO - code],Activiteitenoverzicht[Jaar- freq],0))</f>
        <v/>
      </c>
      <c r="AO35" s="121"/>
      <c r="AP35" s="123">
        <f>IF(ISNUMBER(Tabel1[[#This Row],[Freq 1]]),Tabel1[[#This Row],[Freq 1]]*Tabel1[[#This Row],[Prijs 1]],0)</f>
        <v>0</v>
      </c>
      <c r="AQ35" s="124">
        <f>IF(ISNUMBER(Tabel1[[#This Row],[Freq 2]]),Tabel1[[#This Row],[Freq 2]]*Tabel1[[#This Row],[Prijs 2]],0)</f>
        <v>0</v>
      </c>
      <c r="AR35" s="124">
        <f>IF(ISNUMBER(Tabel1[[#This Row],[Freq 3]]),Tabel1[[#This Row],[Freq 3]]*Tabel1[[#This Row],[Prijs 3]],0)</f>
        <v>0</v>
      </c>
      <c r="AS35" s="124">
        <f>IF(ISNUMBER(Tabel1[[#This Row],[Freq 4]]),Tabel1[[#This Row],[Freq 4]]*Tabel1[[#This Row],[Prijs 4]],0)</f>
        <v>0</v>
      </c>
      <c r="AT35" s="125">
        <f>SUM(Tabel1[[#This Row],[Totaal 1]:[Totaal 4]])</f>
        <v>0</v>
      </c>
    </row>
    <row r="36" spans="1:46" ht="14.25" customHeight="1" x14ac:dyDescent="0.2">
      <c r="A36" s="111">
        <v>1</v>
      </c>
      <c r="B36" s="111" t="s">
        <v>68</v>
      </c>
      <c r="C36" s="111" t="s">
        <v>69</v>
      </c>
      <c r="D36" s="111" t="s">
        <v>70</v>
      </c>
      <c r="E36" s="111">
        <v>10994</v>
      </c>
      <c r="F36" s="111" t="s">
        <v>138</v>
      </c>
      <c r="G36" s="32" t="s">
        <v>79</v>
      </c>
      <c r="H36" s="112" t="str">
        <f>_xlfn.XLOOKUP(Tabel1[[#This Row],[NLSfB]],OpnameTabel[NL-SfB],OpnameTabel[Omschrijving],"",0,1)</f>
        <v>Elektrische boiler</v>
      </c>
      <c r="I36" s="32" t="str">
        <f>_xlfn.XLOOKUP(Tabel1[[#This Row],[NLSfB]],OpnameTabel[NL-SfB],OpnameTabel[Categorie],"",0,1)</f>
        <v>Water</v>
      </c>
      <c r="J36" s="32" t="s">
        <v>101</v>
      </c>
      <c r="L36" s="32">
        <v>1</v>
      </c>
      <c r="M36" s="32">
        <v>2008</v>
      </c>
      <c r="N36" s="32" t="s">
        <v>81</v>
      </c>
      <c r="O36" s="32" t="s">
        <v>139</v>
      </c>
      <c r="P36" s="32" t="str">
        <f>_xlfn.XLOOKUP(Tabel1[[#This Row],[NLSfB]],OpnameTabel[NL-SfB],OpnameTabel[Kenmerkvraag 4],"",0,1)&amp;""</f>
        <v>Inhoud [L]</v>
      </c>
      <c r="Q36" s="33">
        <v>30</v>
      </c>
      <c r="R36" s="33" t="str">
        <f>_xlfn.XLOOKUP(Tabel1[[#This Row],[NLSfB]],OpnameTabel[NL-SfB],OpnameTabel[Kenmerkvraag 5],"",0,1)&amp;""</f>
        <v>Vermogen [kW]</v>
      </c>
      <c r="S36" s="33">
        <v>2.5</v>
      </c>
      <c r="T36" s="33" t="str">
        <f>_xlfn.XLOOKUP(Tabel1[[#This Row],[NLSfB]],OpnameTabel[NL-SfB],OpnameTabel[Kenmerkvraag 6],"",0,1)&amp;""</f>
        <v/>
      </c>
      <c r="V36" s="33" t="str">
        <f>_xlfn.XLOOKUP(Tabel1[[#This Row],[NLSfB]],OpnameTabel[NL-SfB],OpnameTabel[Kenmerkvraag 7],"",0,1)&amp;""</f>
        <v/>
      </c>
      <c r="X36" s="33" t="str">
        <f>_xlfn.XLOOKUP(Tabel1[[#This Row],[NLSfB]],OpnameTabel[NL-SfB],OpnameTabel[Kenmerkvraag 8],"",0,1)&amp;""</f>
        <v/>
      </c>
      <c r="Z36" s="33" t="str">
        <f>_xlfn.XLOOKUP(Tabel1[[#This Row],[NLSfB]],OpnameTabel[NL-SfB],OpnameTabel[Kenmerkvraag 9],"",0,1)&amp;""</f>
        <v/>
      </c>
      <c r="AB36" s="33" t="str">
        <f>_xlfn.XLOOKUP(Tabel1[[#This Row],[NLSfB]],OpnameTabel[NL-SfB],OpnameTabel[Kenmerkvraag 10],"",0,1)&amp;""</f>
        <v/>
      </c>
      <c r="AD36" s="120" t="str">
        <f>_xlfn.XLOOKUP(Tabel1[[#This Row],[NLSfB]],OpnameTabel[NL-SfB],OpnameTabel[PPO1],"",0,1)&amp;""</f>
        <v>WTR030-A</v>
      </c>
      <c r="AE36" s="112">
        <f>IF((LEN(Tabel1[[#This Row],[PPO code 1]])&lt;1),"",_xlfn.XLOOKUP(Tabel1[[#This Row],[PPO code 1]],Activiteitenoverzicht[PO - code],Activiteitenoverzicht[Jaar- freq],0))</f>
        <v>1</v>
      </c>
      <c r="AF36" s="121"/>
      <c r="AG36" s="122" t="str">
        <f>_xlfn.XLOOKUP(Tabel1[[#This Row],[NLSfB]],OpnameTabel[NL-SfB],OpnameTabel[PPO2],"",0,1)&amp;""</f>
        <v/>
      </c>
      <c r="AH36" s="111" t="str">
        <f>IF((LEN(Tabel1[[#This Row],[PPO code 2]])&lt;1),"",_xlfn.XLOOKUP(Tabel1[[#This Row],[PPO code 2]],Activiteitenoverzicht[PO - code],Activiteitenoverzicht[Jaar- freq],0))</f>
        <v/>
      </c>
      <c r="AI36" s="121"/>
      <c r="AJ36" s="122" t="str">
        <f>_xlfn.XLOOKUP(Tabel1[[#This Row],[NLSfB]],OpnameTabel[NL-SfB],OpnameTabel[PPO3],"",0,1)&amp;""</f>
        <v/>
      </c>
      <c r="AK36" s="111" t="str">
        <f>IF((LEN(Tabel1[[#This Row],[PPO code 3]])&lt;1),"",_xlfn.XLOOKUP(Tabel1[[#This Row],[PPO code 3]],Activiteitenoverzicht[PO - code],Activiteitenoverzicht[Jaar- freq],0))</f>
        <v/>
      </c>
      <c r="AL36" s="121"/>
      <c r="AM36" s="122" t="str">
        <f>_xlfn.XLOOKUP(Tabel1[[#This Row],[NLSfB]],OpnameTabel[NL-SfB],OpnameTabel[PPO4],"",0,1)&amp;""</f>
        <v/>
      </c>
      <c r="AN36" s="111" t="str">
        <f>IF((LEN(Tabel1[[#This Row],[PPO code 4]])&lt;1),"",_xlfn.XLOOKUP(Tabel1[[#This Row],[PPO code 4]],Activiteitenoverzicht[PO - code],Activiteitenoverzicht[Jaar- freq],0))</f>
        <v/>
      </c>
      <c r="AO36" s="121"/>
      <c r="AP36" s="123">
        <f>IF(ISNUMBER(Tabel1[[#This Row],[Freq 1]]),Tabel1[[#This Row],[Freq 1]]*Tabel1[[#This Row],[Prijs 1]],0)</f>
        <v>0</v>
      </c>
      <c r="AQ36" s="124">
        <f>IF(ISNUMBER(Tabel1[[#This Row],[Freq 2]]),Tabel1[[#This Row],[Freq 2]]*Tabel1[[#This Row],[Prijs 2]],0)</f>
        <v>0</v>
      </c>
      <c r="AR36" s="124">
        <f>IF(ISNUMBER(Tabel1[[#This Row],[Freq 3]]),Tabel1[[#This Row],[Freq 3]]*Tabel1[[#This Row],[Prijs 3]],0)</f>
        <v>0</v>
      </c>
      <c r="AS36" s="124">
        <f>IF(ISNUMBER(Tabel1[[#This Row],[Freq 4]]),Tabel1[[#This Row],[Freq 4]]*Tabel1[[#This Row],[Prijs 4]],0)</f>
        <v>0</v>
      </c>
      <c r="AT36" s="125">
        <f>SUM(Tabel1[[#This Row],[Totaal 1]:[Totaal 4]])</f>
        <v>0</v>
      </c>
    </row>
    <row r="37" spans="1:46" ht="14.25" customHeight="1" x14ac:dyDescent="0.2">
      <c r="A37" s="111">
        <v>1</v>
      </c>
      <c r="B37" s="111" t="s">
        <v>68</v>
      </c>
      <c r="C37" s="111" t="s">
        <v>69</v>
      </c>
      <c r="D37" s="111" t="s">
        <v>70</v>
      </c>
      <c r="E37" s="111">
        <v>10994</v>
      </c>
      <c r="F37" s="111" t="s">
        <v>140</v>
      </c>
      <c r="G37" s="32" t="s">
        <v>122</v>
      </c>
      <c r="H37" s="112" t="str">
        <f>_xlfn.XLOOKUP(Tabel1[[#This Row],[NLSfB]],OpnameTabel[NL-SfB],OpnameTabel[Omschrijving],"",0,1)</f>
        <v>(Hoofd)verdeelinrichting (groepenkast)</v>
      </c>
      <c r="I37" s="32" t="str">
        <f>_xlfn.XLOOKUP(Tabel1[[#This Row],[NLSfB]],OpnameTabel[NL-SfB],OpnameTabel[Categorie],"",0,1)</f>
        <v>Centrale elektrotechnische voorzieningen</v>
      </c>
      <c r="J37" s="32" t="s">
        <v>98</v>
      </c>
      <c r="K37" s="32" t="s">
        <v>141</v>
      </c>
      <c r="L37" s="32">
        <v>1</v>
      </c>
      <c r="M37" s="32">
        <v>2008</v>
      </c>
      <c r="N37" s="32" t="s">
        <v>127</v>
      </c>
      <c r="O37" s="32" t="s">
        <v>124</v>
      </c>
      <c r="P37" s="32" t="str">
        <f>_xlfn.XLOOKUP(Tabel1[[#This Row],[NLSfB]],OpnameTabel[NL-SfB],OpnameTabel[Kenmerkvraag 4],"",0,1)&amp;""</f>
        <v>Inom [A]</v>
      </c>
      <c r="Q37" s="33">
        <v>63</v>
      </c>
      <c r="R37" s="33" t="str">
        <f>_xlfn.XLOOKUP(Tabel1[[#This Row],[NLSfB]],OpnameTabel[NL-SfB],OpnameTabel[Kenmerkvraag 5],"",0,1)&amp;""</f>
        <v>Lichtgroepen [stuks]</v>
      </c>
      <c r="S37" s="33">
        <v>16</v>
      </c>
      <c r="T37" s="33" t="str">
        <f>_xlfn.XLOOKUP(Tabel1[[#This Row],[NLSfB]],OpnameTabel[NL-SfB],OpnameTabel[Kenmerkvraag 6],"",0,1)&amp;""</f>
        <v>Krachtgroepen [stuks]</v>
      </c>
      <c r="U37" s="33" t="s">
        <v>77</v>
      </c>
      <c r="V37" s="33" t="str">
        <f>_xlfn.XLOOKUP(Tabel1[[#This Row],[NLSfB]],OpnameTabel[NL-SfB],OpnameTabel[Kenmerkvraag 7],"",0,1)&amp;""</f>
        <v>Groepen acht. aardlek [stuks]</v>
      </c>
      <c r="W37" s="33" t="s">
        <v>77</v>
      </c>
      <c r="X37" s="33" t="str">
        <f>_xlfn.XLOOKUP(Tabel1[[#This Row],[NLSfB]],OpnameTabel[NL-SfB],OpnameTabel[Kenmerkvraag 8],"",0,1)&amp;""</f>
        <v>Overspanningsbeveiliging</v>
      </c>
      <c r="Y37" s="33">
        <v>1</v>
      </c>
      <c r="Z37" s="33" t="str">
        <f>_xlfn.XLOOKUP(Tabel1[[#This Row],[NLSfB]],OpnameTabel[NL-SfB],OpnameTabel[Kenmerkvraag 9],"",0,1)&amp;""</f>
        <v/>
      </c>
      <c r="AB37" s="33" t="str">
        <f>_xlfn.XLOOKUP(Tabel1[[#This Row],[NLSfB]],OpnameTabel[NL-SfB],OpnameTabel[Kenmerkvraag 10],"",0,1)&amp;""</f>
        <v/>
      </c>
      <c r="AD37" s="120" t="str">
        <f>_xlfn.XLOOKUP(Tabel1[[#This Row],[NLSfB]],OpnameTabel[NL-SfB],OpnameTabel[PPO1],"",0,1)&amp;""</f>
        <v>E030-A</v>
      </c>
      <c r="AE37" s="112">
        <f>IF((LEN(Tabel1[[#This Row],[PPO code 1]])&lt;1),"",_xlfn.XLOOKUP(Tabel1[[#This Row],[PPO code 1]],Activiteitenoverzicht[PO - code],Activiteitenoverzicht[Jaar- freq],0))</f>
        <v>0.2</v>
      </c>
      <c r="AF37" s="121"/>
      <c r="AG37" s="122" t="str">
        <f>_xlfn.XLOOKUP(Tabel1[[#This Row],[NLSfB]],OpnameTabel[NL-SfB],OpnameTabel[PPO2],"",0,1)&amp;""</f>
        <v>E160-A</v>
      </c>
      <c r="AH37" s="111">
        <f>IF((LEN(Tabel1[[#This Row],[PPO code 2]])&lt;1),"",_xlfn.XLOOKUP(Tabel1[[#This Row],[PPO code 2]],Activiteitenoverzicht[PO - code],Activiteitenoverzicht[Jaar- freq],0))</f>
        <v>1</v>
      </c>
      <c r="AI37" s="121"/>
      <c r="AJ37" s="122" t="str">
        <f>_xlfn.XLOOKUP(Tabel1[[#This Row],[NLSfB]],OpnameTabel[NL-SfB],OpnameTabel[PPO3],"",0,1)&amp;""</f>
        <v>E170-A</v>
      </c>
      <c r="AK37" s="111">
        <f>IF((LEN(Tabel1[[#This Row],[PPO code 3]])&lt;1),"",_xlfn.XLOOKUP(Tabel1[[#This Row],[PPO code 3]],Activiteitenoverzicht[PO - code],Activiteitenoverzicht[Jaar- freq],0))</f>
        <v>1</v>
      </c>
      <c r="AL37" s="121"/>
      <c r="AM37" s="122" t="str">
        <f>_xlfn.XLOOKUP(Tabel1[[#This Row],[NLSfB]],OpnameTabel[NL-SfB],OpnameTabel[PPO4],"",0,1)&amp;""</f>
        <v/>
      </c>
      <c r="AN37" s="111" t="str">
        <f>IF((LEN(Tabel1[[#This Row],[PPO code 4]])&lt;1),"",_xlfn.XLOOKUP(Tabel1[[#This Row],[PPO code 4]],Activiteitenoverzicht[PO - code],Activiteitenoverzicht[Jaar- freq],0))</f>
        <v/>
      </c>
      <c r="AO37" s="121"/>
      <c r="AP37" s="123">
        <f>IF(ISNUMBER(Tabel1[[#This Row],[Freq 1]]),Tabel1[[#This Row],[Freq 1]]*Tabel1[[#This Row],[Prijs 1]],0)</f>
        <v>0</v>
      </c>
      <c r="AQ37" s="124">
        <f>IF(ISNUMBER(Tabel1[[#This Row],[Freq 2]]),Tabel1[[#This Row],[Freq 2]]*Tabel1[[#This Row],[Prijs 2]],0)</f>
        <v>0</v>
      </c>
      <c r="AR37" s="124">
        <f>IF(ISNUMBER(Tabel1[[#This Row],[Freq 3]]),Tabel1[[#This Row],[Freq 3]]*Tabel1[[#This Row],[Prijs 3]],0)</f>
        <v>0</v>
      </c>
      <c r="AS37" s="124">
        <f>IF(ISNUMBER(Tabel1[[#This Row],[Freq 4]]),Tabel1[[#This Row],[Freq 4]]*Tabel1[[#This Row],[Prijs 4]],0)</f>
        <v>0</v>
      </c>
      <c r="AT37" s="125">
        <f>SUM(Tabel1[[#This Row],[Totaal 1]:[Totaal 4]])</f>
        <v>0</v>
      </c>
    </row>
    <row r="38" spans="1:46" ht="14.25" customHeight="1" x14ac:dyDescent="0.2">
      <c r="A38" s="111">
        <v>1</v>
      </c>
      <c r="B38" s="111" t="s">
        <v>68</v>
      </c>
      <c r="C38" s="111" t="s">
        <v>69</v>
      </c>
      <c r="D38" s="111" t="s">
        <v>70</v>
      </c>
      <c r="E38" s="111">
        <v>10994</v>
      </c>
      <c r="F38" s="111" t="s">
        <v>142</v>
      </c>
      <c r="G38" s="32" t="s">
        <v>122</v>
      </c>
      <c r="H38" s="112" t="str">
        <f>_xlfn.XLOOKUP(Tabel1[[#This Row],[NLSfB]],OpnameTabel[NL-SfB],OpnameTabel[Omschrijving],"",0,1)</f>
        <v>(Hoofd)verdeelinrichting (groepenkast)</v>
      </c>
      <c r="I38" s="32" t="str">
        <f>_xlfn.XLOOKUP(Tabel1[[#This Row],[NLSfB]],OpnameTabel[NL-SfB],OpnameTabel[Categorie],"",0,1)</f>
        <v>Centrale elektrotechnische voorzieningen</v>
      </c>
      <c r="J38" s="32" t="s">
        <v>107</v>
      </c>
      <c r="K38" s="32" t="s">
        <v>143</v>
      </c>
      <c r="L38" s="32">
        <v>1</v>
      </c>
      <c r="M38" s="32">
        <v>2008</v>
      </c>
      <c r="N38" s="32" t="s">
        <v>127</v>
      </c>
      <c r="O38" s="32" t="s">
        <v>124</v>
      </c>
      <c r="P38" s="32" t="str">
        <f>_xlfn.XLOOKUP(Tabel1[[#This Row],[NLSfB]],OpnameTabel[NL-SfB],OpnameTabel[Kenmerkvraag 4],"",0,1)&amp;""</f>
        <v>Inom [A]</v>
      </c>
      <c r="Q38" s="33">
        <v>250</v>
      </c>
      <c r="R38" s="33" t="str">
        <f>_xlfn.XLOOKUP(Tabel1[[#This Row],[NLSfB]],OpnameTabel[NL-SfB],OpnameTabel[Kenmerkvraag 5],"",0,1)&amp;""</f>
        <v>Lichtgroepen [stuks]</v>
      </c>
      <c r="S38" s="33">
        <v>62</v>
      </c>
      <c r="T38" s="33" t="str">
        <f>_xlfn.XLOOKUP(Tabel1[[#This Row],[NLSfB]],OpnameTabel[NL-SfB],OpnameTabel[Kenmerkvraag 6],"",0,1)&amp;""</f>
        <v>Krachtgroepen [stuks]</v>
      </c>
      <c r="U38" s="33">
        <v>8</v>
      </c>
      <c r="V38" s="33" t="str">
        <f>_xlfn.XLOOKUP(Tabel1[[#This Row],[NLSfB]],OpnameTabel[NL-SfB],OpnameTabel[Kenmerkvraag 7],"",0,1)&amp;""</f>
        <v>Groepen acht. aardlek [stuks]</v>
      </c>
      <c r="W38" s="33" t="s">
        <v>77</v>
      </c>
      <c r="X38" s="33" t="str">
        <f>_xlfn.XLOOKUP(Tabel1[[#This Row],[NLSfB]],OpnameTabel[NL-SfB],OpnameTabel[Kenmerkvraag 8],"",0,1)&amp;""</f>
        <v>Overspanningsbeveiliging</v>
      </c>
      <c r="Y38" s="33">
        <v>1</v>
      </c>
      <c r="Z38" s="33" t="str">
        <f>_xlfn.XLOOKUP(Tabel1[[#This Row],[NLSfB]],OpnameTabel[NL-SfB],OpnameTabel[Kenmerkvraag 9],"",0,1)&amp;""</f>
        <v/>
      </c>
      <c r="AB38" s="33" t="str">
        <f>_xlfn.XLOOKUP(Tabel1[[#This Row],[NLSfB]],OpnameTabel[NL-SfB],OpnameTabel[Kenmerkvraag 10],"",0,1)&amp;""</f>
        <v/>
      </c>
      <c r="AD38" s="120" t="str">
        <f>_xlfn.XLOOKUP(Tabel1[[#This Row],[NLSfB]],OpnameTabel[NL-SfB],OpnameTabel[PPO1],"",0,1)&amp;""</f>
        <v>E030-A</v>
      </c>
      <c r="AE38" s="112">
        <f>IF((LEN(Tabel1[[#This Row],[PPO code 1]])&lt;1),"",_xlfn.XLOOKUP(Tabel1[[#This Row],[PPO code 1]],Activiteitenoverzicht[PO - code],Activiteitenoverzicht[Jaar- freq],0))</f>
        <v>0.2</v>
      </c>
      <c r="AF38" s="121"/>
      <c r="AG38" s="122" t="str">
        <f>_xlfn.XLOOKUP(Tabel1[[#This Row],[NLSfB]],OpnameTabel[NL-SfB],OpnameTabel[PPO2],"",0,1)&amp;""</f>
        <v>E160-A</v>
      </c>
      <c r="AH38" s="111">
        <f>IF((LEN(Tabel1[[#This Row],[PPO code 2]])&lt;1),"",_xlfn.XLOOKUP(Tabel1[[#This Row],[PPO code 2]],Activiteitenoverzicht[PO - code],Activiteitenoverzicht[Jaar- freq],0))</f>
        <v>1</v>
      </c>
      <c r="AI38" s="121"/>
      <c r="AJ38" s="122" t="str">
        <f>_xlfn.XLOOKUP(Tabel1[[#This Row],[NLSfB]],OpnameTabel[NL-SfB],OpnameTabel[PPO3],"",0,1)&amp;""</f>
        <v>E170-A</v>
      </c>
      <c r="AK38" s="111">
        <f>IF((LEN(Tabel1[[#This Row],[PPO code 3]])&lt;1),"",_xlfn.XLOOKUP(Tabel1[[#This Row],[PPO code 3]],Activiteitenoverzicht[PO - code],Activiteitenoverzicht[Jaar- freq],0))</f>
        <v>1</v>
      </c>
      <c r="AL38" s="121"/>
      <c r="AM38" s="122" t="str">
        <f>_xlfn.XLOOKUP(Tabel1[[#This Row],[NLSfB]],OpnameTabel[NL-SfB],OpnameTabel[PPO4],"",0,1)&amp;""</f>
        <v/>
      </c>
      <c r="AN38" s="111" t="str">
        <f>IF((LEN(Tabel1[[#This Row],[PPO code 4]])&lt;1),"",_xlfn.XLOOKUP(Tabel1[[#This Row],[PPO code 4]],Activiteitenoverzicht[PO - code],Activiteitenoverzicht[Jaar- freq],0))</f>
        <v/>
      </c>
      <c r="AO38" s="121"/>
      <c r="AP38" s="123">
        <f>IF(ISNUMBER(Tabel1[[#This Row],[Freq 1]]),Tabel1[[#This Row],[Freq 1]]*Tabel1[[#This Row],[Prijs 1]],0)</f>
        <v>0</v>
      </c>
      <c r="AQ38" s="124">
        <f>IF(ISNUMBER(Tabel1[[#This Row],[Freq 2]]),Tabel1[[#This Row],[Freq 2]]*Tabel1[[#This Row],[Prijs 2]],0)</f>
        <v>0</v>
      </c>
      <c r="AR38" s="124">
        <f>IF(ISNUMBER(Tabel1[[#This Row],[Freq 3]]),Tabel1[[#This Row],[Freq 3]]*Tabel1[[#This Row],[Prijs 3]],0)</f>
        <v>0</v>
      </c>
      <c r="AS38" s="124">
        <f>IF(ISNUMBER(Tabel1[[#This Row],[Freq 4]]),Tabel1[[#This Row],[Freq 4]]*Tabel1[[#This Row],[Prijs 4]],0)</f>
        <v>0</v>
      </c>
      <c r="AT38" s="125">
        <f>SUM(Tabel1[[#This Row],[Totaal 1]:[Totaal 4]])</f>
        <v>0</v>
      </c>
    </row>
    <row r="39" spans="1:46" ht="14.25" customHeight="1" x14ac:dyDescent="0.2">
      <c r="A39" s="111">
        <v>1</v>
      </c>
      <c r="B39" s="111" t="s">
        <v>68</v>
      </c>
      <c r="C39" s="111" t="s">
        <v>69</v>
      </c>
      <c r="D39" s="111" t="s">
        <v>70</v>
      </c>
      <c r="E39" s="111">
        <v>10994</v>
      </c>
      <c r="F39" s="111" t="s">
        <v>144</v>
      </c>
      <c r="G39" s="32" t="s">
        <v>122</v>
      </c>
      <c r="H39" s="112" t="str">
        <f>_xlfn.XLOOKUP(Tabel1[[#This Row],[NLSfB]],OpnameTabel[NL-SfB],OpnameTabel[Omschrijving],"",0,1)</f>
        <v>(Hoofd)verdeelinrichting (groepenkast)</v>
      </c>
      <c r="I39" s="32" t="str">
        <f>_xlfn.XLOOKUP(Tabel1[[#This Row],[NLSfB]],OpnameTabel[NL-SfB],OpnameTabel[Categorie],"",0,1)</f>
        <v>Centrale elektrotechnische voorzieningen</v>
      </c>
      <c r="J39" s="32" t="s">
        <v>107</v>
      </c>
      <c r="K39" s="32" t="s">
        <v>145</v>
      </c>
      <c r="L39" s="32">
        <v>1</v>
      </c>
      <c r="M39" s="32">
        <v>2008</v>
      </c>
      <c r="N39" s="32" t="s">
        <v>127</v>
      </c>
      <c r="O39" s="32" t="s">
        <v>124</v>
      </c>
      <c r="P39" s="32" t="str">
        <f>_xlfn.XLOOKUP(Tabel1[[#This Row],[NLSfB]],OpnameTabel[NL-SfB],OpnameTabel[Kenmerkvraag 4],"",0,1)&amp;""</f>
        <v>Inom [A]</v>
      </c>
      <c r="Q39" s="33" t="s">
        <v>146</v>
      </c>
      <c r="R39" s="33" t="str">
        <f>_xlfn.XLOOKUP(Tabel1[[#This Row],[NLSfB]],OpnameTabel[NL-SfB],OpnameTabel[Kenmerkvraag 5],"",0,1)&amp;""</f>
        <v>Lichtgroepen [stuks]</v>
      </c>
      <c r="S39" s="33">
        <v>35</v>
      </c>
      <c r="T39" s="33" t="str">
        <f>_xlfn.XLOOKUP(Tabel1[[#This Row],[NLSfB]],OpnameTabel[NL-SfB],OpnameTabel[Kenmerkvraag 6],"",0,1)&amp;""</f>
        <v>Krachtgroepen [stuks]</v>
      </c>
      <c r="U39" s="33">
        <v>18</v>
      </c>
      <c r="V39" s="33" t="str">
        <f>_xlfn.XLOOKUP(Tabel1[[#This Row],[NLSfB]],OpnameTabel[NL-SfB],OpnameTabel[Kenmerkvraag 7],"",0,1)&amp;""</f>
        <v>Groepen acht. aardlek [stuks]</v>
      </c>
      <c r="W39" s="33" t="s">
        <v>77</v>
      </c>
      <c r="X39" s="33" t="str">
        <f>_xlfn.XLOOKUP(Tabel1[[#This Row],[NLSfB]],OpnameTabel[NL-SfB],OpnameTabel[Kenmerkvraag 8],"",0,1)&amp;""</f>
        <v>Overspanningsbeveiliging</v>
      </c>
      <c r="Y39" s="33">
        <v>1</v>
      </c>
      <c r="Z39" s="33" t="str">
        <f>_xlfn.XLOOKUP(Tabel1[[#This Row],[NLSfB]],OpnameTabel[NL-SfB],OpnameTabel[Kenmerkvraag 9],"",0,1)&amp;""</f>
        <v/>
      </c>
      <c r="AB39" s="33" t="str">
        <f>_xlfn.XLOOKUP(Tabel1[[#This Row],[NLSfB]],OpnameTabel[NL-SfB],OpnameTabel[Kenmerkvraag 10],"",0,1)&amp;""</f>
        <v/>
      </c>
      <c r="AD39" s="120" t="str">
        <f>_xlfn.XLOOKUP(Tabel1[[#This Row],[NLSfB]],OpnameTabel[NL-SfB],OpnameTabel[PPO1],"",0,1)&amp;""</f>
        <v>E030-A</v>
      </c>
      <c r="AE39" s="112">
        <f>IF((LEN(Tabel1[[#This Row],[PPO code 1]])&lt;1),"",_xlfn.XLOOKUP(Tabel1[[#This Row],[PPO code 1]],Activiteitenoverzicht[PO - code],Activiteitenoverzicht[Jaar- freq],0))</f>
        <v>0.2</v>
      </c>
      <c r="AF39" s="121"/>
      <c r="AG39" s="122" t="str">
        <f>_xlfn.XLOOKUP(Tabel1[[#This Row],[NLSfB]],OpnameTabel[NL-SfB],OpnameTabel[PPO2],"",0,1)&amp;""</f>
        <v>E160-A</v>
      </c>
      <c r="AH39" s="111">
        <f>IF((LEN(Tabel1[[#This Row],[PPO code 2]])&lt;1),"",_xlfn.XLOOKUP(Tabel1[[#This Row],[PPO code 2]],Activiteitenoverzicht[PO - code],Activiteitenoverzicht[Jaar- freq],0))</f>
        <v>1</v>
      </c>
      <c r="AI39" s="121"/>
      <c r="AJ39" s="122" t="str">
        <f>_xlfn.XLOOKUP(Tabel1[[#This Row],[NLSfB]],OpnameTabel[NL-SfB],OpnameTabel[PPO3],"",0,1)&amp;""</f>
        <v>E170-A</v>
      </c>
      <c r="AK39" s="111">
        <f>IF((LEN(Tabel1[[#This Row],[PPO code 3]])&lt;1),"",_xlfn.XLOOKUP(Tabel1[[#This Row],[PPO code 3]],Activiteitenoverzicht[PO - code],Activiteitenoverzicht[Jaar- freq],0))</f>
        <v>1</v>
      </c>
      <c r="AL39" s="121"/>
      <c r="AM39" s="122" t="str">
        <f>_xlfn.XLOOKUP(Tabel1[[#This Row],[NLSfB]],OpnameTabel[NL-SfB],OpnameTabel[PPO4],"",0,1)&amp;""</f>
        <v/>
      </c>
      <c r="AN39" s="111" t="str">
        <f>IF((LEN(Tabel1[[#This Row],[PPO code 4]])&lt;1),"",_xlfn.XLOOKUP(Tabel1[[#This Row],[PPO code 4]],Activiteitenoverzicht[PO - code],Activiteitenoverzicht[Jaar- freq],0))</f>
        <v/>
      </c>
      <c r="AO39" s="121"/>
      <c r="AP39" s="123">
        <f>IF(ISNUMBER(Tabel1[[#This Row],[Freq 1]]),Tabel1[[#This Row],[Freq 1]]*Tabel1[[#This Row],[Prijs 1]],0)</f>
        <v>0</v>
      </c>
      <c r="AQ39" s="124">
        <f>IF(ISNUMBER(Tabel1[[#This Row],[Freq 2]]),Tabel1[[#This Row],[Freq 2]]*Tabel1[[#This Row],[Prijs 2]],0)</f>
        <v>0</v>
      </c>
      <c r="AR39" s="124">
        <f>IF(ISNUMBER(Tabel1[[#This Row],[Freq 3]]),Tabel1[[#This Row],[Freq 3]]*Tabel1[[#This Row],[Prijs 3]],0)</f>
        <v>0</v>
      </c>
      <c r="AS39" s="124">
        <f>IF(ISNUMBER(Tabel1[[#This Row],[Freq 4]]),Tabel1[[#This Row],[Freq 4]]*Tabel1[[#This Row],[Prijs 4]],0)</f>
        <v>0</v>
      </c>
      <c r="AT39" s="125">
        <f>SUM(Tabel1[[#This Row],[Totaal 1]:[Totaal 4]])</f>
        <v>0</v>
      </c>
    </row>
    <row r="40" spans="1:46" ht="14.25" customHeight="1" x14ac:dyDescent="0.2">
      <c r="A40" s="111">
        <v>1</v>
      </c>
      <c r="B40" s="111" t="s">
        <v>68</v>
      </c>
      <c r="C40" s="111" t="s">
        <v>69</v>
      </c>
      <c r="D40" s="111" t="s">
        <v>70</v>
      </c>
      <c r="E40" s="111">
        <v>10994</v>
      </c>
      <c r="F40" s="111" t="s">
        <v>147</v>
      </c>
      <c r="G40" s="32" t="s">
        <v>122</v>
      </c>
      <c r="H40" s="112" t="str">
        <f>_xlfn.XLOOKUP(Tabel1[[#This Row],[NLSfB]],OpnameTabel[NL-SfB],OpnameTabel[Omschrijving],"",0,1)</f>
        <v>(Hoofd)verdeelinrichting (groepenkast)</v>
      </c>
      <c r="I40" s="32" t="str">
        <f>_xlfn.XLOOKUP(Tabel1[[#This Row],[NLSfB]],OpnameTabel[NL-SfB],OpnameTabel[Categorie],"",0,1)</f>
        <v>Centrale elektrotechnische voorzieningen</v>
      </c>
      <c r="J40" s="32" t="s">
        <v>107</v>
      </c>
      <c r="K40" s="32" t="s">
        <v>148</v>
      </c>
      <c r="L40" s="32">
        <v>1</v>
      </c>
      <c r="M40" s="32">
        <v>2008</v>
      </c>
      <c r="N40" s="32" t="s">
        <v>127</v>
      </c>
      <c r="O40" s="32" t="s">
        <v>124</v>
      </c>
      <c r="P40" s="32" t="str">
        <f>_xlfn.XLOOKUP(Tabel1[[#This Row],[NLSfB]],OpnameTabel[NL-SfB],OpnameTabel[Kenmerkvraag 4],"",0,1)&amp;""</f>
        <v>Inom [A]</v>
      </c>
      <c r="Q40" s="33">
        <v>120</v>
      </c>
      <c r="R40" s="33" t="str">
        <f>_xlfn.XLOOKUP(Tabel1[[#This Row],[NLSfB]],OpnameTabel[NL-SfB],OpnameTabel[Kenmerkvraag 5],"",0,1)&amp;""</f>
        <v>Lichtgroepen [stuks]</v>
      </c>
      <c r="S40" s="33">
        <v>13</v>
      </c>
      <c r="T40" s="33" t="str">
        <f>_xlfn.XLOOKUP(Tabel1[[#This Row],[NLSfB]],OpnameTabel[NL-SfB],OpnameTabel[Kenmerkvraag 6],"",0,1)&amp;""</f>
        <v>Krachtgroepen [stuks]</v>
      </c>
      <c r="U40" s="33">
        <v>8</v>
      </c>
      <c r="V40" s="33" t="str">
        <f>_xlfn.XLOOKUP(Tabel1[[#This Row],[NLSfB]],OpnameTabel[NL-SfB],OpnameTabel[Kenmerkvraag 7],"",0,1)&amp;""</f>
        <v>Groepen acht. aardlek [stuks]</v>
      </c>
      <c r="W40" s="33" t="s">
        <v>77</v>
      </c>
      <c r="X40" s="33" t="str">
        <f>_xlfn.XLOOKUP(Tabel1[[#This Row],[NLSfB]],OpnameTabel[NL-SfB],OpnameTabel[Kenmerkvraag 8],"",0,1)&amp;""</f>
        <v>Overspanningsbeveiliging</v>
      </c>
      <c r="Y40" s="33">
        <v>1</v>
      </c>
      <c r="Z40" s="33" t="str">
        <f>_xlfn.XLOOKUP(Tabel1[[#This Row],[NLSfB]],OpnameTabel[NL-SfB],OpnameTabel[Kenmerkvraag 9],"",0,1)&amp;""</f>
        <v/>
      </c>
      <c r="AB40" s="33" t="str">
        <f>_xlfn.XLOOKUP(Tabel1[[#This Row],[NLSfB]],OpnameTabel[NL-SfB],OpnameTabel[Kenmerkvraag 10],"",0,1)&amp;""</f>
        <v/>
      </c>
      <c r="AD40" s="120" t="str">
        <f>_xlfn.XLOOKUP(Tabel1[[#This Row],[NLSfB]],OpnameTabel[NL-SfB],OpnameTabel[PPO1],"",0,1)&amp;""</f>
        <v>E030-A</v>
      </c>
      <c r="AE40" s="112">
        <f>IF((LEN(Tabel1[[#This Row],[PPO code 1]])&lt;1),"",_xlfn.XLOOKUP(Tabel1[[#This Row],[PPO code 1]],Activiteitenoverzicht[PO - code],Activiteitenoverzicht[Jaar- freq],0))</f>
        <v>0.2</v>
      </c>
      <c r="AF40" s="121"/>
      <c r="AG40" s="122" t="str">
        <f>_xlfn.XLOOKUP(Tabel1[[#This Row],[NLSfB]],OpnameTabel[NL-SfB],OpnameTabel[PPO2],"",0,1)&amp;""</f>
        <v>E160-A</v>
      </c>
      <c r="AH40" s="111">
        <f>IF((LEN(Tabel1[[#This Row],[PPO code 2]])&lt;1),"",_xlfn.XLOOKUP(Tabel1[[#This Row],[PPO code 2]],Activiteitenoverzicht[PO - code],Activiteitenoverzicht[Jaar- freq],0))</f>
        <v>1</v>
      </c>
      <c r="AI40" s="121"/>
      <c r="AJ40" s="122" t="str">
        <f>_xlfn.XLOOKUP(Tabel1[[#This Row],[NLSfB]],OpnameTabel[NL-SfB],OpnameTabel[PPO3],"",0,1)&amp;""</f>
        <v>E170-A</v>
      </c>
      <c r="AK40" s="111">
        <f>IF((LEN(Tabel1[[#This Row],[PPO code 3]])&lt;1),"",_xlfn.XLOOKUP(Tabel1[[#This Row],[PPO code 3]],Activiteitenoverzicht[PO - code],Activiteitenoverzicht[Jaar- freq],0))</f>
        <v>1</v>
      </c>
      <c r="AL40" s="121"/>
      <c r="AM40" s="122" t="str">
        <f>_xlfn.XLOOKUP(Tabel1[[#This Row],[NLSfB]],OpnameTabel[NL-SfB],OpnameTabel[PPO4],"",0,1)&amp;""</f>
        <v/>
      </c>
      <c r="AN40" s="111" t="str">
        <f>IF((LEN(Tabel1[[#This Row],[PPO code 4]])&lt;1),"",_xlfn.XLOOKUP(Tabel1[[#This Row],[PPO code 4]],Activiteitenoverzicht[PO - code],Activiteitenoverzicht[Jaar- freq],0))</f>
        <v/>
      </c>
      <c r="AO40" s="121"/>
      <c r="AP40" s="123">
        <f>IF(ISNUMBER(Tabel1[[#This Row],[Freq 1]]),Tabel1[[#This Row],[Freq 1]]*Tabel1[[#This Row],[Prijs 1]],0)</f>
        <v>0</v>
      </c>
      <c r="AQ40" s="124">
        <f>IF(ISNUMBER(Tabel1[[#This Row],[Freq 2]]),Tabel1[[#This Row],[Freq 2]]*Tabel1[[#This Row],[Prijs 2]],0)</f>
        <v>0</v>
      </c>
      <c r="AR40" s="124">
        <f>IF(ISNUMBER(Tabel1[[#This Row],[Freq 3]]),Tabel1[[#This Row],[Freq 3]]*Tabel1[[#This Row],[Prijs 3]],0)</f>
        <v>0</v>
      </c>
      <c r="AS40" s="124">
        <f>IF(ISNUMBER(Tabel1[[#This Row],[Freq 4]]),Tabel1[[#This Row],[Freq 4]]*Tabel1[[#This Row],[Prijs 4]],0)</f>
        <v>0</v>
      </c>
      <c r="AT40" s="125">
        <f>SUM(Tabel1[[#This Row],[Totaal 1]:[Totaal 4]])</f>
        <v>0</v>
      </c>
    </row>
    <row r="41" spans="1:46" ht="14.25" customHeight="1" x14ac:dyDescent="0.2">
      <c r="A41" s="111">
        <v>1</v>
      </c>
      <c r="B41" s="111" t="s">
        <v>68</v>
      </c>
      <c r="C41" s="111" t="s">
        <v>69</v>
      </c>
      <c r="D41" s="111" t="s">
        <v>70</v>
      </c>
      <c r="E41" s="111">
        <v>10994</v>
      </c>
      <c r="F41" s="111" t="s">
        <v>149</v>
      </c>
      <c r="G41" s="32" t="s">
        <v>122</v>
      </c>
      <c r="H41" s="112" t="str">
        <f>_xlfn.XLOOKUP(Tabel1[[#This Row],[NLSfB]],OpnameTabel[NL-SfB],OpnameTabel[Omschrijving],"",0,1)</f>
        <v>(Hoofd)verdeelinrichting (groepenkast)</v>
      </c>
      <c r="I41" s="32" t="str">
        <f>_xlfn.XLOOKUP(Tabel1[[#This Row],[NLSfB]],OpnameTabel[NL-SfB],OpnameTabel[Categorie],"",0,1)</f>
        <v>Centrale elektrotechnische voorzieningen</v>
      </c>
      <c r="J41" s="32" t="s">
        <v>107</v>
      </c>
      <c r="K41" s="32" t="s">
        <v>150</v>
      </c>
      <c r="L41" s="32">
        <v>1</v>
      </c>
      <c r="M41" s="32">
        <v>2008</v>
      </c>
      <c r="N41" s="32" t="s">
        <v>127</v>
      </c>
      <c r="O41" s="32" t="s">
        <v>124</v>
      </c>
      <c r="P41" s="32" t="str">
        <f>_xlfn.XLOOKUP(Tabel1[[#This Row],[NLSfB]],OpnameTabel[NL-SfB],OpnameTabel[Kenmerkvraag 4],"",0,1)&amp;""</f>
        <v>Inom [A]</v>
      </c>
      <c r="Q41" s="33" t="s">
        <v>146</v>
      </c>
      <c r="R41" s="33" t="str">
        <f>_xlfn.XLOOKUP(Tabel1[[#This Row],[NLSfB]],OpnameTabel[NL-SfB],OpnameTabel[Kenmerkvraag 5],"",0,1)&amp;""</f>
        <v>Lichtgroepen [stuks]</v>
      </c>
      <c r="S41" s="33">
        <v>33</v>
      </c>
      <c r="T41" s="33" t="str">
        <f>_xlfn.XLOOKUP(Tabel1[[#This Row],[NLSfB]],OpnameTabel[NL-SfB],OpnameTabel[Kenmerkvraag 6],"",0,1)&amp;""</f>
        <v>Krachtgroepen [stuks]</v>
      </c>
      <c r="U41" s="33">
        <v>25</v>
      </c>
      <c r="V41" s="33" t="str">
        <f>_xlfn.XLOOKUP(Tabel1[[#This Row],[NLSfB]],OpnameTabel[NL-SfB],OpnameTabel[Kenmerkvraag 7],"",0,1)&amp;""</f>
        <v>Groepen acht. aardlek [stuks]</v>
      </c>
      <c r="W41" s="33" t="s">
        <v>77</v>
      </c>
      <c r="X41" s="33" t="str">
        <f>_xlfn.XLOOKUP(Tabel1[[#This Row],[NLSfB]],OpnameTabel[NL-SfB],OpnameTabel[Kenmerkvraag 8],"",0,1)&amp;""</f>
        <v>Overspanningsbeveiliging</v>
      </c>
      <c r="Y41" s="33">
        <v>1</v>
      </c>
      <c r="Z41" s="33" t="str">
        <f>_xlfn.XLOOKUP(Tabel1[[#This Row],[NLSfB]],OpnameTabel[NL-SfB],OpnameTabel[Kenmerkvraag 9],"",0,1)&amp;""</f>
        <v/>
      </c>
      <c r="AB41" s="33" t="str">
        <f>_xlfn.XLOOKUP(Tabel1[[#This Row],[NLSfB]],OpnameTabel[NL-SfB],OpnameTabel[Kenmerkvraag 10],"",0,1)&amp;""</f>
        <v/>
      </c>
      <c r="AD41" s="120" t="str">
        <f>_xlfn.XLOOKUP(Tabel1[[#This Row],[NLSfB]],OpnameTabel[NL-SfB],OpnameTabel[PPO1],"",0,1)&amp;""</f>
        <v>E030-A</v>
      </c>
      <c r="AE41" s="112">
        <f>IF((LEN(Tabel1[[#This Row],[PPO code 1]])&lt;1),"",_xlfn.XLOOKUP(Tabel1[[#This Row],[PPO code 1]],Activiteitenoverzicht[PO - code],Activiteitenoverzicht[Jaar- freq],0))</f>
        <v>0.2</v>
      </c>
      <c r="AF41" s="121"/>
      <c r="AG41" s="122" t="str">
        <f>_xlfn.XLOOKUP(Tabel1[[#This Row],[NLSfB]],OpnameTabel[NL-SfB],OpnameTabel[PPO2],"",0,1)&amp;""</f>
        <v>E160-A</v>
      </c>
      <c r="AH41" s="111">
        <f>IF((LEN(Tabel1[[#This Row],[PPO code 2]])&lt;1),"",_xlfn.XLOOKUP(Tabel1[[#This Row],[PPO code 2]],Activiteitenoverzicht[PO - code],Activiteitenoverzicht[Jaar- freq],0))</f>
        <v>1</v>
      </c>
      <c r="AI41" s="121"/>
      <c r="AJ41" s="122" t="str">
        <f>_xlfn.XLOOKUP(Tabel1[[#This Row],[NLSfB]],OpnameTabel[NL-SfB],OpnameTabel[PPO3],"",0,1)&amp;""</f>
        <v>E170-A</v>
      </c>
      <c r="AK41" s="111">
        <f>IF((LEN(Tabel1[[#This Row],[PPO code 3]])&lt;1),"",_xlfn.XLOOKUP(Tabel1[[#This Row],[PPO code 3]],Activiteitenoverzicht[PO - code],Activiteitenoverzicht[Jaar- freq],0))</f>
        <v>1</v>
      </c>
      <c r="AL41" s="121"/>
      <c r="AM41" s="122" t="str">
        <f>_xlfn.XLOOKUP(Tabel1[[#This Row],[NLSfB]],OpnameTabel[NL-SfB],OpnameTabel[PPO4],"",0,1)&amp;""</f>
        <v/>
      </c>
      <c r="AN41" s="111" t="str">
        <f>IF((LEN(Tabel1[[#This Row],[PPO code 4]])&lt;1),"",_xlfn.XLOOKUP(Tabel1[[#This Row],[PPO code 4]],Activiteitenoverzicht[PO - code],Activiteitenoverzicht[Jaar- freq],0))</f>
        <v/>
      </c>
      <c r="AO41" s="121"/>
      <c r="AP41" s="123">
        <f>IF(ISNUMBER(Tabel1[[#This Row],[Freq 1]]),Tabel1[[#This Row],[Freq 1]]*Tabel1[[#This Row],[Prijs 1]],0)</f>
        <v>0</v>
      </c>
      <c r="AQ41" s="124">
        <f>IF(ISNUMBER(Tabel1[[#This Row],[Freq 2]]),Tabel1[[#This Row],[Freq 2]]*Tabel1[[#This Row],[Prijs 2]],0)</f>
        <v>0</v>
      </c>
      <c r="AR41" s="124">
        <f>IF(ISNUMBER(Tabel1[[#This Row],[Freq 3]]),Tabel1[[#This Row],[Freq 3]]*Tabel1[[#This Row],[Prijs 3]],0)</f>
        <v>0</v>
      </c>
      <c r="AS41" s="124">
        <f>IF(ISNUMBER(Tabel1[[#This Row],[Freq 4]]),Tabel1[[#This Row],[Freq 4]]*Tabel1[[#This Row],[Prijs 4]],0)</f>
        <v>0</v>
      </c>
      <c r="AT41" s="125">
        <f>SUM(Tabel1[[#This Row],[Totaal 1]:[Totaal 4]])</f>
        <v>0</v>
      </c>
    </row>
    <row r="42" spans="1:46" ht="14.25" customHeight="1" x14ac:dyDescent="0.2">
      <c r="A42" s="111">
        <v>1</v>
      </c>
      <c r="B42" s="111" t="s">
        <v>68</v>
      </c>
      <c r="C42" s="111" t="s">
        <v>69</v>
      </c>
      <c r="D42" s="111" t="s">
        <v>70</v>
      </c>
      <c r="E42" s="111">
        <v>10994</v>
      </c>
      <c r="F42" s="111" t="s">
        <v>151</v>
      </c>
      <c r="G42" s="32" t="s">
        <v>122</v>
      </c>
      <c r="H42" s="112" t="str">
        <f>_xlfn.XLOOKUP(Tabel1[[#This Row],[NLSfB]],OpnameTabel[NL-SfB],OpnameTabel[Omschrijving],"",0,1)</f>
        <v>(Hoofd)verdeelinrichting (groepenkast)</v>
      </c>
      <c r="I42" s="32" t="str">
        <f>_xlfn.XLOOKUP(Tabel1[[#This Row],[NLSfB]],OpnameTabel[NL-SfB],OpnameTabel[Categorie],"",0,1)</f>
        <v>Centrale elektrotechnische voorzieningen</v>
      </c>
      <c r="J42" s="32" t="s">
        <v>107</v>
      </c>
      <c r="K42" s="32" t="s">
        <v>152</v>
      </c>
      <c r="L42" s="32">
        <v>1</v>
      </c>
      <c r="M42" s="32">
        <v>2008</v>
      </c>
      <c r="N42" s="32" t="s">
        <v>127</v>
      </c>
      <c r="O42" s="32" t="s">
        <v>124</v>
      </c>
      <c r="P42" s="32" t="str">
        <f>_xlfn.XLOOKUP(Tabel1[[#This Row],[NLSfB]],OpnameTabel[NL-SfB],OpnameTabel[Kenmerkvraag 4],"",0,1)&amp;""</f>
        <v>Inom [A]</v>
      </c>
      <c r="Q42" s="33">
        <v>250</v>
      </c>
      <c r="R42" s="33" t="str">
        <f>_xlfn.XLOOKUP(Tabel1[[#This Row],[NLSfB]],OpnameTabel[NL-SfB],OpnameTabel[Kenmerkvraag 5],"",0,1)&amp;""</f>
        <v>Lichtgroepen [stuks]</v>
      </c>
      <c r="S42" s="33">
        <v>52</v>
      </c>
      <c r="T42" s="33" t="str">
        <f>_xlfn.XLOOKUP(Tabel1[[#This Row],[NLSfB]],OpnameTabel[NL-SfB],OpnameTabel[Kenmerkvraag 6],"",0,1)&amp;""</f>
        <v>Krachtgroepen [stuks]</v>
      </c>
      <c r="U42" s="33">
        <v>10</v>
      </c>
      <c r="V42" s="33" t="str">
        <f>_xlfn.XLOOKUP(Tabel1[[#This Row],[NLSfB]],OpnameTabel[NL-SfB],OpnameTabel[Kenmerkvraag 7],"",0,1)&amp;""</f>
        <v>Groepen acht. aardlek [stuks]</v>
      </c>
      <c r="W42" s="33" t="s">
        <v>77</v>
      </c>
      <c r="X42" s="33" t="str">
        <f>_xlfn.XLOOKUP(Tabel1[[#This Row],[NLSfB]],OpnameTabel[NL-SfB],OpnameTabel[Kenmerkvraag 8],"",0,1)&amp;""</f>
        <v>Overspanningsbeveiliging</v>
      </c>
      <c r="Y42" s="33">
        <v>1</v>
      </c>
      <c r="Z42" s="33" t="str">
        <f>_xlfn.XLOOKUP(Tabel1[[#This Row],[NLSfB]],OpnameTabel[NL-SfB],OpnameTabel[Kenmerkvraag 9],"",0,1)&amp;""</f>
        <v/>
      </c>
      <c r="AB42" s="33" t="str">
        <f>_xlfn.XLOOKUP(Tabel1[[#This Row],[NLSfB]],OpnameTabel[NL-SfB],OpnameTabel[Kenmerkvraag 10],"",0,1)&amp;""</f>
        <v/>
      </c>
      <c r="AD42" s="120" t="str">
        <f>_xlfn.XLOOKUP(Tabel1[[#This Row],[NLSfB]],OpnameTabel[NL-SfB],OpnameTabel[PPO1],"",0,1)&amp;""</f>
        <v>E030-A</v>
      </c>
      <c r="AE42" s="112">
        <f>IF((LEN(Tabel1[[#This Row],[PPO code 1]])&lt;1),"",_xlfn.XLOOKUP(Tabel1[[#This Row],[PPO code 1]],Activiteitenoverzicht[PO - code],Activiteitenoverzicht[Jaar- freq],0))</f>
        <v>0.2</v>
      </c>
      <c r="AF42" s="121"/>
      <c r="AG42" s="122" t="str">
        <f>_xlfn.XLOOKUP(Tabel1[[#This Row],[NLSfB]],OpnameTabel[NL-SfB],OpnameTabel[PPO2],"",0,1)&amp;""</f>
        <v>E160-A</v>
      </c>
      <c r="AH42" s="111">
        <f>IF((LEN(Tabel1[[#This Row],[PPO code 2]])&lt;1),"",_xlfn.XLOOKUP(Tabel1[[#This Row],[PPO code 2]],Activiteitenoverzicht[PO - code],Activiteitenoverzicht[Jaar- freq],0))</f>
        <v>1</v>
      </c>
      <c r="AI42" s="121"/>
      <c r="AJ42" s="122" t="str">
        <f>_xlfn.XLOOKUP(Tabel1[[#This Row],[NLSfB]],OpnameTabel[NL-SfB],OpnameTabel[PPO3],"",0,1)&amp;""</f>
        <v>E170-A</v>
      </c>
      <c r="AK42" s="111">
        <f>IF((LEN(Tabel1[[#This Row],[PPO code 3]])&lt;1),"",_xlfn.XLOOKUP(Tabel1[[#This Row],[PPO code 3]],Activiteitenoverzicht[PO - code],Activiteitenoverzicht[Jaar- freq],0))</f>
        <v>1</v>
      </c>
      <c r="AL42" s="121"/>
      <c r="AM42" s="122" t="str">
        <f>_xlfn.XLOOKUP(Tabel1[[#This Row],[NLSfB]],OpnameTabel[NL-SfB],OpnameTabel[PPO4],"",0,1)&amp;""</f>
        <v/>
      </c>
      <c r="AN42" s="111" t="str">
        <f>IF((LEN(Tabel1[[#This Row],[PPO code 4]])&lt;1),"",_xlfn.XLOOKUP(Tabel1[[#This Row],[PPO code 4]],Activiteitenoverzicht[PO - code],Activiteitenoverzicht[Jaar- freq],0))</f>
        <v/>
      </c>
      <c r="AO42" s="121"/>
      <c r="AP42" s="123">
        <f>IF(ISNUMBER(Tabel1[[#This Row],[Freq 1]]),Tabel1[[#This Row],[Freq 1]]*Tabel1[[#This Row],[Prijs 1]],0)</f>
        <v>0</v>
      </c>
      <c r="AQ42" s="124">
        <f>IF(ISNUMBER(Tabel1[[#This Row],[Freq 2]]),Tabel1[[#This Row],[Freq 2]]*Tabel1[[#This Row],[Prijs 2]],0)</f>
        <v>0</v>
      </c>
      <c r="AR42" s="124">
        <f>IF(ISNUMBER(Tabel1[[#This Row],[Freq 3]]),Tabel1[[#This Row],[Freq 3]]*Tabel1[[#This Row],[Prijs 3]],0)</f>
        <v>0</v>
      </c>
      <c r="AS42" s="124">
        <f>IF(ISNUMBER(Tabel1[[#This Row],[Freq 4]]),Tabel1[[#This Row],[Freq 4]]*Tabel1[[#This Row],[Prijs 4]],0)</f>
        <v>0</v>
      </c>
      <c r="AT42" s="125">
        <f>SUM(Tabel1[[#This Row],[Totaal 1]:[Totaal 4]])</f>
        <v>0</v>
      </c>
    </row>
    <row r="43" spans="1:46" ht="14.25" customHeight="1" x14ac:dyDescent="0.2">
      <c r="A43" s="111">
        <v>1</v>
      </c>
      <c r="B43" s="111" t="s">
        <v>68</v>
      </c>
      <c r="C43" s="111" t="s">
        <v>69</v>
      </c>
      <c r="D43" s="111" t="s">
        <v>70</v>
      </c>
      <c r="E43" s="111">
        <v>10994</v>
      </c>
      <c r="F43" s="111" t="s">
        <v>153</v>
      </c>
      <c r="G43" s="32" t="s">
        <v>122</v>
      </c>
      <c r="H43" s="112" t="str">
        <f>_xlfn.XLOOKUP(Tabel1[[#This Row],[NLSfB]],OpnameTabel[NL-SfB],OpnameTabel[Omschrijving],"",0,1)</f>
        <v>(Hoofd)verdeelinrichting (groepenkast)</v>
      </c>
      <c r="I43" s="32" t="str">
        <f>_xlfn.XLOOKUP(Tabel1[[#This Row],[NLSfB]],OpnameTabel[NL-SfB],OpnameTabel[Categorie],"",0,1)</f>
        <v>Centrale elektrotechnische voorzieningen</v>
      </c>
      <c r="J43" s="32" t="s">
        <v>107</v>
      </c>
      <c r="K43" s="32" t="s">
        <v>154</v>
      </c>
      <c r="L43" s="32">
        <v>1</v>
      </c>
      <c r="M43" s="32">
        <v>2008</v>
      </c>
      <c r="N43" s="32" t="s">
        <v>127</v>
      </c>
      <c r="O43" s="32" t="s">
        <v>124</v>
      </c>
      <c r="P43" s="32" t="str">
        <f>_xlfn.XLOOKUP(Tabel1[[#This Row],[NLSfB]],OpnameTabel[NL-SfB],OpnameTabel[Kenmerkvraag 4],"",0,1)&amp;""</f>
        <v>Inom [A]</v>
      </c>
      <c r="Q43" s="33" t="s">
        <v>77</v>
      </c>
      <c r="R43" s="33" t="str">
        <f>_xlfn.XLOOKUP(Tabel1[[#This Row],[NLSfB]],OpnameTabel[NL-SfB],OpnameTabel[Kenmerkvraag 5],"",0,1)&amp;""</f>
        <v>Lichtgroepen [stuks]</v>
      </c>
      <c r="S43" s="33" t="s">
        <v>77</v>
      </c>
      <c r="T43" s="33" t="str">
        <f>_xlfn.XLOOKUP(Tabel1[[#This Row],[NLSfB]],OpnameTabel[NL-SfB],OpnameTabel[Kenmerkvraag 6],"",0,1)&amp;""</f>
        <v>Krachtgroepen [stuks]</v>
      </c>
      <c r="U43" s="33" t="s">
        <v>77</v>
      </c>
      <c r="V43" s="33" t="str">
        <f>_xlfn.XLOOKUP(Tabel1[[#This Row],[NLSfB]],OpnameTabel[NL-SfB],OpnameTabel[Kenmerkvraag 7],"",0,1)&amp;""</f>
        <v>Groepen acht. aardlek [stuks]</v>
      </c>
      <c r="W43" s="33" t="s">
        <v>77</v>
      </c>
      <c r="X43" s="33" t="str">
        <f>_xlfn.XLOOKUP(Tabel1[[#This Row],[NLSfB]],OpnameTabel[NL-SfB],OpnameTabel[Kenmerkvraag 8],"",0,1)&amp;""</f>
        <v>Overspanningsbeveiliging</v>
      </c>
      <c r="Y43" s="33" t="s">
        <v>77</v>
      </c>
      <c r="Z43" s="33" t="str">
        <f>_xlfn.XLOOKUP(Tabel1[[#This Row],[NLSfB]],OpnameTabel[NL-SfB],OpnameTabel[Kenmerkvraag 9],"",0,1)&amp;""</f>
        <v/>
      </c>
      <c r="AB43" s="33" t="str">
        <f>_xlfn.XLOOKUP(Tabel1[[#This Row],[NLSfB]],OpnameTabel[NL-SfB],OpnameTabel[Kenmerkvraag 10],"",0,1)&amp;""</f>
        <v/>
      </c>
      <c r="AD43" s="120" t="str">
        <f>_xlfn.XLOOKUP(Tabel1[[#This Row],[NLSfB]],OpnameTabel[NL-SfB],OpnameTabel[PPO1],"",0,1)&amp;""</f>
        <v>E030-A</v>
      </c>
      <c r="AE43" s="112">
        <f>IF((LEN(Tabel1[[#This Row],[PPO code 1]])&lt;1),"",_xlfn.XLOOKUP(Tabel1[[#This Row],[PPO code 1]],Activiteitenoverzicht[PO - code],Activiteitenoverzicht[Jaar- freq],0))</f>
        <v>0.2</v>
      </c>
      <c r="AF43" s="121"/>
      <c r="AG43" s="122" t="str">
        <f>_xlfn.XLOOKUP(Tabel1[[#This Row],[NLSfB]],OpnameTabel[NL-SfB],OpnameTabel[PPO2],"",0,1)&amp;""</f>
        <v>E160-A</v>
      </c>
      <c r="AH43" s="111">
        <f>IF((LEN(Tabel1[[#This Row],[PPO code 2]])&lt;1),"",_xlfn.XLOOKUP(Tabel1[[#This Row],[PPO code 2]],Activiteitenoverzicht[PO - code],Activiteitenoverzicht[Jaar- freq],0))</f>
        <v>1</v>
      </c>
      <c r="AI43" s="121"/>
      <c r="AJ43" s="122" t="str">
        <f>_xlfn.XLOOKUP(Tabel1[[#This Row],[NLSfB]],OpnameTabel[NL-SfB],OpnameTabel[PPO3],"",0,1)&amp;""</f>
        <v>E170-A</v>
      </c>
      <c r="AK43" s="111">
        <f>IF((LEN(Tabel1[[#This Row],[PPO code 3]])&lt;1),"",_xlfn.XLOOKUP(Tabel1[[#This Row],[PPO code 3]],Activiteitenoverzicht[PO - code],Activiteitenoverzicht[Jaar- freq],0))</f>
        <v>1</v>
      </c>
      <c r="AL43" s="121"/>
      <c r="AM43" s="122" t="str">
        <f>_xlfn.XLOOKUP(Tabel1[[#This Row],[NLSfB]],OpnameTabel[NL-SfB],OpnameTabel[PPO4],"",0,1)&amp;""</f>
        <v/>
      </c>
      <c r="AN43" s="111" t="str">
        <f>IF((LEN(Tabel1[[#This Row],[PPO code 4]])&lt;1),"",_xlfn.XLOOKUP(Tabel1[[#This Row],[PPO code 4]],Activiteitenoverzicht[PO - code],Activiteitenoverzicht[Jaar- freq],0))</f>
        <v/>
      </c>
      <c r="AO43" s="121"/>
      <c r="AP43" s="123">
        <f>IF(ISNUMBER(Tabel1[[#This Row],[Freq 1]]),Tabel1[[#This Row],[Freq 1]]*Tabel1[[#This Row],[Prijs 1]],0)</f>
        <v>0</v>
      </c>
      <c r="AQ43" s="124">
        <f>IF(ISNUMBER(Tabel1[[#This Row],[Freq 2]]),Tabel1[[#This Row],[Freq 2]]*Tabel1[[#This Row],[Prijs 2]],0)</f>
        <v>0</v>
      </c>
      <c r="AR43" s="124">
        <f>IF(ISNUMBER(Tabel1[[#This Row],[Freq 3]]),Tabel1[[#This Row],[Freq 3]]*Tabel1[[#This Row],[Prijs 3]],0)</f>
        <v>0</v>
      </c>
      <c r="AS43" s="124">
        <f>IF(ISNUMBER(Tabel1[[#This Row],[Freq 4]]),Tabel1[[#This Row],[Freq 4]]*Tabel1[[#This Row],[Prijs 4]],0)</f>
        <v>0</v>
      </c>
      <c r="AT43" s="125">
        <f>SUM(Tabel1[[#This Row],[Totaal 1]:[Totaal 4]])</f>
        <v>0</v>
      </c>
    </row>
    <row r="44" spans="1:46" ht="14.25" customHeight="1" x14ac:dyDescent="0.2">
      <c r="A44" s="111">
        <v>1</v>
      </c>
      <c r="B44" s="111" t="s">
        <v>68</v>
      </c>
      <c r="C44" s="111" t="s">
        <v>69</v>
      </c>
      <c r="D44" s="111" t="s">
        <v>70</v>
      </c>
      <c r="E44" s="111">
        <v>10994</v>
      </c>
      <c r="F44" s="111" t="s">
        <v>155</v>
      </c>
      <c r="G44" s="32" t="s">
        <v>122</v>
      </c>
      <c r="H44" s="112" t="str">
        <f>_xlfn.XLOOKUP(Tabel1[[#This Row],[NLSfB]],OpnameTabel[NL-SfB],OpnameTabel[Omschrijving],"",0,1)</f>
        <v>(Hoofd)verdeelinrichting (groepenkast)</v>
      </c>
      <c r="I44" s="32" t="str">
        <f>_xlfn.XLOOKUP(Tabel1[[#This Row],[NLSfB]],OpnameTabel[NL-SfB],OpnameTabel[Categorie],"",0,1)</f>
        <v>Centrale elektrotechnische voorzieningen</v>
      </c>
      <c r="J44" s="32" t="s">
        <v>107</v>
      </c>
      <c r="K44" s="32" t="s">
        <v>156</v>
      </c>
      <c r="L44" s="32">
        <v>1</v>
      </c>
      <c r="M44" s="32">
        <v>2008</v>
      </c>
      <c r="N44" s="32" t="s">
        <v>127</v>
      </c>
      <c r="O44" s="32" t="s">
        <v>124</v>
      </c>
      <c r="P44" s="32" t="str">
        <f>_xlfn.XLOOKUP(Tabel1[[#This Row],[NLSfB]],OpnameTabel[NL-SfB],OpnameTabel[Kenmerkvraag 4],"",0,1)&amp;""</f>
        <v>Inom [A]</v>
      </c>
      <c r="Q44" s="33">
        <v>40</v>
      </c>
      <c r="R44" s="33" t="str">
        <f>_xlfn.XLOOKUP(Tabel1[[#This Row],[NLSfB]],OpnameTabel[NL-SfB],OpnameTabel[Kenmerkvraag 5],"",0,1)&amp;""</f>
        <v>Lichtgroepen [stuks]</v>
      </c>
      <c r="S44" s="33">
        <v>4</v>
      </c>
      <c r="T44" s="33" t="str">
        <f>_xlfn.XLOOKUP(Tabel1[[#This Row],[NLSfB]],OpnameTabel[NL-SfB],OpnameTabel[Kenmerkvraag 6],"",0,1)&amp;""</f>
        <v>Krachtgroepen [stuks]</v>
      </c>
      <c r="U44" s="33" t="s">
        <v>77</v>
      </c>
      <c r="V44" s="33" t="str">
        <f>_xlfn.XLOOKUP(Tabel1[[#This Row],[NLSfB]],OpnameTabel[NL-SfB],OpnameTabel[Kenmerkvraag 7],"",0,1)&amp;""</f>
        <v>Groepen acht. aardlek [stuks]</v>
      </c>
      <c r="W44" s="33" t="s">
        <v>77</v>
      </c>
      <c r="X44" s="33" t="str">
        <f>_xlfn.XLOOKUP(Tabel1[[#This Row],[NLSfB]],OpnameTabel[NL-SfB],OpnameTabel[Kenmerkvraag 8],"",0,1)&amp;""</f>
        <v>Overspanningsbeveiliging</v>
      </c>
      <c r="Y44" s="33" t="s">
        <v>77</v>
      </c>
      <c r="Z44" s="33" t="str">
        <f>_xlfn.XLOOKUP(Tabel1[[#This Row],[NLSfB]],OpnameTabel[NL-SfB],OpnameTabel[Kenmerkvraag 9],"",0,1)&amp;""</f>
        <v/>
      </c>
      <c r="AB44" s="33" t="str">
        <f>_xlfn.XLOOKUP(Tabel1[[#This Row],[NLSfB]],OpnameTabel[NL-SfB],OpnameTabel[Kenmerkvraag 10],"",0,1)&amp;""</f>
        <v/>
      </c>
      <c r="AD44" s="120" t="str">
        <f>_xlfn.XLOOKUP(Tabel1[[#This Row],[NLSfB]],OpnameTabel[NL-SfB],OpnameTabel[PPO1],"",0,1)&amp;""</f>
        <v>E030-A</v>
      </c>
      <c r="AE44" s="112">
        <f>IF((LEN(Tabel1[[#This Row],[PPO code 1]])&lt;1),"",_xlfn.XLOOKUP(Tabel1[[#This Row],[PPO code 1]],Activiteitenoverzicht[PO - code],Activiteitenoverzicht[Jaar- freq],0))</f>
        <v>0.2</v>
      </c>
      <c r="AF44" s="121"/>
      <c r="AG44" s="122" t="str">
        <f>_xlfn.XLOOKUP(Tabel1[[#This Row],[NLSfB]],OpnameTabel[NL-SfB],OpnameTabel[PPO2],"",0,1)&amp;""</f>
        <v>E160-A</v>
      </c>
      <c r="AH44" s="111">
        <f>IF((LEN(Tabel1[[#This Row],[PPO code 2]])&lt;1),"",_xlfn.XLOOKUP(Tabel1[[#This Row],[PPO code 2]],Activiteitenoverzicht[PO - code],Activiteitenoverzicht[Jaar- freq],0))</f>
        <v>1</v>
      </c>
      <c r="AI44" s="121"/>
      <c r="AJ44" s="122" t="str">
        <f>_xlfn.XLOOKUP(Tabel1[[#This Row],[NLSfB]],OpnameTabel[NL-SfB],OpnameTabel[PPO3],"",0,1)&amp;""</f>
        <v>E170-A</v>
      </c>
      <c r="AK44" s="111">
        <f>IF((LEN(Tabel1[[#This Row],[PPO code 3]])&lt;1),"",_xlfn.XLOOKUP(Tabel1[[#This Row],[PPO code 3]],Activiteitenoverzicht[PO - code],Activiteitenoverzicht[Jaar- freq],0))</f>
        <v>1</v>
      </c>
      <c r="AL44" s="121"/>
      <c r="AM44" s="122" t="str">
        <f>_xlfn.XLOOKUP(Tabel1[[#This Row],[NLSfB]],OpnameTabel[NL-SfB],OpnameTabel[PPO4],"",0,1)&amp;""</f>
        <v/>
      </c>
      <c r="AN44" s="111" t="str">
        <f>IF((LEN(Tabel1[[#This Row],[PPO code 4]])&lt;1),"",_xlfn.XLOOKUP(Tabel1[[#This Row],[PPO code 4]],Activiteitenoverzicht[PO - code],Activiteitenoverzicht[Jaar- freq],0))</f>
        <v/>
      </c>
      <c r="AO44" s="121"/>
      <c r="AP44" s="123">
        <f>IF(ISNUMBER(Tabel1[[#This Row],[Freq 1]]),Tabel1[[#This Row],[Freq 1]]*Tabel1[[#This Row],[Prijs 1]],0)</f>
        <v>0</v>
      </c>
      <c r="AQ44" s="124">
        <f>IF(ISNUMBER(Tabel1[[#This Row],[Freq 2]]),Tabel1[[#This Row],[Freq 2]]*Tabel1[[#This Row],[Prijs 2]],0)</f>
        <v>0</v>
      </c>
      <c r="AR44" s="124">
        <f>IF(ISNUMBER(Tabel1[[#This Row],[Freq 3]]),Tabel1[[#This Row],[Freq 3]]*Tabel1[[#This Row],[Prijs 3]],0)</f>
        <v>0</v>
      </c>
      <c r="AS44" s="124">
        <f>IF(ISNUMBER(Tabel1[[#This Row],[Freq 4]]),Tabel1[[#This Row],[Freq 4]]*Tabel1[[#This Row],[Prijs 4]],0)</f>
        <v>0</v>
      </c>
      <c r="AT44" s="125">
        <f>SUM(Tabel1[[#This Row],[Totaal 1]:[Totaal 4]])</f>
        <v>0</v>
      </c>
    </row>
    <row r="45" spans="1:46" ht="14.25" customHeight="1" x14ac:dyDescent="0.2">
      <c r="A45" s="111">
        <v>1</v>
      </c>
      <c r="B45" s="111" t="s">
        <v>68</v>
      </c>
      <c r="C45" s="111" t="s">
        <v>69</v>
      </c>
      <c r="D45" s="111" t="s">
        <v>70</v>
      </c>
      <c r="E45" s="111">
        <v>10994</v>
      </c>
      <c r="F45" s="111" t="s">
        <v>157</v>
      </c>
      <c r="G45" s="32" t="s">
        <v>122</v>
      </c>
      <c r="H45" s="112" t="str">
        <f>_xlfn.XLOOKUP(Tabel1[[#This Row],[NLSfB]],OpnameTabel[NL-SfB],OpnameTabel[Omschrijving],"",0,1)</f>
        <v>(Hoofd)verdeelinrichting (groepenkast)</v>
      </c>
      <c r="I45" s="32" t="str">
        <f>_xlfn.XLOOKUP(Tabel1[[#This Row],[NLSfB]],OpnameTabel[NL-SfB],OpnameTabel[Categorie],"",0,1)</f>
        <v>Centrale elektrotechnische voorzieningen</v>
      </c>
      <c r="J45" s="32" t="s">
        <v>107</v>
      </c>
      <c r="L45" s="32">
        <v>1</v>
      </c>
      <c r="M45" s="32">
        <v>2008</v>
      </c>
      <c r="N45" s="32" t="s">
        <v>158</v>
      </c>
      <c r="O45" s="32" t="s">
        <v>159</v>
      </c>
      <c r="P45" s="32" t="str">
        <f>_xlfn.XLOOKUP(Tabel1[[#This Row],[NLSfB]],OpnameTabel[NL-SfB],OpnameTabel[Kenmerkvraag 4],"",0,1)&amp;""</f>
        <v>Inom [A]</v>
      </c>
      <c r="Q45" s="33">
        <v>2500</v>
      </c>
      <c r="R45" s="33" t="str">
        <f>_xlfn.XLOOKUP(Tabel1[[#This Row],[NLSfB]],OpnameTabel[NL-SfB],OpnameTabel[Kenmerkvraag 5],"",0,1)&amp;""</f>
        <v>Lichtgroepen [stuks]</v>
      </c>
      <c r="S45" s="33">
        <v>6</v>
      </c>
      <c r="T45" s="33" t="str">
        <f>_xlfn.XLOOKUP(Tabel1[[#This Row],[NLSfB]],OpnameTabel[NL-SfB],OpnameTabel[Kenmerkvraag 6],"",0,1)&amp;""</f>
        <v>Krachtgroepen [stuks]</v>
      </c>
      <c r="U45" s="33">
        <v>26</v>
      </c>
      <c r="V45" s="33" t="str">
        <f>_xlfn.XLOOKUP(Tabel1[[#This Row],[NLSfB]],OpnameTabel[NL-SfB],OpnameTabel[Kenmerkvraag 7],"",0,1)&amp;""</f>
        <v>Groepen acht. aardlek [stuks]</v>
      </c>
      <c r="W45" s="33" t="s">
        <v>77</v>
      </c>
      <c r="X45" s="33" t="str">
        <f>_xlfn.XLOOKUP(Tabel1[[#This Row],[NLSfB]],OpnameTabel[NL-SfB],OpnameTabel[Kenmerkvraag 8],"",0,1)&amp;""</f>
        <v>Overspanningsbeveiliging</v>
      </c>
      <c r="Y45" s="33" t="s">
        <v>77</v>
      </c>
      <c r="Z45" s="33" t="str">
        <f>_xlfn.XLOOKUP(Tabel1[[#This Row],[NLSfB]],OpnameTabel[NL-SfB],OpnameTabel[Kenmerkvraag 9],"",0,1)&amp;""</f>
        <v/>
      </c>
      <c r="AB45" s="33" t="str">
        <f>_xlfn.XLOOKUP(Tabel1[[#This Row],[NLSfB]],OpnameTabel[NL-SfB],OpnameTabel[Kenmerkvraag 10],"",0,1)&amp;""</f>
        <v/>
      </c>
      <c r="AD45" s="120" t="str">
        <f>_xlfn.XLOOKUP(Tabel1[[#This Row],[NLSfB]],OpnameTabel[NL-SfB],OpnameTabel[PPO1],"",0,1)&amp;""</f>
        <v>E030-A</v>
      </c>
      <c r="AE45" s="112">
        <f>IF((LEN(Tabel1[[#This Row],[PPO code 1]])&lt;1),"",_xlfn.XLOOKUP(Tabel1[[#This Row],[PPO code 1]],Activiteitenoverzicht[PO - code],Activiteitenoverzicht[Jaar- freq],0))</f>
        <v>0.2</v>
      </c>
      <c r="AF45" s="121"/>
      <c r="AG45" s="122" t="str">
        <f>_xlfn.XLOOKUP(Tabel1[[#This Row],[NLSfB]],OpnameTabel[NL-SfB],OpnameTabel[PPO2],"",0,1)&amp;""</f>
        <v>E160-A</v>
      </c>
      <c r="AH45" s="111">
        <f>IF((LEN(Tabel1[[#This Row],[PPO code 2]])&lt;1),"",_xlfn.XLOOKUP(Tabel1[[#This Row],[PPO code 2]],Activiteitenoverzicht[PO - code],Activiteitenoverzicht[Jaar- freq],0))</f>
        <v>1</v>
      </c>
      <c r="AI45" s="121"/>
      <c r="AJ45" s="122" t="str">
        <f>_xlfn.XLOOKUP(Tabel1[[#This Row],[NLSfB]],OpnameTabel[NL-SfB],OpnameTabel[PPO3],"",0,1)&amp;""</f>
        <v>E170-A</v>
      </c>
      <c r="AK45" s="111">
        <f>IF((LEN(Tabel1[[#This Row],[PPO code 3]])&lt;1),"",_xlfn.XLOOKUP(Tabel1[[#This Row],[PPO code 3]],Activiteitenoverzicht[PO - code],Activiteitenoverzicht[Jaar- freq],0))</f>
        <v>1</v>
      </c>
      <c r="AL45" s="121"/>
      <c r="AM45" s="122" t="str">
        <f>_xlfn.XLOOKUP(Tabel1[[#This Row],[NLSfB]],OpnameTabel[NL-SfB],OpnameTabel[PPO4],"",0,1)&amp;""</f>
        <v/>
      </c>
      <c r="AN45" s="111" t="str">
        <f>IF((LEN(Tabel1[[#This Row],[PPO code 4]])&lt;1),"",_xlfn.XLOOKUP(Tabel1[[#This Row],[PPO code 4]],Activiteitenoverzicht[PO - code],Activiteitenoverzicht[Jaar- freq],0))</f>
        <v/>
      </c>
      <c r="AO45" s="121"/>
      <c r="AP45" s="123">
        <f>IF(ISNUMBER(Tabel1[[#This Row],[Freq 1]]),Tabel1[[#This Row],[Freq 1]]*Tabel1[[#This Row],[Prijs 1]],0)</f>
        <v>0</v>
      </c>
      <c r="AQ45" s="124">
        <f>IF(ISNUMBER(Tabel1[[#This Row],[Freq 2]]),Tabel1[[#This Row],[Freq 2]]*Tabel1[[#This Row],[Prijs 2]],0)</f>
        <v>0</v>
      </c>
      <c r="AR45" s="124">
        <f>IF(ISNUMBER(Tabel1[[#This Row],[Freq 3]]),Tabel1[[#This Row],[Freq 3]]*Tabel1[[#This Row],[Prijs 3]],0)</f>
        <v>0</v>
      </c>
      <c r="AS45" s="124">
        <f>IF(ISNUMBER(Tabel1[[#This Row],[Freq 4]]),Tabel1[[#This Row],[Freq 4]]*Tabel1[[#This Row],[Prijs 4]],0)</f>
        <v>0</v>
      </c>
      <c r="AT45" s="125">
        <f>SUM(Tabel1[[#This Row],[Totaal 1]:[Totaal 4]])</f>
        <v>0</v>
      </c>
    </row>
    <row r="46" spans="1:46" ht="14.25" customHeight="1" x14ac:dyDescent="0.2">
      <c r="A46" s="111">
        <v>1</v>
      </c>
      <c r="B46" s="111" t="s">
        <v>68</v>
      </c>
      <c r="C46" s="111" t="s">
        <v>69</v>
      </c>
      <c r="D46" s="111" t="s">
        <v>70</v>
      </c>
      <c r="E46" s="111">
        <v>10994</v>
      </c>
      <c r="F46" s="111" t="s">
        <v>160</v>
      </c>
      <c r="G46" s="32" t="s">
        <v>122</v>
      </c>
      <c r="H46" s="112" t="str">
        <f>_xlfn.XLOOKUP(Tabel1[[#This Row],[NLSfB]],OpnameTabel[NL-SfB],OpnameTabel[Omschrijving],"",0,1)</f>
        <v>(Hoofd)verdeelinrichting (groepenkast)</v>
      </c>
      <c r="I46" s="32" t="str">
        <f>_xlfn.XLOOKUP(Tabel1[[#This Row],[NLSfB]],OpnameTabel[NL-SfB],OpnameTabel[Categorie],"",0,1)</f>
        <v>Centrale elektrotechnische voorzieningen</v>
      </c>
      <c r="J46" s="32" t="s">
        <v>118</v>
      </c>
      <c r="K46" s="32" t="s">
        <v>161</v>
      </c>
      <c r="L46" s="32">
        <v>1</v>
      </c>
      <c r="M46" s="32">
        <v>2019</v>
      </c>
      <c r="N46" s="32" t="s">
        <v>123</v>
      </c>
      <c r="O46" s="32" t="s">
        <v>159</v>
      </c>
      <c r="P46" s="32" t="str">
        <f>_xlfn.XLOOKUP(Tabel1[[#This Row],[NLSfB]],OpnameTabel[NL-SfB],OpnameTabel[Kenmerkvraag 4],"",0,1)&amp;""</f>
        <v>Inom [A]</v>
      </c>
      <c r="Q46" s="33">
        <v>125</v>
      </c>
      <c r="R46" s="33" t="str">
        <f>_xlfn.XLOOKUP(Tabel1[[#This Row],[NLSfB]],OpnameTabel[NL-SfB],OpnameTabel[Kenmerkvraag 5],"",0,1)&amp;""</f>
        <v>Lichtgroepen [stuks]</v>
      </c>
      <c r="S46" s="33" t="s">
        <v>77</v>
      </c>
      <c r="T46" s="33" t="str">
        <f>_xlfn.XLOOKUP(Tabel1[[#This Row],[NLSfB]],OpnameTabel[NL-SfB],OpnameTabel[Kenmerkvraag 6],"",0,1)&amp;""</f>
        <v>Krachtgroepen [stuks]</v>
      </c>
      <c r="U46" s="33">
        <v>4</v>
      </c>
      <c r="V46" s="33" t="str">
        <f>_xlfn.XLOOKUP(Tabel1[[#This Row],[NLSfB]],OpnameTabel[NL-SfB],OpnameTabel[Kenmerkvraag 7],"",0,1)&amp;""</f>
        <v>Groepen acht. aardlek [stuks]</v>
      </c>
      <c r="W46" s="33" t="s">
        <v>77</v>
      </c>
      <c r="X46" s="33" t="str">
        <f>_xlfn.XLOOKUP(Tabel1[[#This Row],[NLSfB]],OpnameTabel[NL-SfB],OpnameTabel[Kenmerkvraag 8],"",0,1)&amp;""</f>
        <v>Overspanningsbeveiliging</v>
      </c>
      <c r="Y46" s="33" t="s">
        <v>77</v>
      </c>
      <c r="Z46" s="33" t="str">
        <f>_xlfn.XLOOKUP(Tabel1[[#This Row],[NLSfB]],OpnameTabel[NL-SfB],OpnameTabel[Kenmerkvraag 9],"",0,1)&amp;""</f>
        <v/>
      </c>
      <c r="AB46" s="33" t="str">
        <f>_xlfn.XLOOKUP(Tabel1[[#This Row],[NLSfB]],OpnameTabel[NL-SfB],OpnameTabel[Kenmerkvraag 10],"",0,1)&amp;""</f>
        <v/>
      </c>
      <c r="AD46" s="120" t="str">
        <f>_xlfn.XLOOKUP(Tabel1[[#This Row],[NLSfB]],OpnameTabel[NL-SfB],OpnameTabel[PPO1],"",0,1)&amp;""</f>
        <v>E030-A</v>
      </c>
      <c r="AE46" s="112">
        <f>IF((LEN(Tabel1[[#This Row],[PPO code 1]])&lt;1),"",_xlfn.XLOOKUP(Tabel1[[#This Row],[PPO code 1]],Activiteitenoverzicht[PO - code],Activiteitenoverzicht[Jaar- freq],0))</f>
        <v>0.2</v>
      </c>
      <c r="AF46" s="121"/>
      <c r="AG46" s="122" t="str">
        <f>_xlfn.XLOOKUP(Tabel1[[#This Row],[NLSfB]],OpnameTabel[NL-SfB],OpnameTabel[PPO2],"",0,1)&amp;""</f>
        <v>E160-A</v>
      </c>
      <c r="AH46" s="111">
        <f>IF((LEN(Tabel1[[#This Row],[PPO code 2]])&lt;1),"",_xlfn.XLOOKUP(Tabel1[[#This Row],[PPO code 2]],Activiteitenoverzicht[PO - code],Activiteitenoverzicht[Jaar- freq],0))</f>
        <v>1</v>
      </c>
      <c r="AI46" s="121"/>
      <c r="AJ46" s="122" t="str">
        <f>_xlfn.XLOOKUP(Tabel1[[#This Row],[NLSfB]],OpnameTabel[NL-SfB],OpnameTabel[PPO3],"",0,1)&amp;""</f>
        <v>E170-A</v>
      </c>
      <c r="AK46" s="111">
        <f>IF((LEN(Tabel1[[#This Row],[PPO code 3]])&lt;1),"",_xlfn.XLOOKUP(Tabel1[[#This Row],[PPO code 3]],Activiteitenoverzicht[PO - code],Activiteitenoverzicht[Jaar- freq],0))</f>
        <v>1</v>
      </c>
      <c r="AL46" s="121"/>
      <c r="AM46" s="122" t="str">
        <f>_xlfn.XLOOKUP(Tabel1[[#This Row],[NLSfB]],OpnameTabel[NL-SfB],OpnameTabel[PPO4],"",0,1)&amp;""</f>
        <v/>
      </c>
      <c r="AN46" s="111" t="str">
        <f>IF((LEN(Tabel1[[#This Row],[PPO code 4]])&lt;1),"",_xlfn.XLOOKUP(Tabel1[[#This Row],[PPO code 4]],Activiteitenoverzicht[PO - code],Activiteitenoverzicht[Jaar- freq],0))</f>
        <v/>
      </c>
      <c r="AO46" s="121"/>
      <c r="AP46" s="123">
        <f>IF(ISNUMBER(Tabel1[[#This Row],[Freq 1]]),Tabel1[[#This Row],[Freq 1]]*Tabel1[[#This Row],[Prijs 1]],0)</f>
        <v>0</v>
      </c>
      <c r="AQ46" s="124">
        <f>IF(ISNUMBER(Tabel1[[#This Row],[Freq 2]]),Tabel1[[#This Row],[Freq 2]]*Tabel1[[#This Row],[Prijs 2]],0)</f>
        <v>0</v>
      </c>
      <c r="AR46" s="124">
        <f>IF(ISNUMBER(Tabel1[[#This Row],[Freq 3]]),Tabel1[[#This Row],[Freq 3]]*Tabel1[[#This Row],[Prijs 3]],0)</f>
        <v>0</v>
      </c>
      <c r="AS46" s="124">
        <f>IF(ISNUMBER(Tabel1[[#This Row],[Freq 4]]),Tabel1[[#This Row],[Freq 4]]*Tabel1[[#This Row],[Prijs 4]],0)</f>
        <v>0</v>
      </c>
      <c r="AT46" s="125">
        <f>SUM(Tabel1[[#This Row],[Totaal 1]:[Totaal 4]])</f>
        <v>0</v>
      </c>
    </row>
    <row r="47" spans="1:46" ht="14.25" customHeight="1" x14ac:dyDescent="0.2">
      <c r="A47" s="111">
        <v>1</v>
      </c>
      <c r="B47" s="111" t="s">
        <v>68</v>
      </c>
      <c r="C47" s="111" t="s">
        <v>69</v>
      </c>
      <c r="D47" s="111" t="s">
        <v>70</v>
      </c>
      <c r="E47" s="111">
        <v>10994</v>
      </c>
      <c r="F47" s="111" t="s">
        <v>162</v>
      </c>
      <c r="G47" s="32" t="s">
        <v>79</v>
      </c>
      <c r="H47" s="112" t="str">
        <f>_xlfn.XLOOKUP(Tabel1[[#This Row],[NLSfB]],OpnameTabel[NL-SfB],OpnameTabel[Omschrijving],"",0,1)</f>
        <v>Elektrische boiler</v>
      </c>
      <c r="I47" s="32" t="str">
        <f>_xlfn.XLOOKUP(Tabel1[[#This Row],[NLSfB]],OpnameTabel[NL-SfB],OpnameTabel[Categorie],"",0,1)</f>
        <v>Water</v>
      </c>
      <c r="J47" s="32" t="s">
        <v>101</v>
      </c>
      <c r="L47" s="32">
        <v>1</v>
      </c>
      <c r="M47" s="32">
        <v>1994</v>
      </c>
      <c r="N47" s="32" t="s">
        <v>81</v>
      </c>
      <c r="O47" s="32" t="s">
        <v>82</v>
      </c>
      <c r="P47" s="32" t="str">
        <f>_xlfn.XLOOKUP(Tabel1[[#This Row],[NLSfB]],OpnameTabel[NL-SfB],OpnameTabel[Kenmerkvraag 4],"",0,1)&amp;""</f>
        <v>Inhoud [L]</v>
      </c>
      <c r="Q47" s="33">
        <v>15</v>
      </c>
      <c r="R47" s="33" t="str">
        <f>_xlfn.XLOOKUP(Tabel1[[#This Row],[NLSfB]],OpnameTabel[NL-SfB],OpnameTabel[Kenmerkvraag 5],"",0,1)&amp;""</f>
        <v>Vermogen [kW]</v>
      </c>
      <c r="S47" s="33">
        <v>2.2000000000000002</v>
      </c>
      <c r="T47" s="33" t="str">
        <f>_xlfn.XLOOKUP(Tabel1[[#This Row],[NLSfB]],OpnameTabel[NL-SfB],OpnameTabel[Kenmerkvraag 6],"",0,1)&amp;""</f>
        <v/>
      </c>
      <c r="V47" s="33" t="str">
        <f>_xlfn.XLOOKUP(Tabel1[[#This Row],[NLSfB]],OpnameTabel[NL-SfB],OpnameTabel[Kenmerkvraag 7],"",0,1)&amp;""</f>
        <v/>
      </c>
      <c r="X47" s="33" t="str">
        <f>_xlfn.XLOOKUP(Tabel1[[#This Row],[NLSfB]],OpnameTabel[NL-SfB],OpnameTabel[Kenmerkvraag 8],"",0,1)&amp;""</f>
        <v/>
      </c>
      <c r="Z47" s="33" t="str">
        <f>_xlfn.XLOOKUP(Tabel1[[#This Row],[NLSfB]],OpnameTabel[NL-SfB],OpnameTabel[Kenmerkvraag 9],"",0,1)&amp;""</f>
        <v/>
      </c>
      <c r="AB47" s="33" t="str">
        <f>_xlfn.XLOOKUP(Tabel1[[#This Row],[NLSfB]],OpnameTabel[NL-SfB],OpnameTabel[Kenmerkvraag 10],"",0,1)&amp;""</f>
        <v/>
      </c>
      <c r="AD47" s="120" t="str">
        <f>_xlfn.XLOOKUP(Tabel1[[#This Row],[NLSfB]],OpnameTabel[NL-SfB],OpnameTabel[PPO1],"",0,1)&amp;""</f>
        <v>WTR030-A</v>
      </c>
      <c r="AE47" s="112">
        <f>IF((LEN(Tabel1[[#This Row],[PPO code 1]])&lt;1),"",_xlfn.XLOOKUP(Tabel1[[#This Row],[PPO code 1]],Activiteitenoverzicht[PO - code],Activiteitenoverzicht[Jaar- freq],0))</f>
        <v>1</v>
      </c>
      <c r="AF47" s="121"/>
      <c r="AG47" s="122" t="str">
        <f>_xlfn.XLOOKUP(Tabel1[[#This Row],[NLSfB]],OpnameTabel[NL-SfB],OpnameTabel[PPO2],"",0,1)&amp;""</f>
        <v/>
      </c>
      <c r="AH47" s="111" t="str">
        <f>IF((LEN(Tabel1[[#This Row],[PPO code 2]])&lt;1),"",_xlfn.XLOOKUP(Tabel1[[#This Row],[PPO code 2]],Activiteitenoverzicht[PO - code],Activiteitenoverzicht[Jaar- freq],0))</f>
        <v/>
      </c>
      <c r="AI47" s="121"/>
      <c r="AJ47" s="122" t="str">
        <f>_xlfn.XLOOKUP(Tabel1[[#This Row],[NLSfB]],OpnameTabel[NL-SfB],OpnameTabel[PPO3],"",0,1)&amp;""</f>
        <v/>
      </c>
      <c r="AK47" s="111" t="str">
        <f>IF((LEN(Tabel1[[#This Row],[PPO code 3]])&lt;1),"",_xlfn.XLOOKUP(Tabel1[[#This Row],[PPO code 3]],Activiteitenoverzicht[PO - code],Activiteitenoverzicht[Jaar- freq],0))</f>
        <v/>
      </c>
      <c r="AL47" s="121"/>
      <c r="AM47" s="122" t="str">
        <f>_xlfn.XLOOKUP(Tabel1[[#This Row],[NLSfB]],OpnameTabel[NL-SfB],OpnameTabel[PPO4],"",0,1)&amp;""</f>
        <v/>
      </c>
      <c r="AN47" s="111" t="str">
        <f>IF((LEN(Tabel1[[#This Row],[PPO code 4]])&lt;1),"",_xlfn.XLOOKUP(Tabel1[[#This Row],[PPO code 4]],Activiteitenoverzicht[PO - code],Activiteitenoverzicht[Jaar- freq],0))</f>
        <v/>
      </c>
      <c r="AO47" s="121"/>
      <c r="AP47" s="123">
        <f>IF(ISNUMBER(Tabel1[[#This Row],[Freq 1]]),Tabel1[[#This Row],[Freq 1]]*Tabel1[[#This Row],[Prijs 1]],0)</f>
        <v>0</v>
      </c>
      <c r="AQ47" s="124">
        <f>IF(ISNUMBER(Tabel1[[#This Row],[Freq 2]]),Tabel1[[#This Row],[Freq 2]]*Tabel1[[#This Row],[Prijs 2]],0)</f>
        <v>0</v>
      </c>
      <c r="AR47" s="124">
        <f>IF(ISNUMBER(Tabel1[[#This Row],[Freq 3]]),Tabel1[[#This Row],[Freq 3]]*Tabel1[[#This Row],[Prijs 3]],0)</f>
        <v>0</v>
      </c>
      <c r="AS47" s="124">
        <f>IF(ISNUMBER(Tabel1[[#This Row],[Freq 4]]),Tabel1[[#This Row],[Freq 4]]*Tabel1[[#This Row],[Prijs 4]],0)</f>
        <v>0</v>
      </c>
      <c r="AT47" s="125">
        <f>SUM(Tabel1[[#This Row],[Totaal 1]:[Totaal 4]])</f>
        <v>0</v>
      </c>
    </row>
    <row r="48" spans="1:46" ht="14.25" customHeight="1" x14ac:dyDescent="0.2">
      <c r="A48" s="111">
        <v>1</v>
      </c>
      <c r="B48" s="111" t="s">
        <v>68</v>
      </c>
      <c r="C48" s="111" t="s">
        <v>69</v>
      </c>
      <c r="D48" s="111" t="s">
        <v>70</v>
      </c>
      <c r="E48" s="111">
        <v>10994</v>
      </c>
      <c r="F48" s="111" t="s">
        <v>163</v>
      </c>
      <c r="G48" s="32" t="s">
        <v>122</v>
      </c>
      <c r="H48" s="112" t="str">
        <f>_xlfn.XLOOKUP(Tabel1[[#This Row],[NLSfB]],OpnameTabel[NL-SfB],OpnameTabel[Omschrijving],"",0,1)</f>
        <v>(Hoofd)verdeelinrichting (groepenkast)</v>
      </c>
      <c r="I48" s="32" t="str">
        <f>_xlfn.XLOOKUP(Tabel1[[#This Row],[NLSfB]],OpnameTabel[NL-SfB],OpnameTabel[Categorie],"",0,1)</f>
        <v>Centrale elektrotechnische voorzieningen</v>
      </c>
      <c r="J48" s="32" t="s">
        <v>104</v>
      </c>
      <c r="K48" s="32" t="s">
        <v>164</v>
      </c>
      <c r="L48" s="32">
        <v>1</v>
      </c>
      <c r="M48" s="32">
        <v>2008</v>
      </c>
      <c r="N48" s="32" t="s">
        <v>127</v>
      </c>
      <c r="O48" s="32" t="s">
        <v>124</v>
      </c>
      <c r="P48" s="32" t="str">
        <f>_xlfn.XLOOKUP(Tabel1[[#This Row],[NLSfB]],OpnameTabel[NL-SfB],OpnameTabel[Kenmerkvraag 4],"",0,1)&amp;""</f>
        <v>Inom [A]</v>
      </c>
      <c r="Q48" s="33">
        <v>125</v>
      </c>
      <c r="R48" s="33" t="str">
        <f>_xlfn.XLOOKUP(Tabel1[[#This Row],[NLSfB]],OpnameTabel[NL-SfB],OpnameTabel[Kenmerkvraag 5],"",0,1)&amp;""</f>
        <v>Lichtgroepen [stuks]</v>
      </c>
      <c r="S48" s="33">
        <v>40</v>
      </c>
      <c r="T48" s="33" t="str">
        <f>_xlfn.XLOOKUP(Tabel1[[#This Row],[NLSfB]],OpnameTabel[NL-SfB],OpnameTabel[Kenmerkvraag 6],"",0,1)&amp;""</f>
        <v>Krachtgroepen [stuks]</v>
      </c>
      <c r="U48" s="33">
        <v>2</v>
      </c>
      <c r="V48" s="33" t="str">
        <f>_xlfn.XLOOKUP(Tabel1[[#This Row],[NLSfB]],OpnameTabel[NL-SfB],OpnameTabel[Kenmerkvraag 7],"",0,1)&amp;""</f>
        <v>Groepen acht. aardlek [stuks]</v>
      </c>
      <c r="W48" s="33" t="s">
        <v>77</v>
      </c>
      <c r="X48" s="33" t="str">
        <f>_xlfn.XLOOKUP(Tabel1[[#This Row],[NLSfB]],OpnameTabel[NL-SfB],OpnameTabel[Kenmerkvraag 8],"",0,1)&amp;""</f>
        <v>Overspanningsbeveiliging</v>
      </c>
      <c r="Y48" s="33" t="s">
        <v>77</v>
      </c>
      <c r="Z48" s="33" t="str">
        <f>_xlfn.XLOOKUP(Tabel1[[#This Row],[NLSfB]],OpnameTabel[NL-SfB],OpnameTabel[Kenmerkvraag 9],"",0,1)&amp;""</f>
        <v/>
      </c>
      <c r="AB48" s="33" t="str">
        <f>_xlfn.XLOOKUP(Tabel1[[#This Row],[NLSfB]],OpnameTabel[NL-SfB],OpnameTabel[Kenmerkvraag 10],"",0,1)&amp;""</f>
        <v/>
      </c>
      <c r="AD48" s="120" t="str">
        <f>_xlfn.XLOOKUP(Tabel1[[#This Row],[NLSfB]],OpnameTabel[NL-SfB],OpnameTabel[PPO1],"",0,1)&amp;""</f>
        <v>E030-A</v>
      </c>
      <c r="AE48" s="112">
        <f>IF((LEN(Tabel1[[#This Row],[PPO code 1]])&lt;1),"",_xlfn.XLOOKUP(Tabel1[[#This Row],[PPO code 1]],Activiteitenoverzicht[PO - code],Activiteitenoverzicht[Jaar- freq],0))</f>
        <v>0.2</v>
      </c>
      <c r="AF48" s="121"/>
      <c r="AG48" s="122" t="str">
        <f>_xlfn.XLOOKUP(Tabel1[[#This Row],[NLSfB]],OpnameTabel[NL-SfB],OpnameTabel[PPO2],"",0,1)&amp;""</f>
        <v>E160-A</v>
      </c>
      <c r="AH48" s="111">
        <f>IF((LEN(Tabel1[[#This Row],[PPO code 2]])&lt;1),"",_xlfn.XLOOKUP(Tabel1[[#This Row],[PPO code 2]],Activiteitenoverzicht[PO - code],Activiteitenoverzicht[Jaar- freq],0))</f>
        <v>1</v>
      </c>
      <c r="AI48" s="121"/>
      <c r="AJ48" s="122" t="str">
        <f>_xlfn.XLOOKUP(Tabel1[[#This Row],[NLSfB]],OpnameTabel[NL-SfB],OpnameTabel[PPO3],"",0,1)&amp;""</f>
        <v>E170-A</v>
      </c>
      <c r="AK48" s="111">
        <f>IF((LEN(Tabel1[[#This Row],[PPO code 3]])&lt;1),"",_xlfn.XLOOKUP(Tabel1[[#This Row],[PPO code 3]],Activiteitenoverzicht[PO - code],Activiteitenoverzicht[Jaar- freq],0))</f>
        <v>1</v>
      </c>
      <c r="AL48" s="121"/>
      <c r="AM48" s="122" t="str">
        <f>_xlfn.XLOOKUP(Tabel1[[#This Row],[NLSfB]],OpnameTabel[NL-SfB],OpnameTabel[PPO4],"",0,1)&amp;""</f>
        <v/>
      </c>
      <c r="AN48" s="111" t="str">
        <f>IF((LEN(Tabel1[[#This Row],[PPO code 4]])&lt;1),"",_xlfn.XLOOKUP(Tabel1[[#This Row],[PPO code 4]],Activiteitenoverzicht[PO - code],Activiteitenoverzicht[Jaar- freq],0))</f>
        <v/>
      </c>
      <c r="AO48" s="121"/>
      <c r="AP48" s="123">
        <f>IF(ISNUMBER(Tabel1[[#This Row],[Freq 1]]),Tabel1[[#This Row],[Freq 1]]*Tabel1[[#This Row],[Prijs 1]],0)</f>
        <v>0</v>
      </c>
      <c r="AQ48" s="124">
        <f>IF(ISNUMBER(Tabel1[[#This Row],[Freq 2]]),Tabel1[[#This Row],[Freq 2]]*Tabel1[[#This Row],[Prijs 2]],0)</f>
        <v>0</v>
      </c>
      <c r="AR48" s="124">
        <f>IF(ISNUMBER(Tabel1[[#This Row],[Freq 3]]),Tabel1[[#This Row],[Freq 3]]*Tabel1[[#This Row],[Prijs 3]],0)</f>
        <v>0</v>
      </c>
      <c r="AS48" s="124">
        <f>IF(ISNUMBER(Tabel1[[#This Row],[Freq 4]]),Tabel1[[#This Row],[Freq 4]]*Tabel1[[#This Row],[Prijs 4]],0)</f>
        <v>0</v>
      </c>
      <c r="AT48" s="125">
        <f>SUM(Tabel1[[#This Row],[Totaal 1]:[Totaal 4]])</f>
        <v>0</v>
      </c>
    </row>
    <row r="49" spans="1:46" ht="14.25" customHeight="1" x14ac:dyDescent="0.2">
      <c r="A49" s="111">
        <v>1</v>
      </c>
      <c r="B49" s="111" t="s">
        <v>68</v>
      </c>
      <c r="C49" s="111" t="s">
        <v>69</v>
      </c>
      <c r="D49" s="111" t="s">
        <v>70</v>
      </c>
      <c r="E49" s="111">
        <v>10994</v>
      </c>
      <c r="F49" s="111" t="s">
        <v>165</v>
      </c>
      <c r="G49" s="32" t="s">
        <v>122</v>
      </c>
      <c r="H49" s="112" t="str">
        <f>_xlfn.XLOOKUP(Tabel1[[#This Row],[NLSfB]],OpnameTabel[NL-SfB],OpnameTabel[Omschrijving],"",0,1)</f>
        <v>(Hoofd)verdeelinrichting (groepenkast)</v>
      </c>
      <c r="I49" s="32" t="str">
        <f>_xlfn.XLOOKUP(Tabel1[[#This Row],[NLSfB]],OpnameTabel[NL-SfB],OpnameTabel[Categorie],"",0,1)</f>
        <v>Centrale elektrotechnische voorzieningen</v>
      </c>
      <c r="J49" s="32" t="s">
        <v>104</v>
      </c>
      <c r="K49" s="32" t="s">
        <v>166</v>
      </c>
      <c r="L49" s="32">
        <v>1</v>
      </c>
      <c r="M49" s="32">
        <v>2008</v>
      </c>
      <c r="N49" s="32" t="s">
        <v>127</v>
      </c>
      <c r="O49" s="32" t="s">
        <v>124</v>
      </c>
      <c r="P49" s="32" t="str">
        <f>_xlfn.XLOOKUP(Tabel1[[#This Row],[NLSfB]],OpnameTabel[NL-SfB],OpnameTabel[Kenmerkvraag 4],"",0,1)&amp;""</f>
        <v>Inom [A]</v>
      </c>
      <c r="Q49" s="33">
        <v>160</v>
      </c>
      <c r="R49" s="33" t="str">
        <f>_xlfn.XLOOKUP(Tabel1[[#This Row],[NLSfB]],OpnameTabel[NL-SfB],OpnameTabel[Kenmerkvraag 5],"",0,1)&amp;""</f>
        <v>Lichtgroepen [stuks]</v>
      </c>
      <c r="S49" s="33">
        <v>50</v>
      </c>
      <c r="T49" s="33" t="str">
        <f>_xlfn.XLOOKUP(Tabel1[[#This Row],[NLSfB]],OpnameTabel[NL-SfB],OpnameTabel[Kenmerkvraag 6],"",0,1)&amp;""</f>
        <v>Krachtgroepen [stuks]</v>
      </c>
      <c r="U49" s="33">
        <v>2</v>
      </c>
      <c r="V49" s="33" t="str">
        <f>_xlfn.XLOOKUP(Tabel1[[#This Row],[NLSfB]],OpnameTabel[NL-SfB],OpnameTabel[Kenmerkvraag 7],"",0,1)&amp;""</f>
        <v>Groepen acht. aardlek [stuks]</v>
      </c>
      <c r="W49" s="33" t="s">
        <v>77</v>
      </c>
      <c r="X49" s="33" t="str">
        <f>_xlfn.XLOOKUP(Tabel1[[#This Row],[NLSfB]],OpnameTabel[NL-SfB],OpnameTabel[Kenmerkvraag 8],"",0,1)&amp;""</f>
        <v>Overspanningsbeveiliging</v>
      </c>
      <c r="Y49" s="33" t="s">
        <v>77</v>
      </c>
      <c r="Z49" s="33" t="str">
        <f>_xlfn.XLOOKUP(Tabel1[[#This Row],[NLSfB]],OpnameTabel[NL-SfB],OpnameTabel[Kenmerkvraag 9],"",0,1)&amp;""</f>
        <v/>
      </c>
      <c r="AB49" s="33" t="str">
        <f>_xlfn.XLOOKUP(Tabel1[[#This Row],[NLSfB]],OpnameTabel[NL-SfB],OpnameTabel[Kenmerkvraag 10],"",0,1)&amp;""</f>
        <v/>
      </c>
      <c r="AD49" s="120" t="str">
        <f>_xlfn.XLOOKUP(Tabel1[[#This Row],[NLSfB]],OpnameTabel[NL-SfB],OpnameTabel[PPO1],"",0,1)&amp;""</f>
        <v>E030-A</v>
      </c>
      <c r="AE49" s="112">
        <f>IF((LEN(Tabel1[[#This Row],[PPO code 1]])&lt;1),"",_xlfn.XLOOKUP(Tabel1[[#This Row],[PPO code 1]],Activiteitenoverzicht[PO - code],Activiteitenoverzicht[Jaar- freq],0))</f>
        <v>0.2</v>
      </c>
      <c r="AF49" s="121"/>
      <c r="AG49" s="122" t="str">
        <f>_xlfn.XLOOKUP(Tabel1[[#This Row],[NLSfB]],OpnameTabel[NL-SfB],OpnameTabel[PPO2],"",0,1)&amp;""</f>
        <v>E160-A</v>
      </c>
      <c r="AH49" s="111">
        <f>IF((LEN(Tabel1[[#This Row],[PPO code 2]])&lt;1),"",_xlfn.XLOOKUP(Tabel1[[#This Row],[PPO code 2]],Activiteitenoverzicht[PO - code],Activiteitenoverzicht[Jaar- freq],0))</f>
        <v>1</v>
      </c>
      <c r="AI49" s="121"/>
      <c r="AJ49" s="122" t="str">
        <f>_xlfn.XLOOKUP(Tabel1[[#This Row],[NLSfB]],OpnameTabel[NL-SfB],OpnameTabel[PPO3],"",0,1)&amp;""</f>
        <v>E170-A</v>
      </c>
      <c r="AK49" s="111">
        <f>IF((LEN(Tabel1[[#This Row],[PPO code 3]])&lt;1),"",_xlfn.XLOOKUP(Tabel1[[#This Row],[PPO code 3]],Activiteitenoverzicht[PO - code],Activiteitenoverzicht[Jaar- freq],0))</f>
        <v>1</v>
      </c>
      <c r="AL49" s="121"/>
      <c r="AM49" s="122" t="str">
        <f>_xlfn.XLOOKUP(Tabel1[[#This Row],[NLSfB]],OpnameTabel[NL-SfB],OpnameTabel[PPO4],"",0,1)&amp;""</f>
        <v/>
      </c>
      <c r="AN49" s="111" t="str">
        <f>IF((LEN(Tabel1[[#This Row],[PPO code 4]])&lt;1),"",_xlfn.XLOOKUP(Tabel1[[#This Row],[PPO code 4]],Activiteitenoverzicht[PO - code],Activiteitenoverzicht[Jaar- freq],0))</f>
        <v/>
      </c>
      <c r="AO49" s="121"/>
      <c r="AP49" s="123">
        <f>IF(ISNUMBER(Tabel1[[#This Row],[Freq 1]]),Tabel1[[#This Row],[Freq 1]]*Tabel1[[#This Row],[Prijs 1]],0)</f>
        <v>0</v>
      </c>
      <c r="AQ49" s="124">
        <f>IF(ISNUMBER(Tabel1[[#This Row],[Freq 2]]),Tabel1[[#This Row],[Freq 2]]*Tabel1[[#This Row],[Prijs 2]],0)</f>
        <v>0</v>
      </c>
      <c r="AR49" s="124">
        <f>IF(ISNUMBER(Tabel1[[#This Row],[Freq 3]]),Tabel1[[#This Row],[Freq 3]]*Tabel1[[#This Row],[Prijs 3]],0)</f>
        <v>0</v>
      </c>
      <c r="AS49" s="124">
        <f>IF(ISNUMBER(Tabel1[[#This Row],[Freq 4]]),Tabel1[[#This Row],[Freq 4]]*Tabel1[[#This Row],[Prijs 4]],0)</f>
        <v>0</v>
      </c>
      <c r="AT49" s="125">
        <f>SUM(Tabel1[[#This Row],[Totaal 1]:[Totaal 4]])</f>
        <v>0</v>
      </c>
    </row>
    <row r="50" spans="1:46" ht="14.25" customHeight="1" x14ac:dyDescent="0.2">
      <c r="A50" s="111">
        <v>1</v>
      </c>
      <c r="B50" s="111" t="s">
        <v>68</v>
      </c>
      <c r="C50" s="111" t="s">
        <v>69</v>
      </c>
      <c r="D50" s="111" t="s">
        <v>70</v>
      </c>
      <c r="E50" s="111">
        <v>10994</v>
      </c>
      <c r="F50" s="111" t="s">
        <v>167</v>
      </c>
      <c r="G50" s="32" t="s">
        <v>122</v>
      </c>
      <c r="H50" s="112" t="str">
        <f>_xlfn.XLOOKUP(Tabel1[[#This Row],[NLSfB]],OpnameTabel[NL-SfB],OpnameTabel[Omschrijving],"",0,1)</f>
        <v>(Hoofd)verdeelinrichting (groepenkast)</v>
      </c>
      <c r="I50" s="32" t="str">
        <f>_xlfn.XLOOKUP(Tabel1[[#This Row],[NLSfB]],OpnameTabel[NL-SfB],OpnameTabel[Categorie],"",0,1)</f>
        <v>Centrale elektrotechnische voorzieningen</v>
      </c>
      <c r="J50" s="32" t="s">
        <v>104</v>
      </c>
      <c r="K50" s="32" t="s">
        <v>168</v>
      </c>
      <c r="L50" s="32">
        <v>1</v>
      </c>
      <c r="M50" s="32">
        <v>2008</v>
      </c>
      <c r="N50" s="32" t="s">
        <v>127</v>
      </c>
      <c r="O50" s="32" t="s">
        <v>124</v>
      </c>
      <c r="P50" s="32" t="str">
        <f>_xlfn.XLOOKUP(Tabel1[[#This Row],[NLSfB]],OpnameTabel[NL-SfB],OpnameTabel[Kenmerkvraag 4],"",0,1)&amp;""</f>
        <v>Inom [A]</v>
      </c>
      <c r="Q50" s="33">
        <v>63</v>
      </c>
      <c r="R50" s="33" t="str">
        <f>_xlfn.XLOOKUP(Tabel1[[#This Row],[NLSfB]],OpnameTabel[NL-SfB],OpnameTabel[Kenmerkvraag 5],"",0,1)&amp;""</f>
        <v>Lichtgroepen [stuks]</v>
      </c>
      <c r="S50" s="33">
        <v>14</v>
      </c>
      <c r="T50" s="33" t="str">
        <f>_xlfn.XLOOKUP(Tabel1[[#This Row],[NLSfB]],OpnameTabel[NL-SfB],OpnameTabel[Kenmerkvraag 6],"",0,1)&amp;""</f>
        <v>Krachtgroepen [stuks]</v>
      </c>
      <c r="U50" s="33" t="s">
        <v>77</v>
      </c>
      <c r="V50" s="33" t="str">
        <f>_xlfn.XLOOKUP(Tabel1[[#This Row],[NLSfB]],OpnameTabel[NL-SfB],OpnameTabel[Kenmerkvraag 7],"",0,1)&amp;""</f>
        <v>Groepen acht. aardlek [stuks]</v>
      </c>
      <c r="W50" s="33" t="s">
        <v>77</v>
      </c>
      <c r="X50" s="33" t="str">
        <f>_xlfn.XLOOKUP(Tabel1[[#This Row],[NLSfB]],OpnameTabel[NL-SfB],OpnameTabel[Kenmerkvraag 8],"",0,1)&amp;""</f>
        <v>Overspanningsbeveiliging</v>
      </c>
      <c r="Y50" s="33" t="s">
        <v>77</v>
      </c>
      <c r="Z50" s="33" t="str">
        <f>_xlfn.XLOOKUP(Tabel1[[#This Row],[NLSfB]],OpnameTabel[NL-SfB],OpnameTabel[Kenmerkvraag 9],"",0,1)&amp;""</f>
        <v/>
      </c>
      <c r="AB50" s="33" t="str">
        <f>_xlfn.XLOOKUP(Tabel1[[#This Row],[NLSfB]],OpnameTabel[NL-SfB],OpnameTabel[Kenmerkvraag 10],"",0,1)&amp;""</f>
        <v/>
      </c>
      <c r="AD50" s="120" t="str">
        <f>_xlfn.XLOOKUP(Tabel1[[#This Row],[NLSfB]],OpnameTabel[NL-SfB],OpnameTabel[PPO1],"",0,1)&amp;""</f>
        <v>E030-A</v>
      </c>
      <c r="AE50" s="112">
        <f>IF((LEN(Tabel1[[#This Row],[PPO code 1]])&lt;1),"",_xlfn.XLOOKUP(Tabel1[[#This Row],[PPO code 1]],Activiteitenoverzicht[PO - code],Activiteitenoverzicht[Jaar- freq],0))</f>
        <v>0.2</v>
      </c>
      <c r="AF50" s="121"/>
      <c r="AG50" s="122" t="str">
        <f>_xlfn.XLOOKUP(Tabel1[[#This Row],[NLSfB]],OpnameTabel[NL-SfB],OpnameTabel[PPO2],"",0,1)&amp;""</f>
        <v>E160-A</v>
      </c>
      <c r="AH50" s="111">
        <f>IF((LEN(Tabel1[[#This Row],[PPO code 2]])&lt;1),"",_xlfn.XLOOKUP(Tabel1[[#This Row],[PPO code 2]],Activiteitenoverzicht[PO - code],Activiteitenoverzicht[Jaar- freq],0))</f>
        <v>1</v>
      </c>
      <c r="AI50" s="121"/>
      <c r="AJ50" s="122" t="str">
        <f>_xlfn.XLOOKUP(Tabel1[[#This Row],[NLSfB]],OpnameTabel[NL-SfB],OpnameTabel[PPO3],"",0,1)&amp;""</f>
        <v>E170-A</v>
      </c>
      <c r="AK50" s="111">
        <f>IF((LEN(Tabel1[[#This Row],[PPO code 3]])&lt;1),"",_xlfn.XLOOKUP(Tabel1[[#This Row],[PPO code 3]],Activiteitenoverzicht[PO - code],Activiteitenoverzicht[Jaar- freq],0))</f>
        <v>1</v>
      </c>
      <c r="AL50" s="121"/>
      <c r="AM50" s="122" t="str">
        <f>_xlfn.XLOOKUP(Tabel1[[#This Row],[NLSfB]],OpnameTabel[NL-SfB],OpnameTabel[PPO4],"",0,1)&amp;""</f>
        <v/>
      </c>
      <c r="AN50" s="111" t="str">
        <f>IF((LEN(Tabel1[[#This Row],[PPO code 4]])&lt;1),"",_xlfn.XLOOKUP(Tabel1[[#This Row],[PPO code 4]],Activiteitenoverzicht[PO - code],Activiteitenoverzicht[Jaar- freq],0))</f>
        <v/>
      </c>
      <c r="AO50" s="121"/>
      <c r="AP50" s="123">
        <f>IF(ISNUMBER(Tabel1[[#This Row],[Freq 1]]),Tabel1[[#This Row],[Freq 1]]*Tabel1[[#This Row],[Prijs 1]],0)</f>
        <v>0</v>
      </c>
      <c r="AQ50" s="124">
        <f>IF(ISNUMBER(Tabel1[[#This Row],[Freq 2]]),Tabel1[[#This Row],[Freq 2]]*Tabel1[[#This Row],[Prijs 2]],0)</f>
        <v>0</v>
      </c>
      <c r="AR50" s="124">
        <f>IF(ISNUMBER(Tabel1[[#This Row],[Freq 3]]),Tabel1[[#This Row],[Freq 3]]*Tabel1[[#This Row],[Prijs 3]],0)</f>
        <v>0</v>
      </c>
      <c r="AS50" s="124">
        <f>IF(ISNUMBER(Tabel1[[#This Row],[Freq 4]]),Tabel1[[#This Row],[Freq 4]]*Tabel1[[#This Row],[Prijs 4]],0)</f>
        <v>0</v>
      </c>
      <c r="AT50" s="125">
        <f>SUM(Tabel1[[#This Row],[Totaal 1]:[Totaal 4]])</f>
        <v>0</v>
      </c>
    </row>
    <row r="51" spans="1:46" ht="14.25" customHeight="1" x14ac:dyDescent="0.2">
      <c r="A51" s="111">
        <v>1</v>
      </c>
      <c r="B51" s="111" t="s">
        <v>68</v>
      </c>
      <c r="C51" s="111" t="s">
        <v>69</v>
      </c>
      <c r="D51" s="111" t="s">
        <v>70</v>
      </c>
      <c r="E51" s="111">
        <v>10994</v>
      </c>
      <c r="F51" s="111" t="s">
        <v>169</v>
      </c>
      <c r="G51" s="32" t="s">
        <v>122</v>
      </c>
      <c r="H51" s="112" t="str">
        <f>_xlfn.XLOOKUP(Tabel1[[#This Row],[NLSfB]],OpnameTabel[NL-SfB],OpnameTabel[Omschrijving],"",0,1)</f>
        <v>(Hoofd)verdeelinrichting (groepenkast)</v>
      </c>
      <c r="I51" s="32" t="str">
        <f>_xlfn.XLOOKUP(Tabel1[[#This Row],[NLSfB]],OpnameTabel[NL-SfB],OpnameTabel[Categorie],"",0,1)</f>
        <v>Centrale elektrotechnische voorzieningen</v>
      </c>
      <c r="J51" s="32" t="s">
        <v>104</v>
      </c>
      <c r="K51" s="32" t="s">
        <v>170</v>
      </c>
      <c r="L51" s="32">
        <v>1</v>
      </c>
      <c r="M51" s="32">
        <v>2008</v>
      </c>
      <c r="N51" s="32" t="s">
        <v>127</v>
      </c>
      <c r="O51" s="32" t="s">
        <v>124</v>
      </c>
      <c r="P51" s="32" t="str">
        <f>_xlfn.XLOOKUP(Tabel1[[#This Row],[NLSfB]],OpnameTabel[NL-SfB],OpnameTabel[Kenmerkvraag 4],"",0,1)&amp;""</f>
        <v>Inom [A]</v>
      </c>
      <c r="Q51" s="33">
        <v>63</v>
      </c>
      <c r="R51" s="33" t="str">
        <f>_xlfn.XLOOKUP(Tabel1[[#This Row],[NLSfB]],OpnameTabel[NL-SfB],OpnameTabel[Kenmerkvraag 5],"",0,1)&amp;""</f>
        <v>Lichtgroepen [stuks]</v>
      </c>
      <c r="S51" s="33">
        <v>12</v>
      </c>
      <c r="T51" s="33" t="str">
        <f>_xlfn.XLOOKUP(Tabel1[[#This Row],[NLSfB]],OpnameTabel[NL-SfB],OpnameTabel[Kenmerkvraag 6],"",0,1)&amp;""</f>
        <v>Krachtgroepen [stuks]</v>
      </c>
      <c r="U51" s="33" t="s">
        <v>77</v>
      </c>
      <c r="V51" s="33" t="str">
        <f>_xlfn.XLOOKUP(Tabel1[[#This Row],[NLSfB]],OpnameTabel[NL-SfB],OpnameTabel[Kenmerkvraag 7],"",0,1)&amp;""</f>
        <v>Groepen acht. aardlek [stuks]</v>
      </c>
      <c r="W51" s="33" t="s">
        <v>77</v>
      </c>
      <c r="X51" s="33" t="str">
        <f>_xlfn.XLOOKUP(Tabel1[[#This Row],[NLSfB]],OpnameTabel[NL-SfB],OpnameTabel[Kenmerkvraag 8],"",0,1)&amp;""</f>
        <v>Overspanningsbeveiliging</v>
      </c>
      <c r="Y51" s="33" t="s">
        <v>77</v>
      </c>
      <c r="Z51" s="33" t="str">
        <f>_xlfn.XLOOKUP(Tabel1[[#This Row],[NLSfB]],OpnameTabel[NL-SfB],OpnameTabel[Kenmerkvraag 9],"",0,1)&amp;""</f>
        <v/>
      </c>
      <c r="AB51" s="33" t="str">
        <f>_xlfn.XLOOKUP(Tabel1[[#This Row],[NLSfB]],OpnameTabel[NL-SfB],OpnameTabel[Kenmerkvraag 10],"",0,1)&amp;""</f>
        <v/>
      </c>
      <c r="AD51" s="120" t="str">
        <f>_xlfn.XLOOKUP(Tabel1[[#This Row],[NLSfB]],OpnameTabel[NL-SfB],OpnameTabel[PPO1],"",0,1)&amp;""</f>
        <v>E030-A</v>
      </c>
      <c r="AE51" s="112">
        <f>IF((LEN(Tabel1[[#This Row],[PPO code 1]])&lt;1),"",_xlfn.XLOOKUP(Tabel1[[#This Row],[PPO code 1]],Activiteitenoverzicht[PO - code],Activiteitenoverzicht[Jaar- freq],0))</f>
        <v>0.2</v>
      </c>
      <c r="AF51" s="121"/>
      <c r="AG51" s="122" t="str">
        <f>_xlfn.XLOOKUP(Tabel1[[#This Row],[NLSfB]],OpnameTabel[NL-SfB],OpnameTabel[PPO2],"",0,1)&amp;""</f>
        <v>E160-A</v>
      </c>
      <c r="AH51" s="111">
        <f>IF((LEN(Tabel1[[#This Row],[PPO code 2]])&lt;1),"",_xlfn.XLOOKUP(Tabel1[[#This Row],[PPO code 2]],Activiteitenoverzicht[PO - code],Activiteitenoverzicht[Jaar- freq],0))</f>
        <v>1</v>
      </c>
      <c r="AI51" s="121"/>
      <c r="AJ51" s="122" t="str">
        <f>_xlfn.XLOOKUP(Tabel1[[#This Row],[NLSfB]],OpnameTabel[NL-SfB],OpnameTabel[PPO3],"",0,1)&amp;""</f>
        <v>E170-A</v>
      </c>
      <c r="AK51" s="111">
        <f>IF((LEN(Tabel1[[#This Row],[PPO code 3]])&lt;1),"",_xlfn.XLOOKUP(Tabel1[[#This Row],[PPO code 3]],Activiteitenoverzicht[PO - code],Activiteitenoverzicht[Jaar- freq],0))</f>
        <v>1</v>
      </c>
      <c r="AL51" s="121"/>
      <c r="AM51" s="122" t="str">
        <f>_xlfn.XLOOKUP(Tabel1[[#This Row],[NLSfB]],OpnameTabel[NL-SfB],OpnameTabel[PPO4],"",0,1)&amp;""</f>
        <v/>
      </c>
      <c r="AN51" s="111" t="str">
        <f>IF((LEN(Tabel1[[#This Row],[PPO code 4]])&lt;1),"",_xlfn.XLOOKUP(Tabel1[[#This Row],[PPO code 4]],Activiteitenoverzicht[PO - code],Activiteitenoverzicht[Jaar- freq],0))</f>
        <v/>
      </c>
      <c r="AO51" s="121"/>
      <c r="AP51" s="123">
        <f>IF(ISNUMBER(Tabel1[[#This Row],[Freq 1]]),Tabel1[[#This Row],[Freq 1]]*Tabel1[[#This Row],[Prijs 1]],0)</f>
        <v>0</v>
      </c>
      <c r="AQ51" s="124">
        <f>IF(ISNUMBER(Tabel1[[#This Row],[Freq 2]]),Tabel1[[#This Row],[Freq 2]]*Tabel1[[#This Row],[Prijs 2]],0)</f>
        <v>0</v>
      </c>
      <c r="AR51" s="124">
        <f>IF(ISNUMBER(Tabel1[[#This Row],[Freq 3]]),Tabel1[[#This Row],[Freq 3]]*Tabel1[[#This Row],[Prijs 3]],0)</f>
        <v>0</v>
      </c>
      <c r="AS51" s="124">
        <f>IF(ISNUMBER(Tabel1[[#This Row],[Freq 4]]),Tabel1[[#This Row],[Freq 4]]*Tabel1[[#This Row],[Prijs 4]],0)</f>
        <v>0</v>
      </c>
      <c r="AT51" s="125">
        <f>SUM(Tabel1[[#This Row],[Totaal 1]:[Totaal 4]])</f>
        <v>0</v>
      </c>
    </row>
    <row r="52" spans="1:46" ht="14.25" customHeight="1" x14ac:dyDescent="0.2">
      <c r="A52" s="111">
        <v>1</v>
      </c>
      <c r="B52" s="111" t="s">
        <v>68</v>
      </c>
      <c r="C52" s="111" t="s">
        <v>69</v>
      </c>
      <c r="D52" s="111" t="s">
        <v>70</v>
      </c>
      <c r="E52" s="111">
        <v>10994</v>
      </c>
      <c r="F52" s="111" t="s">
        <v>171</v>
      </c>
      <c r="G52" s="32" t="s">
        <v>122</v>
      </c>
      <c r="H52" s="112" t="str">
        <f>_xlfn.XLOOKUP(Tabel1[[#This Row],[NLSfB]],OpnameTabel[NL-SfB],OpnameTabel[Omschrijving],"",0,1)</f>
        <v>(Hoofd)verdeelinrichting (groepenkast)</v>
      </c>
      <c r="I52" s="32" t="str">
        <f>_xlfn.XLOOKUP(Tabel1[[#This Row],[NLSfB]],OpnameTabel[NL-SfB],OpnameTabel[Categorie],"",0,1)</f>
        <v>Centrale elektrotechnische voorzieningen</v>
      </c>
      <c r="J52" s="32" t="s">
        <v>104</v>
      </c>
      <c r="K52" s="32" t="s">
        <v>172</v>
      </c>
      <c r="L52" s="32">
        <v>1</v>
      </c>
      <c r="M52" s="32">
        <v>2008</v>
      </c>
      <c r="N52" s="32" t="s">
        <v>127</v>
      </c>
      <c r="O52" s="32" t="s">
        <v>124</v>
      </c>
      <c r="P52" s="32" t="str">
        <f>_xlfn.XLOOKUP(Tabel1[[#This Row],[NLSfB]],OpnameTabel[NL-SfB],OpnameTabel[Kenmerkvraag 4],"",0,1)&amp;""</f>
        <v>Inom [A]</v>
      </c>
      <c r="Q52" s="33">
        <v>63</v>
      </c>
      <c r="R52" s="33" t="str">
        <f>_xlfn.XLOOKUP(Tabel1[[#This Row],[NLSfB]],OpnameTabel[NL-SfB],OpnameTabel[Kenmerkvraag 5],"",0,1)&amp;""</f>
        <v>Lichtgroepen [stuks]</v>
      </c>
      <c r="S52" s="33">
        <v>12</v>
      </c>
      <c r="T52" s="33" t="str">
        <f>_xlfn.XLOOKUP(Tabel1[[#This Row],[NLSfB]],OpnameTabel[NL-SfB],OpnameTabel[Kenmerkvraag 6],"",0,1)&amp;""</f>
        <v>Krachtgroepen [stuks]</v>
      </c>
      <c r="U52" s="33" t="s">
        <v>77</v>
      </c>
      <c r="V52" s="33" t="str">
        <f>_xlfn.XLOOKUP(Tabel1[[#This Row],[NLSfB]],OpnameTabel[NL-SfB],OpnameTabel[Kenmerkvraag 7],"",0,1)&amp;""</f>
        <v>Groepen acht. aardlek [stuks]</v>
      </c>
      <c r="W52" s="33" t="s">
        <v>77</v>
      </c>
      <c r="X52" s="33" t="str">
        <f>_xlfn.XLOOKUP(Tabel1[[#This Row],[NLSfB]],OpnameTabel[NL-SfB],OpnameTabel[Kenmerkvraag 8],"",0,1)&amp;""</f>
        <v>Overspanningsbeveiliging</v>
      </c>
      <c r="Y52" s="33" t="s">
        <v>77</v>
      </c>
      <c r="Z52" s="33" t="str">
        <f>_xlfn.XLOOKUP(Tabel1[[#This Row],[NLSfB]],OpnameTabel[NL-SfB],OpnameTabel[Kenmerkvraag 9],"",0,1)&amp;""</f>
        <v/>
      </c>
      <c r="AB52" s="33" t="str">
        <f>_xlfn.XLOOKUP(Tabel1[[#This Row],[NLSfB]],OpnameTabel[NL-SfB],OpnameTabel[Kenmerkvraag 10],"",0,1)&amp;""</f>
        <v/>
      </c>
      <c r="AD52" s="120" t="str">
        <f>_xlfn.XLOOKUP(Tabel1[[#This Row],[NLSfB]],OpnameTabel[NL-SfB],OpnameTabel[PPO1],"",0,1)&amp;""</f>
        <v>E030-A</v>
      </c>
      <c r="AE52" s="112">
        <f>IF((LEN(Tabel1[[#This Row],[PPO code 1]])&lt;1),"",_xlfn.XLOOKUP(Tabel1[[#This Row],[PPO code 1]],Activiteitenoverzicht[PO - code],Activiteitenoverzicht[Jaar- freq],0))</f>
        <v>0.2</v>
      </c>
      <c r="AF52" s="121"/>
      <c r="AG52" s="122" t="str">
        <f>_xlfn.XLOOKUP(Tabel1[[#This Row],[NLSfB]],OpnameTabel[NL-SfB],OpnameTabel[PPO2],"",0,1)&amp;""</f>
        <v>E160-A</v>
      </c>
      <c r="AH52" s="111">
        <f>IF((LEN(Tabel1[[#This Row],[PPO code 2]])&lt;1),"",_xlfn.XLOOKUP(Tabel1[[#This Row],[PPO code 2]],Activiteitenoverzicht[PO - code],Activiteitenoverzicht[Jaar- freq],0))</f>
        <v>1</v>
      </c>
      <c r="AI52" s="121"/>
      <c r="AJ52" s="122" t="str">
        <f>_xlfn.XLOOKUP(Tabel1[[#This Row],[NLSfB]],OpnameTabel[NL-SfB],OpnameTabel[PPO3],"",0,1)&amp;""</f>
        <v>E170-A</v>
      </c>
      <c r="AK52" s="111">
        <f>IF((LEN(Tabel1[[#This Row],[PPO code 3]])&lt;1),"",_xlfn.XLOOKUP(Tabel1[[#This Row],[PPO code 3]],Activiteitenoverzicht[PO - code],Activiteitenoverzicht[Jaar- freq],0))</f>
        <v>1</v>
      </c>
      <c r="AL52" s="121"/>
      <c r="AM52" s="122" t="str">
        <f>_xlfn.XLOOKUP(Tabel1[[#This Row],[NLSfB]],OpnameTabel[NL-SfB],OpnameTabel[PPO4],"",0,1)&amp;""</f>
        <v/>
      </c>
      <c r="AN52" s="111" t="str">
        <f>IF((LEN(Tabel1[[#This Row],[PPO code 4]])&lt;1),"",_xlfn.XLOOKUP(Tabel1[[#This Row],[PPO code 4]],Activiteitenoverzicht[PO - code],Activiteitenoverzicht[Jaar- freq],0))</f>
        <v/>
      </c>
      <c r="AO52" s="121"/>
      <c r="AP52" s="123">
        <f>IF(ISNUMBER(Tabel1[[#This Row],[Freq 1]]),Tabel1[[#This Row],[Freq 1]]*Tabel1[[#This Row],[Prijs 1]],0)</f>
        <v>0</v>
      </c>
      <c r="AQ52" s="124">
        <f>IF(ISNUMBER(Tabel1[[#This Row],[Freq 2]]),Tabel1[[#This Row],[Freq 2]]*Tabel1[[#This Row],[Prijs 2]],0)</f>
        <v>0</v>
      </c>
      <c r="AR52" s="124">
        <f>IF(ISNUMBER(Tabel1[[#This Row],[Freq 3]]),Tabel1[[#This Row],[Freq 3]]*Tabel1[[#This Row],[Prijs 3]],0)</f>
        <v>0</v>
      </c>
      <c r="AS52" s="124">
        <f>IF(ISNUMBER(Tabel1[[#This Row],[Freq 4]]),Tabel1[[#This Row],[Freq 4]]*Tabel1[[#This Row],[Prijs 4]],0)</f>
        <v>0</v>
      </c>
      <c r="AT52" s="125">
        <f>SUM(Tabel1[[#This Row],[Totaal 1]:[Totaal 4]])</f>
        <v>0</v>
      </c>
    </row>
    <row r="53" spans="1:46" ht="14.25" customHeight="1" x14ac:dyDescent="0.2">
      <c r="A53" s="111">
        <v>1</v>
      </c>
      <c r="B53" s="111" t="s">
        <v>68</v>
      </c>
      <c r="C53" s="111" t="s">
        <v>69</v>
      </c>
      <c r="D53" s="111" t="s">
        <v>70</v>
      </c>
      <c r="E53" s="111">
        <v>10994</v>
      </c>
      <c r="F53" s="111" t="s">
        <v>173</v>
      </c>
      <c r="G53" s="32" t="s">
        <v>122</v>
      </c>
      <c r="H53" s="112" t="str">
        <f>_xlfn.XLOOKUP(Tabel1[[#This Row],[NLSfB]],OpnameTabel[NL-SfB],OpnameTabel[Omschrijving],"",0,1)</f>
        <v>(Hoofd)verdeelinrichting (groepenkast)</v>
      </c>
      <c r="I53" s="32" t="str">
        <f>_xlfn.XLOOKUP(Tabel1[[#This Row],[NLSfB]],OpnameTabel[NL-SfB],OpnameTabel[Categorie],"",0,1)</f>
        <v>Centrale elektrotechnische voorzieningen</v>
      </c>
      <c r="J53" s="32" t="s">
        <v>104</v>
      </c>
      <c r="K53" s="32" t="s">
        <v>174</v>
      </c>
      <c r="L53" s="32">
        <v>1</v>
      </c>
      <c r="M53" s="32">
        <v>2008</v>
      </c>
      <c r="N53" s="32" t="s">
        <v>127</v>
      </c>
      <c r="O53" s="32" t="s">
        <v>124</v>
      </c>
      <c r="P53" s="32" t="str">
        <f>_xlfn.XLOOKUP(Tabel1[[#This Row],[NLSfB]],OpnameTabel[NL-SfB],OpnameTabel[Kenmerkvraag 4],"",0,1)&amp;""</f>
        <v>Inom [A]</v>
      </c>
      <c r="Q53" s="33">
        <v>63</v>
      </c>
      <c r="R53" s="33" t="str">
        <f>_xlfn.XLOOKUP(Tabel1[[#This Row],[NLSfB]],OpnameTabel[NL-SfB],OpnameTabel[Kenmerkvraag 5],"",0,1)&amp;""</f>
        <v>Lichtgroepen [stuks]</v>
      </c>
      <c r="S53" s="33">
        <v>15</v>
      </c>
      <c r="T53" s="33" t="str">
        <f>_xlfn.XLOOKUP(Tabel1[[#This Row],[NLSfB]],OpnameTabel[NL-SfB],OpnameTabel[Kenmerkvraag 6],"",0,1)&amp;""</f>
        <v>Krachtgroepen [stuks]</v>
      </c>
      <c r="U53" s="33" t="s">
        <v>77</v>
      </c>
      <c r="V53" s="33" t="str">
        <f>_xlfn.XLOOKUP(Tabel1[[#This Row],[NLSfB]],OpnameTabel[NL-SfB],OpnameTabel[Kenmerkvraag 7],"",0,1)&amp;""</f>
        <v>Groepen acht. aardlek [stuks]</v>
      </c>
      <c r="W53" s="33" t="s">
        <v>77</v>
      </c>
      <c r="X53" s="33" t="str">
        <f>_xlfn.XLOOKUP(Tabel1[[#This Row],[NLSfB]],OpnameTabel[NL-SfB],OpnameTabel[Kenmerkvraag 8],"",0,1)&amp;""</f>
        <v>Overspanningsbeveiliging</v>
      </c>
      <c r="Y53" s="33" t="s">
        <v>77</v>
      </c>
      <c r="Z53" s="33" t="str">
        <f>_xlfn.XLOOKUP(Tabel1[[#This Row],[NLSfB]],OpnameTabel[NL-SfB],OpnameTabel[Kenmerkvraag 9],"",0,1)&amp;""</f>
        <v/>
      </c>
      <c r="AB53" s="33" t="str">
        <f>_xlfn.XLOOKUP(Tabel1[[#This Row],[NLSfB]],OpnameTabel[NL-SfB],OpnameTabel[Kenmerkvraag 10],"",0,1)&amp;""</f>
        <v/>
      </c>
      <c r="AD53" s="120" t="str">
        <f>_xlfn.XLOOKUP(Tabel1[[#This Row],[NLSfB]],OpnameTabel[NL-SfB],OpnameTabel[PPO1],"",0,1)&amp;""</f>
        <v>E030-A</v>
      </c>
      <c r="AE53" s="112">
        <f>IF((LEN(Tabel1[[#This Row],[PPO code 1]])&lt;1),"",_xlfn.XLOOKUP(Tabel1[[#This Row],[PPO code 1]],Activiteitenoverzicht[PO - code],Activiteitenoverzicht[Jaar- freq],0))</f>
        <v>0.2</v>
      </c>
      <c r="AF53" s="121"/>
      <c r="AG53" s="122" t="str">
        <f>_xlfn.XLOOKUP(Tabel1[[#This Row],[NLSfB]],OpnameTabel[NL-SfB],OpnameTabel[PPO2],"",0,1)&amp;""</f>
        <v>E160-A</v>
      </c>
      <c r="AH53" s="111">
        <f>IF((LEN(Tabel1[[#This Row],[PPO code 2]])&lt;1),"",_xlfn.XLOOKUP(Tabel1[[#This Row],[PPO code 2]],Activiteitenoverzicht[PO - code],Activiteitenoverzicht[Jaar- freq],0))</f>
        <v>1</v>
      </c>
      <c r="AI53" s="121"/>
      <c r="AJ53" s="122" t="str">
        <f>_xlfn.XLOOKUP(Tabel1[[#This Row],[NLSfB]],OpnameTabel[NL-SfB],OpnameTabel[PPO3],"",0,1)&amp;""</f>
        <v>E170-A</v>
      </c>
      <c r="AK53" s="111">
        <f>IF((LEN(Tabel1[[#This Row],[PPO code 3]])&lt;1),"",_xlfn.XLOOKUP(Tabel1[[#This Row],[PPO code 3]],Activiteitenoverzicht[PO - code],Activiteitenoverzicht[Jaar- freq],0))</f>
        <v>1</v>
      </c>
      <c r="AL53" s="121"/>
      <c r="AM53" s="122" t="str">
        <f>_xlfn.XLOOKUP(Tabel1[[#This Row],[NLSfB]],OpnameTabel[NL-SfB],OpnameTabel[PPO4],"",0,1)&amp;""</f>
        <v/>
      </c>
      <c r="AN53" s="111" t="str">
        <f>IF((LEN(Tabel1[[#This Row],[PPO code 4]])&lt;1),"",_xlfn.XLOOKUP(Tabel1[[#This Row],[PPO code 4]],Activiteitenoverzicht[PO - code],Activiteitenoverzicht[Jaar- freq],0))</f>
        <v/>
      </c>
      <c r="AO53" s="121"/>
      <c r="AP53" s="123">
        <f>IF(ISNUMBER(Tabel1[[#This Row],[Freq 1]]),Tabel1[[#This Row],[Freq 1]]*Tabel1[[#This Row],[Prijs 1]],0)</f>
        <v>0</v>
      </c>
      <c r="AQ53" s="124">
        <f>IF(ISNUMBER(Tabel1[[#This Row],[Freq 2]]),Tabel1[[#This Row],[Freq 2]]*Tabel1[[#This Row],[Prijs 2]],0)</f>
        <v>0</v>
      </c>
      <c r="AR53" s="124">
        <f>IF(ISNUMBER(Tabel1[[#This Row],[Freq 3]]),Tabel1[[#This Row],[Freq 3]]*Tabel1[[#This Row],[Prijs 3]],0)</f>
        <v>0</v>
      </c>
      <c r="AS53" s="124">
        <f>IF(ISNUMBER(Tabel1[[#This Row],[Freq 4]]),Tabel1[[#This Row],[Freq 4]]*Tabel1[[#This Row],[Prijs 4]],0)</f>
        <v>0</v>
      </c>
      <c r="AT53" s="125">
        <f>SUM(Tabel1[[#This Row],[Totaal 1]:[Totaal 4]])</f>
        <v>0</v>
      </c>
    </row>
    <row r="54" spans="1:46" ht="14.25" customHeight="1" x14ac:dyDescent="0.2">
      <c r="A54" s="111">
        <v>1</v>
      </c>
      <c r="B54" s="111" t="s">
        <v>68</v>
      </c>
      <c r="C54" s="111" t="s">
        <v>69</v>
      </c>
      <c r="D54" s="111" t="s">
        <v>70</v>
      </c>
      <c r="E54" s="111">
        <v>10994</v>
      </c>
      <c r="F54" s="111" t="s">
        <v>175</v>
      </c>
      <c r="G54" s="32" t="s">
        <v>79</v>
      </c>
      <c r="H54" s="112" t="str">
        <f>_xlfn.XLOOKUP(Tabel1[[#This Row],[NLSfB]],OpnameTabel[NL-SfB],OpnameTabel[Omschrijving],"",0,1)</f>
        <v>Elektrische boiler</v>
      </c>
      <c r="I54" s="32" t="str">
        <f>_xlfn.XLOOKUP(Tabel1[[#This Row],[NLSfB]],OpnameTabel[NL-SfB],OpnameTabel[Categorie],"",0,1)</f>
        <v>Water</v>
      </c>
      <c r="J54" s="32" t="s">
        <v>101</v>
      </c>
      <c r="L54" s="32">
        <v>1</v>
      </c>
      <c r="M54" s="32">
        <v>2009</v>
      </c>
      <c r="N54" s="32" t="s">
        <v>81</v>
      </c>
      <c r="O54" s="32" t="s">
        <v>82</v>
      </c>
      <c r="P54" s="32" t="str">
        <f>_xlfn.XLOOKUP(Tabel1[[#This Row],[NLSfB]],OpnameTabel[NL-SfB],OpnameTabel[Kenmerkvraag 4],"",0,1)&amp;""</f>
        <v>Inhoud [L]</v>
      </c>
      <c r="Q54" s="33">
        <v>15</v>
      </c>
      <c r="R54" s="33" t="str">
        <f>_xlfn.XLOOKUP(Tabel1[[#This Row],[NLSfB]],OpnameTabel[NL-SfB],OpnameTabel[Kenmerkvraag 5],"",0,1)&amp;""</f>
        <v>Vermogen [kW]</v>
      </c>
      <c r="S54" s="33">
        <v>2.2000000000000002</v>
      </c>
      <c r="T54" s="33" t="str">
        <f>_xlfn.XLOOKUP(Tabel1[[#This Row],[NLSfB]],OpnameTabel[NL-SfB],OpnameTabel[Kenmerkvraag 6],"",0,1)&amp;""</f>
        <v/>
      </c>
      <c r="V54" s="33" t="str">
        <f>_xlfn.XLOOKUP(Tabel1[[#This Row],[NLSfB]],OpnameTabel[NL-SfB],OpnameTabel[Kenmerkvraag 7],"",0,1)&amp;""</f>
        <v/>
      </c>
      <c r="X54" s="33" t="str">
        <f>_xlfn.XLOOKUP(Tabel1[[#This Row],[NLSfB]],OpnameTabel[NL-SfB],OpnameTabel[Kenmerkvraag 8],"",0,1)&amp;""</f>
        <v/>
      </c>
      <c r="Z54" s="33" t="str">
        <f>_xlfn.XLOOKUP(Tabel1[[#This Row],[NLSfB]],OpnameTabel[NL-SfB],OpnameTabel[Kenmerkvraag 9],"",0,1)&amp;""</f>
        <v/>
      </c>
      <c r="AB54" s="33" t="str">
        <f>_xlfn.XLOOKUP(Tabel1[[#This Row],[NLSfB]],OpnameTabel[NL-SfB],OpnameTabel[Kenmerkvraag 10],"",0,1)&amp;""</f>
        <v/>
      </c>
      <c r="AD54" s="120" t="str">
        <f>_xlfn.XLOOKUP(Tabel1[[#This Row],[NLSfB]],OpnameTabel[NL-SfB],OpnameTabel[PPO1],"",0,1)&amp;""</f>
        <v>WTR030-A</v>
      </c>
      <c r="AE54" s="112">
        <f>IF((LEN(Tabel1[[#This Row],[PPO code 1]])&lt;1),"",_xlfn.XLOOKUP(Tabel1[[#This Row],[PPO code 1]],Activiteitenoverzicht[PO - code],Activiteitenoverzicht[Jaar- freq],0))</f>
        <v>1</v>
      </c>
      <c r="AF54" s="121"/>
      <c r="AG54" s="122" t="str">
        <f>_xlfn.XLOOKUP(Tabel1[[#This Row],[NLSfB]],OpnameTabel[NL-SfB],OpnameTabel[PPO2],"",0,1)&amp;""</f>
        <v/>
      </c>
      <c r="AH54" s="111" t="str">
        <f>IF((LEN(Tabel1[[#This Row],[PPO code 2]])&lt;1),"",_xlfn.XLOOKUP(Tabel1[[#This Row],[PPO code 2]],Activiteitenoverzicht[PO - code],Activiteitenoverzicht[Jaar- freq],0))</f>
        <v/>
      </c>
      <c r="AI54" s="121"/>
      <c r="AJ54" s="122" t="str">
        <f>_xlfn.XLOOKUP(Tabel1[[#This Row],[NLSfB]],OpnameTabel[NL-SfB],OpnameTabel[PPO3],"",0,1)&amp;""</f>
        <v/>
      </c>
      <c r="AK54" s="111" t="str">
        <f>IF((LEN(Tabel1[[#This Row],[PPO code 3]])&lt;1),"",_xlfn.XLOOKUP(Tabel1[[#This Row],[PPO code 3]],Activiteitenoverzicht[PO - code],Activiteitenoverzicht[Jaar- freq],0))</f>
        <v/>
      </c>
      <c r="AL54" s="121"/>
      <c r="AM54" s="122" t="str">
        <f>_xlfn.XLOOKUP(Tabel1[[#This Row],[NLSfB]],OpnameTabel[NL-SfB],OpnameTabel[PPO4],"",0,1)&amp;""</f>
        <v/>
      </c>
      <c r="AN54" s="111" t="str">
        <f>IF((LEN(Tabel1[[#This Row],[PPO code 4]])&lt;1),"",_xlfn.XLOOKUP(Tabel1[[#This Row],[PPO code 4]],Activiteitenoverzicht[PO - code],Activiteitenoverzicht[Jaar- freq],0))</f>
        <v/>
      </c>
      <c r="AO54" s="121"/>
      <c r="AP54" s="123">
        <f>IF(ISNUMBER(Tabel1[[#This Row],[Freq 1]]),Tabel1[[#This Row],[Freq 1]]*Tabel1[[#This Row],[Prijs 1]],0)</f>
        <v>0</v>
      </c>
      <c r="AQ54" s="124">
        <f>IF(ISNUMBER(Tabel1[[#This Row],[Freq 2]]),Tabel1[[#This Row],[Freq 2]]*Tabel1[[#This Row],[Prijs 2]],0)</f>
        <v>0</v>
      </c>
      <c r="AR54" s="124">
        <f>IF(ISNUMBER(Tabel1[[#This Row],[Freq 3]]),Tabel1[[#This Row],[Freq 3]]*Tabel1[[#This Row],[Prijs 3]],0)</f>
        <v>0</v>
      </c>
      <c r="AS54" s="124">
        <f>IF(ISNUMBER(Tabel1[[#This Row],[Freq 4]]),Tabel1[[#This Row],[Freq 4]]*Tabel1[[#This Row],[Prijs 4]],0)</f>
        <v>0</v>
      </c>
      <c r="AT54" s="125">
        <f>SUM(Tabel1[[#This Row],[Totaal 1]:[Totaal 4]])</f>
        <v>0</v>
      </c>
    </row>
    <row r="55" spans="1:46" ht="14.25" customHeight="1" x14ac:dyDescent="0.2">
      <c r="A55" s="111">
        <v>1</v>
      </c>
      <c r="B55" s="111" t="s">
        <v>68</v>
      </c>
      <c r="C55" s="111" t="s">
        <v>69</v>
      </c>
      <c r="D55" s="111" t="s">
        <v>70</v>
      </c>
      <c r="E55" s="111">
        <v>10994</v>
      </c>
      <c r="F55" s="111" t="s">
        <v>176</v>
      </c>
      <c r="G55" s="32" t="s">
        <v>79</v>
      </c>
      <c r="H55" s="112" t="str">
        <f>_xlfn.XLOOKUP(Tabel1[[#This Row],[NLSfB]],OpnameTabel[NL-SfB],OpnameTabel[Omschrijving],"",0,1)</f>
        <v>Elektrische boiler</v>
      </c>
      <c r="I55" s="32" t="str">
        <f>_xlfn.XLOOKUP(Tabel1[[#This Row],[NLSfB]],OpnameTabel[NL-SfB],OpnameTabel[Categorie],"",0,1)</f>
        <v>Water</v>
      </c>
      <c r="J55" s="32" t="s">
        <v>104</v>
      </c>
      <c r="L55" s="32">
        <v>1</v>
      </c>
      <c r="M55" s="32">
        <v>2010</v>
      </c>
      <c r="N55" s="32" t="s">
        <v>81</v>
      </c>
      <c r="O55" s="32" t="s">
        <v>82</v>
      </c>
      <c r="P55" s="32" t="str">
        <f>_xlfn.XLOOKUP(Tabel1[[#This Row],[NLSfB]],OpnameTabel[NL-SfB],OpnameTabel[Kenmerkvraag 4],"",0,1)&amp;""</f>
        <v>Inhoud [L]</v>
      </c>
      <c r="Q55" s="33">
        <v>10</v>
      </c>
      <c r="R55" s="33" t="str">
        <f>_xlfn.XLOOKUP(Tabel1[[#This Row],[NLSfB]],OpnameTabel[NL-SfB],OpnameTabel[Kenmerkvraag 5],"",0,1)&amp;""</f>
        <v>Vermogen [kW]</v>
      </c>
      <c r="S55" s="33">
        <v>2.2000000000000002</v>
      </c>
      <c r="T55" s="33" t="str">
        <f>_xlfn.XLOOKUP(Tabel1[[#This Row],[NLSfB]],OpnameTabel[NL-SfB],OpnameTabel[Kenmerkvraag 6],"",0,1)&amp;""</f>
        <v/>
      </c>
      <c r="V55" s="33" t="str">
        <f>_xlfn.XLOOKUP(Tabel1[[#This Row],[NLSfB]],OpnameTabel[NL-SfB],OpnameTabel[Kenmerkvraag 7],"",0,1)&amp;""</f>
        <v/>
      </c>
      <c r="X55" s="33" t="str">
        <f>_xlfn.XLOOKUP(Tabel1[[#This Row],[NLSfB]],OpnameTabel[NL-SfB],OpnameTabel[Kenmerkvraag 8],"",0,1)&amp;""</f>
        <v/>
      </c>
      <c r="Z55" s="33" t="str">
        <f>_xlfn.XLOOKUP(Tabel1[[#This Row],[NLSfB]],OpnameTabel[NL-SfB],OpnameTabel[Kenmerkvraag 9],"",0,1)&amp;""</f>
        <v/>
      </c>
      <c r="AB55" s="33" t="str">
        <f>_xlfn.XLOOKUP(Tabel1[[#This Row],[NLSfB]],OpnameTabel[NL-SfB],OpnameTabel[Kenmerkvraag 10],"",0,1)&amp;""</f>
        <v/>
      </c>
      <c r="AD55" s="120" t="str">
        <f>_xlfn.XLOOKUP(Tabel1[[#This Row],[NLSfB]],OpnameTabel[NL-SfB],OpnameTabel[PPO1],"",0,1)&amp;""</f>
        <v>WTR030-A</v>
      </c>
      <c r="AE55" s="112">
        <f>IF((LEN(Tabel1[[#This Row],[PPO code 1]])&lt;1),"",_xlfn.XLOOKUP(Tabel1[[#This Row],[PPO code 1]],Activiteitenoverzicht[PO - code],Activiteitenoverzicht[Jaar- freq],0))</f>
        <v>1</v>
      </c>
      <c r="AF55" s="121"/>
      <c r="AG55" s="122" t="str">
        <f>_xlfn.XLOOKUP(Tabel1[[#This Row],[NLSfB]],OpnameTabel[NL-SfB],OpnameTabel[PPO2],"",0,1)&amp;""</f>
        <v/>
      </c>
      <c r="AH55" s="111" t="str">
        <f>IF((LEN(Tabel1[[#This Row],[PPO code 2]])&lt;1),"",_xlfn.XLOOKUP(Tabel1[[#This Row],[PPO code 2]],Activiteitenoverzicht[PO - code],Activiteitenoverzicht[Jaar- freq],0))</f>
        <v/>
      </c>
      <c r="AI55" s="121"/>
      <c r="AJ55" s="122" t="str">
        <f>_xlfn.XLOOKUP(Tabel1[[#This Row],[NLSfB]],OpnameTabel[NL-SfB],OpnameTabel[PPO3],"",0,1)&amp;""</f>
        <v/>
      </c>
      <c r="AK55" s="111" t="str">
        <f>IF((LEN(Tabel1[[#This Row],[PPO code 3]])&lt;1),"",_xlfn.XLOOKUP(Tabel1[[#This Row],[PPO code 3]],Activiteitenoverzicht[PO - code],Activiteitenoverzicht[Jaar- freq],0))</f>
        <v/>
      </c>
      <c r="AL55" s="121"/>
      <c r="AM55" s="122" t="str">
        <f>_xlfn.XLOOKUP(Tabel1[[#This Row],[NLSfB]],OpnameTabel[NL-SfB],OpnameTabel[PPO4],"",0,1)&amp;""</f>
        <v/>
      </c>
      <c r="AN55" s="111" t="str">
        <f>IF((LEN(Tabel1[[#This Row],[PPO code 4]])&lt;1),"",_xlfn.XLOOKUP(Tabel1[[#This Row],[PPO code 4]],Activiteitenoverzicht[PO - code],Activiteitenoverzicht[Jaar- freq],0))</f>
        <v/>
      </c>
      <c r="AO55" s="121"/>
      <c r="AP55" s="123">
        <f>IF(ISNUMBER(Tabel1[[#This Row],[Freq 1]]),Tabel1[[#This Row],[Freq 1]]*Tabel1[[#This Row],[Prijs 1]],0)</f>
        <v>0</v>
      </c>
      <c r="AQ55" s="124">
        <f>IF(ISNUMBER(Tabel1[[#This Row],[Freq 2]]),Tabel1[[#This Row],[Freq 2]]*Tabel1[[#This Row],[Prijs 2]],0)</f>
        <v>0</v>
      </c>
      <c r="AR55" s="124">
        <f>IF(ISNUMBER(Tabel1[[#This Row],[Freq 3]]),Tabel1[[#This Row],[Freq 3]]*Tabel1[[#This Row],[Prijs 3]],0)</f>
        <v>0</v>
      </c>
      <c r="AS55" s="124">
        <f>IF(ISNUMBER(Tabel1[[#This Row],[Freq 4]]),Tabel1[[#This Row],[Freq 4]]*Tabel1[[#This Row],[Prijs 4]],0)</f>
        <v>0</v>
      </c>
      <c r="AT55" s="125">
        <f>SUM(Tabel1[[#This Row],[Totaal 1]:[Totaal 4]])</f>
        <v>0</v>
      </c>
    </row>
    <row r="56" spans="1:46" ht="14.25" customHeight="1" x14ac:dyDescent="0.2">
      <c r="A56" s="111">
        <v>1</v>
      </c>
      <c r="B56" s="111" t="s">
        <v>68</v>
      </c>
      <c r="C56" s="111" t="s">
        <v>69</v>
      </c>
      <c r="D56" s="111" t="s">
        <v>70</v>
      </c>
      <c r="E56" s="111">
        <v>10994</v>
      </c>
      <c r="F56" s="111" t="s">
        <v>177</v>
      </c>
      <c r="G56" s="32" t="s">
        <v>178</v>
      </c>
      <c r="H56" s="112" t="str">
        <f>_xlfn.XLOOKUP(Tabel1[[#This Row],[NLSfB]],OpnameTabel[NL-SfB],OpnameTabel[Omschrijving],"",0,1)</f>
        <v>Vluchtwegpictogrammen decentraal (met accu)</v>
      </c>
      <c r="I56" s="32" t="str">
        <f>_xlfn.XLOOKUP(Tabel1[[#This Row],[NLSfB]],OpnameTabel[NL-SfB],OpnameTabel[Categorie],"",0,1)</f>
        <v>Verlichting</v>
      </c>
      <c r="J56" s="32" t="s">
        <v>80</v>
      </c>
      <c r="L56" s="32">
        <v>2</v>
      </c>
      <c r="M56" s="32">
        <v>2015</v>
      </c>
      <c r="N56" s="32" t="s">
        <v>179</v>
      </c>
      <c r="O56" s="32" t="s">
        <v>77</v>
      </c>
      <c r="P56" s="32" t="str">
        <f>_xlfn.XLOOKUP(Tabel1[[#This Row],[NLSfB]],OpnameTabel[NL-SfB],OpnameTabel[Kenmerkvraag 4],"",0,1)&amp;""</f>
        <v>Lichtbron</v>
      </c>
      <c r="Q56" s="33" t="s">
        <v>77</v>
      </c>
      <c r="R56" s="33" t="str">
        <f>_xlfn.XLOOKUP(Tabel1[[#This Row],[NLSfB]],OpnameTabel[NL-SfB],OpnameTabel[Kenmerkvraag 5],"",0,1)&amp;""</f>
        <v>Aantal accupakketten in armatuur</v>
      </c>
      <c r="S56" s="33" t="s">
        <v>77</v>
      </c>
      <c r="T56" s="33" t="str">
        <f>_xlfn.XLOOKUP(Tabel1[[#This Row],[NLSfB]],OpnameTabel[NL-SfB],OpnameTabel[Kenmerkvraag 6],"",0,1)&amp;""</f>
        <v/>
      </c>
      <c r="V56" s="33" t="str">
        <f>_xlfn.XLOOKUP(Tabel1[[#This Row],[NLSfB]],OpnameTabel[NL-SfB],OpnameTabel[Kenmerkvraag 7],"",0,1)&amp;""</f>
        <v/>
      </c>
      <c r="X56" s="33" t="str">
        <f>_xlfn.XLOOKUP(Tabel1[[#This Row],[NLSfB]],OpnameTabel[NL-SfB],OpnameTabel[Kenmerkvraag 8],"",0,1)&amp;""</f>
        <v/>
      </c>
      <c r="Z56" s="33" t="str">
        <f>_xlfn.XLOOKUP(Tabel1[[#This Row],[NLSfB]],OpnameTabel[NL-SfB],OpnameTabel[Kenmerkvraag 9],"",0,1)&amp;""</f>
        <v/>
      </c>
      <c r="AB56" s="33" t="str">
        <f>_xlfn.XLOOKUP(Tabel1[[#This Row],[NLSfB]],OpnameTabel[NL-SfB],OpnameTabel[Kenmerkvraag 10],"",0,1)&amp;""</f>
        <v/>
      </c>
      <c r="AD56" s="120" t="str">
        <f>_xlfn.XLOOKUP(Tabel1[[#This Row],[NLSfB]],OpnameTabel[NL-SfB],OpnameTabel[PPO1],"",0,1)&amp;""</f>
        <v>LCHT040-A</v>
      </c>
      <c r="AE56" s="112">
        <f>IF((LEN(Tabel1[[#This Row],[PPO code 1]])&lt;1),"",_xlfn.XLOOKUP(Tabel1[[#This Row],[PPO code 1]],Activiteitenoverzicht[PO - code],Activiteitenoverzicht[Jaar- freq],0))</f>
        <v>1</v>
      </c>
      <c r="AF56" s="121"/>
      <c r="AG56" s="122" t="str">
        <f>_xlfn.XLOOKUP(Tabel1[[#This Row],[NLSfB]],OpnameTabel[NL-SfB],OpnameTabel[PPO2],"",0,1)&amp;""</f>
        <v/>
      </c>
      <c r="AH56" s="111" t="str">
        <f>IF((LEN(Tabel1[[#This Row],[PPO code 2]])&lt;1),"",_xlfn.XLOOKUP(Tabel1[[#This Row],[PPO code 2]],Activiteitenoverzicht[PO - code],Activiteitenoverzicht[Jaar- freq],0))</f>
        <v/>
      </c>
      <c r="AI56" s="121"/>
      <c r="AJ56" s="122" t="str">
        <f>_xlfn.XLOOKUP(Tabel1[[#This Row],[NLSfB]],OpnameTabel[NL-SfB],OpnameTabel[PPO3],"",0,1)&amp;""</f>
        <v/>
      </c>
      <c r="AK56" s="111" t="str">
        <f>IF((LEN(Tabel1[[#This Row],[PPO code 3]])&lt;1),"",_xlfn.XLOOKUP(Tabel1[[#This Row],[PPO code 3]],Activiteitenoverzicht[PO - code],Activiteitenoverzicht[Jaar- freq],0))</f>
        <v/>
      </c>
      <c r="AL56" s="121"/>
      <c r="AM56" s="122" t="str">
        <f>_xlfn.XLOOKUP(Tabel1[[#This Row],[NLSfB]],OpnameTabel[NL-SfB],OpnameTabel[PPO4],"",0,1)&amp;""</f>
        <v/>
      </c>
      <c r="AN56" s="111" t="str">
        <f>IF((LEN(Tabel1[[#This Row],[PPO code 4]])&lt;1),"",_xlfn.XLOOKUP(Tabel1[[#This Row],[PPO code 4]],Activiteitenoverzicht[PO - code],Activiteitenoverzicht[Jaar- freq],0))</f>
        <v/>
      </c>
      <c r="AO56" s="121"/>
      <c r="AP56" s="123">
        <f>IF(ISNUMBER(Tabel1[[#This Row],[Freq 1]]),Tabel1[[#This Row],[Freq 1]]*Tabel1[[#This Row],[Prijs 1]],0)</f>
        <v>0</v>
      </c>
      <c r="AQ56" s="124">
        <f>IF(ISNUMBER(Tabel1[[#This Row],[Freq 2]]),Tabel1[[#This Row],[Freq 2]]*Tabel1[[#This Row],[Prijs 2]],0)</f>
        <v>0</v>
      </c>
      <c r="AR56" s="124">
        <f>IF(ISNUMBER(Tabel1[[#This Row],[Freq 3]]),Tabel1[[#This Row],[Freq 3]]*Tabel1[[#This Row],[Prijs 3]],0)</f>
        <v>0</v>
      </c>
      <c r="AS56" s="124">
        <f>IF(ISNUMBER(Tabel1[[#This Row],[Freq 4]]),Tabel1[[#This Row],[Freq 4]]*Tabel1[[#This Row],[Prijs 4]],0)</f>
        <v>0</v>
      </c>
      <c r="AT56" s="125">
        <f>SUM(Tabel1[[#This Row],[Totaal 1]:[Totaal 4]])</f>
        <v>0</v>
      </c>
    </row>
    <row r="57" spans="1:46" ht="14.25" customHeight="1" x14ac:dyDescent="0.2">
      <c r="A57" s="111">
        <v>1</v>
      </c>
      <c r="B57" s="111" t="s">
        <v>68</v>
      </c>
      <c r="C57" s="111" t="s">
        <v>69</v>
      </c>
      <c r="D57" s="111" t="s">
        <v>70</v>
      </c>
      <c r="E57" s="111">
        <v>10994</v>
      </c>
      <c r="F57" s="111" t="s">
        <v>180</v>
      </c>
      <c r="G57" s="32" t="s">
        <v>178</v>
      </c>
      <c r="H57" s="112" t="str">
        <f>_xlfn.XLOOKUP(Tabel1[[#This Row],[NLSfB]],OpnameTabel[NL-SfB],OpnameTabel[Omschrijving],"",0,1)</f>
        <v>Vluchtwegpictogrammen decentraal (met accu)</v>
      </c>
      <c r="I57" s="32" t="str">
        <f>_xlfn.XLOOKUP(Tabel1[[#This Row],[NLSfB]],OpnameTabel[NL-SfB],OpnameTabel[Categorie],"",0,1)</f>
        <v>Verlichting</v>
      </c>
      <c r="J57" s="32" t="s">
        <v>92</v>
      </c>
      <c r="L57" s="32">
        <v>3</v>
      </c>
      <c r="M57" s="32">
        <v>2015</v>
      </c>
      <c r="N57" s="32" t="s">
        <v>179</v>
      </c>
      <c r="O57" s="32" t="s">
        <v>77</v>
      </c>
      <c r="P57" s="32" t="str">
        <f>_xlfn.XLOOKUP(Tabel1[[#This Row],[NLSfB]],OpnameTabel[NL-SfB],OpnameTabel[Kenmerkvraag 4],"",0,1)&amp;""</f>
        <v>Lichtbron</v>
      </c>
      <c r="Q57" s="33" t="s">
        <v>77</v>
      </c>
      <c r="R57" s="33" t="str">
        <f>_xlfn.XLOOKUP(Tabel1[[#This Row],[NLSfB]],OpnameTabel[NL-SfB],OpnameTabel[Kenmerkvraag 5],"",0,1)&amp;""</f>
        <v>Aantal accupakketten in armatuur</v>
      </c>
      <c r="S57" s="33" t="s">
        <v>77</v>
      </c>
      <c r="T57" s="33" t="str">
        <f>_xlfn.XLOOKUP(Tabel1[[#This Row],[NLSfB]],OpnameTabel[NL-SfB],OpnameTabel[Kenmerkvraag 6],"",0,1)&amp;""</f>
        <v/>
      </c>
      <c r="V57" s="33" t="str">
        <f>_xlfn.XLOOKUP(Tabel1[[#This Row],[NLSfB]],OpnameTabel[NL-SfB],OpnameTabel[Kenmerkvraag 7],"",0,1)&amp;""</f>
        <v/>
      </c>
      <c r="X57" s="33" t="str">
        <f>_xlfn.XLOOKUP(Tabel1[[#This Row],[NLSfB]],OpnameTabel[NL-SfB],OpnameTabel[Kenmerkvraag 8],"",0,1)&amp;""</f>
        <v/>
      </c>
      <c r="Z57" s="33" t="str">
        <f>_xlfn.XLOOKUP(Tabel1[[#This Row],[NLSfB]],OpnameTabel[NL-SfB],OpnameTabel[Kenmerkvraag 9],"",0,1)&amp;""</f>
        <v/>
      </c>
      <c r="AB57" s="33" t="str">
        <f>_xlfn.XLOOKUP(Tabel1[[#This Row],[NLSfB]],OpnameTabel[NL-SfB],OpnameTabel[Kenmerkvraag 10],"",0,1)&amp;""</f>
        <v/>
      </c>
      <c r="AD57" s="120" t="str">
        <f>_xlfn.XLOOKUP(Tabel1[[#This Row],[NLSfB]],OpnameTabel[NL-SfB],OpnameTabel[PPO1],"",0,1)&amp;""</f>
        <v>LCHT040-A</v>
      </c>
      <c r="AE57" s="112">
        <f>IF((LEN(Tabel1[[#This Row],[PPO code 1]])&lt;1),"",_xlfn.XLOOKUP(Tabel1[[#This Row],[PPO code 1]],Activiteitenoverzicht[PO - code],Activiteitenoverzicht[Jaar- freq],0))</f>
        <v>1</v>
      </c>
      <c r="AF57" s="121"/>
      <c r="AG57" s="122" t="str">
        <f>_xlfn.XLOOKUP(Tabel1[[#This Row],[NLSfB]],OpnameTabel[NL-SfB],OpnameTabel[PPO2],"",0,1)&amp;""</f>
        <v/>
      </c>
      <c r="AH57" s="111" t="str">
        <f>IF((LEN(Tabel1[[#This Row],[PPO code 2]])&lt;1),"",_xlfn.XLOOKUP(Tabel1[[#This Row],[PPO code 2]],Activiteitenoverzicht[PO - code],Activiteitenoverzicht[Jaar- freq],0))</f>
        <v/>
      </c>
      <c r="AI57" s="121"/>
      <c r="AJ57" s="122" t="str">
        <f>_xlfn.XLOOKUP(Tabel1[[#This Row],[NLSfB]],OpnameTabel[NL-SfB],OpnameTabel[PPO3],"",0,1)&amp;""</f>
        <v/>
      </c>
      <c r="AK57" s="111" t="str">
        <f>IF((LEN(Tabel1[[#This Row],[PPO code 3]])&lt;1),"",_xlfn.XLOOKUP(Tabel1[[#This Row],[PPO code 3]],Activiteitenoverzicht[PO - code],Activiteitenoverzicht[Jaar- freq],0))</f>
        <v/>
      </c>
      <c r="AL57" s="121"/>
      <c r="AM57" s="122" t="str">
        <f>_xlfn.XLOOKUP(Tabel1[[#This Row],[NLSfB]],OpnameTabel[NL-SfB],OpnameTabel[PPO4],"",0,1)&amp;""</f>
        <v/>
      </c>
      <c r="AN57" s="111" t="str">
        <f>IF((LEN(Tabel1[[#This Row],[PPO code 4]])&lt;1),"",_xlfn.XLOOKUP(Tabel1[[#This Row],[PPO code 4]],Activiteitenoverzicht[PO - code],Activiteitenoverzicht[Jaar- freq],0))</f>
        <v/>
      </c>
      <c r="AO57" s="121"/>
      <c r="AP57" s="123">
        <f>IF(ISNUMBER(Tabel1[[#This Row],[Freq 1]]),Tabel1[[#This Row],[Freq 1]]*Tabel1[[#This Row],[Prijs 1]],0)</f>
        <v>0</v>
      </c>
      <c r="AQ57" s="124">
        <f>IF(ISNUMBER(Tabel1[[#This Row],[Freq 2]]),Tabel1[[#This Row],[Freq 2]]*Tabel1[[#This Row],[Prijs 2]],0)</f>
        <v>0</v>
      </c>
      <c r="AR57" s="124">
        <f>IF(ISNUMBER(Tabel1[[#This Row],[Freq 3]]),Tabel1[[#This Row],[Freq 3]]*Tabel1[[#This Row],[Prijs 3]],0)</f>
        <v>0</v>
      </c>
      <c r="AS57" s="124">
        <f>IF(ISNUMBER(Tabel1[[#This Row],[Freq 4]]),Tabel1[[#This Row],[Freq 4]]*Tabel1[[#This Row],[Prijs 4]],0)</f>
        <v>0</v>
      </c>
      <c r="AT57" s="125">
        <f>SUM(Tabel1[[#This Row],[Totaal 1]:[Totaal 4]])</f>
        <v>0</v>
      </c>
    </row>
    <row r="58" spans="1:46" ht="14.25" customHeight="1" x14ac:dyDescent="0.2">
      <c r="A58" s="111">
        <v>1</v>
      </c>
      <c r="B58" s="111" t="s">
        <v>68</v>
      </c>
      <c r="C58" s="111" t="s">
        <v>69</v>
      </c>
      <c r="D58" s="111" t="s">
        <v>70</v>
      </c>
      <c r="E58" s="111">
        <v>10994</v>
      </c>
      <c r="F58" s="111" t="s">
        <v>181</v>
      </c>
      <c r="G58" s="32" t="s">
        <v>178</v>
      </c>
      <c r="H58" s="112" t="str">
        <f>_xlfn.XLOOKUP(Tabel1[[#This Row],[NLSfB]],OpnameTabel[NL-SfB],OpnameTabel[Omschrijving],"",0,1)</f>
        <v>Vluchtwegpictogrammen decentraal (met accu)</v>
      </c>
      <c r="I58" s="32" t="str">
        <f>_xlfn.XLOOKUP(Tabel1[[#This Row],[NLSfB]],OpnameTabel[NL-SfB],OpnameTabel[Categorie],"",0,1)</f>
        <v>Verlichting</v>
      </c>
      <c r="J58" s="32" t="s">
        <v>92</v>
      </c>
      <c r="L58" s="32">
        <v>9</v>
      </c>
      <c r="M58" s="32">
        <v>2008</v>
      </c>
      <c r="N58" s="32" t="s">
        <v>179</v>
      </c>
      <c r="O58" s="32" t="s">
        <v>77</v>
      </c>
      <c r="P58" s="32" t="str">
        <f>_xlfn.XLOOKUP(Tabel1[[#This Row],[NLSfB]],OpnameTabel[NL-SfB],OpnameTabel[Kenmerkvraag 4],"",0,1)&amp;""</f>
        <v>Lichtbron</v>
      </c>
      <c r="Q58" s="33" t="s">
        <v>77</v>
      </c>
      <c r="R58" s="33" t="str">
        <f>_xlfn.XLOOKUP(Tabel1[[#This Row],[NLSfB]],OpnameTabel[NL-SfB],OpnameTabel[Kenmerkvraag 5],"",0,1)&amp;""</f>
        <v>Aantal accupakketten in armatuur</v>
      </c>
      <c r="S58" s="33" t="s">
        <v>77</v>
      </c>
      <c r="T58" s="33" t="str">
        <f>_xlfn.XLOOKUP(Tabel1[[#This Row],[NLSfB]],OpnameTabel[NL-SfB],OpnameTabel[Kenmerkvraag 6],"",0,1)&amp;""</f>
        <v/>
      </c>
      <c r="V58" s="33" t="str">
        <f>_xlfn.XLOOKUP(Tabel1[[#This Row],[NLSfB]],OpnameTabel[NL-SfB],OpnameTabel[Kenmerkvraag 7],"",0,1)&amp;""</f>
        <v/>
      </c>
      <c r="X58" s="33" t="str">
        <f>_xlfn.XLOOKUP(Tabel1[[#This Row],[NLSfB]],OpnameTabel[NL-SfB],OpnameTabel[Kenmerkvraag 8],"",0,1)&amp;""</f>
        <v/>
      </c>
      <c r="Z58" s="33" t="str">
        <f>_xlfn.XLOOKUP(Tabel1[[#This Row],[NLSfB]],OpnameTabel[NL-SfB],OpnameTabel[Kenmerkvraag 9],"",0,1)&amp;""</f>
        <v/>
      </c>
      <c r="AB58" s="33" t="str">
        <f>_xlfn.XLOOKUP(Tabel1[[#This Row],[NLSfB]],OpnameTabel[NL-SfB],OpnameTabel[Kenmerkvraag 10],"",0,1)&amp;""</f>
        <v/>
      </c>
      <c r="AD58" s="120" t="str">
        <f>_xlfn.XLOOKUP(Tabel1[[#This Row],[NLSfB]],OpnameTabel[NL-SfB],OpnameTabel[PPO1],"",0,1)&amp;""</f>
        <v>LCHT040-A</v>
      </c>
      <c r="AE58" s="112">
        <f>IF((LEN(Tabel1[[#This Row],[PPO code 1]])&lt;1),"",_xlfn.XLOOKUP(Tabel1[[#This Row],[PPO code 1]],Activiteitenoverzicht[PO - code],Activiteitenoverzicht[Jaar- freq],0))</f>
        <v>1</v>
      </c>
      <c r="AF58" s="121"/>
      <c r="AG58" s="122" t="str">
        <f>_xlfn.XLOOKUP(Tabel1[[#This Row],[NLSfB]],OpnameTabel[NL-SfB],OpnameTabel[PPO2],"",0,1)&amp;""</f>
        <v/>
      </c>
      <c r="AH58" s="111" t="str">
        <f>IF((LEN(Tabel1[[#This Row],[PPO code 2]])&lt;1),"",_xlfn.XLOOKUP(Tabel1[[#This Row],[PPO code 2]],Activiteitenoverzicht[PO - code],Activiteitenoverzicht[Jaar- freq],0))</f>
        <v/>
      </c>
      <c r="AI58" s="121"/>
      <c r="AJ58" s="122" t="str">
        <f>_xlfn.XLOOKUP(Tabel1[[#This Row],[NLSfB]],OpnameTabel[NL-SfB],OpnameTabel[PPO3],"",0,1)&amp;""</f>
        <v/>
      </c>
      <c r="AK58" s="111" t="str">
        <f>IF((LEN(Tabel1[[#This Row],[PPO code 3]])&lt;1),"",_xlfn.XLOOKUP(Tabel1[[#This Row],[PPO code 3]],Activiteitenoverzicht[PO - code],Activiteitenoverzicht[Jaar- freq],0))</f>
        <v/>
      </c>
      <c r="AL58" s="121"/>
      <c r="AM58" s="122" t="str">
        <f>_xlfn.XLOOKUP(Tabel1[[#This Row],[NLSfB]],OpnameTabel[NL-SfB],OpnameTabel[PPO4],"",0,1)&amp;""</f>
        <v/>
      </c>
      <c r="AN58" s="111" t="str">
        <f>IF((LEN(Tabel1[[#This Row],[PPO code 4]])&lt;1),"",_xlfn.XLOOKUP(Tabel1[[#This Row],[PPO code 4]],Activiteitenoverzicht[PO - code],Activiteitenoverzicht[Jaar- freq],0))</f>
        <v/>
      </c>
      <c r="AO58" s="121"/>
      <c r="AP58" s="123">
        <f>IF(ISNUMBER(Tabel1[[#This Row],[Freq 1]]),Tabel1[[#This Row],[Freq 1]]*Tabel1[[#This Row],[Prijs 1]],0)</f>
        <v>0</v>
      </c>
      <c r="AQ58" s="124">
        <f>IF(ISNUMBER(Tabel1[[#This Row],[Freq 2]]),Tabel1[[#This Row],[Freq 2]]*Tabel1[[#This Row],[Prijs 2]],0)</f>
        <v>0</v>
      </c>
      <c r="AR58" s="124">
        <f>IF(ISNUMBER(Tabel1[[#This Row],[Freq 3]]),Tabel1[[#This Row],[Freq 3]]*Tabel1[[#This Row],[Prijs 3]],0)</f>
        <v>0</v>
      </c>
      <c r="AS58" s="124">
        <f>IF(ISNUMBER(Tabel1[[#This Row],[Freq 4]]),Tabel1[[#This Row],[Freq 4]]*Tabel1[[#This Row],[Prijs 4]],0)</f>
        <v>0</v>
      </c>
      <c r="AT58" s="125">
        <f>SUM(Tabel1[[#This Row],[Totaal 1]:[Totaal 4]])</f>
        <v>0</v>
      </c>
    </row>
    <row r="59" spans="1:46" ht="14.25" customHeight="1" x14ac:dyDescent="0.2">
      <c r="A59" s="111">
        <v>1</v>
      </c>
      <c r="B59" s="111" t="s">
        <v>68</v>
      </c>
      <c r="C59" s="111" t="s">
        <v>69</v>
      </c>
      <c r="D59" s="111" t="s">
        <v>70</v>
      </c>
      <c r="E59" s="111">
        <v>10994</v>
      </c>
      <c r="F59" s="111" t="s">
        <v>182</v>
      </c>
      <c r="G59" s="32" t="s">
        <v>178</v>
      </c>
      <c r="H59" s="112" t="str">
        <f>_xlfn.XLOOKUP(Tabel1[[#This Row],[NLSfB]],OpnameTabel[NL-SfB],OpnameTabel[Omschrijving],"",0,1)</f>
        <v>Vluchtwegpictogrammen decentraal (met accu)</v>
      </c>
      <c r="I59" s="32" t="str">
        <f>_xlfn.XLOOKUP(Tabel1[[#This Row],[NLSfB]],OpnameTabel[NL-SfB],OpnameTabel[Categorie],"",0,1)</f>
        <v>Verlichting</v>
      </c>
      <c r="J59" s="32" t="s">
        <v>96</v>
      </c>
      <c r="L59" s="32">
        <v>13</v>
      </c>
      <c r="M59" s="32">
        <v>2015</v>
      </c>
      <c r="N59" s="32" t="s">
        <v>179</v>
      </c>
      <c r="O59" s="32" t="s">
        <v>77</v>
      </c>
      <c r="P59" s="32" t="str">
        <f>_xlfn.XLOOKUP(Tabel1[[#This Row],[NLSfB]],OpnameTabel[NL-SfB],OpnameTabel[Kenmerkvraag 4],"",0,1)&amp;""</f>
        <v>Lichtbron</v>
      </c>
      <c r="Q59" s="33" t="s">
        <v>77</v>
      </c>
      <c r="R59" s="33" t="str">
        <f>_xlfn.XLOOKUP(Tabel1[[#This Row],[NLSfB]],OpnameTabel[NL-SfB],OpnameTabel[Kenmerkvraag 5],"",0,1)&amp;""</f>
        <v>Aantal accupakketten in armatuur</v>
      </c>
      <c r="S59" s="33" t="s">
        <v>77</v>
      </c>
      <c r="T59" s="33" t="str">
        <f>_xlfn.XLOOKUP(Tabel1[[#This Row],[NLSfB]],OpnameTabel[NL-SfB],OpnameTabel[Kenmerkvraag 6],"",0,1)&amp;""</f>
        <v/>
      </c>
      <c r="V59" s="33" t="str">
        <f>_xlfn.XLOOKUP(Tabel1[[#This Row],[NLSfB]],OpnameTabel[NL-SfB],OpnameTabel[Kenmerkvraag 7],"",0,1)&amp;""</f>
        <v/>
      </c>
      <c r="X59" s="33" t="str">
        <f>_xlfn.XLOOKUP(Tabel1[[#This Row],[NLSfB]],OpnameTabel[NL-SfB],OpnameTabel[Kenmerkvraag 8],"",0,1)&amp;""</f>
        <v/>
      </c>
      <c r="Z59" s="33" t="str">
        <f>_xlfn.XLOOKUP(Tabel1[[#This Row],[NLSfB]],OpnameTabel[NL-SfB],OpnameTabel[Kenmerkvraag 9],"",0,1)&amp;""</f>
        <v/>
      </c>
      <c r="AB59" s="33" t="str">
        <f>_xlfn.XLOOKUP(Tabel1[[#This Row],[NLSfB]],OpnameTabel[NL-SfB],OpnameTabel[Kenmerkvraag 10],"",0,1)&amp;""</f>
        <v/>
      </c>
      <c r="AD59" s="120" t="str">
        <f>_xlfn.XLOOKUP(Tabel1[[#This Row],[NLSfB]],OpnameTabel[NL-SfB],OpnameTabel[PPO1],"",0,1)&amp;""</f>
        <v>LCHT040-A</v>
      </c>
      <c r="AE59" s="112">
        <f>IF((LEN(Tabel1[[#This Row],[PPO code 1]])&lt;1),"",_xlfn.XLOOKUP(Tabel1[[#This Row],[PPO code 1]],Activiteitenoverzicht[PO - code],Activiteitenoverzicht[Jaar- freq],0))</f>
        <v>1</v>
      </c>
      <c r="AF59" s="121"/>
      <c r="AG59" s="122" t="str">
        <f>_xlfn.XLOOKUP(Tabel1[[#This Row],[NLSfB]],OpnameTabel[NL-SfB],OpnameTabel[PPO2],"",0,1)&amp;""</f>
        <v/>
      </c>
      <c r="AH59" s="111" t="str">
        <f>IF((LEN(Tabel1[[#This Row],[PPO code 2]])&lt;1),"",_xlfn.XLOOKUP(Tabel1[[#This Row],[PPO code 2]],Activiteitenoverzicht[PO - code],Activiteitenoverzicht[Jaar- freq],0))</f>
        <v/>
      </c>
      <c r="AI59" s="121"/>
      <c r="AJ59" s="122" t="str">
        <f>_xlfn.XLOOKUP(Tabel1[[#This Row],[NLSfB]],OpnameTabel[NL-SfB],OpnameTabel[PPO3],"",0,1)&amp;""</f>
        <v/>
      </c>
      <c r="AK59" s="111" t="str">
        <f>IF((LEN(Tabel1[[#This Row],[PPO code 3]])&lt;1),"",_xlfn.XLOOKUP(Tabel1[[#This Row],[PPO code 3]],Activiteitenoverzicht[PO - code],Activiteitenoverzicht[Jaar- freq],0))</f>
        <v/>
      </c>
      <c r="AL59" s="121"/>
      <c r="AM59" s="122" t="str">
        <f>_xlfn.XLOOKUP(Tabel1[[#This Row],[NLSfB]],OpnameTabel[NL-SfB],OpnameTabel[PPO4],"",0,1)&amp;""</f>
        <v/>
      </c>
      <c r="AN59" s="111" t="str">
        <f>IF((LEN(Tabel1[[#This Row],[PPO code 4]])&lt;1),"",_xlfn.XLOOKUP(Tabel1[[#This Row],[PPO code 4]],Activiteitenoverzicht[PO - code],Activiteitenoverzicht[Jaar- freq],0))</f>
        <v/>
      </c>
      <c r="AO59" s="121"/>
      <c r="AP59" s="123">
        <f>IF(ISNUMBER(Tabel1[[#This Row],[Freq 1]]),Tabel1[[#This Row],[Freq 1]]*Tabel1[[#This Row],[Prijs 1]],0)</f>
        <v>0</v>
      </c>
      <c r="AQ59" s="124">
        <f>IF(ISNUMBER(Tabel1[[#This Row],[Freq 2]]),Tabel1[[#This Row],[Freq 2]]*Tabel1[[#This Row],[Prijs 2]],0)</f>
        <v>0</v>
      </c>
      <c r="AR59" s="124">
        <f>IF(ISNUMBER(Tabel1[[#This Row],[Freq 3]]),Tabel1[[#This Row],[Freq 3]]*Tabel1[[#This Row],[Prijs 3]],0)</f>
        <v>0</v>
      </c>
      <c r="AS59" s="124">
        <f>IF(ISNUMBER(Tabel1[[#This Row],[Freq 4]]),Tabel1[[#This Row],[Freq 4]]*Tabel1[[#This Row],[Prijs 4]],0)</f>
        <v>0</v>
      </c>
      <c r="AT59" s="125">
        <f>SUM(Tabel1[[#This Row],[Totaal 1]:[Totaal 4]])</f>
        <v>0</v>
      </c>
    </row>
    <row r="60" spans="1:46" ht="14.25" customHeight="1" x14ac:dyDescent="0.2">
      <c r="A60" s="111">
        <v>1</v>
      </c>
      <c r="B60" s="111" t="s">
        <v>68</v>
      </c>
      <c r="C60" s="111" t="s">
        <v>69</v>
      </c>
      <c r="D60" s="111" t="s">
        <v>70</v>
      </c>
      <c r="E60" s="111">
        <v>10994</v>
      </c>
      <c r="F60" s="111" t="s">
        <v>183</v>
      </c>
      <c r="G60" s="32" t="s">
        <v>178</v>
      </c>
      <c r="H60" s="112" t="str">
        <f>_xlfn.XLOOKUP(Tabel1[[#This Row],[NLSfB]],OpnameTabel[NL-SfB],OpnameTabel[Omschrijving],"",0,1)</f>
        <v>Vluchtwegpictogrammen decentraal (met accu)</v>
      </c>
      <c r="I60" s="32" t="str">
        <f>_xlfn.XLOOKUP(Tabel1[[#This Row],[NLSfB]],OpnameTabel[NL-SfB],OpnameTabel[Categorie],"",0,1)</f>
        <v>Verlichting</v>
      </c>
      <c r="J60" s="32" t="s">
        <v>98</v>
      </c>
      <c r="L60" s="32">
        <v>17</v>
      </c>
      <c r="M60" s="32">
        <v>2015</v>
      </c>
      <c r="N60" s="32" t="s">
        <v>179</v>
      </c>
      <c r="O60" s="32" t="s">
        <v>77</v>
      </c>
      <c r="P60" s="32" t="str">
        <f>_xlfn.XLOOKUP(Tabel1[[#This Row],[NLSfB]],OpnameTabel[NL-SfB],OpnameTabel[Kenmerkvraag 4],"",0,1)&amp;""</f>
        <v>Lichtbron</v>
      </c>
      <c r="Q60" s="33" t="s">
        <v>77</v>
      </c>
      <c r="R60" s="33" t="str">
        <f>_xlfn.XLOOKUP(Tabel1[[#This Row],[NLSfB]],OpnameTabel[NL-SfB],OpnameTabel[Kenmerkvraag 5],"",0,1)&amp;""</f>
        <v>Aantal accupakketten in armatuur</v>
      </c>
      <c r="S60" s="33" t="s">
        <v>77</v>
      </c>
      <c r="T60" s="33" t="str">
        <f>_xlfn.XLOOKUP(Tabel1[[#This Row],[NLSfB]],OpnameTabel[NL-SfB],OpnameTabel[Kenmerkvraag 6],"",0,1)&amp;""</f>
        <v/>
      </c>
      <c r="V60" s="33" t="str">
        <f>_xlfn.XLOOKUP(Tabel1[[#This Row],[NLSfB]],OpnameTabel[NL-SfB],OpnameTabel[Kenmerkvraag 7],"",0,1)&amp;""</f>
        <v/>
      </c>
      <c r="X60" s="33" t="str">
        <f>_xlfn.XLOOKUP(Tabel1[[#This Row],[NLSfB]],OpnameTabel[NL-SfB],OpnameTabel[Kenmerkvraag 8],"",0,1)&amp;""</f>
        <v/>
      </c>
      <c r="Z60" s="33" t="str">
        <f>_xlfn.XLOOKUP(Tabel1[[#This Row],[NLSfB]],OpnameTabel[NL-SfB],OpnameTabel[Kenmerkvraag 9],"",0,1)&amp;""</f>
        <v/>
      </c>
      <c r="AB60" s="33" t="str">
        <f>_xlfn.XLOOKUP(Tabel1[[#This Row],[NLSfB]],OpnameTabel[NL-SfB],OpnameTabel[Kenmerkvraag 10],"",0,1)&amp;""</f>
        <v/>
      </c>
      <c r="AD60" s="120" t="str">
        <f>_xlfn.XLOOKUP(Tabel1[[#This Row],[NLSfB]],OpnameTabel[NL-SfB],OpnameTabel[PPO1],"",0,1)&amp;""</f>
        <v>LCHT040-A</v>
      </c>
      <c r="AE60" s="112">
        <f>IF((LEN(Tabel1[[#This Row],[PPO code 1]])&lt;1),"",_xlfn.XLOOKUP(Tabel1[[#This Row],[PPO code 1]],Activiteitenoverzicht[PO - code],Activiteitenoverzicht[Jaar- freq],0))</f>
        <v>1</v>
      </c>
      <c r="AF60" s="121"/>
      <c r="AG60" s="122" t="str">
        <f>_xlfn.XLOOKUP(Tabel1[[#This Row],[NLSfB]],OpnameTabel[NL-SfB],OpnameTabel[PPO2],"",0,1)&amp;""</f>
        <v/>
      </c>
      <c r="AH60" s="111" t="str">
        <f>IF((LEN(Tabel1[[#This Row],[PPO code 2]])&lt;1),"",_xlfn.XLOOKUP(Tabel1[[#This Row],[PPO code 2]],Activiteitenoverzicht[PO - code],Activiteitenoverzicht[Jaar- freq],0))</f>
        <v/>
      </c>
      <c r="AI60" s="121"/>
      <c r="AJ60" s="122" t="str">
        <f>_xlfn.XLOOKUP(Tabel1[[#This Row],[NLSfB]],OpnameTabel[NL-SfB],OpnameTabel[PPO3],"",0,1)&amp;""</f>
        <v/>
      </c>
      <c r="AK60" s="111" t="str">
        <f>IF((LEN(Tabel1[[#This Row],[PPO code 3]])&lt;1),"",_xlfn.XLOOKUP(Tabel1[[#This Row],[PPO code 3]],Activiteitenoverzicht[PO - code],Activiteitenoverzicht[Jaar- freq],0))</f>
        <v/>
      </c>
      <c r="AL60" s="121"/>
      <c r="AM60" s="122" t="str">
        <f>_xlfn.XLOOKUP(Tabel1[[#This Row],[NLSfB]],OpnameTabel[NL-SfB],OpnameTabel[PPO4],"",0,1)&amp;""</f>
        <v/>
      </c>
      <c r="AN60" s="111" t="str">
        <f>IF((LEN(Tabel1[[#This Row],[PPO code 4]])&lt;1),"",_xlfn.XLOOKUP(Tabel1[[#This Row],[PPO code 4]],Activiteitenoverzicht[PO - code],Activiteitenoverzicht[Jaar- freq],0))</f>
        <v/>
      </c>
      <c r="AO60" s="121"/>
      <c r="AP60" s="123">
        <f>IF(ISNUMBER(Tabel1[[#This Row],[Freq 1]]),Tabel1[[#This Row],[Freq 1]]*Tabel1[[#This Row],[Prijs 1]],0)</f>
        <v>0</v>
      </c>
      <c r="AQ60" s="124">
        <f>IF(ISNUMBER(Tabel1[[#This Row],[Freq 2]]),Tabel1[[#This Row],[Freq 2]]*Tabel1[[#This Row],[Prijs 2]],0)</f>
        <v>0</v>
      </c>
      <c r="AR60" s="124">
        <f>IF(ISNUMBER(Tabel1[[#This Row],[Freq 3]]),Tabel1[[#This Row],[Freq 3]]*Tabel1[[#This Row],[Prijs 3]],0)</f>
        <v>0</v>
      </c>
      <c r="AS60" s="124">
        <f>IF(ISNUMBER(Tabel1[[#This Row],[Freq 4]]),Tabel1[[#This Row],[Freq 4]]*Tabel1[[#This Row],[Prijs 4]],0)</f>
        <v>0</v>
      </c>
      <c r="AT60" s="125">
        <f>SUM(Tabel1[[#This Row],[Totaal 1]:[Totaal 4]])</f>
        <v>0</v>
      </c>
    </row>
    <row r="61" spans="1:46" ht="14.25" customHeight="1" x14ac:dyDescent="0.2">
      <c r="A61" s="111">
        <v>1</v>
      </c>
      <c r="B61" s="111" t="s">
        <v>68</v>
      </c>
      <c r="C61" s="111" t="s">
        <v>69</v>
      </c>
      <c r="D61" s="111" t="s">
        <v>70</v>
      </c>
      <c r="E61" s="111">
        <v>10994</v>
      </c>
      <c r="F61" s="111" t="s">
        <v>184</v>
      </c>
      <c r="G61" s="32" t="s">
        <v>178</v>
      </c>
      <c r="H61" s="112" t="str">
        <f>_xlfn.XLOOKUP(Tabel1[[#This Row],[NLSfB]],OpnameTabel[NL-SfB],OpnameTabel[Omschrijving],"",0,1)</f>
        <v>Vluchtwegpictogrammen decentraal (met accu)</v>
      </c>
      <c r="I61" s="32" t="str">
        <f>_xlfn.XLOOKUP(Tabel1[[#This Row],[NLSfB]],OpnameTabel[NL-SfB],OpnameTabel[Categorie],"",0,1)</f>
        <v>Verlichting</v>
      </c>
      <c r="J61" s="32" t="s">
        <v>98</v>
      </c>
      <c r="L61" s="32">
        <v>1</v>
      </c>
      <c r="M61" s="32">
        <v>2008</v>
      </c>
      <c r="N61" s="32" t="s">
        <v>179</v>
      </c>
      <c r="O61" s="32" t="s">
        <v>77</v>
      </c>
      <c r="P61" s="32" t="str">
        <f>_xlfn.XLOOKUP(Tabel1[[#This Row],[NLSfB]],OpnameTabel[NL-SfB],OpnameTabel[Kenmerkvraag 4],"",0,1)&amp;""</f>
        <v>Lichtbron</v>
      </c>
      <c r="Q61" s="33" t="s">
        <v>77</v>
      </c>
      <c r="R61" s="33" t="str">
        <f>_xlfn.XLOOKUP(Tabel1[[#This Row],[NLSfB]],OpnameTabel[NL-SfB],OpnameTabel[Kenmerkvraag 5],"",0,1)&amp;""</f>
        <v>Aantal accupakketten in armatuur</v>
      </c>
      <c r="S61" s="33" t="s">
        <v>77</v>
      </c>
      <c r="T61" s="33" t="str">
        <f>_xlfn.XLOOKUP(Tabel1[[#This Row],[NLSfB]],OpnameTabel[NL-SfB],OpnameTabel[Kenmerkvraag 6],"",0,1)&amp;""</f>
        <v/>
      </c>
      <c r="V61" s="33" t="str">
        <f>_xlfn.XLOOKUP(Tabel1[[#This Row],[NLSfB]],OpnameTabel[NL-SfB],OpnameTabel[Kenmerkvraag 7],"",0,1)&amp;""</f>
        <v/>
      </c>
      <c r="X61" s="33" t="str">
        <f>_xlfn.XLOOKUP(Tabel1[[#This Row],[NLSfB]],OpnameTabel[NL-SfB],OpnameTabel[Kenmerkvraag 8],"",0,1)&amp;""</f>
        <v/>
      </c>
      <c r="Z61" s="33" t="str">
        <f>_xlfn.XLOOKUP(Tabel1[[#This Row],[NLSfB]],OpnameTabel[NL-SfB],OpnameTabel[Kenmerkvraag 9],"",0,1)&amp;""</f>
        <v/>
      </c>
      <c r="AB61" s="33" t="str">
        <f>_xlfn.XLOOKUP(Tabel1[[#This Row],[NLSfB]],OpnameTabel[NL-SfB],OpnameTabel[Kenmerkvraag 10],"",0,1)&amp;""</f>
        <v/>
      </c>
      <c r="AD61" s="120" t="str">
        <f>_xlfn.XLOOKUP(Tabel1[[#This Row],[NLSfB]],OpnameTabel[NL-SfB],OpnameTabel[PPO1],"",0,1)&amp;""</f>
        <v>LCHT040-A</v>
      </c>
      <c r="AE61" s="112">
        <f>IF((LEN(Tabel1[[#This Row],[PPO code 1]])&lt;1),"",_xlfn.XLOOKUP(Tabel1[[#This Row],[PPO code 1]],Activiteitenoverzicht[PO - code],Activiteitenoverzicht[Jaar- freq],0))</f>
        <v>1</v>
      </c>
      <c r="AF61" s="121"/>
      <c r="AG61" s="122" t="str">
        <f>_xlfn.XLOOKUP(Tabel1[[#This Row],[NLSfB]],OpnameTabel[NL-SfB],OpnameTabel[PPO2],"",0,1)&amp;""</f>
        <v/>
      </c>
      <c r="AH61" s="111" t="str">
        <f>IF((LEN(Tabel1[[#This Row],[PPO code 2]])&lt;1),"",_xlfn.XLOOKUP(Tabel1[[#This Row],[PPO code 2]],Activiteitenoverzicht[PO - code],Activiteitenoverzicht[Jaar- freq],0))</f>
        <v/>
      </c>
      <c r="AI61" s="121"/>
      <c r="AJ61" s="122" t="str">
        <f>_xlfn.XLOOKUP(Tabel1[[#This Row],[NLSfB]],OpnameTabel[NL-SfB],OpnameTabel[PPO3],"",0,1)&amp;""</f>
        <v/>
      </c>
      <c r="AK61" s="111" t="str">
        <f>IF((LEN(Tabel1[[#This Row],[PPO code 3]])&lt;1),"",_xlfn.XLOOKUP(Tabel1[[#This Row],[PPO code 3]],Activiteitenoverzicht[PO - code],Activiteitenoverzicht[Jaar- freq],0))</f>
        <v/>
      </c>
      <c r="AL61" s="121"/>
      <c r="AM61" s="122" t="str">
        <f>_xlfn.XLOOKUP(Tabel1[[#This Row],[NLSfB]],OpnameTabel[NL-SfB],OpnameTabel[PPO4],"",0,1)&amp;""</f>
        <v/>
      </c>
      <c r="AN61" s="111" t="str">
        <f>IF((LEN(Tabel1[[#This Row],[PPO code 4]])&lt;1),"",_xlfn.XLOOKUP(Tabel1[[#This Row],[PPO code 4]],Activiteitenoverzicht[PO - code],Activiteitenoverzicht[Jaar- freq],0))</f>
        <v/>
      </c>
      <c r="AO61" s="121"/>
      <c r="AP61" s="123">
        <f>IF(ISNUMBER(Tabel1[[#This Row],[Freq 1]]),Tabel1[[#This Row],[Freq 1]]*Tabel1[[#This Row],[Prijs 1]],0)</f>
        <v>0</v>
      </c>
      <c r="AQ61" s="124">
        <f>IF(ISNUMBER(Tabel1[[#This Row],[Freq 2]]),Tabel1[[#This Row],[Freq 2]]*Tabel1[[#This Row],[Prijs 2]],0)</f>
        <v>0</v>
      </c>
      <c r="AR61" s="124">
        <f>IF(ISNUMBER(Tabel1[[#This Row],[Freq 3]]),Tabel1[[#This Row],[Freq 3]]*Tabel1[[#This Row],[Prijs 3]],0)</f>
        <v>0</v>
      </c>
      <c r="AS61" s="124">
        <f>IF(ISNUMBER(Tabel1[[#This Row],[Freq 4]]),Tabel1[[#This Row],[Freq 4]]*Tabel1[[#This Row],[Prijs 4]],0)</f>
        <v>0</v>
      </c>
      <c r="AT61" s="125">
        <f>SUM(Tabel1[[#This Row],[Totaal 1]:[Totaal 4]])</f>
        <v>0</v>
      </c>
    </row>
    <row r="62" spans="1:46" ht="14.25" customHeight="1" x14ac:dyDescent="0.2">
      <c r="A62" s="111">
        <v>1</v>
      </c>
      <c r="B62" s="111" t="s">
        <v>68</v>
      </c>
      <c r="C62" s="111" t="s">
        <v>69</v>
      </c>
      <c r="D62" s="111" t="s">
        <v>70</v>
      </c>
      <c r="E62" s="111">
        <v>10994</v>
      </c>
      <c r="F62" s="111" t="s">
        <v>185</v>
      </c>
      <c r="G62" s="32" t="s">
        <v>178</v>
      </c>
      <c r="H62" s="112" t="str">
        <f>_xlfn.XLOOKUP(Tabel1[[#This Row],[NLSfB]],OpnameTabel[NL-SfB],OpnameTabel[Omschrijving],"",0,1)</f>
        <v>Vluchtwegpictogrammen decentraal (met accu)</v>
      </c>
      <c r="I62" s="32" t="str">
        <f>_xlfn.XLOOKUP(Tabel1[[#This Row],[NLSfB]],OpnameTabel[NL-SfB],OpnameTabel[Categorie],"",0,1)</f>
        <v>Verlichting</v>
      </c>
      <c r="J62" s="32" t="s">
        <v>101</v>
      </c>
      <c r="L62" s="32">
        <v>7</v>
      </c>
      <c r="M62" s="32">
        <v>2015</v>
      </c>
      <c r="N62" s="32" t="s">
        <v>179</v>
      </c>
      <c r="O62" s="32" t="s">
        <v>77</v>
      </c>
      <c r="P62" s="32" t="str">
        <f>_xlfn.XLOOKUP(Tabel1[[#This Row],[NLSfB]],OpnameTabel[NL-SfB],OpnameTabel[Kenmerkvraag 4],"",0,1)&amp;""</f>
        <v>Lichtbron</v>
      </c>
      <c r="Q62" s="33" t="s">
        <v>77</v>
      </c>
      <c r="R62" s="33" t="str">
        <f>_xlfn.XLOOKUP(Tabel1[[#This Row],[NLSfB]],OpnameTabel[NL-SfB],OpnameTabel[Kenmerkvraag 5],"",0,1)&amp;""</f>
        <v>Aantal accupakketten in armatuur</v>
      </c>
      <c r="S62" s="33" t="s">
        <v>77</v>
      </c>
      <c r="T62" s="33" t="str">
        <f>_xlfn.XLOOKUP(Tabel1[[#This Row],[NLSfB]],OpnameTabel[NL-SfB],OpnameTabel[Kenmerkvraag 6],"",0,1)&amp;""</f>
        <v/>
      </c>
      <c r="V62" s="33" t="str">
        <f>_xlfn.XLOOKUP(Tabel1[[#This Row],[NLSfB]],OpnameTabel[NL-SfB],OpnameTabel[Kenmerkvraag 7],"",0,1)&amp;""</f>
        <v/>
      </c>
      <c r="X62" s="33" t="str">
        <f>_xlfn.XLOOKUP(Tabel1[[#This Row],[NLSfB]],OpnameTabel[NL-SfB],OpnameTabel[Kenmerkvraag 8],"",0,1)&amp;""</f>
        <v/>
      </c>
      <c r="Z62" s="33" t="str">
        <f>_xlfn.XLOOKUP(Tabel1[[#This Row],[NLSfB]],OpnameTabel[NL-SfB],OpnameTabel[Kenmerkvraag 9],"",0,1)&amp;""</f>
        <v/>
      </c>
      <c r="AB62" s="33" t="str">
        <f>_xlfn.XLOOKUP(Tabel1[[#This Row],[NLSfB]],OpnameTabel[NL-SfB],OpnameTabel[Kenmerkvraag 10],"",0,1)&amp;""</f>
        <v/>
      </c>
      <c r="AD62" s="120" t="str">
        <f>_xlfn.XLOOKUP(Tabel1[[#This Row],[NLSfB]],OpnameTabel[NL-SfB],OpnameTabel[PPO1],"",0,1)&amp;""</f>
        <v>LCHT040-A</v>
      </c>
      <c r="AE62" s="112">
        <f>IF((LEN(Tabel1[[#This Row],[PPO code 1]])&lt;1),"",_xlfn.XLOOKUP(Tabel1[[#This Row],[PPO code 1]],Activiteitenoverzicht[PO - code],Activiteitenoverzicht[Jaar- freq],0))</f>
        <v>1</v>
      </c>
      <c r="AF62" s="121"/>
      <c r="AG62" s="122" t="str">
        <f>_xlfn.XLOOKUP(Tabel1[[#This Row],[NLSfB]],OpnameTabel[NL-SfB],OpnameTabel[PPO2],"",0,1)&amp;""</f>
        <v/>
      </c>
      <c r="AH62" s="111" t="str">
        <f>IF((LEN(Tabel1[[#This Row],[PPO code 2]])&lt;1),"",_xlfn.XLOOKUP(Tabel1[[#This Row],[PPO code 2]],Activiteitenoverzicht[PO - code],Activiteitenoverzicht[Jaar- freq],0))</f>
        <v/>
      </c>
      <c r="AI62" s="121"/>
      <c r="AJ62" s="122" t="str">
        <f>_xlfn.XLOOKUP(Tabel1[[#This Row],[NLSfB]],OpnameTabel[NL-SfB],OpnameTabel[PPO3],"",0,1)&amp;""</f>
        <v/>
      </c>
      <c r="AK62" s="111" t="str">
        <f>IF((LEN(Tabel1[[#This Row],[PPO code 3]])&lt;1),"",_xlfn.XLOOKUP(Tabel1[[#This Row],[PPO code 3]],Activiteitenoverzicht[PO - code],Activiteitenoverzicht[Jaar- freq],0))</f>
        <v/>
      </c>
      <c r="AL62" s="121"/>
      <c r="AM62" s="122" t="str">
        <f>_xlfn.XLOOKUP(Tabel1[[#This Row],[NLSfB]],OpnameTabel[NL-SfB],OpnameTabel[PPO4],"",0,1)&amp;""</f>
        <v/>
      </c>
      <c r="AN62" s="111" t="str">
        <f>IF((LEN(Tabel1[[#This Row],[PPO code 4]])&lt;1),"",_xlfn.XLOOKUP(Tabel1[[#This Row],[PPO code 4]],Activiteitenoverzicht[PO - code],Activiteitenoverzicht[Jaar- freq],0))</f>
        <v/>
      </c>
      <c r="AO62" s="121"/>
      <c r="AP62" s="123">
        <f>IF(ISNUMBER(Tabel1[[#This Row],[Freq 1]]),Tabel1[[#This Row],[Freq 1]]*Tabel1[[#This Row],[Prijs 1]],0)</f>
        <v>0</v>
      </c>
      <c r="AQ62" s="124">
        <f>IF(ISNUMBER(Tabel1[[#This Row],[Freq 2]]),Tabel1[[#This Row],[Freq 2]]*Tabel1[[#This Row],[Prijs 2]],0)</f>
        <v>0</v>
      </c>
      <c r="AR62" s="124">
        <f>IF(ISNUMBER(Tabel1[[#This Row],[Freq 3]]),Tabel1[[#This Row],[Freq 3]]*Tabel1[[#This Row],[Prijs 3]],0)</f>
        <v>0</v>
      </c>
      <c r="AS62" s="124">
        <f>IF(ISNUMBER(Tabel1[[#This Row],[Freq 4]]),Tabel1[[#This Row],[Freq 4]]*Tabel1[[#This Row],[Prijs 4]],0)</f>
        <v>0</v>
      </c>
      <c r="AT62" s="125">
        <f>SUM(Tabel1[[#This Row],[Totaal 1]:[Totaal 4]])</f>
        <v>0</v>
      </c>
    </row>
    <row r="63" spans="1:46" ht="14.25" customHeight="1" x14ac:dyDescent="0.2">
      <c r="A63" s="111">
        <v>1</v>
      </c>
      <c r="B63" s="111" t="s">
        <v>68</v>
      </c>
      <c r="C63" s="111" t="s">
        <v>69</v>
      </c>
      <c r="D63" s="111" t="s">
        <v>70</v>
      </c>
      <c r="E63" s="111">
        <v>10994</v>
      </c>
      <c r="F63" s="111" t="s">
        <v>186</v>
      </c>
      <c r="G63" s="32" t="s">
        <v>178</v>
      </c>
      <c r="H63" s="112" t="str">
        <f>_xlfn.XLOOKUP(Tabel1[[#This Row],[NLSfB]],OpnameTabel[NL-SfB],OpnameTabel[Omschrijving],"",0,1)</f>
        <v>Vluchtwegpictogrammen decentraal (met accu)</v>
      </c>
      <c r="I63" s="32" t="str">
        <f>_xlfn.XLOOKUP(Tabel1[[#This Row],[NLSfB]],OpnameTabel[NL-SfB],OpnameTabel[Categorie],"",0,1)</f>
        <v>Verlichting</v>
      </c>
      <c r="J63" s="32" t="s">
        <v>104</v>
      </c>
      <c r="L63" s="32">
        <v>24</v>
      </c>
      <c r="M63" s="32">
        <v>2015</v>
      </c>
      <c r="N63" s="32" t="s">
        <v>179</v>
      </c>
      <c r="O63" s="32" t="s">
        <v>77</v>
      </c>
      <c r="P63" s="32" t="str">
        <f>_xlfn.XLOOKUP(Tabel1[[#This Row],[NLSfB]],OpnameTabel[NL-SfB],OpnameTabel[Kenmerkvraag 4],"",0,1)&amp;""</f>
        <v>Lichtbron</v>
      </c>
      <c r="Q63" s="33" t="s">
        <v>77</v>
      </c>
      <c r="R63" s="33" t="str">
        <f>_xlfn.XLOOKUP(Tabel1[[#This Row],[NLSfB]],OpnameTabel[NL-SfB],OpnameTabel[Kenmerkvraag 5],"",0,1)&amp;""</f>
        <v>Aantal accupakketten in armatuur</v>
      </c>
      <c r="S63" s="33" t="s">
        <v>77</v>
      </c>
      <c r="T63" s="33" t="str">
        <f>_xlfn.XLOOKUP(Tabel1[[#This Row],[NLSfB]],OpnameTabel[NL-SfB],OpnameTabel[Kenmerkvraag 6],"",0,1)&amp;""</f>
        <v/>
      </c>
      <c r="V63" s="33" t="str">
        <f>_xlfn.XLOOKUP(Tabel1[[#This Row],[NLSfB]],OpnameTabel[NL-SfB],OpnameTabel[Kenmerkvraag 7],"",0,1)&amp;""</f>
        <v/>
      </c>
      <c r="X63" s="33" t="str">
        <f>_xlfn.XLOOKUP(Tabel1[[#This Row],[NLSfB]],OpnameTabel[NL-SfB],OpnameTabel[Kenmerkvraag 8],"",0,1)&amp;""</f>
        <v/>
      </c>
      <c r="Z63" s="33" t="str">
        <f>_xlfn.XLOOKUP(Tabel1[[#This Row],[NLSfB]],OpnameTabel[NL-SfB],OpnameTabel[Kenmerkvraag 9],"",0,1)&amp;""</f>
        <v/>
      </c>
      <c r="AB63" s="33" t="str">
        <f>_xlfn.XLOOKUP(Tabel1[[#This Row],[NLSfB]],OpnameTabel[NL-SfB],OpnameTabel[Kenmerkvraag 10],"",0,1)&amp;""</f>
        <v/>
      </c>
      <c r="AD63" s="120" t="str">
        <f>_xlfn.XLOOKUP(Tabel1[[#This Row],[NLSfB]],OpnameTabel[NL-SfB],OpnameTabel[PPO1],"",0,1)&amp;""</f>
        <v>LCHT040-A</v>
      </c>
      <c r="AE63" s="112">
        <f>IF((LEN(Tabel1[[#This Row],[PPO code 1]])&lt;1),"",_xlfn.XLOOKUP(Tabel1[[#This Row],[PPO code 1]],Activiteitenoverzicht[PO - code],Activiteitenoverzicht[Jaar- freq],0))</f>
        <v>1</v>
      </c>
      <c r="AF63" s="121"/>
      <c r="AG63" s="122" t="str">
        <f>_xlfn.XLOOKUP(Tabel1[[#This Row],[NLSfB]],OpnameTabel[NL-SfB],OpnameTabel[PPO2],"",0,1)&amp;""</f>
        <v/>
      </c>
      <c r="AH63" s="111" t="str">
        <f>IF((LEN(Tabel1[[#This Row],[PPO code 2]])&lt;1),"",_xlfn.XLOOKUP(Tabel1[[#This Row],[PPO code 2]],Activiteitenoverzicht[PO - code],Activiteitenoverzicht[Jaar- freq],0))</f>
        <v/>
      </c>
      <c r="AI63" s="121"/>
      <c r="AJ63" s="122" t="str">
        <f>_xlfn.XLOOKUP(Tabel1[[#This Row],[NLSfB]],OpnameTabel[NL-SfB],OpnameTabel[PPO3],"",0,1)&amp;""</f>
        <v/>
      </c>
      <c r="AK63" s="111" t="str">
        <f>IF((LEN(Tabel1[[#This Row],[PPO code 3]])&lt;1),"",_xlfn.XLOOKUP(Tabel1[[#This Row],[PPO code 3]],Activiteitenoverzicht[PO - code],Activiteitenoverzicht[Jaar- freq],0))</f>
        <v/>
      </c>
      <c r="AL63" s="121"/>
      <c r="AM63" s="122" t="str">
        <f>_xlfn.XLOOKUP(Tabel1[[#This Row],[NLSfB]],OpnameTabel[NL-SfB],OpnameTabel[PPO4],"",0,1)&amp;""</f>
        <v/>
      </c>
      <c r="AN63" s="111" t="str">
        <f>IF((LEN(Tabel1[[#This Row],[PPO code 4]])&lt;1),"",_xlfn.XLOOKUP(Tabel1[[#This Row],[PPO code 4]],Activiteitenoverzicht[PO - code],Activiteitenoverzicht[Jaar- freq],0))</f>
        <v/>
      </c>
      <c r="AO63" s="121"/>
      <c r="AP63" s="123">
        <f>IF(ISNUMBER(Tabel1[[#This Row],[Freq 1]]),Tabel1[[#This Row],[Freq 1]]*Tabel1[[#This Row],[Prijs 1]],0)</f>
        <v>0</v>
      </c>
      <c r="AQ63" s="124">
        <f>IF(ISNUMBER(Tabel1[[#This Row],[Freq 2]]),Tabel1[[#This Row],[Freq 2]]*Tabel1[[#This Row],[Prijs 2]],0)</f>
        <v>0</v>
      </c>
      <c r="AR63" s="124">
        <f>IF(ISNUMBER(Tabel1[[#This Row],[Freq 3]]),Tabel1[[#This Row],[Freq 3]]*Tabel1[[#This Row],[Prijs 3]],0)</f>
        <v>0</v>
      </c>
      <c r="AS63" s="124">
        <f>IF(ISNUMBER(Tabel1[[#This Row],[Freq 4]]),Tabel1[[#This Row],[Freq 4]]*Tabel1[[#This Row],[Prijs 4]],0)</f>
        <v>0</v>
      </c>
      <c r="AT63" s="125">
        <f>SUM(Tabel1[[#This Row],[Totaal 1]:[Totaal 4]])</f>
        <v>0</v>
      </c>
    </row>
    <row r="64" spans="1:46" ht="14.25" customHeight="1" x14ac:dyDescent="0.2">
      <c r="A64" s="111">
        <v>1</v>
      </c>
      <c r="B64" s="111" t="s">
        <v>68</v>
      </c>
      <c r="C64" s="111" t="s">
        <v>69</v>
      </c>
      <c r="D64" s="111" t="s">
        <v>70</v>
      </c>
      <c r="E64" s="111">
        <v>10994</v>
      </c>
      <c r="F64" s="111" t="s">
        <v>187</v>
      </c>
      <c r="G64" s="32" t="s">
        <v>178</v>
      </c>
      <c r="H64" s="112" t="str">
        <f>_xlfn.XLOOKUP(Tabel1[[#This Row],[NLSfB]],OpnameTabel[NL-SfB],OpnameTabel[Omschrijving],"",0,1)</f>
        <v>Vluchtwegpictogrammen decentraal (met accu)</v>
      </c>
      <c r="I64" s="32" t="str">
        <f>_xlfn.XLOOKUP(Tabel1[[#This Row],[NLSfB]],OpnameTabel[NL-SfB],OpnameTabel[Categorie],"",0,1)</f>
        <v>Verlichting</v>
      </c>
      <c r="J64" s="32" t="s">
        <v>107</v>
      </c>
      <c r="L64" s="32">
        <v>20</v>
      </c>
      <c r="M64" s="32">
        <v>2015</v>
      </c>
      <c r="N64" s="32" t="s">
        <v>179</v>
      </c>
      <c r="O64" s="32" t="s">
        <v>77</v>
      </c>
      <c r="P64" s="32" t="str">
        <f>_xlfn.XLOOKUP(Tabel1[[#This Row],[NLSfB]],OpnameTabel[NL-SfB],OpnameTabel[Kenmerkvraag 4],"",0,1)&amp;""</f>
        <v>Lichtbron</v>
      </c>
      <c r="Q64" s="33" t="s">
        <v>77</v>
      </c>
      <c r="R64" s="33" t="str">
        <f>_xlfn.XLOOKUP(Tabel1[[#This Row],[NLSfB]],OpnameTabel[NL-SfB],OpnameTabel[Kenmerkvraag 5],"",0,1)&amp;""</f>
        <v>Aantal accupakketten in armatuur</v>
      </c>
      <c r="S64" s="33" t="s">
        <v>77</v>
      </c>
      <c r="T64" s="33" t="str">
        <f>_xlfn.XLOOKUP(Tabel1[[#This Row],[NLSfB]],OpnameTabel[NL-SfB],OpnameTabel[Kenmerkvraag 6],"",0,1)&amp;""</f>
        <v/>
      </c>
      <c r="V64" s="33" t="str">
        <f>_xlfn.XLOOKUP(Tabel1[[#This Row],[NLSfB]],OpnameTabel[NL-SfB],OpnameTabel[Kenmerkvraag 7],"",0,1)&amp;""</f>
        <v/>
      </c>
      <c r="X64" s="33" t="str">
        <f>_xlfn.XLOOKUP(Tabel1[[#This Row],[NLSfB]],OpnameTabel[NL-SfB],OpnameTabel[Kenmerkvraag 8],"",0,1)&amp;""</f>
        <v/>
      </c>
      <c r="Z64" s="33" t="str">
        <f>_xlfn.XLOOKUP(Tabel1[[#This Row],[NLSfB]],OpnameTabel[NL-SfB],OpnameTabel[Kenmerkvraag 9],"",0,1)&amp;""</f>
        <v/>
      </c>
      <c r="AB64" s="33" t="str">
        <f>_xlfn.XLOOKUP(Tabel1[[#This Row],[NLSfB]],OpnameTabel[NL-SfB],OpnameTabel[Kenmerkvraag 10],"",0,1)&amp;""</f>
        <v/>
      </c>
      <c r="AD64" s="120" t="str">
        <f>_xlfn.XLOOKUP(Tabel1[[#This Row],[NLSfB]],OpnameTabel[NL-SfB],OpnameTabel[PPO1],"",0,1)&amp;""</f>
        <v>LCHT040-A</v>
      </c>
      <c r="AE64" s="112">
        <f>IF((LEN(Tabel1[[#This Row],[PPO code 1]])&lt;1),"",_xlfn.XLOOKUP(Tabel1[[#This Row],[PPO code 1]],Activiteitenoverzicht[PO - code],Activiteitenoverzicht[Jaar- freq],0))</f>
        <v>1</v>
      </c>
      <c r="AF64" s="121"/>
      <c r="AG64" s="122" t="str">
        <f>_xlfn.XLOOKUP(Tabel1[[#This Row],[NLSfB]],OpnameTabel[NL-SfB],OpnameTabel[PPO2],"",0,1)&amp;""</f>
        <v/>
      </c>
      <c r="AH64" s="111" t="str">
        <f>IF((LEN(Tabel1[[#This Row],[PPO code 2]])&lt;1),"",_xlfn.XLOOKUP(Tabel1[[#This Row],[PPO code 2]],Activiteitenoverzicht[PO - code],Activiteitenoverzicht[Jaar- freq],0))</f>
        <v/>
      </c>
      <c r="AI64" s="121"/>
      <c r="AJ64" s="122" t="str">
        <f>_xlfn.XLOOKUP(Tabel1[[#This Row],[NLSfB]],OpnameTabel[NL-SfB],OpnameTabel[PPO3],"",0,1)&amp;""</f>
        <v/>
      </c>
      <c r="AK64" s="111" t="str">
        <f>IF((LEN(Tabel1[[#This Row],[PPO code 3]])&lt;1),"",_xlfn.XLOOKUP(Tabel1[[#This Row],[PPO code 3]],Activiteitenoverzicht[PO - code],Activiteitenoverzicht[Jaar- freq],0))</f>
        <v/>
      </c>
      <c r="AL64" s="121"/>
      <c r="AM64" s="122" t="str">
        <f>_xlfn.XLOOKUP(Tabel1[[#This Row],[NLSfB]],OpnameTabel[NL-SfB],OpnameTabel[PPO4],"",0,1)&amp;""</f>
        <v/>
      </c>
      <c r="AN64" s="111" t="str">
        <f>IF((LEN(Tabel1[[#This Row],[PPO code 4]])&lt;1),"",_xlfn.XLOOKUP(Tabel1[[#This Row],[PPO code 4]],Activiteitenoverzicht[PO - code],Activiteitenoverzicht[Jaar- freq],0))</f>
        <v/>
      </c>
      <c r="AO64" s="121"/>
      <c r="AP64" s="123">
        <f>IF(ISNUMBER(Tabel1[[#This Row],[Freq 1]]),Tabel1[[#This Row],[Freq 1]]*Tabel1[[#This Row],[Prijs 1]],0)</f>
        <v>0</v>
      </c>
      <c r="AQ64" s="124">
        <f>IF(ISNUMBER(Tabel1[[#This Row],[Freq 2]]),Tabel1[[#This Row],[Freq 2]]*Tabel1[[#This Row],[Prijs 2]],0)</f>
        <v>0</v>
      </c>
      <c r="AR64" s="124">
        <f>IF(ISNUMBER(Tabel1[[#This Row],[Freq 3]]),Tabel1[[#This Row],[Freq 3]]*Tabel1[[#This Row],[Prijs 3]],0)</f>
        <v>0</v>
      </c>
      <c r="AS64" s="124">
        <f>IF(ISNUMBER(Tabel1[[#This Row],[Freq 4]]),Tabel1[[#This Row],[Freq 4]]*Tabel1[[#This Row],[Prijs 4]],0)</f>
        <v>0</v>
      </c>
      <c r="AT64" s="125">
        <f>SUM(Tabel1[[#This Row],[Totaal 1]:[Totaal 4]])</f>
        <v>0</v>
      </c>
    </row>
    <row r="65" spans="1:46" ht="14.25" customHeight="1" x14ac:dyDescent="0.2">
      <c r="A65" s="111">
        <v>1</v>
      </c>
      <c r="B65" s="111" t="s">
        <v>68</v>
      </c>
      <c r="C65" s="111" t="s">
        <v>69</v>
      </c>
      <c r="D65" s="111" t="s">
        <v>70</v>
      </c>
      <c r="E65" s="111">
        <v>10994</v>
      </c>
      <c r="F65" s="111" t="s">
        <v>188</v>
      </c>
      <c r="G65" s="32" t="s">
        <v>189</v>
      </c>
      <c r="H65" s="112" t="str">
        <f>_xlfn.XLOOKUP(Tabel1[[#This Row],[NLSfB]],OpnameTabel[NL-SfB],OpnameTabel[Omschrijving],"",0,1)</f>
        <v>Noodverlichtingsarmaturen decentraal (met accu)</v>
      </c>
      <c r="I65" s="32" t="str">
        <f>_xlfn.XLOOKUP(Tabel1[[#This Row],[NLSfB]],OpnameTabel[NL-SfB],OpnameTabel[Categorie],"",0,1)</f>
        <v>Verlichting</v>
      </c>
      <c r="J65" s="32" t="s">
        <v>92</v>
      </c>
      <c r="L65" s="32">
        <v>9</v>
      </c>
      <c r="M65" s="32">
        <v>2015</v>
      </c>
      <c r="N65" s="32" t="s">
        <v>77</v>
      </c>
      <c r="O65" s="32" t="s">
        <v>77</v>
      </c>
      <c r="P65" s="32" t="str">
        <f>_xlfn.XLOOKUP(Tabel1[[#This Row],[NLSfB]],OpnameTabel[NL-SfB],OpnameTabel[Kenmerkvraag 4],"",0,1)&amp;""</f>
        <v>Lichtbron</v>
      </c>
      <c r="Q65" s="33" t="s">
        <v>77</v>
      </c>
      <c r="R65" s="33" t="str">
        <f>_xlfn.XLOOKUP(Tabel1[[#This Row],[NLSfB]],OpnameTabel[NL-SfB],OpnameTabel[Kenmerkvraag 5],"",0,1)&amp;""</f>
        <v>Aantal accupakketten in armatuur</v>
      </c>
      <c r="S65" s="33" t="s">
        <v>77</v>
      </c>
      <c r="T65" s="33" t="str">
        <f>_xlfn.XLOOKUP(Tabel1[[#This Row],[NLSfB]],OpnameTabel[NL-SfB],OpnameTabel[Kenmerkvraag 6],"",0,1)&amp;""</f>
        <v/>
      </c>
      <c r="V65" s="33" t="str">
        <f>_xlfn.XLOOKUP(Tabel1[[#This Row],[NLSfB]],OpnameTabel[NL-SfB],OpnameTabel[Kenmerkvraag 7],"",0,1)&amp;""</f>
        <v/>
      </c>
      <c r="X65" s="33" t="str">
        <f>_xlfn.XLOOKUP(Tabel1[[#This Row],[NLSfB]],OpnameTabel[NL-SfB],OpnameTabel[Kenmerkvraag 8],"",0,1)&amp;""</f>
        <v/>
      </c>
      <c r="Z65" s="33" t="str">
        <f>_xlfn.XLOOKUP(Tabel1[[#This Row],[NLSfB]],OpnameTabel[NL-SfB],OpnameTabel[Kenmerkvraag 9],"",0,1)&amp;""</f>
        <v/>
      </c>
      <c r="AB65" s="33" t="str">
        <f>_xlfn.XLOOKUP(Tabel1[[#This Row],[NLSfB]],OpnameTabel[NL-SfB],OpnameTabel[Kenmerkvraag 10],"",0,1)&amp;""</f>
        <v/>
      </c>
      <c r="AD65" s="120" t="str">
        <f>_xlfn.XLOOKUP(Tabel1[[#This Row],[NLSfB]],OpnameTabel[NL-SfB],OpnameTabel[PPO1],"",0,1)&amp;""</f>
        <v>LCHT040-A</v>
      </c>
      <c r="AE65" s="112">
        <f>IF((LEN(Tabel1[[#This Row],[PPO code 1]])&lt;1),"",_xlfn.XLOOKUP(Tabel1[[#This Row],[PPO code 1]],Activiteitenoverzicht[PO - code],Activiteitenoverzicht[Jaar- freq],0))</f>
        <v>1</v>
      </c>
      <c r="AF65" s="121"/>
      <c r="AG65" s="122" t="str">
        <f>_xlfn.XLOOKUP(Tabel1[[#This Row],[NLSfB]],OpnameTabel[NL-SfB],OpnameTabel[PPO2],"",0,1)&amp;""</f>
        <v/>
      </c>
      <c r="AH65" s="111" t="str">
        <f>IF((LEN(Tabel1[[#This Row],[PPO code 2]])&lt;1),"",_xlfn.XLOOKUP(Tabel1[[#This Row],[PPO code 2]],Activiteitenoverzicht[PO - code],Activiteitenoverzicht[Jaar- freq],0))</f>
        <v/>
      </c>
      <c r="AI65" s="121"/>
      <c r="AJ65" s="122" t="str">
        <f>_xlfn.XLOOKUP(Tabel1[[#This Row],[NLSfB]],OpnameTabel[NL-SfB],OpnameTabel[PPO3],"",0,1)&amp;""</f>
        <v/>
      </c>
      <c r="AK65" s="111" t="str">
        <f>IF((LEN(Tabel1[[#This Row],[PPO code 3]])&lt;1),"",_xlfn.XLOOKUP(Tabel1[[#This Row],[PPO code 3]],Activiteitenoverzicht[PO - code],Activiteitenoverzicht[Jaar- freq],0))</f>
        <v/>
      </c>
      <c r="AL65" s="121"/>
      <c r="AM65" s="122" t="str">
        <f>_xlfn.XLOOKUP(Tabel1[[#This Row],[NLSfB]],OpnameTabel[NL-SfB],OpnameTabel[PPO4],"",0,1)&amp;""</f>
        <v/>
      </c>
      <c r="AN65" s="111" t="str">
        <f>IF((LEN(Tabel1[[#This Row],[PPO code 4]])&lt;1),"",_xlfn.XLOOKUP(Tabel1[[#This Row],[PPO code 4]],Activiteitenoverzicht[PO - code],Activiteitenoverzicht[Jaar- freq],0))</f>
        <v/>
      </c>
      <c r="AO65" s="121"/>
      <c r="AP65" s="123">
        <f>IF(ISNUMBER(Tabel1[[#This Row],[Freq 1]]),Tabel1[[#This Row],[Freq 1]]*Tabel1[[#This Row],[Prijs 1]],0)</f>
        <v>0</v>
      </c>
      <c r="AQ65" s="124">
        <f>IF(ISNUMBER(Tabel1[[#This Row],[Freq 2]]),Tabel1[[#This Row],[Freq 2]]*Tabel1[[#This Row],[Prijs 2]],0)</f>
        <v>0</v>
      </c>
      <c r="AR65" s="124">
        <f>IF(ISNUMBER(Tabel1[[#This Row],[Freq 3]]),Tabel1[[#This Row],[Freq 3]]*Tabel1[[#This Row],[Prijs 3]],0)</f>
        <v>0</v>
      </c>
      <c r="AS65" s="124">
        <f>IF(ISNUMBER(Tabel1[[#This Row],[Freq 4]]),Tabel1[[#This Row],[Freq 4]]*Tabel1[[#This Row],[Prijs 4]],0)</f>
        <v>0</v>
      </c>
      <c r="AT65" s="125">
        <f>SUM(Tabel1[[#This Row],[Totaal 1]:[Totaal 4]])</f>
        <v>0</v>
      </c>
    </row>
    <row r="66" spans="1:46" ht="14.25" customHeight="1" x14ac:dyDescent="0.2">
      <c r="A66" s="111">
        <v>1</v>
      </c>
      <c r="B66" s="111" t="s">
        <v>68</v>
      </c>
      <c r="C66" s="111" t="s">
        <v>69</v>
      </c>
      <c r="D66" s="111" t="s">
        <v>70</v>
      </c>
      <c r="E66" s="111">
        <v>10994</v>
      </c>
      <c r="F66" s="111" t="s">
        <v>190</v>
      </c>
      <c r="G66" s="32" t="s">
        <v>79</v>
      </c>
      <c r="H66" s="112" t="str">
        <f>_xlfn.XLOOKUP(Tabel1[[#This Row],[NLSfB]],OpnameTabel[NL-SfB],OpnameTabel[Omschrijving],"",0,1)</f>
        <v>Elektrische boiler</v>
      </c>
      <c r="I66" s="32" t="str">
        <f>_xlfn.XLOOKUP(Tabel1[[#This Row],[NLSfB]],OpnameTabel[NL-SfB],OpnameTabel[Categorie],"",0,1)</f>
        <v>Water</v>
      </c>
      <c r="J66" s="32" t="s">
        <v>104</v>
      </c>
      <c r="L66" s="32">
        <v>6</v>
      </c>
      <c r="M66" s="32">
        <v>2009</v>
      </c>
      <c r="N66" s="32" t="s">
        <v>81</v>
      </c>
      <c r="O66" s="32" t="s">
        <v>82</v>
      </c>
      <c r="P66" s="32" t="str">
        <f>_xlfn.XLOOKUP(Tabel1[[#This Row],[NLSfB]],OpnameTabel[NL-SfB],OpnameTabel[Kenmerkvraag 4],"",0,1)&amp;""</f>
        <v>Inhoud [L]</v>
      </c>
      <c r="Q66" s="33">
        <v>15</v>
      </c>
      <c r="R66" s="33" t="str">
        <f>_xlfn.XLOOKUP(Tabel1[[#This Row],[NLSfB]],OpnameTabel[NL-SfB],OpnameTabel[Kenmerkvraag 5],"",0,1)&amp;""</f>
        <v>Vermogen [kW]</v>
      </c>
      <c r="S66" s="33">
        <v>2.2000000000000002</v>
      </c>
      <c r="T66" s="33" t="str">
        <f>_xlfn.XLOOKUP(Tabel1[[#This Row],[NLSfB]],OpnameTabel[NL-SfB],OpnameTabel[Kenmerkvraag 6],"",0,1)&amp;""</f>
        <v/>
      </c>
      <c r="V66" s="33" t="str">
        <f>_xlfn.XLOOKUP(Tabel1[[#This Row],[NLSfB]],OpnameTabel[NL-SfB],OpnameTabel[Kenmerkvraag 7],"",0,1)&amp;""</f>
        <v/>
      </c>
      <c r="X66" s="33" t="str">
        <f>_xlfn.XLOOKUP(Tabel1[[#This Row],[NLSfB]],OpnameTabel[NL-SfB],OpnameTabel[Kenmerkvraag 8],"",0,1)&amp;""</f>
        <v/>
      </c>
      <c r="Z66" s="33" t="str">
        <f>_xlfn.XLOOKUP(Tabel1[[#This Row],[NLSfB]],OpnameTabel[NL-SfB],OpnameTabel[Kenmerkvraag 9],"",0,1)&amp;""</f>
        <v/>
      </c>
      <c r="AB66" s="33" t="str">
        <f>_xlfn.XLOOKUP(Tabel1[[#This Row],[NLSfB]],OpnameTabel[NL-SfB],OpnameTabel[Kenmerkvraag 10],"",0,1)&amp;""</f>
        <v/>
      </c>
      <c r="AD66" s="120" t="str">
        <f>_xlfn.XLOOKUP(Tabel1[[#This Row],[NLSfB]],OpnameTabel[NL-SfB],OpnameTabel[PPO1],"",0,1)&amp;""</f>
        <v>WTR030-A</v>
      </c>
      <c r="AE66" s="112">
        <f>IF((LEN(Tabel1[[#This Row],[PPO code 1]])&lt;1),"",_xlfn.XLOOKUP(Tabel1[[#This Row],[PPO code 1]],Activiteitenoverzicht[PO - code],Activiteitenoverzicht[Jaar- freq],0))</f>
        <v>1</v>
      </c>
      <c r="AF66" s="121"/>
      <c r="AG66" s="122" t="str">
        <f>_xlfn.XLOOKUP(Tabel1[[#This Row],[NLSfB]],OpnameTabel[NL-SfB],OpnameTabel[PPO2],"",0,1)&amp;""</f>
        <v/>
      </c>
      <c r="AH66" s="111" t="str">
        <f>IF((LEN(Tabel1[[#This Row],[PPO code 2]])&lt;1),"",_xlfn.XLOOKUP(Tabel1[[#This Row],[PPO code 2]],Activiteitenoverzicht[PO - code],Activiteitenoverzicht[Jaar- freq],0))</f>
        <v/>
      </c>
      <c r="AI66" s="121"/>
      <c r="AJ66" s="122" t="str">
        <f>_xlfn.XLOOKUP(Tabel1[[#This Row],[NLSfB]],OpnameTabel[NL-SfB],OpnameTabel[PPO3],"",0,1)&amp;""</f>
        <v/>
      </c>
      <c r="AK66" s="111" t="str">
        <f>IF((LEN(Tabel1[[#This Row],[PPO code 3]])&lt;1),"",_xlfn.XLOOKUP(Tabel1[[#This Row],[PPO code 3]],Activiteitenoverzicht[PO - code],Activiteitenoverzicht[Jaar- freq],0))</f>
        <v/>
      </c>
      <c r="AL66" s="121"/>
      <c r="AM66" s="122" t="str">
        <f>_xlfn.XLOOKUP(Tabel1[[#This Row],[NLSfB]],OpnameTabel[NL-SfB],OpnameTabel[PPO4],"",0,1)&amp;""</f>
        <v/>
      </c>
      <c r="AN66" s="111" t="str">
        <f>IF((LEN(Tabel1[[#This Row],[PPO code 4]])&lt;1),"",_xlfn.XLOOKUP(Tabel1[[#This Row],[PPO code 4]],Activiteitenoverzicht[PO - code],Activiteitenoverzicht[Jaar- freq],0))</f>
        <v/>
      </c>
      <c r="AO66" s="121"/>
      <c r="AP66" s="123">
        <f>IF(ISNUMBER(Tabel1[[#This Row],[Freq 1]]),Tabel1[[#This Row],[Freq 1]]*Tabel1[[#This Row],[Prijs 1]],0)</f>
        <v>0</v>
      </c>
      <c r="AQ66" s="124">
        <f>IF(ISNUMBER(Tabel1[[#This Row],[Freq 2]]),Tabel1[[#This Row],[Freq 2]]*Tabel1[[#This Row],[Prijs 2]],0)</f>
        <v>0</v>
      </c>
      <c r="AR66" s="124">
        <f>IF(ISNUMBER(Tabel1[[#This Row],[Freq 3]]),Tabel1[[#This Row],[Freq 3]]*Tabel1[[#This Row],[Prijs 3]],0)</f>
        <v>0</v>
      </c>
      <c r="AS66" s="124">
        <f>IF(ISNUMBER(Tabel1[[#This Row],[Freq 4]]),Tabel1[[#This Row],[Freq 4]]*Tabel1[[#This Row],[Prijs 4]],0)</f>
        <v>0</v>
      </c>
      <c r="AT66" s="125">
        <f>SUM(Tabel1[[#This Row],[Totaal 1]:[Totaal 4]])</f>
        <v>0</v>
      </c>
    </row>
    <row r="67" spans="1:46" ht="14.25" customHeight="1" x14ac:dyDescent="0.2">
      <c r="A67" s="111">
        <v>1</v>
      </c>
      <c r="B67" s="111" t="s">
        <v>68</v>
      </c>
      <c r="C67" s="111" t="s">
        <v>69</v>
      </c>
      <c r="D67" s="111" t="s">
        <v>70</v>
      </c>
      <c r="E67" s="111">
        <v>10994</v>
      </c>
      <c r="F67" s="111" t="s">
        <v>191</v>
      </c>
      <c r="G67" s="32" t="s">
        <v>189</v>
      </c>
      <c r="H67" s="112" t="str">
        <f>_xlfn.XLOOKUP(Tabel1[[#This Row],[NLSfB]],OpnameTabel[NL-SfB],OpnameTabel[Omschrijving],"",0,1)</f>
        <v>Noodverlichtingsarmaturen decentraal (met accu)</v>
      </c>
      <c r="I67" s="32" t="str">
        <f>_xlfn.XLOOKUP(Tabel1[[#This Row],[NLSfB]],OpnameTabel[NL-SfB],OpnameTabel[Categorie],"",0,1)</f>
        <v>Verlichting</v>
      </c>
      <c r="J67" s="32" t="s">
        <v>96</v>
      </c>
      <c r="L67" s="32">
        <v>9</v>
      </c>
      <c r="M67" s="32">
        <v>2015</v>
      </c>
      <c r="N67" s="32" t="s">
        <v>77</v>
      </c>
      <c r="O67" s="32" t="s">
        <v>77</v>
      </c>
      <c r="P67" s="32" t="str">
        <f>_xlfn.XLOOKUP(Tabel1[[#This Row],[NLSfB]],OpnameTabel[NL-SfB],OpnameTabel[Kenmerkvraag 4],"",0,1)&amp;""</f>
        <v>Lichtbron</v>
      </c>
      <c r="Q67" s="33" t="s">
        <v>77</v>
      </c>
      <c r="R67" s="33" t="str">
        <f>_xlfn.XLOOKUP(Tabel1[[#This Row],[NLSfB]],OpnameTabel[NL-SfB],OpnameTabel[Kenmerkvraag 5],"",0,1)&amp;""</f>
        <v>Aantal accupakketten in armatuur</v>
      </c>
      <c r="S67" s="33" t="s">
        <v>77</v>
      </c>
      <c r="T67" s="33" t="str">
        <f>_xlfn.XLOOKUP(Tabel1[[#This Row],[NLSfB]],OpnameTabel[NL-SfB],OpnameTabel[Kenmerkvraag 6],"",0,1)&amp;""</f>
        <v/>
      </c>
      <c r="V67" s="33" t="str">
        <f>_xlfn.XLOOKUP(Tabel1[[#This Row],[NLSfB]],OpnameTabel[NL-SfB],OpnameTabel[Kenmerkvraag 7],"",0,1)&amp;""</f>
        <v/>
      </c>
      <c r="X67" s="33" t="str">
        <f>_xlfn.XLOOKUP(Tabel1[[#This Row],[NLSfB]],OpnameTabel[NL-SfB],OpnameTabel[Kenmerkvraag 8],"",0,1)&amp;""</f>
        <v/>
      </c>
      <c r="Z67" s="33" t="str">
        <f>_xlfn.XLOOKUP(Tabel1[[#This Row],[NLSfB]],OpnameTabel[NL-SfB],OpnameTabel[Kenmerkvraag 9],"",0,1)&amp;""</f>
        <v/>
      </c>
      <c r="AB67" s="33" t="str">
        <f>_xlfn.XLOOKUP(Tabel1[[#This Row],[NLSfB]],OpnameTabel[NL-SfB],OpnameTabel[Kenmerkvraag 10],"",0,1)&amp;""</f>
        <v/>
      </c>
      <c r="AD67" s="120" t="str">
        <f>_xlfn.XLOOKUP(Tabel1[[#This Row],[NLSfB]],OpnameTabel[NL-SfB],OpnameTabel[PPO1],"",0,1)&amp;""</f>
        <v>LCHT040-A</v>
      </c>
      <c r="AE67" s="112">
        <f>IF((LEN(Tabel1[[#This Row],[PPO code 1]])&lt;1),"",_xlfn.XLOOKUP(Tabel1[[#This Row],[PPO code 1]],Activiteitenoverzicht[PO - code],Activiteitenoverzicht[Jaar- freq],0))</f>
        <v>1</v>
      </c>
      <c r="AF67" s="121"/>
      <c r="AG67" s="122" t="str">
        <f>_xlfn.XLOOKUP(Tabel1[[#This Row],[NLSfB]],OpnameTabel[NL-SfB],OpnameTabel[PPO2],"",0,1)&amp;""</f>
        <v/>
      </c>
      <c r="AH67" s="111" t="str">
        <f>IF((LEN(Tabel1[[#This Row],[PPO code 2]])&lt;1),"",_xlfn.XLOOKUP(Tabel1[[#This Row],[PPO code 2]],Activiteitenoverzicht[PO - code],Activiteitenoverzicht[Jaar- freq],0))</f>
        <v/>
      </c>
      <c r="AI67" s="121"/>
      <c r="AJ67" s="122" t="str">
        <f>_xlfn.XLOOKUP(Tabel1[[#This Row],[NLSfB]],OpnameTabel[NL-SfB],OpnameTabel[PPO3],"",0,1)&amp;""</f>
        <v/>
      </c>
      <c r="AK67" s="111" t="str">
        <f>IF((LEN(Tabel1[[#This Row],[PPO code 3]])&lt;1),"",_xlfn.XLOOKUP(Tabel1[[#This Row],[PPO code 3]],Activiteitenoverzicht[PO - code],Activiteitenoverzicht[Jaar- freq],0))</f>
        <v/>
      </c>
      <c r="AL67" s="121"/>
      <c r="AM67" s="122" t="str">
        <f>_xlfn.XLOOKUP(Tabel1[[#This Row],[NLSfB]],OpnameTabel[NL-SfB],OpnameTabel[PPO4],"",0,1)&amp;""</f>
        <v/>
      </c>
      <c r="AN67" s="111" t="str">
        <f>IF((LEN(Tabel1[[#This Row],[PPO code 4]])&lt;1),"",_xlfn.XLOOKUP(Tabel1[[#This Row],[PPO code 4]],Activiteitenoverzicht[PO - code],Activiteitenoverzicht[Jaar- freq],0))</f>
        <v/>
      </c>
      <c r="AO67" s="121"/>
      <c r="AP67" s="123">
        <f>IF(ISNUMBER(Tabel1[[#This Row],[Freq 1]]),Tabel1[[#This Row],[Freq 1]]*Tabel1[[#This Row],[Prijs 1]],0)</f>
        <v>0</v>
      </c>
      <c r="AQ67" s="124">
        <f>IF(ISNUMBER(Tabel1[[#This Row],[Freq 2]]),Tabel1[[#This Row],[Freq 2]]*Tabel1[[#This Row],[Prijs 2]],0)</f>
        <v>0</v>
      </c>
      <c r="AR67" s="124">
        <f>IF(ISNUMBER(Tabel1[[#This Row],[Freq 3]]),Tabel1[[#This Row],[Freq 3]]*Tabel1[[#This Row],[Prijs 3]],0)</f>
        <v>0</v>
      </c>
      <c r="AS67" s="124">
        <f>IF(ISNUMBER(Tabel1[[#This Row],[Freq 4]]),Tabel1[[#This Row],[Freq 4]]*Tabel1[[#This Row],[Prijs 4]],0)</f>
        <v>0</v>
      </c>
      <c r="AT67" s="125">
        <f>SUM(Tabel1[[#This Row],[Totaal 1]:[Totaal 4]])</f>
        <v>0</v>
      </c>
    </row>
    <row r="68" spans="1:46" ht="14.25" customHeight="1" x14ac:dyDescent="0.2">
      <c r="A68" s="111">
        <v>1</v>
      </c>
      <c r="B68" s="111" t="s">
        <v>68</v>
      </c>
      <c r="C68" s="111" t="s">
        <v>69</v>
      </c>
      <c r="D68" s="111" t="s">
        <v>70</v>
      </c>
      <c r="E68" s="111">
        <v>10994</v>
      </c>
      <c r="F68" s="111" t="s">
        <v>192</v>
      </c>
      <c r="G68" s="32" t="s">
        <v>189</v>
      </c>
      <c r="H68" s="112" t="str">
        <f>_xlfn.XLOOKUP(Tabel1[[#This Row],[NLSfB]],OpnameTabel[NL-SfB],OpnameTabel[Omschrijving],"",0,1)</f>
        <v>Noodverlichtingsarmaturen decentraal (met accu)</v>
      </c>
      <c r="I68" s="32" t="str">
        <f>_xlfn.XLOOKUP(Tabel1[[#This Row],[NLSfB]],OpnameTabel[NL-SfB],OpnameTabel[Categorie],"",0,1)</f>
        <v>Verlichting</v>
      </c>
      <c r="J68" s="32" t="s">
        <v>98</v>
      </c>
      <c r="L68" s="32">
        <v>12</v>
      </c>
      <c r="M68" s="32">
        <v>2015</v>
      </c>
      <c r="N68" s="32" t="s">
        <v>77</v>
      </c>
      <c r="O68" s="32" t="s">
        <v>77</v>
      </c>
      <c r="P68" s="32" t="str">
        <f>_xlfn.XLOOKUP(Tabel1[[#This Row],[NLSfB]],OpnameTabel[NL-SfB],OpnameTabel[Kenmerkvraag 4],"",0,1)&amp;""</f>
        <v>Lichtbron</v>
      </c>
      <c r="Q68" s="33" t="s">
        <v>77</v>
      </c>
      <c r="R68" s="33" t="str">
        <f>_xlfn.XLOOKUP(Tabel1[[#This Row],[NLSfB]],OpnameTabel[NL-SfB],OpnameTabel[Kenmerkvraag 5],"",0,1)&amp;""</f>
        <v>Aantal accupakketten in armatuur</v>
      </c>
      <c r="S68" s="33" t="s">
        <v>77</v>
      </c>
      <c r="T68" s="33" t="str">
        <f>_xlfn.XLOOKUP(Tabel1[[#This Row],[NLSfB]],OpnameTabel[NL-SfB],OpnameTabel[Kenmerkvraag 6],"",0,1)&amp;""</f>
        <v/>
      </c>
      <c r="V68" s="33" t="str">
        <f>_xlfn.XLOOKUP(Tabel1[[#This Row],[NLSfB]],OpnameTabel[NL-SfB],OpnameTabel[Kenmerkvraag 7],"",0,1)&amp;""</f>
        <v/>
      </c>
      <c r="X68" s="33" t="str">
        <f>_xlfn.XLOOKUP(Tabel1[[#This Row],[NLSfB]],OpnameTabel[NL-SfB],OpnameTabel[Kenmerkvraag 8],"",0,1)&amp;""</f>
        <v/>
      </c>
      <c r="Z68" s="33" t="str">
        <f>_xlfn.XLOOKUP(Tabel1[[#This Row],[NLSfB]],OpnameTabel[NL-SfB],OpnameTabel[Kenmerkvraag 9],"",0,1)&amp;""</f>
        <v/>
      </c>
      <c r="AB68" s="33" t="str">
        <f>_xlfn.XLOOKUP(Tabel1[[#This Row],[NLSfB]],OpnameTabel[NL-SfB],OpnameTabel[Kenmerkvraag 10],"",0,1)&amp;""</f>
        <v/>
      </c>
      <c r="AD68" s="120" t="str">
        <f>_xlfn.XLOOKUP(Tabel1[[#This Row],[NLSfB]],OpnameTabel[NL-SfB],OpnameTabel[PPO1],"",0,1)&amp;""</f>
        <v>LCHT040-A</v>
      </c>
      <c r="AE68" s="112">
        <f>IF((LEN(Tabel1[[#This Row],[PPO code 1]])&lt;1),"",_xlfn.XLOOKUP(Tabel1[[#This Row],[PPO code 1]],Activiteitenoverzicht[PO - code],Activiteitenoverzicht[Jaar- freq],0))</f>
        <v>1</v>
      </c>
      <c r="AF68" s="121"/>
      <c r="AG68" s="122" t="str">
        <f>_xlfn.XLOOKUP(Tabel1[[#This Row],[NLSfB]],OpnameTabel[NL-SfB],OpnameTabel[PPO2],"",0,1)&amp;""</f>
        <v/>
      </c>
      <c r="AH68" s="111" t="str">
        <f>IF((LEN(Tabel1[[#This Row],[PPO code 2]])&lt;1),"",_xlfn.XLOOKUP(Tabel1[[#This Row],[PPO code 2]],Activiteitenoverzicht[PO - code],Activiteitenoverzicht[Jaar- freq],0))</f>
        <v/>
      </c>
      <c r="AI68" s="121"/>
      <c r="AJ68" s="122" t="str">
        <f>_xlfn.XLOOKUP(Tabel1[[#This Row],[NLSfB]],OpnameTabel[NL-SfB],OpnameTabel[PPO3],"",0,1)&amp;""</f>
        <v/>
      </c>
      <c r="AK68" s="111" t="str">
        <f>IF((LEN(Tabel1[[#This Row],[PPO code 3]])&lt;1),"",_xlfn.XLOOKUP(Tabel1[[#This Row],[PPO code 3]],Activiteitenoverzicht[PO - code],Activiteitenoverzicht[Jaar- freq],0))</f>
        <v/>
      </c>
      <c r="AL68" s="121"/>
      <c r="AM68" s="122" t="str">
        <f>_xlfn.XLOOKUP(Tabel1[[#This Row],[NLSfB]],OpnameTabel[NL-SfB],OpnameTabel[PPO4],"",0,1)&amp;""</f>
        <v/>
      </c>
      <c r="AN68" s="111" t="str">
        <f>IF((LEN(Tabel1[[#This Row],[PPO code 4]])&lt;1),"",_xlfn.XLOOKUP(Tabel1[[#This Row],[PPO code 4]],Activiteitenoverzicht[PO - code],Activiteitenoverzicht[Jaar- freq],0))</f>
        <v/>
      </c>
      <c r="AO68" s="121"/>
      <c r="AP68" s="123">
        <f>IF(ISNUMBER(Tabel1[[#This Row],[Freq 1]]),Tabel1[[#This Row],[Freq 1]]*Tabel1[[#This Row],[Prijs 1]],0)</f>
        <v>0</v>
      </c>
      <c r="AQ68" s="124">
        <f>IF(ISNUMBER(Tabel1[[#This Row],[Freq 2]]),Tabel1[[#This Row],[Freq 2]]*Tabel1[[#This Row],[Prijs 2]],0)</f>
        <v>0</v>
      </c>
      <c r="AR68" s="124">
        <f>IF(ISNUMBER(Tabel1[[#This Row],[Freq 3]]),Tabel1[[#This Row],[Freq 3]]*Tabel1[[#This Row],[Prijs 3]],0)</f>
        <v>0</v>
      </c>
      <c r="AS68" s="124">
        <f>IF(ISNUMBER(Tabel1[[#This Row],[Freq 4]]),Tabel1[[#This Row],[Freq 4]]*Tabel1[[#This Row],[Prijs 4]],0)</f>
        <v>0</v>
      </c>
      <c r="AT68" s="125">
        <f>SUM(Tabel1[[#This Row],[Totaal 1]:[Totaal 4]])</f>
        <v>0</v>
      </c>
    </row>
    <row r="69" spans="1:46" ht="14.25" customHeight="1" x14ac:dyDescent="0.2">
      <c r="A69" s="111">
        <v>1</v>
      </c>
      <c r="B69" s="111" t="s">
        <v>68</v>
      </c>
      <c r="C69" s="111" t="s">
        <v>69</v>
      </c>
      <c r="D69" s="111" t="s">
        <v>70</v>
      </c>
      <c r="E69" s="111">
        <v>10994</v>
      </c>
      <c r="F69" s="111" t="s">
        <v>193</v>
      </c>
      <c r="G69" s="32" t="s">
        <v>189</v>
      </c>
      <c r="H69" s="112" t="str">
        <f>_xlfn.XLOOKUP(Tabel1[[#This Row],[NLSfB]],OpnameTabel[NL-SfB],OpnameTabel[Omschrijving],"",0,1)</f>
        <v>Noodverlichtingsarmaturen decentraal (met accu)</v>
      </c>
      <c r="I69" s="32" t="str">
        <f>_xlfn.XLOOKUP(Tabel1[[#This Row],[NLSfB]],OpnameTabel[NL-SfB],OpnameTabel[Categorie],"",0,1)</f>
        <v>Verlichting</v>
      </c>
      <c r="J69" s="32" t="s">
        <v>101</v>
      </c>
      <c r="L69" s="32">
        <v>7</v>
      </c>
      <c r="M69" s="32">
        <v>2015</v>
      </c>
      <c r="N69" s="32" t="s">
        <v>77</v>
      </c>
      <c r="O69" s="32" t="s">
        <v>77</v>
      </c>
      <c r="P69" s="32" t="str">
        <f>_xlfn.XLOOKUP(Tabel1[[#This Row],[NLSfB]],OpnameTabel[NL-SfB],OpnameTabel[Kenmerkvraag 4],"",0,1)&amp;""</f>
        <v>Lichtbron</v>
      </c>
      <c r="Q69" s="33" t="s">
        <v>77</v>
      </c>
      <c r="R69" s="33" t="str">
        <f>_xlfn.XLOOKUP(Tabel1[[#This Row],[NLSfB]],OpnameTabel[NL-SfB],OpnameTabel[Kenmerkvraag 5],"",0,1)&amp;""</f>
        <v>Aantal accupakketten in armatuur</v>
      </c>
      <c r="S69" s="33" t="s">
        <v>77</v>
      </c>
      <c r="T69" s="33" t="str">
        <f>_xlfn.XLOOKUP(Tabel1[[#This Row],[NLSfB]],OpnameTabel[NL-SfB],OpnameTabel[Kenmerkvraag 6],"",0,1)&amp;""</f>
        <v/>
      </c>
      <c r="V69" s="33" t="str">
        <f>_xlfn.XLOOKUP(Tabel1[[#This Row],[NLSfB]],OpnameTabel[NL-SfB],OpnameTabel[Kenmerkvraag 7],"",0,1)&amp;""</f>
        <v/>
      </c>
      <c r="X69" s="33" t="str">
        <f>_xlfn.XLOOKUP(Tabel1[[#This Row],[NLSfB]],OpnameTabel[NL-SfB],OpnameTabel[Kenmerkvraag 8],"",0,1)&amp;""</f>
        <v/>
      </c>
      <c r="Z69" s="33" t="str">
        <f>_xlfn.XLOOKUP(Tabel1[[#This Row],[NLSfB]],OpnameTabel[NL-SfB],OpnameTabel[Kenmerkvraag 9],"",0,1)&amp;""</f>
        <v/>
      </c>
      <c r="AB69" s="33" t="str">
        <f>_xlfn.XLOOKUP(Tabel1[[#This Row],[NLSfB]],OpnameTabel[NL-SfB],OpnameTabel[Kenmerkvraag 10],"",0,1)&amp;""</f>
        <v/>
      </c>
      <c r="AD69" s="120" t="str">
        <f>_xlfn.XLOOKUP(Tabel1[[#This Row],[NLSfB]],OpnameTabel[NL-SfB],OpnameTabel[PPO1],"",0,1)&amp;""</f>
        <v>LCHT040-A</v>
      </c>
      <c r="AE69" s="112">
        <f>IF((LEN(Tabel1[[#This Row],[PPO code 1]])&lt;1),"",_xlfn.XLOOKUP(Tabel1[[#This Row],[PPO code 1]],Activiteitenoverzicht[PO - code],Activiteitenoverzicht[Jaar- freq],0))</f>
        <v>1</v>
      </c>
      <c r="AF69" s="121"/>
      <c r="AG69" s="122" t="str">
        <f>_xlfn.XLOOKUP(Tabel1[[#This Row],[NLSfB]],OpnameTabel[NL-SfB],OpnameTabel[PPO2],"",0,1)&amp;""</f>
        <v/>
      </c>
      <c r="AH69" s="111" t="str">
        <f>IF((LEN(Tabel1[[#This Row],[PPO code 2]])&lt;1),"",_xlfn.XLOOKUP(Tabel1[[#This Row],[PPO code 2]],Activiteitenoverzicht[PO - code],Activiteitenoverzicht[Jaar- freq],0))</f>
        <v/>
      </c>
      <c r="AI69" s="121"/>
      <c r="AJ69" s="122" t="str">
        <f>_xlfn.XLOOKUP(Tabel1[[#This Row],[NLSfB]],OpnameTabel[NL-SfB],OpnameTabel[PPO3],"",0,1)&amp;""</f>
        <v/>
      </c>
      <c r="AK69" s="111" t="str">
        <f>IF((LEN(Tabel1[[#This Row],[PPO code 3]])&lt;1),"",_xlfn.XLOOKUP(Tabel1[[#This Row],[PPO code 3]],Activiteitenoverzicht[PO - code],Activiteitenoverzicht[Jaar- freq],0))</f>
        <v/>
      </c>
      <c r="AL69" s="121"/>
      <c r="AM69" s="122" t="str">
        <f>_xlfn.XLOOKUP(Tabel1[[#This Row],[NLSfB]],OpnameTabel[NL-SfB],OpnameTabel[PPO4],"",0,1)&amp;""</f>
        <v/>
      </c>
      <c r="AN69" s="111" t="str">
        <f>IF((LEN(Tabel1[[#This Row],[PPO code 4]])&lt;1),"",_xlfn.XLOOKUP(Tabel1[[#This Row],[PPO code 4]],Activiteitenoverzicht[PO - code],Activiteitenoverzicht[Jaar- freq],0))</f>
        <v/>
      </c>
      <c r="AO69" s="121"/>
      <c r="AP69" s="123">
        <f>IF(ISNUMBER(Tabel1[[#This Row],[Freq 1]]),Tabel1[[#This Row],[Freq 1]]*Tabel1[[#This Row],[Prijs 1]],0)</f>
        <v>0</v>
      </c>
      <c r="AQ69" s="124">
        <f>IF(ISNUMBER(Tabel1[[#This Row],[Freq 2]]),Tabel1[[#This Row],[Freq 2]]*Tabel1[[#This Row],[Prijs 2]],0)</f>
        <v>0</v>
      </c>
      <c r="AR69" s="124">
        <f>IF(ISNUMBER(Tabel1[[#This Row],[Freq 3]]),Tabel1[[#This Row],[Freq 3]]*Tabel1[[#This Row],[Prijs 3]],0)</f>
        <v>0</v>
      </c>
      <c r="AS69" s="124">
        <f>IF(ISNUMBER(Tabel1[[#This Row],[Freq 4]]),Tabel1[[#This Row],[Freq 4]]*Tabel1[[#This Row],[Prijs 4]],0)</f>
        <v>0</v>
      </c>
      <c r="AT69" s="125">
        <f>SUM(Tabel1[[#This Row],[Totaal 1]:[Totaal 4]])</f>
        <v>0</v>
      </c>
    </row>
    <row r="70" spans="1:46" ht="14.25" customHeight="1" x14ac:dyDescent="0.2">
      <c r="A70" s="111">
        <v>1</v>
      </c>
      <c r="B70" s="111" t="s">
        <v>68</v>
      </c>
      <c r="C70" s="111" t="s">
        <v>69</v>
      </c>
      <c r="D70" s="111" t="s">
        <v>70</v>
      </c>
      <c r="E70" s="111">
        <v>10994</v>
      </c>
      <c r="F70" s="111" t="s">
        <v>194</v>
      </c>
      <c r="G70" s="32" t="s">
        <v>189</v>
      </c>
      <c r="H70" s="112" t="str">
        <f>_xlfn.XLOOKUP(Tabel1[[#This Row],[NLSfB]],OpnameTabel[NL-SfB],OpnameTabel[Omschrijving],"",0,1)</f>
        <v>Noodverlichtingsarmaturen decentraal (met accu)</v>
      </c>
      <c r="I70" s="32" t="str">
        <f>_xlfn.XLOOKUP(Tabel1[[#This Row],[NLSfB]],OpnameTabel[NL-SfB],OpnameTabel[Categorie],"",0,1)</f>
        <v>Verlichting</v>
      </c>
      <c r="J70" s="32" t="s">
        <v>104</v>
      </c>
      <c r="L70" s="32">
        <v>15</v>
      </c>
      <c r="M70" s="32">
        <v>2015</v>
      </c>
      <c r="N70" s="32" t="s">
        <v>77</v>
      </c>
      <c r="O70" s="32" t="s">
        <v>77</v>
      </c>
      <c r="P70" s="32" t="str">
        <f>_xlfn.XLOOKUP(Tabel1[[#This Row],[NLSfB]],OpnameTabel[NL-SfB],OpnameTabel[Kenmerkvraag 4],"",0,1)&amp;""</f>
        <v>Lichtbron</v>
      </c>
      <c r="Q70" s="33" t="s">
        <v>77</v>
      </c>
      <c r="R70" s="33" t="str">
        <f>_xlfn.XLOOKUP(Tabel1[[#This Row],[NLSfB]],OpnameTabel[NL-SfB],OpnameTabel[Kenmerkvraag 5],"",0,1)&amp;""</f>
        <v>Aantal accupakketten in armatuur</v>
      </c>
      <c r="S70" s="33" t="s">
        <v>77</v>
      </c>
      <c r="T70" s="33" t="str">
        <f>_xlfn.XLOOKUP(Tabel1[[#This Row],[NLSfB]],OpnameTabel[NL-SfB],OpnameTabel[Kenmerkvraag 6],"",0,1)&amp;""</f>
        <v/>
      </c>
      <c r="V70" s="33" t="str">
        <f>_xlfn.XLOOKUP(Tabel1[[#This Row],[NLSfB]],OpnameTabel[NL-SfB],OpnameTabel[Kenmerkvraag 7],"",0,1)&amp;""</f>
        <v/>
      </c>
      <c r="X70" s="33" t="str">
        <f>_xlfn.XLOOKUP(Tabel1[[#This Row],[NLSfB]],OpnameTabel[NL-SfB],OpnameTabel[Kenmerkvraag 8],"",0,1)&amp;""</f>
        <v/>
      </c>
      <c r="Z70" s="33" t="str">
        <f>_xlfn.XLOOKUP(Tabel1[[#This Row],[NLSfB]],OpnameTabel[NL-SfB],OpnameTabel[Kenmerkvraag 9],"",0,1)&amp;""</f>
        <v/>
      </c>
      <c r="AB70" s="33" t="str">
        <f>_xlfn.XLOOKUP(Tabel1[[#This Row],[NLSfB]],OpnameTabel[NL-SfB],OpnameTabel[Kenmerkvraag 10],"",0,1)&amp;""</f>
        <v/>
      </c>
      <c r="AD70" s="120" t="str">
        <f>_xlfn.XLOOKUP(Tabel1[[#This Row],[NLSfB]],OpnameTabel[NL-SfB],OpnameTabel[PPO1],"",0,1)&amp;""</f>
        <v>LCHT040-A</v>
      </c>
      <c r="AE70" s="112">
        <f>IF((LEN(Tabel1[[#This Row],[PPO code 1]])&lt;1),"",_xlfn.XLOOKUP(Tabel1[[#This Row],[PPO code 1]],Activiteitenoverzicht[PO - code],Activiteitenoverzicht[Jaar- freq],0))</f>
        <v>1</v>
      </c>
      <c r="AF70" s="121"/>
      <c r="AG70" s="122" t="str">
        <f>_xlfn.XLOOKUP(Tabel1[[#This Row],[NLSfB]],OpnameTabel[NL-SfB],OpnameTabel[PPO2],"",0,1)&amp;""</f>
        <v/>
      </c>
      <c r="AH70" s="111" t="str">
        <f>IF((LEN(Tabel1[[#This Row],[PPO code 2]])&lt;1),"",_xlfn.XLOOKUP(Tabel1[[#This Row],[PPO code 2]],Activiteitenoverzicht[PO - code],Activiteitenoverzicht[Jaar- freq],0))</f>
        <v/>
      </c>
      <c r="AI70" s="121"/>
      <c r="AJ70" s="122" t="str">
        <f>_xlfn.XLOOKUP(Tabel1[[#This Row],[NLSfB]],OpnameTabel[NL-SfB],OpnameTabel[PPO3],"",0,1)&amp;""</f>
        <v/>
      </c>
      <c r="AK70" s="111" t="str">
        <f>IF((LEN(Tabel1[[#This Row],[PPO code 3]])&lt;1),"",_xlfn.XLOOKUP(Tabel1[[#This Row],[PPO code 3]],Activiteitenoverzicht[PO - code],Activiteitenoverzicht[Jaar- freq],0))</f>
        <v/>
      </c>
      <c r="AL70" s="121"/>
      <c r="AM70" s="122" t="str">
        <f>_xlfn.XLOOKUP(Tabel1[[#This Row],[NLSfB]],OpnameTabel[NL-SfB],OpnameTabel[PPO4],"",0,1)&amp;""</f>
        <v/>
      </c>
      <c r="AN70" s="111" t="str">
        <f>IF((LEN(Tabel1[[#This Row],[PPO code 4]])&lt;1),"",_xlfn.XLOOKUP(Tabel1[[#This Row],[PPO code 4]],Activiteitenoverzicht[PO - code],Activiteitenoverzicht[Jaar- freq],0))</f>
        <v/>
      </c>
      <c r="AO70" s="121"/>
      <c r="AP70" s="123">
        <f>IF(ISNUMBER(Tabel1[[#This Row],[Freq 1]]),Tabel1[[#This Row],[Freq 1]]*Tabel1[[#This Row],[Prijs 1]],0)</f>
        <v>0</v>
      </c>
      <c r="AQ70" s="124">
        <f>IF(ISNUMBER(Tabel1[[#This Row],[Freq 2]]),Tabel1[[#This Row],[Freq 2]]*Tabel1[[#This Row],[Prijs 2]],0)</f>
        <v>0</v>
      </c>
      <c r="AR70" s="124">
        <f>IF(ISNUMBER(Tabel1[[#This Row],[Freq 3]]),Tabel1[[#This Row],[Freq 3]]*Tabel1[[#This Row],[Prijs 3]],0)</f>
        <v>0</v>
      </c>
      <c r="AS70" s="124">
        <f>IF(ISNUMBER(Tabel1[[#This Row],[Freq 4]]),Tabel1[[#This Row],[Freq 4]]*Tabel1[[#This Row],[Prijs 4]],0)</f>
        <v>0</v>
      </c>
      <c r="AT70" s="125">
        <f>SUM(Tabel1[[#This Row],[Totaal 1]:[Totaal 4]])</f>
        <v>0</v>
      </c>
    </row>
    <row r="71" spans="1:46" ht="14.25" customHeight="1" x14ac:dyDescent="0.2">
      <c r="A71" s="111">
        <v>1</v>
      </c>
      <c r="B71" s="111" t="s">
        <v>68</v>
      </c>
      <c r="C71" s="111" t="s">
        <v>69</v>
      </c>
      <c r="D71" s="111" t="s">
        <v>70</v>
      </c>
      <c r="E71" s="111">
        <v>10994</v>
      </c>
      <c r="F71" s="111" t="s">
        <v>195</v>
      </c>
      <c r="G71" s="32" t="s">
        <v>189</v>
      </c>
      <c r="H71" s="112" t="str">
        <f>_xlfn.XLOOKUP(Tabel1[[#This Row],[NLSfB]],OpnameTabel[NL-SfB],OpnameTabel[Omschrijving],"",0,1)</f>
        <v>Noodverlichtingsarmaturen decentraal (met accu)</v>
      </c>
      <c r="I71" s="32" t="str">
        <f>_xlfn.XLOOKUP(Tabel1[[#This Row],[NLSfB]],OpnameTabel[NL-SfB],OpnameTabel[Categorie],"",0,1)</f>
        <v>Verlichting</v>
      </c>
      <c r="J71" s="32" t="s">
        <v>107</v>
      </c>
      <c r="L71" s="32">
        <v>15</v>
      </c>
      <c r="M71" s="32">
        <v>2015</v>
      </c>
      <c r="N71" s="32" t="s">
        <v>77</v>
      </c>
      <c r="O71" s="32" t="s">
        <v>77</v>
      </c>
      <c r="P71" s="32" t="str">
        <f>_xlfn.XLOOKUP(Tabel1[[#This Row],[NLSfB]],OpnameTabel[NL-SfB],OpnameTabel[Kenmerkvraag 4],"",0,1)&amp;""</f>
        <v>Lichtbron</v>
      </c>
      <c r="Q71" s="33" t="s">
        <v>77</v>
      </c>
      <c r="R71" s="33" t="str">
        <f>_xlfn.XLOOKUP(Tabel1[[#This Row],[NLSfB]],OpnameTabel[NL-SfB],OpnameTabel[Kenmerkvraag 5],"",0,1)&amp;""</f>
        <v>Aantal accupakketten in armatuur</v>
      </c>
      <c r="S71" s="33" t="s">
        <v>77</v>
      </c>
      <c r="T71" s="33" t="str">
        <f>_xlfn.XLOOKUP(Tabel1[[#This Row],[NLSfB]],OpnameTabel[NL-SfB],OpnameTabel[Kenmerkvraag 6],"",0,1)&amp;""</f>
        <v/>
      </c>
      <c r="V71" s="33" t="str">
        <f>_xlfn.XLOOKUP(Tabel1[[#This Row],[NLSfB]],OpnameTabel[NL-SfB],OpnameTabel[Kenmerkvraag 7],"",0,1)&amp;""</f>
        <v/>
      </c>
      <c r="X71" s="33" t="str">
        <f>_xlfn.XLOOKUP(Tabel1[[#This Row],[NLSfB]],OpnameTabel[NL-SfB],OpnameTabel[Kenmerkvraag 8],"",0,1)&amp;""</f>
        <v/>
      </c>
      <c r="Z71" s="33" t="str">
        <f>_xlfn.XLOOKUP(Tabel1[[#This Row],[NLSfB]],OpnameTabel[NL-SfB],OpnameTabel[Kenmerkvraag 9],"",0,1)&amp;""</f>
        <v/>
      </c>
      <c r="AB71" s="33" t="str">
        <f>_xlfn.XLOOKUP(Tabel1[[#This Row],[NLSfB]],OpnameTabel[NL-SfB],OpnameTabel[Kenmerkvraag 10],"",0,1)&amp;""</f>
        <v/>
      </c>
      <c r="AD71" s="120" t="str">
        <f>_xlfn.XLOOKUP(Tabel1[[#This Row],[NLSfB]],OpnameTabel[NL-SfB],OpnameTabel[PPO1],"",0,1)&amp;""</f>
        <v>LCHT040-A</v>
      </c>
      <c r="AE71" s="112">
        <f>IF((LEN(Tabel1[[#This Row],[PPO code 1]])&lt;1),"",_xlfn.XLOOKUP(Tabel1[[#This Row],[PPO code 1]],Activiteitenoverzicht[PO - code],Activiteitenoverzicht[Jaar- freq],0))</f>
        <v>1</v>
      </c>
      <c r="AF71" s="121"/>
      <c r="AG71" s="122" t="str">
        <f>_xlfn.XLOOKUP(Tabel1[[#This Row],[NLSfB]],OpnameTabel[NL-SfB],OpnameTabel[PPO2],"",0,1)&amp;""</f>
        <v/>
      </c>
      <c r="AH71" s="111" t="str">
        <f>IF((LEN(Tabel1[[#This Row],[PPO code 2]])&lt;1),"",_xlfn.XLOOKUP(Tabel1[[#This Row],[PPO code 2]],Activiteitenoverzicht[PO - code],Activiteitenoverzicht[Jaar- freq],0))</f>
        <v/>
      </c>
      <c r="AI71" s="121"/>
      <c r="AJ71" s="122" t="str">
        <f>_xlfn.XLOOKUP(Tabel1[[#This Row],[NLSfB]],OpnameTabel[NL-SfB],OpnameTabel[PPO3],"",0,1)&amp;""</f>
        <v/>
      </c>
      <c r="AK71" s="111" t="str">
        <f>IF((LEN(Tabel1[[#This Row],[PPO code 3]])&lt;1),"",_xlfn.XLOOKUP(Tabel1[[#This Row],[PPO code 3]],Activiteitenoverzicht[PO - code],Activiteitenoverzicht[Jaar- freq],0))</f>
        <v/>
      </c>
      <c r="AL71" s="121"/>
      <c r="AM71" s="122" t="str">
        <f>_xlfn.XLOOKUP(Tabel1[[#This Row],[NLSfB]],OpnameTabel[NL-SfB],OpnameTabel[PPO4],"",0,1)&amp;""</f>
        <v/>
      </c>
      <c r="AN71" s="111" t="str">
        <f>IF((LEN(Tabel1[[#This Row],[PPO code 4]])&lt;1),"",_xlfn.XLOOKUP(Tabel1[[#This Row],[PPO code 4]],Activiteitenoverzicht[PO - code],Activiteitenoverzicht[Jaar- freq],0))</f>
        <v/>
      </c>
      <c r="AO71" s="121"/>
      <c r="AP71" s="123">
        <f>IF(ISNUMBER(Tabel1[[#This Row],[Freq 1]]),Tabel1[[#This Row],[Freq 1]]*Tabel1[[#This Row],[Prijs 1]],0)</f>
        <v>0</v>
      </c>
      <c r="AQ71" s="124">
        <f>IF(ISNUMBER(Tabel1[[#This Row],[Freq 2]]),Tabel1[[#This Row],[Freq 2]]*Tabel1[[#This Row],[Prijs 2]],0)</f>
        <v>0</v>
      </c>
      <c r="AR71" s="124">
        <f>IF(ISNUMBER(Tabel1[[#This Row],[Freq 3]]),Tabel1[[#This Row],[Freq 3]]*Tabel1[[#This Row],[Prijs 3]],0)</f>
        <v>0</v>
      </c>
      <c r="AS71" s="124">
        <f>IF(ISNUMBER(Tabel1[[#This Row],[Freq 4]]),Tabel1[[#This Row],[Freq 4]]*Tabel1[[#This Row],[Prijs 4]],0)</f>
        <v>0</v>
      </c>
      <c r="AT71" s="125">
        <f>SUM(Tabel1[[#This Row],[Totaal 1]:[Totaal 4]])</f>
        <v>0</v>
      </c>
    </row>
    <row r="72" spans="1:46" ht="14.25" customHeight="1" x14ac:dyDescent="0.2">
      <c r="A72" s="111">
        <v>1</v>
      </c>
      <c r="B72" s="111" t="s">
        <v>68</v>
      </c>
      <c r="C72" s="111" t="s">
        <v>69</v>
      </c>
      <c r="D72" s="111" t="s">
        <v>70</v>
      </c>
      <c r="E72" s="111">
        <v>10994</v>
      </c>
      <c r="F72" s="111" t="s">
        <v>198</v>
      </c>
      <c r="G72" s="32" t="s">
        <v>79</v>
      </c>
      <c r="H72" s="112" t="str">
        <f>_xlfn.XLOOKUP(Tabel1[[#This Row],[NLSfB]],OpnameTabel[NL-SfB],OpnameTabel[Omschrijving],"",0,1)</f>
        <v>Elektrische boiler</v>
      </c>
      <c r="I72" s="32" t="str">
        <f>_xlfn.XLOOKUP(Tabel1[[#This Row],[NLSfB]],OpnameTabel[NL-SfB],OpnameTabel[Categorie],"",0,1)</f>
        <v>Water</v>
      </c>
      <c r="J72" s="32" t="s">
        <v>107</v>
      </c>
      <c r="L72" s="32">
        <v>2</v>
      </c>
      <c r="M72" s="32">
        <v>2019</v>
      </c>
      <c r="N72" s="32" t="s">
        <v>81</v>
      </c>
      <c r="O72" s="32" t="s">
        <v>139</v>
      </c>
      <c r="P72" s="32" t="str">
        <f>_xlfn.XLOOKUP(Tabel1[[#This Row],[NLSfB]],OpnameTabel[NL-SfB],OpnameTabel[Kenmerkvraag 4],"",0,1)&amp;""</f>
        <v>Inhoud [L]</v>
      </c>
      <c r="Q72" s="33">
        <v>120</v>
      </c>
      <c r="R72" s="33" t="str">
        <f>_xlfn.XLOOKUP(Tabel1[[#This Row],[NLSfB]],OpnameTabel[NL-SfB],OpnameTabel[Kenmerkvraag 5],"",0,1)&amp;""</f>
        <v>Vermogen [kW]</v>
      </c>
      <c r="S72" s="33">
        <v>8.5</v>
      </c>
      <c r="T72" s="33" t="str">
        <f>_xlfn.XLOOKUP(Tabel1[[#This Row],[NLSfB]],OpnameTabel[NL-SfB],OpnameTabel[Kenmerkvraag 6],"",0,1)&amp;""</f>
        <v/>
      </c>
      <c r="V72" s="33" t="str">
        <f>_xlfn.XLOOKUP(Tabel1[[#This Row],[NLSfB]],OpnameTabel[NL-SfB],OpnameTabel[Kenmerkvraag 7],"",0,1)&amp;""</f>
        <v/>
      </c>
      <c r="X72" s="33" t="str">
        <f>_xlfn.XLOOKUP(Tabel1[[#This Row],[NLSfB]],OpnameTabel[NL-SfB],OpnameTabel[Kenmerkvraag 8],"",0,1)&amp;""</f>
        <v/>
      </c>
      <c r="Z72" s="33" t="str">
        <f>_xlfn.XLOOKUP(Tabel1[[#This Row],[NLSfB]],OpnameTabel[NL-SfB],OpnameTabel[Kenmerkvraag 9],"",0,1)&amp;""</f>
        <v/>
      </c>
      <c r="AB72" s="33" t="str">
        <f>_xlfn.XLOOKUP(Tabel1[[#This Row],[NLSfB]],OpnameTabel[NL-SfB],OpnameTabel[Kenmerkvraag 10],"",0,1)&amp;""</f>
        <v/>
      </c>
      <c r="AD72" s="120" t="str">
        <f>_xlfn.XLOOKUP(Tabel1[[#This Row],[NLSfB]],OpnameTabel[NL-SfB],OpnameTabel[PPO1],"",0,1)&amp;""</f>
        <v>WTR030-A</v>
      </c>
      <c r="AE72" s="112">
        <f>IF((LEN(Tabel1[[#This Row],[PPO code 1]])&lt;1),"",_xlfn.XLOOKUP(Tabel1[[#This Row],[PPO code 1]],Activiteitenoverzicht[PO - code],Activiteitenoverzicht[Jaar- freq],0))</f>
        <v>1</v>
      </c>
      <c r="AF72" s="121"/>
      <c r="AG72" s="122" t="str">
        <f>_xlfn.XLOOKUP(Tabel1[[#This Row],[NLSfB]],OpnameTabel[NL-SfB],OpnameTabel[PPO2],"",0,1)&amp;""</f>
        <v/>
      </c>
      <c r="AH72" s="111" t="str">
        <f>IF((LEN(Tabel1[[#This Row],[PPO code 2]])&lt;1),"",_xlfn.XLOOKUP(Tabel1[[#This Row],[PPO code 2]],Activiteitenoverzicht[PO - code],Activiteitenoverzicht[Jaar- freq],0))</f>
        <v/>
      </c>
      <c r="AI72" s="121"/>
      <c r="AJ72" s="122" t="str">
        <f>_xlfn.XLOOKUP(Tabel1[[#This Row],[NLSfB]],OpnameTabel[NL-SfB],OpnameTabel[PPO3],"",0,1)&amp;""</f>
        <v/>
      </c>
      <c r="AK72" s="111" t="str">
        <f>IF((LEN(Tabel1[[#This Row],[PPO code 3]])&lt;1),"",_xlfn.XLOOKUP(Tabel1[[#This Row],[PPO code 3]],Activiteitenoverzicht[PO - code],Activiteitenoverzicht[Jaar- freq],0))</f>
        <v/>
      </c>
      <c r="AL72" s="121"/>
      <c r="AM72" s="122" t="str">
        <f>_xlfn.XLOOKUP(Tabel1[[#This Row],[NLSfB]],OpnameTabel[NL-SfB],OpnameTabel[PPO4],"",0,1)&amp;""</f>
        <v/>
      </c>
      <c r="AN72" s="111" t="str">
        <f>IF((LEN(Tabel1[[#This Row],[PPO code 4]])&lt;1),"",_xlfn.XLOOKUP(Tabel1[[#This Row],[PPO code 4]],Activiteitenoverzicht[PO - code],Activiteitenoverzicht[Jaar- freq],0))</f>
        <v/>
      </c>
      <c r="AO72" s="121"/>
      <c r="AP72" s="123">
        <f>IF(ISNUMBER(Tabel1[[#This Row],[Freq 1]]),Tabel1[[#This Row],[Freq 1]]*Tabel1[[#This Row],[Prijs 1]],0)</f>
        <v>0</v>
      </c>
      <c r="AQ72" s="124">
        <f>IF(ISNUMBER(Tabel1[[#This Row],[Freq 2]]),Tabel1[[#This Row],[Freq 2]]*Tabel1[[#This Row],[Prijs 2]],0)</f>
        <v>0</v>
      </c>
      <c r="AR72" s="124">
        <f>IF(ISNUMBER(Tabel1[[#This Row],[Freq 3]]),Tabel1[[#This Row],[Freq 3]]*Tabel1[[#This Row],[Prijs 3]],0)</f>
        <v>0</v>
      </c>
      <c r="AS72" s="124">
        <f>IF(ISNUMBER(Tabel1[[#This Row],[Freq 4]]),Tabel1[[#This Row],[Freq 4]]*Tabel1[[#This Row],[Prijs 4]],0)</f>
        <v>0</v>
      </c>
      <c r="AT72" s="125">
        <f>SUM(Tabel1[[#This Row],[Totaal 1]:[Totaal 4]])</f>
        <v>0</v>
      </c>
    </row>
    <row r="73" spans="1:46" ht="14.25" customHeight="1" x14ac:dyDescent="0.2">
      <c r="A73" s="111">
        <v>1</v>
      </c>
      <c r="B73" s="111" t="s">
        <v>68</v>
      </c>
      <c r="C73" s="111" t="s">
        <v>69</v>
      </c>
      <c r="D73" s="111" t="s">
        <v>70</v>
      </c>
      <c r="E73" s="111">
        <v>10994</v>
      </c>
      <c r="F73" s="111" t="s">
        <v>199</v>
      </c>
      <c r="G73" s="32" t="s">
        <v>200</v>
      </c>
      <c r="H73" s="112" t="str">
        <f>_xlfn.XLOOKUP(Tabel1[[#This Row],[NLSfB]],OpnameTabel[NL-SfB],OpnameTabel[Omschrijving],"",0,1)</f>
        <v>Zonweringbesturing</v>
      </c>
      <c r="I73" s="32" t="str">
        <f>_xlfn.XLOOKUP(Tabel1[[#This Row],[NLSfB]],OpnameTabel[NL-SfB],OpnameTabel[Categorie],"",0,1)</f>
        <v>Beveiliging</v>
      </c>
      <c r="J73" s="32" t="s">
        <v>118</v>
      </c>
      <c r="L73" s="32">
        <v>1</v>
      </c>
      <c r="M73" s="32">
        <v>2008</v>
      </c>
      <c r="N73" s="32" t="s">
        <v>201</v>
      </c>
      <c r="O73" s="32" t="s">
        <v>202</v>
      </c>
      <c r="P73" s="32" t="str">
        <f>_xlfn.XLOOKUP(Tabel1[[#This Row],[NLSfB]],OpnameTabel[NL-SfB],OpnameTabel[Kenmerkvraag 4],"",0,1)&amp;""</f>
        <v>Bedieneenheden [stuks]</v>
      </c>
      <c r="Q73" s="33" t="s">
        <v>77</v>
      </c>
      <c r="R73" s="33" t="str">
        <f>_xlfn.XLOOKUP(Tabel1[[#This Row],[NLSfB]],OpnameTabel[NL-SfB],OpnameTabel[Kenmerkvraag 5],"",0,1)&amp;""</f>
        <v>Aut. sturing (zon)</v>
      </c>
      <c r="S73" s="33" t="s">
        <v>77</v>
      </c>
      <c r="T73" s="33" t="str">
        <f>_xlfn.XLOOKUP(Tabel1[[#This Row],[NLSfB]],OpnameTabel[NL-SfB],OpnameTabel[Kenmerkvraag 6],"",0,1)&amp;""</f>
        <v>Aut. Sturing (wind)</v>
      </c>
      <c r="U73" s="33" t="s">
        <v>77</v>
      </c>
      <c r="V73" s="33" t="str">
        <f>_xlfn.XLOOKUP(Tabel1[[#This Row],[NLSfB]],OpnameTabel[NL-SfB],OpnameTabel[Kenmerkvraag 7],"",0,1)&amp;""</f>
        <v/>
      </c>
      <c r="X73" s="33" t="str">
        <f>_xlfn.XLOOKUP(Tabel1[[#This Row],[NLSfB]],OpnameTabel[NL-SfB],OpnameTabel[Kenmerkvraag 8],"",0,1)&amp;""</f>
        <v/>
      </c>
      <c r="Z73" s="33" t="str">
        <f>_xlfn.XLOOKUP(Tabel1[[#This Row],[NLSfB]],OpnameTabel[NL-SfB],OpnameTabel[Kenmerkvraag 9],"",0,1)&amp;""</f>
        <v/>
      </c>
      <c r="AB73" s="33" t="str">
        <f>_xlfn.XLOOKUP(Tabel1[[#This Row],[NLSfB]],OpnameTabel[NL-SfB],OpnameTabel[Kenmerkvraag 10],"",0,1)&amp;""</f>
        <v/>
      </c>
      <c r="AD73" s="120" t="str">
        <f>_xlfn.XLOOKUP(Tabel1[[#This Row],[NLSfB]],OpnameTabel[NL-SfB],OpnameTabel[PPO1],"",0,1)&amp;""</f>
        <v>GVL010-A</v>
      </c>
      <c r="AE73" s="112">
        <f>IF((LEN(Tabel1[[#This Row],[PPO code 1]])&lt;1),"",_xlfn.XLOOKUP(Tabel1[[#This Row],[PPO code 1]],Activiteitenoverzicht[PO - code],Activiteitenoverzicht[Jaar- freq],0))</f>
        <v>0.5</v>
      </c>
      <c r="AF73" s="121"/>
      <c r="AG73" s="122" t="str">
        <f>_xlfn.XLOOKUP(Tabel1[[#This Row],[NLSfB]],OpnameTabel[NL-SfB],OpnameTabel[PPO2],"",0,1)&amp;""</f>
        <v>GVL030-A</v>
      </c>
      <c r="AH73" s="111">
        <f>IF((LEN(Tabel1[[#This Row],[PPO code 2]])&lt;1),"",_xlfn.XLOOKUP(Tabel1[[#This Row],[PPO code 2]],Activiteitenoverzicht[PO - code],Activiteitenoverzicht[Jaar- freq],0))</f>
        <v>0.5</v>
      </c>
      <c r="AI73" s="121"/>
      <c r="AJ73" s="122" t="str">
        <f>_xlfn.XLOOKUP(Tabel1[[#This Row],[NLSfB]],OpnameTabel[NL-SfB],OpnameTabel[PPO3],"",0,1)&amp;""</f>
        <v/>
      </c>
      <c r="AK73" s="111" t="str">
        <f>IF((LEN(Tabel1[[#This Row],[PPO code 3]])&lt;1),"",_xlfn.XLOOKUP(Tabel1[[#This Row],[PPO code 3]],Activiteitenoverzicht[PO - code],Activiteitenoverzicht[Jaar- freq],0))</f>
        <v/>
      </c>
      <c r="AL73" s="121"/>
      <c r="AM73" s="122" t="str">
        <f>_xlfn.XLOOKUP(Tabel1[[#This Row],[NLSfB]],OpnameTabel[NL-SfB],OpnameTabel[PPO4],"",0,1)&amp;""</f>
        <v/>
      </c>
      <c r="AN73" s="111" t="str">
        <f>IF((LEN(Tabel1[[#This Row],[PPO code 4]])&lt;1),"",_xlfn.XLOOKUP(Tabel1[[#This Row],[PPO code 4]],Activiteitenoverzicht[PO - code],Activiteitenoverzicht[Jaar- freq],0))</f>
        <v/>
      </c>
      <c r="AO73" s="121"/>
      <c r="AP73" s="123">
        <f>IF(ISNUMBER(Tabel1[[#This Row],[Freq 1]]),Tabel1[[#This Row],[Freq 1]]*Tabel1[[#This Row],[Prijs 1]],0)</f>
        <v>0</v>
      </c>
      <c r="AQ73" s="124">
        <f>IF(ISNUMBER(Tabel1[[#This Row],[Freq 2]]),Tabel1[[#This Row],[Freq 2]]*Tabel1[[#This Row],[Prijs 2]],0)</f>
        <v>0</v>
      </c>
      <c r="AR73" s="124">
        <f>IF(ISNUMBER(Tabel1[[#This Row],[Freq 3]]),Tabel1[[#This Row],[Freq 3]]*Tabel1[[#This Row],[Prijs 3]],0)</f>
        <v>0</v>
      </c>
      <c r="AS73" s="124">
        <f>IF(ISNUMBER(Tabel1[[#This Row],[Freq 4]]),Tabel1[[#This Row],[Freq 4]]*Tabel1[[#This Row],[Prijs 4]],0)</f>
        <v>0</v>
      </c>
      <c r="AT73" s="125">
        <f>SUM(Tabel1[[#This Row],[Totaal 1]:[Totaal 4]])</f>
        <v>0</v>
      </c>
    </row>
    <row r="74" spans="1:46" ht="14.25" customHeight="1" x14ac:dyDescent="0.2">
      <c r="A74" s="111">
        <v>1</v>
      </c>
      <c r="B74" s="111" t="s">
        <v>68</v>
      </c>
      <c r="C74" s="111" t="s">
        <v>69</v>
      </c>
      <c r="D74" s="111" t="s">
        <v>70</v>
      </c>
      <c r="E74" s="111">
        <v>10994</v>
      </c>
      <c r="F74" s="111" t="s">
        <v>203</v>
      </c>
      <c r="G74" s="32" t="s">
        <v>200</v>
      </c>
      <c r="H74" s="112" t="str">
        <f>_xlfn.XLOOKUP(Tabel1[[#This Row],[NLSfB]],OpnameTabel[NL-SfB],OpnameTabel[Omschrijving],"",0,1)</f>
        <v>Zonweringbesturing</v>
      </c>
      <c r="I74" s="32" t="str">
        <f>_xlfn.XLOOKUP(Tabel1[[#This Row],[NLSfB]],OpnameTabel[NL-SfB],OpnameTabel[Categorie],"",0,1)</f>
        <v>Beveiliging</v>
      </c>
      <c r="J74" s="32" t="s">
        <v>204</v>
      </c>
      <c r="L74" s="32">
        <v>96</v>
      </c>
      <c r="M74" s="32">
        <v>2008</v>
      </c>
      <c r="N74" s="32" t="s">
        <v>77</v>
      </c>
      <c r="O74" s="32" t="s">
        <v>77</v>
      </c>
      <c r="P74" s="32" t="str">
        <f>_xlfn.XLOOKUP(Tabel1[[#This Row],[NLSfB]],OpnameTabel[NL-SfB],OpnameTabel[Kenmerkvraag 4],"",0,1)&amp;""</f>
        <v>Bedieneenheden [stuks]</v>
      </c>
      <c r="Q74" s="33" t="s">
        <v>77</v>
      </c>
      <c r="R74" s="33" t="str">
        <f>_xlfn.XLOOKUP(Tabel1[[#This Row],[NLSfB]],OpnameTabel[NL-SfB],OpnameTabel[Kenmerkvraag 5],"",0,1)&amp;""</f>
        <v>Aut. sturing (zon)</v>
      </c>
      <c r="S74" s="33" t="s">
        <v>77</v>
      </c>
      <c r="T74" s="33" t="str">
        <f>_xlfn.XLOOKUP(Tabel1[[#This Row],[NLSfB]],OpnameTabel[NL-SfB],OpnameTabel[Kenmerkvraag 6],"",0,1)&amp;""</f>
        <v>Aut. Sturing (wind)</v>
      </c>
      <c r="U74" s="33" t="s">
        <v>77</v>
      </c>
      <c r="V74" s="33" t="str">
        <f>_xlfn.XLOOKUP(Tabel1[[#This Row],[NLSfB]],OpnameTabel[NL-SfB],OpnameTabel[Kenmerkvraag 7],"",0,1)&amp;""</f>
        <v/>
      </c>
      <c r="X74" s="33" t="str">
        <f>_xlfn.XLOOKUP(Tabel1[[#This Row],[NLSfB]],OpnameTabel[NL-SfB],OpnameTabel[Kenmerkvraag 8],"",0,1)&amp;""</f>
        <v/>
      </c>
      <c r="Z74" s="33" t="str">
        <f>_xlfn.XLOOKUP(Tabel1[[#This Row],[NLSfB]],OpnameTabel[NL-SfB],OpnameTabel[Kenmerkvraag 9],"",0,1)&amp;""</f>
        <v/>
      </c>
      <c r="AB74" s="33" t="str">
        <f>_xlfn.XLOOKUP(Tabel1[[#This Row],[NLSfB]],OpnameTabel[NL-SfB],OpnameTabel[Kenmerkvraag 10],"",0,1)&amp;""</f>
        <v/>
      </c>
      <c r="AD74" s="120" t="str">
        <f>_xlfn.XLOOKUP(Tabel1[[#This Row],[NLSfB]],OpnameTabel[NL-SfB],OpnameTabel[PPO1],"",0,1)&amp;""</f>
        <v>GVL010-A</v>
      </c>
      <c r="AE74" s="112">
        <f>IF((LEN(Tabel1[[#This Row],[PPO code 1]])&lt;1),"",_xlfn.XLOOKUP(Tabel1[[#This Row],[PPO code 1]],Activiteitenoverzicht[PO - code],Activiteitenoverzicht[Jaar- freq],0))</f>
        <v>0.5</v>
      </c>
      <c r="AF74" s="121"/>
      <c r="AG74" s="122" t="str">
        <f>_xlfn.XLOOKUP(Tabel1[[#This Row],[NLSfB]],OpnameTabel[NL-SfB],OpnameTabel[PPO2],"",0,1)&amp;""</f>
        <v>GVL030-A</v>
      </c>
      <c r="AH74" s="111">
        <f>IF((LEN(Tabel1[[#This Row],[PPO code 2]])&lt;1),"",_xlfn.XLOOKUP(Tabel1[[#This Row],[PPO code 2]],Activiteitenoverzicht[PO - code],Activiteitenoverzicht[Jaar- freq],0))</f>
        <v>0.5</v>
      </c>
      <c r="AI74" s="121"/>
      <c r="AJ74" s="122" t="str">
        <f>_xlfn.XLOOKUP(Tabel1[[#This Row],[NLSfB]],OpnameTabel[NL-SfB],OpnameTabel[PPO3],"",0,1)&amp;""</f>
        <v/>
      </c>
      <c r="AK74" s="111" t="str">
        <f>IF((LEN(Tabel1[[#This Row],[PPO code 3]])&lt;1),"",_xlfn.XLOOKUP(Tabel1[[#This Row],[PPO code 3]],Activiteitenoverzicht[PO - code],Activiteitenoverzicht[Jaar- freq],0))</f>
        <v/>
      </c>
      <c r="AL74" s="121"/>
      <c r="AM74" s="122" t="str">
        <f>_xlfn.XLOOKUP(Tabel1[[#This Row],[NLSfB]],OpnameTabel[NL-SfB],OpnameTabel[PPO4],"",0,1)&amp;""</f>
        <v/>
      </c>
      <c r="AN74" s="111" t="str">
        <f>IF((LEN(Tabel1[[#This Row],[PPO code 4]])&lt;1),"",_xlfn.XLOOKUP(Tabel1[[#This Row],[PPO code 4]],Activiteitenoverzicht[PO - code],Activiteitenoverzicht[Jaar- freq],0))</f>
        <v/>
      </c>
      <c r="AO74" s="121"/>
      <c r="AP74" s="123">
        <f>IF(ISNUMBER(Tabel1[[#This Row],[Freq 1]]),Tabel1[[#This Row],[Freq 1]]*Tabel1[[#This Row],[Prijs 1]],0)</f>
        <v>0</v>
      </c>
      <c r="AQ74" s="124">
        <f>IF(ISNUMBER(Tabel1[[#This Row],[Freq 2]]),Tabel1[[#This Row],[Freq 2]]*Tabel1[[#This Row],[Prijs 2]],0)</f>
        <v>0</v>
      </c>
      <c r="AR74" s="124">
        <f>IF(ISNUMBER(Tabel1[[#This Row],[Freq 3]]),Tabel1[[#This Row],[Freq 3]]*Tabel1[[#This Row],[Prijs 3]],0)</f>
        <v>0</v>
      </c>
      <c r="AS74" s="124">
        <f>IF(ISNUMBER(Tabel1[[#This Row],[Freq 4]]),Tabel1[[#This Row],[Freq 4]]*Tabel1[[#This Row],[Prijs 4]],0)</f>
        <v>0</v>
      </c>
      <c r="AT74" s="125">
        <f>SUM(Tabel1[[#This Row],[Totaal 1]:[Totaal 4]])</f>
        <v>0</v>
      </c>
    </row>
    <row r="75" spans="1:46" ht="14.25" customHeight="1" x14ac:dyDescent="0.2">
      <c r="A75" s="111">
        <v>1</v>
      </c>
      <c r="B75" s="111" t="s">
        <v>68</v>
      </c>
      <c r="C75" s="111" t="s">
        <v>69</v>
      </c>
      <c r="D75" s="111" t="s">
        <v>70</v>
      </c>
      <c r="E75" s="111">
        <v>10994</v>
      </c>
      <c r="F75" s="111" t="s">
        <v>205</v>
      </c>
      <c r="G75" s="32" t="s">
        <v>79</v>
      </c>
      <c r="H75" s="112" t="str">
        <f>_xlfn.XLOOKUP(Tabel1[[#This Row],[NLSfB]],OpnameTabel[NL-SfB],OpnameTabel[Omschrijving],"",0,1)</f>
        <v>Elektrische boiler</v>
      </c>
      <c r="I75" s="32" t="str">
        <f>_xlfn.XLOOKUP(Tabel1[[#This Row],[NLSfB]],OpnameTabel[NL-SfB],OpnameTabel[Categorie],"",0,1)</f>
        <v>Water</v>
      </c>
      <c r="J75" s="32" t="s">
        <v>107</v>
      </c>
      <c r="L75" s="32">
        <v>2</v>
      </c>
      <c r="M75" s="32">
        <v>2009</v>
      </c>
      <c r="N75" s="32" t="s">
        <v>81</v>
      </c>
      <c r="O75" s="32" t="s">
        <v>82</v>
      </c>
      <c r="P75" s="32" t="str">
        <f>_xlfn.XLOOKUP(Tabel1[[#This Row],[NLSfB]],OpnameTabel[NL-SfB],OpnameTabel[Kenmerkvraag 4],"",0,1)&amp;""</f>
        <v>Inhoud [L]</v>
      </c>
      <c r="Q75" s="33">
        <v>15</v>
      </c>
      <c r="R75" s="33" t="str">
        <f>_xlfn.XLOOKUP(Tabel1[[#This Row],[NLSfB]],OpnameTabel[NL-SfB],OpnameTabel[Kenmerkvraag 5],"",0,1)&amp;""</f>
        <v>Vermogen [kW]</v>
      </c>
      <c r="S75" s="33">
        <v>2.2000000000000002</v>
      </c>
      <c r="T75" s="33" t="str">
        <f>_xlfn.XLOOKUP(Tabel1[[#This Row],[NLSfB]],OpnameTabel[NL-SfB],OpnameTabel[Kenmerkvraag 6],"",0,1)&amp;""</f>
        <v/>
      </c>
      <c r="V75" s="33" t="str">
        <f>_xlfn.XLOOKUP(Tabel1[[#This Row],[NLSfB]],OpnameTabel[NL-SfB],OpnameTabel[Kenmerkvraag 7],"",0,1)&amp;""</f>
        <v/>
      </c>
      <c r="X75" s="33" t="str">
        <f>_xlfn.XLOOKUP(Tabel1[[#This Row],[NLSfB]],OpnameTabel[NL-SfB],OpnameTabel[Kenmerkvraag 8],"",0,1)&amp;""</f>
        <v/>
      </c>
      <c r="Z75" s="33" t="str">
        <f>_xlfn.XLOOKUP(Tabel1[[#This Row],[NLSfB]],OpnameTabel[NL-SfB],OpnameTabel[Kenmerkvraag 9],"",0,1)&amp;""</f>
        <v/>
      </c>
      <c r="AB75" s="33" t="str">
        <f>_xlfn.XLOOKUP(Tabel1[[#This Row],[NLSfB]],OpnameTabel[NL-SfB],OpnameTabel[Kenmerkvraag 10],"",0,1)&amp;""</f>
        <v/>
      </c>
      <c r="AD75" s="120" t="str">
        <f>_xlfn.XLOOKUP(Tabel1[[#This Row],[NLSfB]],OpnameTabel[NL-SfB],OpnameTabel[PPO1],"",0,1)&amp;""</f>
        <v>WTR030-A</v>
      </c>
      <c r="AE75" s="112">
        <f>IF((LEN(Tabel1[[#This Row],[PPO code 1]])&lt;1),"",_xlfn.XLOOKUP(Tabel1[[#This Row],[PPO code 1]],Activiteitenoverzicht[PO - code],Activiteitenoverzicht[Jaar- freq],0))</f>
        <v>1</v>
      </c>
      <c r="AF75" s="121"/>
      <c r="AG75" s="122" t="str">
        <f>_xlfn.XLOOKUP(Tabel1[[#This Row],[NLSfB]],OpnameTabel[NL-SfB],OpnameTabel[PPO2],"",0,1)&amp;""</f>
        <v/>
      </c>
      <c r="AH75" s="111" t="str">
        <f>IF((LEN(Tabel1[[#This Row],[PPO code 2]])&lt;1),"",_xlfn.XLOOKUP(Tabel1[[#This Row],[PPO code 2]],Activiteitenoverzicht[PO - code],Activiteitenoverzicht[Jaar- freq],0))</f>
        <v/>
      </c>
      <c r="AI75" s="121"/>
      <c r="AJ75" s="122" t="str">
        <f>_xlfn.XLOOKUP(Tabel1[[#This Row],[NLSfB]],OpnameTabel[NL-SfB],OpnameTabel[PPO3],"",0,1)&amp;""</f>
        <v/>
      </c>
      <c r="AK75" s="111" t="str">
        <f>IF((LEN(Tabel1[[#This Row],[PPO code 3]])&lt;1),"",_xlfn.XLOOKUP(Tabel1[[#This Row],[PPO code 3]],Activiteitenoverzicht[PO - code],Activiteitenoverzicht[Jaar- freq],0))</f>
        <v/>
      </c>
      <c r="AL75" s="121"/>
      <c r="AM75" s="122" t="str">
        <f>_xlfn.XLOOKUP(Tabel1[[#This Row],[NLSfB]],OpnameTabel[NL-SfB],OpnameTabel[PPO4],"",0,1)&amp;""</f>
        <v/>
      </c>
      <c r="AN75" s="111" t="str">
        <f>IF((LEN(Tabel1[[#This Row],[PPO code 4]])&lt;1),"",_xlfn.XLOOKUP(Tabel1[[#This Row],[PPO code 4]],Activiteitenoverzicht[PO - code],Activiteitenoverzicht[Jaar- freq],0))</f>
        <v/>
      </c>
      <c r="AO75" s="121"/>
      <c r="AP75" s="123">
        <f>IF(ISNUMBER(Tabel1[[#This Row],[Freq 1]]),Tabel1[[#This Row],[Freq 1]]*Tabel1[[#This Row],[Prijs 1]],0)</f>
        <v>0</v>
      </c>
      <c r="AQ75" s="124">
        <f>IF(ISNUMBER(Tabel1[[#This Row],[Freq 2]]),Tabel1[[#This Row],[Freq 2]]*Tabel1[[#This Row],[Prijs 2]],0)</f>
        <v>0</v>
      </c>
      <c r="AR75" s="124">
        <f>IF(ISNUMBER(Tabel1[[#This Row],[Freq 3]]),Tabel1[[#This Row],[Freq 3]]*Tabel1[[#This Row],[Prijs 3]],0)</f>
        <v>0</v>
      </c>
      <c r="AS75" s="124">
        <f>IF(ISNUMBER(Tabel1[[#This Row],[Freq 4]]),Tabel1[[#This Row],[Freq 4]]*Tabel1[[#This Row],[Prijs 4]],0)</f>
        <v>0</v>
      </c>
      <c r="AT75" s="125">
        <f>SUM(Tabel1[[#This Row],[Totaal 1]:[Totaal 4]])</f>
        <v>0</v>
      </c>
    </row>
    <row r="76" spans="1:46" ht="14.25" customHeight="1" x14ac:dyDescent="0.2">
      <c r="A76" s="111">
        <v>1</v>
      </c>
      <c r="B76" s="111" t="s">
        <v>68</v>
      </c>
      <c r="C76" s="111" t="s">
        <v>69</v>
      </c>
      <c r="D76" s="111" t="s">
        <v>70</v>
      </c>
      <c r="E76" s="111">
        <v>10994</v>
      </c>
      <c r="F76" s="111" t="s">
        <v>206</v>
      </c>
      <c r="G76" s="32" t="s">
        <v>79</v>
      </c>
      <c r="H76" s="112" t="str">
        <f>_xlfn.XLOOKUP(Tabel1[[#This Row],[NLSfB]],OpnameTabel[NL-SfB],OpnameTabel[Omschrijving],"",0,1)</f>
        <v>Elektrische boiler</v>
      </c>
      <c r="I76" s="32" t="str">
        <f>_xlfn.XLOOKUP(Tabel1[[#This Row],[NLSfB]],OpnameTabel[NL-SfB],OpnameTabel[Categorie],"",0,1)</f>
        <v>Water</v>
      </c>
      <c r="J76" s="32" t="s">
        <v>107</v>
      </c>
      <c r="L76" s="32">
        <v>1</v>
      </c>
      <c r="M76" s="32">
        <v>2016</v>
      </c>
      <c r="N76" s="32" t="s">
        <v>81</v>
      </c>
      <c r="O76" s="32" t="s">
        <v>207</v>
      </c>
      <c r="P76" s="32" t="str">
        <f>_xlfn.XLOOKUP(Tabel1[[#This Row],[NLSfB]],OpnameTabel[NL-SfB],OpnameTabel[Kenmerkvraag 4],"",0,1)&amp;""</f>
        <v>Inhoud [L]</v>
      </c>
      <c r="Q76" s="33">
        <v>120</v>
      </c>
      <c r="R76" s="33" t="str">
        <f>_xlfn.XLOOKUP(Tabel1[[#This Row],[NLSfB]],OpnameTabel[NL-SfB],OpnameTabel[Kenmerkvraag 5],"",0,1)&amp;""</f>
        <v>Vermogen [kW]</v>
      </c>
      <c r="S76" s="33">
        <v>8.5</v>
      </c>
      <c r="T76" s="33" t="str">
        <f>_xlfn.XLOOKUP(Tabel1[[#This Row],[NLSfB]],OpnameTabel[NL-SfB],OpnameTabel[Kenmerkvraag 6],"",0,1)&amp;""</f>
        <v/>
      </c>
      <c r="V76" s="33" t="str">
        <f>_xlfn.XLOOKUP(Tabel1[[#This Row],[NLSfB]],OpnameTabel[NL-SfB],OpnameTabel[Kenmerkvraag 7],"",0,1)&amp;""</f>
        <v/>
      </c>
      <c r="X76" s="33" t="str">
        <f>_xlfn.XLOOKUP(Tabel1[[#This Row],[NLSfB]],OpnameTabel[NL-SfB],OpnameTabel[Kenmerkvraag 8],"",0,1)&amp;""</f>
        <v/>
      </c>
      <c r="Z76" s="33" t="str">
        <f>_xlfn.XLOOKUP(Tabel1[[#This Row],[NLSfB]],OpnameTabel[NL-SfB],OpnameTabel[Kenmerkvraag 9],"",0,1)&amp;""</f>
        <v/>
      </c>
      <c r="AB76" s="33" t="str">
        <f>_xlfn.XLOOKUP(Tabel1[[#This Row],[NLSfB]],OpnameTabel[NL-SfB],OpnameTabel[Kenmerkvraag 10],"",0,1)&amp;""</f>
        <v/>
      </c>
      <c r="AD76" s="120" t="str">
        <f>_xlfn.XLOOKUP(Tabel1[[#This Row],[NLSfB]],OpnameTabel[NL-SfB],OpnameTabel[PPO1],"",0,1)&amp;""</f>
        <v>WTR030-A</v>
      </c>
      <c r="AE76" s="112">
        <f>IF((LEN(Tabel1[[#This Row],[PPO code 1]])&lt;1),"",_xlfn.XLOOKUP(Tabel1[[#This Row],[PPO code 1]],Activiteitenoverzicht[PO - code],Activiteitenoverzicht[Jaar- freq],0))</f>
        <v>1</v>
      </c>
      <c r="AF76" s="121"/>
      <c r="AG76" s="122" t="str">
        <f>_xlfn.XLOOKUP(Tabel1[[#This Row],[NLSfB]],OpnameTabel[NL-SfB],OpnameTabel[PPO2],"",0,1)&amp;""</f>
        <v/>
      </c>
      <c r="AH76" s="111" t="str">
        <f>IF((LEN(Tabel1[[#This Row],[PPO code 2]])&lt;1),"",_xlfn.XLOOKUP(Tabel1[[#This Row],[PPO code 2]],Activiteitenoverzicht[PO - code],Activiteitenoverzicht[Jaar- freq],0))</f>
        <v/>
      </c>
      <c r="AI76" s="121"/>
      <c r="AJ76" s="122" t="str">
        <f>_xlfn.XLOOKUP(Tabel1[[#This Row],[NLSfB]],OpnameTabel[NL-SfB],OpnameTabel[PPO3],"",0,1)&amp;""</f>
        <v/>
      </c>
      <c r="AK76" s="111" t="str">
        <f>IF((LEN(Tabel1[[#This Row],[PPO code 3]])&lt;1),"",_xlfn.XLOOKUP(Tabel1[[#This Row],[PPO code 3]],Activiteitenoverzicht[PO - code],Activiteitenoverzicht[Jaar- freq],0))</f>
        <v/>
      </c>
      <c r="AL76" s="121"/>
      <c r="AM76" s="122" t="str">
        <f>_xlfn.XLOOKUP(Tabel1[[#This Row],[NLSfB]],OpnameTabel[NL-SfB],OpnameTabel[PPO4],"",0,1)&amp;""</f>
        <v/>
      </c>
      <c r="AN76" s="111" t="str">
        <f>IF((LEN(Tabel1[[#This Row],[PPO code 4]])&lt;1),"",_xlfn.XLOOKUP(Tabel1[[#This Row],[PPO code 4]],Activiteitenoverzicht[PO - code],Activiteitenoverzicht[Jaar- freq],0))</f>
        <v/>
      </c>
      <c r="AO76" s="121"/>
      <c r="AP76" s="123">
        <f>IF(ISNUMBER(Tabel1[[#This Row],[Freq 1]]),Tabel1[[#This Row],[Freq 1]]*Tabel1[[#This Row],[Prijs 1]],0)</f>
        <v>0</v>
      </c>
      <c r="AQ76" s="124">
        <f>IF(ISNUMBER(Tabel1[[#This Row],[Freq 2]]),Tabel1[[#This Row],[Freq 2]]*Tabel1[[#This Row],[Prijs 2]],0)</f>
        <v>0</v>
      </c>
      <c r="AR76" s="124">
        <f>IF(ISNUMBER(Tabel1[[#This Row],[Freq 3]]),Tabel1[[#This Row],[Freq 3]]*Tabel1[[#This Row],[Prijs 3]],0)</f>
        <v>0</v>
      </c>
      <c r="AS76" s="124">
        <f>IF(ISNUMBER(Tabel1[[#This Row],[Freq 4]]),Tabel1[[#This Row],[Freq 4]]*Tabel1[[#This Row],[Prijs 4]],0)</f>
        <v>0</v>
      </c>
      <c r="AT76" s="125">
        <f>SUM(Tabel1[[#This Row],[Totaal 1]:[Totaal 4]])</f>
        <v>0</v>
      </c>
    </row>
    <row r="77" spans="1:46" ht="14.25" customHeight="1" x14ac:dyDescent="0.2">
      <c r="A77" s="111">
        <v>1</v>
      </c>
      <c r="B77" s="111" t="s">
        <v>68</v>
      </c>
      <c r="C77" s="111" t="s">
        <v>69</v>
      </c>
      <c r="D77" s="111" t="s">
        <v>70</v>
      </c>
      <c r="E77" s="111">
        <v>10994</v>
      </c>
      <c r="F77" s="111" t="s">
        <v>208</v>
      </c>
      <c r="G77" s="32" t="s">
        <v>209</v>
      </c>
      <c r="H77" s="112" t="str">
        <f>_xlfn.XLOOKUP(Tabel1[[#This Row],[NLSfB]],OpnameTabel[NL-SfB],OpnameTabel[Omschrijving],"",0,1)</f>
        <v>Lichtmast</v>
      </c>
      <c r="I77" s="32" t="str">
        <f>_xlfn.XLOOKUP(Tabel1[[#This Row],[NLSfB]],OpnameTabel[NL-SfB],OpnameTabel[Categorie],"",0,1)</f>
        <v>Terrein</v>
      </c>
      <c r="J77" s="32" t="s">
        <v>204</v>
      </c>
      <c r="L77" s="32">
        <v>6</v>
      </c>
      <c r="M77" s="32">
        <v>2008</v>
      </c>
      <c r="N77" s="32" t="s">
        <v>77</v>
      </c>
      <c r="O77" s="32" t="s">
        <v>77</v>
      </c>
      <c r="P77" s="32" t="str">
        <f>_xlfn.XLOOKUP(Tabel1[[#This Row],[NLSfB]],OpnameTabel[NL-SfB],OpnameTabel[Kenmerkvraag 4],"",0,1)&amp;""</f>
        <v>Uitvoering</v>
      </c>
      <c r="Q77" s="33" t="s">
        <v>77</v>
      </c>
      <c r="R77" s="33" t="str">
        <f>_xlfn.XLOOKUP(Tabel1[[#This Row],[NLSfB]],OpnameTabel[NL-SfB],OpnameTabel[Kenmerkvraag 5],"",0,1)&amp;""</f>
        <v>Lichtbrontype</v>
      </c>
      <c r="S77" s="33" t="s">
        <v>77</v>
      </c>
      <c r="T77" s="33" t="str">
        <f>_xlfn.XLOOKUP(Tabel1[[#This Row],[NLSfB]],OpnameTabel[NL-SfB],OpnameTabel[Kenmerkvraag 6],"",0,1)&amp;""</f>
        <v>Vermogen per eenheid [W]</v>
      </c>
      <c r="U77" s="33" t="s">
        <v>77</v>
      </c>
      <c r="V77" s="33" t="str">
        <f>_xlfn.XLOOKUP(Tabel1[[#This Row],[NLSfB]],OpnameTabel[NL-SfB],OpnameTabel[Kenmerkvraag 7],"",0,1)&amp;""</f>
        <v>Armaturen op mast [stuks]</v>
      </c>
      <c r="W77" s="33" t="s">
        <v>77</v>
      </c>
      <c r="X77" s="33" t="str">
        <f>_xlfn.XLOOKUP(Tabel1[[#This Row],[NLSfB]],OpnameTabel[NL-SfB],OpnameTabel[Kenmerkvraag 8],"",0,1)&amp;""</f>
        <v/>
      </c>
      <c r="Z77" s="33" t="str">
        <f>_xlfn.XLOOKUP(Tabel1[[#This Row],[NLSfB]],OpnameTabel[NL-SfB],OpnameTabel[Kenmerkvraag 9],"",0,1)&amp;""</f>
        <v/>
      </c>
      <c r="AB77" s="33" t="str">
        <f>_xlfn.XLOOKUP(Tabel1[[#This Row],[NLSfB]],OpnameTabel[NL-SfB],OpnameTabel[Kenmerkvraag 10],"",0,1)&amp;""</f>
        <v/>
      </c>
      <c r="AD77" s="120" t="str">
        <f>_xlfn.XLOOKUP(Tabel1[[#This Row],[NLSfB]],OpnameTabel[NL-SfB],OpnameTabel[PPO1],"",0,1)&amp;""</f>
        <v>SIG100-A</v>
      </c>
      <c r="AE77" s="112">
        <f>IF((LEN(Tabel1[[#This Row],[PPO code 1]])&lt;1),"",_xlfn.XLOOKUP(Tabel1[[#This Row],[PPO code 1]],Activiteitenoverzicht[PO - code],Activiteitenoverzicht[Jaar- freq],0))</f>
        <v>2</v>
      </c>
      <c r="AF77" s="121"/>
      <c r="AG77" s="122" t="str">
        <f>_xlfn.XLOOKUP(Tabel1[[#This Row],[NLSfB]],OpnameTabel[NL-SfB],OpnameTabel[PPO2],"",0,1)&amp;""</f>
        <v/>
      </c>
      <c r="AH77" s="111" t="str">
        <f>IF((LEN(Tabel1[[#This Row],[PPO code 2]])&lt;1),"",_xlfn.XLOOKUP(Tabel1[[#This Row],[PPO code 2]],Activiteitenoverzicht[PO - code],Activiteitenoverzicht[Jaar- freq],0))</f>
        <v/>
      </c>
      <c r="AI77" s="121"/>
      <c r="AJ77" s="122" t="str">
        <f>_xlfn.XLOOKUP(Tabel1[[#This Row],[NLSfB]],OpnameTabel[NL-SfB],OpnameTabel[PPO3],"",0,1)&amp;""</f>
        <v/>
      </c>
      <c r="AK77" s="111" t="str">
        <f>IF((LEN(Tabel1[[#This Row],[PPO code 3]])&lt;1),"",_xlfn.XLOOKUP(Tabel1[[#This Row],[PPO code 3]],Activiteitenoverzicht[PO - code],Activiteitenoverzicht[Jaar- freq],0))</f>
        <v/>
      </c>
      <c r="AL77" s="121"/>
      <c r="AM77" s="122" t="str">
        <f>_xlfn.XLOOKUP(Tabel1[[#This Row],[NLSfB]],OpnameTabel[NL-SfB],OpnameTabel[PPO4],"",0,1)&amp;""</f>
        <v/>
      </c>
      <c r="AN77" s="111" t="str">
        <f>IF((LEN(Tabel1[[#This Row],[PPO code 4]])&lt;1),"",_xlfn.XLOOKUP(Tabel1[[#This Row],[PPO code 4]],Activiteitenoverzicht[PO - code],Activiteitenoverzicht[Jaar- freq],0))</f>
        <v/>
      </c>
      <c r="AO77" s="121"/>
      <c r="AP77" s="123">
        <f>IF(ISNUMBER(Tabel1[[#This Row],[Freq 1]]),Tabel1[[#This Row],[Freq 1]]*Tabel1[[#This Row],[Prijs 1]],0)</f>
        <v>0</v>
      </c>
      <c r="AQ77" s="124">
        <f>IF(ISNUMBER(Tabel1[[#This Row],[Freq 2]]),Tabel1[[#This Row],[Freq 2]]*Tabel1[[#This Row],[Prijs 2]],0)</f>
        <v>0</v>
      </c>
      <c r="AR77" s="124">
        <f>IF(ISNUMBER(Tabel1[[#This Row],[Freq 3]]),Tabel1[[#This Row],[Freq 3]]*Tabel1[[#This Row],[Prijs 3]],0)</f>
        <v>0</v>
      </c>
      <c r="AS77" s="124">
        <f>IF(ISNUMBER(Tabel1[[#This Row],[Freq 4]]),Tabel1[[#This Row],[Freq 4]]*Tabel1[[#This Row],[Prijs 4]],0)</f>
        <v>0</v>
      </c>
      <c r="AT77" s="125">
        <f>SUM(Tabel1[[#This Row],[Totaal 1]:[Totaal 4]])</f>
        <v>0</v>
      </c>
    </row>
    <row r="78" spans="1:46" ht="14.25" customHeight="1" x14ac:dyDescent="0.2">
      <c r="A78" s="111">
        <v>1</v>
      </c>
      <c r="B78" s="111" t="s">
        <v>68</v>
      </c>
      <c r="C78" s="111" t="s">
        <v>69</v>
      </c>
      <c r="D78" s="111" t="s">
        <v>70</v>
      </c>
      <c r="E78" s="111">
        <v>10994</v>
      </c>
      <c r="F78" s="111" t="s">
        <v>210</v>
      </c>
      <c r="G78" s="32" t="s">
        <v>209</v>
      </c>
      <c r="H78" s="112" t="str">
        <f>_xlfn.XLOOKUP(Tabel1[[#This Row],[NLSfB]],OpnameTabel[NL-SfB],OpnameTabel[Omschrijving],"",0,1)</f>
        <v>Lichtmast</v>
      </c>
      <c r="I78" s="32" t="str">
        <f>_xlfn.XLOOKUP(Tabel1[[#This Row],[NLSfB]],OpnameTabel[NL-SfB],OpnameTabel[Categorie],"",0,1)</f>
        <v>Terrein</v>
      </c>
      <c r="J78" s="32" t="s">
        <v>204</v>
      </c>
      <c r="L78" s="32">
        <v>5</v>
      </c>
      <c r="M78" s="32">
        <v>2008</v>
      </c>
      <c r="N78" s="32" t="s">
        <v>77</v>
      </c>
      <c r="O78" s="32" t="s">
        <v>77</v>
      </c>
      <c r="P78" s="32" t="str">
        <f>_xlfn.XLOOKUP(Tabel1[[#This Row],[NLSfB]],OpnameTabel[NL-SfB],OpnameTabel[Kenmerkvraag 4],"",0,1)&amp;""</f>
        <v>Uitvoering</v>
      </c>
      <c r="Q78" s="33" t="s">
        <v>77</v>
      </c>
      <c r="R78" s="33" t="str">
        <f>_xlfn.XLOOKUP(Tabel1[[#This Row],[NLSfB]],OpnameTabel[NL-SfB],OpnameTabel[Kenmerkvraag 5],"",0,1)&amp;""</f>
        <v>Lichtbrontype</v>
      </c>
      <c r="S78" s="33" t="s">
        <v>77</v>
      </c>
      <c r="T78" s="33" t="str">
        <f>_xlfn.XLOOKUP(Tabel1[[#This Row],[NLSfB]],OpnameTabel[NL-SfB],OpnameTabel[Kenmerkvraag 6],"",0,1)&amp;""</f>
        <v>Vermogen per eenheid [W]</v>
      </c>
      <c r="U78" s="33" t="s">
        <v>77</v>
      </c>
      <c r="V78" s="33" t="str">
        <f>_xlfn.XLOOKUP(Tabel1[[#This Row],[NLSfB]],OpnameTabel[NL-SfB],OpnameTabel[Kenmerkvraag 7],"",0,1)&amp;""</f>
        <v>Armaturen op mast [stuks]</v>
      </c>
      <c r="W78" s="33" t="s">
        <v>77</v>
      </c>
      <c r="X78" s="33" t="str">
        <f>_xlfn.XLOOKUP(Tabel1[[#This Row],[NLSfB]],OpnameTabel[NL-SfB],OpnameTabel[Kenmerkvraag 8],"",0,1)&amp;""</f>
        <v/>
      </c>
      <c r="Z78" s="33" t="str">
        <f>_xlfn.XLOOKUP(Tabel1[[#This Row],[NLSfB]],OpnameTabel[NL-SfB],OpnameTabel[Kenmerkvraag 9],"",0,1)&amp;""</f>
        <v/>
      </c>
      <c r="AB78" s="33" t="str">
        <f>_xlfn.XLOOKUP(Tabel1[[#This Row],[NLSfB]],OpnameTabel[NL-SfB],OpnameTabel[Kenmerkvraag 10],"",0,1)&amp;""</f>
        <v/>
      </c>
      <c r="AD78" s="120" t="str">
        <f>_xlfn.XLOOKUP(Tabel1[[#This Row],[NLSfB]],OpnameTabel[NL-SfB],OpnameTabel[PPO1],"",0,1)&amp;""</f>
        <v>SIG100-A</v>
      </c>
      <c r="AE78" s="112">
        <f>IF((LEN(Tabel1[[#This Row],[PPO code 1]])&lt;1),"",_xlfn.XLOOKUP(Tabel1[[#This Row],[PPO code 1]],Activiteitenoverzicht[PO - code],Activiteitenoverzicht[Jaar- freq],0))</f>
        <v>2</v>
      </c>
      <c r="AF78" s="121"/>
      <c r="AG78" s="122" t="str">
        <f>_xlfn.XLOOKUP(Tabel1[[#This Row],[NLSfB]],OpnameTabel[NL-SfB],OpnameTabel[PPO2],"",0,1)&amp;""</f>
        <v/>
      </c>
      <c r="AH78" s="111" t="str">
        <f>IF((LEN(Tabel1[[#This Row],[PPO code 2]])&lt;1),"",_xlfn.XLOOKUP(Tabel1[[#This Row],[PPO code 2]],Activiteitenoverzicht[PO - code],Activiteitenoverzicht[Jaar- freq],0))</f>
        <v/>
      </c>
      <c r="AI78" s="121"/>
      <c r="AJ78" s="122" t="str">
        <f>_xlfn.XLOOKUP(Tabel1[[#This Row],[NLSfB]],OpnameTabel[NL-SfB],OpnameTabel[PPO3],"",0,1)&amp;""</f>
        <v/>
      </c>
      <c r="AK78" s="111" t="str">
        <f>IF((LEN(Tabel1[[#This Row],[PPO code 3]])&lt;1),"",_xlfn.XLOOKUP(Tabel1[[#This Row],[PPO code 3]],Activiteitenoverzicht[PO - code],Activiteitenoverzicht[Jaar- freq],0))</f>
        <v/>
      </c>
      <c r="AL78" s="121"/>
      <c r="AM78" s="122" t="str">
        <f>_xlfn.XLOOKUP(Tabel1[[#This Row],[NLSfB]],OpnameTabel[NL-SfB],OpnameTabel[PPO4],"",0,1)&amp;""</f>
        <v/>
      </c>
      <c r="AN78" s="111" t="str">
        <f>IF((LEN(Tabel1[[#This Row],[PPO code 4]])&lt;1),"",_xlfn.XLOOKUP(Tabel1[[#This Row],[PPO code 4]],Activiteitenoverzicht[PO - code],Activiteitenoverzicht[Jaar- freq],0))</f>
        <v/>
      </c>
      <c r="AO78" s="121"/>
      <c r="AP78" s="123">
        <f>IF(ISNUMBER(Tabel1[[#This Row],[Freq 1]]),Tabel1[[#This Row],[Freq 1]]*Tabel1[[#This Row],[Prijs 1]],0)</f>
        <v>0</v>
      </c>
      <c r="AQ78" s="124">
        <f>IF(ISNUMBER(Tabel1[[#This Row],[Freq 2]]),Tabel1[[#This Row],[Freq 2]]*Tabel1[[#This Row],[Prijs 2]],0)</f>
        <v>0</v>
      </c>
      <c r="AR78" s="124">
        <f>IF(ISNUMBER(Tabel1[[#This Row],[Freq 3]]),Tabel1[[#This Row],[Freq 3]]*Tabel1[[#This Row],[Prijs 3]],0)</f>
        <v>0</v>
      </c>
      <c r="AS78" s="124">
        <f>IF(ISNUMBER(Tabel1[[#This Row],[Freq 4]]),Tabel1[[#This Row],[Freq 4]]*Tabel1[[#This Row],[Prijs 4]],0)</f>
        <v>0</v>
      </c>
      <c r="AT78" s="125">
        <f>SUM(Tabel1[[#This Row],[Totaal 1]:[Totaal 4]])</f>
        <v>0</v>
      </c>
    </row>
    <row r="79" spans="1:46" ht="14.25" customHeight="1" x14ac:dyDescent="0.2">
      <c r="A79" s="111">
        <v>1</v>
      </c>
      <c r="B79" s="111" t="s">
        <v>68</v>
      </c>
      <c r="C79" s="111" t="s">
        <v>69</v>
      </c>
      <c r="D79" s="111" t="s">
        <v>70</v>
      </c>
      <c r="E79" s="111">
        <v>10994</v>
      </c>
      <c r="F79" s="111" t="s">
        <v>211</v>
      </c>
      <c r="G79" s="32" t="s">
        <v>212</v>
      </c>
      <c r="H79" s="112" t="str">
        <f>_xlfn.XLOOKUP(Tabel1[[#This Row],[NLSfB]],OpnameTabel[NL-SfB],OpnameTabel[Omschrijving],"",0,1)</f>
        <v>Dakluik</v>
      </c>
      <c r="I79" s="32" t="str">
        <f>_xlfn.XLOOKUP(Tabel1[[#This Row],[NLSfB]],OpnameTabel[NL-SfB],OpnameTabel[Categorie],"",0,1)</f>
        <v>Ramen en deuren</v>
      </c>
      <c r="J79" s="32" t="s">
        <v>115</v>
      </c>
      <c r="K79" s="32" t="s">
        <v>213</v>
      </c>
      <c r="L79" s="32">
        <v>2</v>
      </c>
      <c r="M79" s="32">
        <v>2008</v>
      </c>
      <c r="N79" s="32" t="s">
        <v>214</v>
      </c>
      <c r="O79" s="32" t="s">
        <v>77</v>
      </c>
      <c r="P79" s="32" t="str">
        <f>_xlfn.XLOOKUP(Tabel1[[#This Row],[NLSfB]],OpnameTabel[NL-SfB],OpnameTabel[Kenmerkvraag 4],"",0,1)&amp;""</f>
        <v xml:space="preserve">Aandrijving </v>
      </c>
      <c r="Q79" s="33" t="s">
        <v>215</v>
      </c>
      <c r="R79" s="33" t="str">
        <f>_xlfn.XLOOKUP(Tabel1[[#This Row],[NLSfB]],OpnameTabel[NL-SfB],OpnameTabel[Kenmerkvraag 5],"",0,1)&amp;""</f>
        <v>Hoogte [m]</v>
      </c>
      <c r="S79" s="33" t="s">
        <v>77</v>
      </c>
      <c r="T79" s="33" t="str">
        <f>_xlfn.XLOOKUP(Tabel1[[#This Row],[NLSfB]],OpnameTabel[NL-SfB],OpnameTabel[Kenmerkvraag 6],"",0,1)&amp;""</f>
        <v>Breedte [m]</v>
      </c>
      <c r="U79" s="33" t="s">
        <v>77</v>
      </c>
      <c r="V79" s="33" t="str">
        <f>_xlfn.XLOOKUP(Tabel1[[#This Row],[NLSfB]],OpnameTabel[NL-SfB],OpnameTabel[Kenmerkvraag 7],"",0,1)&amp;""</f>
        <v>Vluchtweg</v>
      </c>
      <c r="W79" s="33" t="s">
        <v>76</v>
      </c>
      <c r="X79" s="33" t="str">
        <f>_xlfn.XLOOKUP(Tabel1[[#This Row],[NLSfB]],OpnameTabel[NL-SfB],OpnameTabel[Kenmerkvraag 8],"",0,1)&amp;""</f>
        <v/>
      </c>
      <c r="Z79" s="33" t="str">
        <f>_xlfn.XLOOKUP(Tabel1[[#This Row],[NLSfB]],OpnameTabel[NL-SfB],OpnameTabel[Kenmerkvraag 9],"",0,1)&amp;""</f>
        <v/>
      </c>
      <c r="AB79" s="33" t="str">
        <f>_xlfn.XLOOKUP(Tabel1[[#This Row],[NLSfB]],OpnameTabel[NL-SfB],OpnameTabel[Kenmerkvraag 10],"",0,1)&amp;""</f>
        <v/>
      </c>
      <c r="AD79" s="120" t="str">
        <f>_xlfn.XLOOKUP(Tabel1[[#This Row],[NLSfB]],OpnameTabel[NL-SfB],OpnameTabel[PPO1],"",0,1)&amp;""</f>
        <v>BRND180-A</v>
      </c>
      <c r="AE79" s="112">
        <f>IF((LEN(Tabel1[[#This Row],[PPO code 1]])&lt;1),"",_xlfn.XLOOKUP(Tabel1[[#This Row],[PPO code 1]],Activiteitenoverzicht[PO - code],Activiteitenoverzicht[Jaar- freq],0))</f>
        <v>1</v>
      </c>
      <c r="AF79" s="121"/>
      <c r="AG79" s="122" t="str">
        <f>_xlfn.XLOOKUP(Tabel1[[#This Row],[NLSfB]],OpnameTabel[NL-SfB],OpnameTabel[PPO2],"",0,1)&amp;""</f>
        <v/>
      </c>
      <c r="AH79" s="111" t="str">
        <f>IF((LEN(Tabel1[[#This Row],[PPO code 2]])&lt;1),"",_xlfn.XLOOKUP(Tabel1[[#This Row],[PPO code 2]],Activiteitenoverzicht[PO - code],Activiteitenoverzicht[Jaar- freq],0))</f>
        <v/>
      </c>
      <c r="AI79" s="121"/>
      <c r="AJ79" s="122" t="str">
        <f>_xlfn.XLOOKUP(Tabel1[[#This Row],[NLSfB]],OpnameTabel[NL-SfB],OpnameTabel[PPO3],"",0,1)&amp;""</f>
        <v/>
      </c>
      <c r="AK79" s="111" t="str">
        <f>IF((LEN(Tabel1[[#This Row],[PPO code 3]])&lt;1),"",_xlfn.XLOOKUP(Tabel1[[#This Row],[PPO code 3]],Activiteitenoverzicht[PO - code],Activiteitenoverzicht[Jaar- freq],0))</f>
        <v/>
      </c>
      <c r="AL79" s="121"/>
      <c r="AM79" s="122" t="str">
        <f>_xlfn.XLOOKUP(Tabel1[[#This Row],[NLSfB]],OpnameTabel[NL-SfB],OpnameTabel[PPO4],"",0,1)&amp;""</f>
        <v/>
      </c>
      <c r="AN79" s="111" t="str">
        <f>IF((LEN(Tabel1[[#This Row],[PPO code 4]])&lt;1),"",_xlfn.XLOOKUP(Tabel1[[#This Row],[PPO code 4]],Activiteitenoverzicht[PO - code],Activiteitenoverzicht[Jaar- freq],0))</f>
        <v/>
      </c>
      <c r="AO79" s="121"/>
      <c r="AP79" s="123">
        <f>IF(ISNUMBER(Tabel1[[#This Row],[Freq 1]]),Tabel1[[#This Row],[Freq 1]]*Tabel1[[#This Row],[Prijs 1]],0)</f>
        <v>0</v>
      </c>
      <c r="AQ79" s="124">
        <f>IF(ISNUMBER(Tabel1[[#This Row],[Freq 2]]),Tabel1[[#This Row],[Freq 2]]*Tabel1[[#This Row],[Prijs 2]],0)</f>
        <v>0</v>
      </c>
      <c r="AR79" s="124">
        <f>IF(ISNUMBER(Tabel1[[#This Row],[Freq 3]]),Tabel1[[#This Row],[Freq 3]]*Tabel1[[#This Row],[Prijs 3]],0)</f>
        <v>0</v>
      </c>
      <c r="AS79" s="124">
        <f>IF(ISNUMBER(Tabel1[[#This Row],[Freq 4]]),Tabel1[[#This Row],[Freq 4]]*Tabel1[[#This Row],[Prijs 4]],0)</f>
        <v>0</v>
      </c>
      <c r="AT79" s="125">
        <f>SUM(Tabel1[[#This Row],[Totaal 1]:[Totaal 4]])</f>
        <v>0</v>
      </c>
    </row>
    <row r="80" spans="1:46" ht="14.25" customHeight="1" x14ac:dyDescent="0.2">
      <c r="A80" s="111">
        <v>1</v>
      </c>
      <c r="B80" s="111" t="s">
        <v>68</v>
      </c>
      <c r="C80" s="111" t="s">
        <v>69</v>
      </c>
      <c r="D80" s="111" t="s">
        <v>70</v>
      </c>
      <c r="E80" s="111">
        <v>10994</v>
      </c>
      <c r="F80" s="111" t="s">
        <v>216</v>
      </c>
      <c r="G80" s="32" t="s">
        <v>79</v>
      </c>
      <c r="H80" s="112" t="str">
        <f>_xlfn.XLOOKUP(Tabel1[[#This Row],[NLSfB]],OpnameTabel[NL-SfB],OpnameTabel[Omschrijving],"",0,1)</f>
        <v>Elektrische boiler</v>
      </c>
      <c r="I80" s="32" t="str">
        <f>_xlfn.XLOOKUP(Tabel1[[#This Row],[NLSfB]],OpnameTabel[NL-SfB],OpnameTabel[Categorie],"",0,1)</f>
        <v>Water</v>
      </c>
      <c r="J80" s="32" t="s">
        <v>107</v>
      </c>
      <c r="L80" s="32">
        <v>1</v>
      </c>
      <c r="M80" s="32">
        <v>2009</v>
      </c>
      <c r="N80" s="32" t="s">
        <v>81</v>
      </c>
      <c r="O80" s="32" t="s">
        <v>82</v>
      </c>
      <c r="P80" s="32" t="str">
        <f>_xlfn.XLOOKUP(Tabel1[[#This Row],[NLSfB]],OpnameTabel[NL-SfB],OpnameTabel[Kenmerkvraag 4],"",0,1)&amp;""</f>
        <v>Inhoud [L]</v>
      </c>
      <c r="Q80" s="33">
        <v>15</v>
      </c>
      <c r="R80" s="33" t="str">
        <f>_xlfn.XLOOKUP(Tabel1[[#This Row],[NLSfB]],OpnameTabel[NL-SfB],OpnameTabel[Kenmerkvraag 5],"",0,1)&amp;""</f>
        <v>Vermogen [kW]</v>
      </c>
      <c r="S80" s="33">
        <v>2.2000000000000002</v>
      </c>
      <c r="T80" s="33" t="str">
        <f>_xlfn.XLOOKUP(Tabel1[[#This Row],[NLSfB]],OpnameTabel[NL-SfB],OpnameTabel[Kenmerkvraag 6],"",0,1)&amp;""</f>
        <v/>
      </c>
      <c r="V80" s="33" t="str">
        <f>_xlfn.XLOOKUP(Tabel1[[#This Row],[NLSfB]],OpnameTabel[NL-SfB],OpnameTabel[Kenmerkvraag 7],"",0,1)&amp;""</f>
        <v/>
      </c>
      <c r="X80" s="33" t="str">
        <f>_xlfn.XLOOKUP(Tabel1[[#This Row],[NLSfB]],OpnameTabel[NL-SfB],OpnameTabel[Kenmerkvraag 8],"",0,1)&amp;""</f>
        <v/>
      </c>
      <c r="Z80" s="33" t="str">
        <f>_xlfn.XLOOKUP(Tabel1[[#This Row],[NLSfB]],OpnameTabel[NL-SfB],OpnameTabel[Kenmerkvraag 9],"",0,1)&amp;""</f>
        <v/>
      </c>
      <c r="AB80" s="33" t="str">
        <f>_xlfn.XLOOKUP(Tabel1[[#This Row],[NLSfB]],OpnameTabel[NL-SfB],OpnameTabel[Kenmerkvraag 10],"",0,1)&amp;""</f>
        <v/>
      </c>
      <c r="AD80" s="120" t="str">
        <f>_xlfn.XLOOKUP(Tabel1[[#This Row],[NLSfB]],OpnameTabel[NL-SfB],OpnameTabel[PPO1],"",0,1)&amp;""</f>
        <v>WTR030-A</v>
      </c>
      <c r="AE80" s="112">
        <f>IF((LEN(Tabel1[[#This Row],[PPO code 1]])&lt;1),"",_xlfn.XLOOKUP(Tabel1[[#This Row],[PPO code 1]],Activiteitenoverzicht[PO - code],Activiteitenoverzicht[Jaar- freq],0))</f>
        <v>1</v>
      </c>
      <c r="AF80" s="121"/>
      <c r="AG80" s="122" t="str">
        <f>_xlfn.XLOOKUP(Tabel1[[#This Row],[NLSfB]],OpnameTabel[NL-SfB],OpnameTabel[PPO2],"",0,1)&amp;""</f>
        <v/>
      </c>
      <c r="AH80" s="111" t="str">
        <f>IF((LEN(Tabel1[[#This Row],[PPO code 2]])&lt;1),"",_xlfn.XLOOKUP(Tabel1[[#This Row],[PPO code 2]],Activiteitenoverzicht[PO - code],Activiteitenoverzicht[Jaar- freq],0))</f>
        <v/>
      </c>
      <c r="AI80" s="121"/>
      <c r="AJ80" s="122" t="str">
        <f>_xlfn.XLOOKUP(Tabel1[[#This Row],[NLSfB]],OpnameTabel[NL-SfB],OpnameTabel[PPO3],"",0,1)&amp;""</f>
        <v/>
      </c>
      <c r="AK80" s="111" t="str">
        <f>IF((LEN(Tabel1[[#This Row],[PPO code 3]])&lt;1),"",_xlfn.XLOOKUP(Tabel1[[#This Row],[PPO code 3]],Activiteitenoverzicht[PO - code],Activiteitenoverzicht[Jaar- freq],0))</f>
        <v/>
      </c>
      <c r="AL80" s="121"/>
      <c r="AM80" s="122" t="str">
        <f>_xlfn.XLOOKUP(Tabel1[[#This Row],[NLSfB]],OpnameTabel[NL-SfB],OpnameTabel[PPO4],"",0,1)&amp;""</f>
        <v/>
      </c>
      <c r="AN80" s="111" t="str">
        <f>IF((LEN(Tabel1[[#This Row],[PPO code 4]])&lt;1),"",_xlfn.XLOOKUP(Tabel1[[#This Row],[PPO code 4]],Activiteitenoverzicht[PO - code],Activiteitenoverzicht[Jaar- freq],0))</f>
        <v/>
      </c>
      <c r="AO80" s="121"/>
      <c r="AP80" s="123">
        <f>IF(ISNUMBER(Tabel1[[#This Row],[Freq 1]]),Tabel1[[#This Row],[Freq 1]]*Tabel1[[#This Row],[Prijs 1]],0)</f>
        <v>0</v>
      </c>
      <c r="AQ80" s="124">
        <f>IF(ISNUMBER(Tabel1[[#This Row],[Freq 2]]),Tabel1[[#This Row],[Freq 2]]*Tabel1[[#This Row],[Prijs 2]],0)</f>
        <v>0</v>
      </c>
      <c r="AR80" s="124">
        <f>IF(ISNUMBER(Tabel1[[#This Row],[Freq 3]]),Tabel1[[#This Row],[Freq 3]]*Tabel1[[#This Row],[Prijs 3]],0)</f>
        <v>0</v>
      </c>
      <c r="AS80" s="124">
        <f>IF(ISNUMBER(Tabel1[[#This Row],[Freq 4]]),Tabel1[[#This Row],[Freq 4]]*Tabel1[[#This Row],[Prijs 4]],0)</f>
        <v>0</v>
      </c>
      <c r="AT80" s="125">
        <f>SUM(Tabel1[[#This Row],[Totaal 1]:[Totaal 4]])</f>
        <v>0</v>
      </c>
    </row>
    <row r="81" spans="1:46" ht="14.25" customHeight="1" x14ac:dyDescent="0.2">
      <c r="A81" s="111">
        <v>1</v>
      </c>
      <c r="B81" s="111" t="s">
        <v>68</v>
      </c>
      <c r="C81" s="111" t="s">
        <v>69</v>
      </c>
      <c r="D81" s="111" t="s">
        <v>70</v>
      </c>
      <c r="E81" s="111">
        <v>10994</v>
      </c>
      <c r="F81" s="111" t="s">
        <v>217</v>
      </c>
      <c r="G81" s="32" t="s">
        <v>218</v>
      </c>
      <c r="H81" s="112" t="str">
        <f>_xlfn.XLOOKUP(Tabel1[[#This Row],[NLSfB]],OpnameTabel[NL-SfB],OpnameTabel[Omschrijving],"",0,1)</f>
        <v>Armaturen buitenverlichting/gevelverlichting</v>
      </c>
      <c r="I81" s="32" t="str">
        <f>_xlfn.XLOOKUP(Tabel1[[#This Row],[NLSfB]],OpnameTabel[NL-SfB],OpnameTabel[Categorie],"",0,1)</f>
        <v>Terrein</v>
      </c>
      <c r="J81" s="32" t="s">
        <v>219</v>
      </c>
      <c r="L81" s="32">
        <v>22</v>
      </c>
      <c r="M81" s="32">
        <v>2008</v>
      </c>
      <c r="N81" s="32" t="s">
        <v>77</v>
      </c>
      <c r="O81" s="32" t="s">
        <v>77</v>
      </c>
      <c r="P81" s="32" t="str">
        <f>_xlfn.XLOOKUP(Tabel1[[#This Row],[NLSfB]],OpnameTabel[NL-SfB],OpnameTabel[Kenmerkvraag 4],"",0,1)&amp;""</f>
        <v>Lichtbrontype</v>
      </c>
      <c r="Q81" s="33" t="s">
        <v>77</v>
      </c>
      <c r="R81" s="33" t="str">
        <f>_xlfn.XLOOKUP(Tabel1[[#This Row],[NLSfB]],OpnameTabel[NL-SfB],OpnameTabel[Kenmerkvraag 5],"",0,1)&amp;""</f>
        <v>Armaturen [stuks]</v>
      </c>
      <c r="S81" s="33" t="s">
        <v>77</v>
      </c>
      <c r="T81" s="33" t="str">
        <f>_xlfn.XLOOKUP(Tabel1[[#This Row],[NLSfB]],OpnameTabel[NL-SfB],OpnameTabel[Kenmerkvraag 6],"",0,1)&amp;""</f>
        <v>Vermogen per eenheid [W]</v>
      </c>
      <c r="U81" s="33" t="s">
        <v>77</v>
      </c>
      <c r="V81" s="33" t="str">
        <f>_xlfn.XLOOKUP(Tabel1[[#This Row],[NLSfB]],OpnameTabel[NL-SfB],OpnameTabel[Kenmerkvraag 7],"",0,1)&amp;""</f>
        <v/>
      </c>
      <c r="X81" s="33" t="str">
        <f>_xlfn.XLOOKUP(Tabel1[[#This Row],[NLSfB]],OpnameTabel[NL-SfB],OpnameTabel[Kenmerkvraag 8],"",0,1)&amp;""</f>
        <v/>
      </c>
      <c r="Z81" s="33" t="str">
        <f>_xlfn.XLOOKUP(Tabel1[[#This Row],[NLSfB]],OpnameTabel[NL-SfB],OpnameTabel[Kenmerkvraag 9],"",0,1)&amp;""</f>
        <v/>
      </c>
      <c r="AB81" s="33" t="str">
        <f>_xlfn.XLOOKUP(Tabel1[[#This Row],[NLSfB]],OpnameTabel[NL-SfB],OpnameTabel[Kenmerkvraag 10],"",0,1)&amp;""</f>
        <v/>
      </c>
      <c r="AD81" s="120" t="str">
        <f>_xlfn.XLOOKUP(Tabel1[[#This Row],[NLSfB]],OpnameTabel[NL-SfB],OpnameTabel[PPO1],"",0,1)&amp;""</f>
        <v>LCHT010-A</v>
      </c>
      <c r="AE81" s="112">
        <f>IF((LEN(Tabel1[[#This Row],[PPO code 1]])&lt;1),"",_xlfn.XLOOKUP(Tabel1[[#This Row],[PPO code 1]],Activiteitenoverzicht[PO - code],Activiteitenoverzicht[Jaar- freq],0))</f>
        <v>1</v>
      </c>
      <c r="AF81" s="121"/>
      <c r="AG81" s="122" t="str">
        <f>_xlfn.XLOOKUP(Tabel1[[#This Row],[NLSfB]],OpnameTabel[NL-SfB],OpnameTabel[PPO2],"",0,1)&amp;""</f>
        <v/>
      </c>
      <c r="AH81" s="111" t="str">
        <f>IF((LEN(Tabel1[[#This Row],[PPO code 2]])&lt;1),"",_xlfn.XLOOKUP(Tabel1[[#This Row],[PPO code 2]],Activiteitenoverzicht[PO - code],Activiteitenoverzicht[Jaar- freq],0))</f>
        <v/>
      </c>
      <c r="AI81" s="121"/>
      <c r="AJ81" s="122" t="str">
        <f>_xlfn.XLOOKUP(Tabel1[[#This Row],[NLSfB]],OpnameTabel[NL-SfB],OpnameTabel[PPO3],"",0,1)&amp;""</f>
        <v/>
      </c>
      <c r="AK81" s="111" t="str">
        <f>IF((LEN(Tabel1[[#This Row],[PPO code 3]])&lt;1),"",_xlfn.XLOOKUP(Tabel1[[#This Row],[PPO code 3]],Activiteitenoverzicht[PO - code],Activiteitenoverzicht[Jaar- freq],0))</f>
        <v/>
      </c>
      <c r="AL81" s="121"/>
      <c r="AM81" s="122" t="str">
        <f>_xlfn.XLOOKUP(Tabel1[[#This Row],[NLSfB]],OpnameTabel[NL-SfB],OpnameTabel[PPO4],"",0,1)&amp;""</f>
        <v/>
      </c>
      <c r="AN81" s="111" t="str">
        <f>IF((LEN(Tabel1[[#This Row],[PPO code 4]])&lt;1),"",_xlfn.XLOOKUP(Tabel1[[#This Row],[PPO code 4]],Activiteitenoverzicht[PO - code],Activiteitenoverzicht[Jaar- freq],0))</f>
        <v/>
      </c>
      <c r="AO81" s="121"/>
      <c r="AP81" s="123">
        <f>IF(ISNUMBER(Tabel1[[#This Row],[Freq 1]]),Tabel1[[#This Row],[Freq 1]]*Tabel1[[#This Row],[Prijs 1]],0)</f>
        <v>0</v>
      </c>
      <c r="AQ81" s="124">
        <f>IF(ISNUMBER(Tabel1[[#This Row],[Freq 2]]),Tabel1[[#This Row],[Freq 2]]*Tabel1[[#This Row],[Prijs 2]],0)</f>
        <v>0</v>
      </c>
      <c r="AR81" s="124">
        <f>IF(ISNUMBER(Tabel1[[#This Row],[Freq 3]]),Tabel1[[#This Row],[Freq 3]]*Tabel1[[#This Row],[Prijs 3]],0)</f>
        <v>0</v>
      </c>
      <c r="AS81" s="124">
        <f>IF(ISNUMBER(Tabel1[[#This Row],[Freq 4]]),Tabel1[[#This Row],[Freq 4]]*Tabel1[[#This Row],[Prijs 4]],0)</f>
        <v>0</v>
      </c>
      <c r="AT81" s="125">
        <f>SUM(Tabel1[[#This Row],[Totaal 1]:[Totaal 4]])</f>
        <v>0</v>
      </c>
    </row>
    <row r="82" spans="1:46" ht="14.25" customHeight="1" x14ac:dyDescent="0.2">
      <c r="A82" s="111">
        <v>1</v>
      </c>
      <c r="B82" s="111" t="s">
        <v>68</v>
      </c>
      <c r="C82" s="111" t="s">
        <v>69</v>
      </c>
      <c r="D82" s="111" t="s">
        <v>70</v>
      </c>
      <c r="E82" s="111">
        <v>10994</v>
      </c>
      <c r="F82" s="111" t="s">
        <v>220</v>
      </c>
      <c r="G82" s="32" t="s">
        <v>218</v>
      </c>
      <c r="H82" s="112" t="str">
        <f>_xlfn.XLOOKUP(Tabel1[[#This Row],[NLSfB]],OpnameTabel[NL-SfB],OpnameTabel[Omschrijving],"",0,1)</f>
        <v>Armaturen buitenverlichting/gevelverlichting</v>
      </c>
      <c r="I82" s="32" t="str">
        <f>_xlfn.XLOOKUP(Tabel1[[#This Row],[NLSfB]],OpnameTabel[NL-SfB],OpnameTabel[Categorie],"",0,1)</f>
        <v>Terrein</v>
      </c>
      <c r="J82" s="32" t="s">
        <v>219</v>
      </c>
      <c r="L82" s="32">
        <v>5</v>
      </c>
      <c r="M82" s="32">
        <v>2006</v>
      </c>
      <c r="N82" s="32" t="s">
        <v>77</v>
      </c>
      <c r="O82" s="32" t="s">
        <v>77</v>
      </c>
      <c r="P82" s="32" t="str">
        <f>_xlfn.XLOOKUP(Tabel1[[#This Row],[NLSfB]],OpnameTabel[NL-SfB],OpnameTabel[Kenmerkvraag 4],"",0,1)&amp;""</f>
        <v>Lichtbrontype</v>
      </c>
      <c r="Q82" s="33" t="s">
        <v>77</v>
      </c>
      <c r="R82" s="33" t="str">
        <f>_xlfn.XLOOKUP(Tabel1[[#This Row],[NLSfB]],OpnameTabel[NL-SfB],OpnameTabel[Kenmerkvraag 5],"",0,1)&amp;""</f>
        <v>Armaturen [stuks]</v>
      </c>
      <c r="S82" s="33" t="s">
        <v>77</v>
      </c>
      <c r="T82" s="33" t="str">
        <f>_xlfn.XLOOKUP(Tabel1[[#This Row],[NLSfB]],OpnameTabel[NL-SfB],OpnameTabel[Kenmerkvraag 6],"",0,1)&amp;""</f>
        <v>Vermogen per eenheid [W]</v>
      </c>
      <c r="U82" s="33" t="s">
        <v>77</v>
      </c>
      <c r="V82" s="33" t="str">
        <f>_xlfn.XLOOKUP(Tabel1[[#This Row],[NLSfB]],OpnameTabel[NL-SfB],OpnameTabel[Kenmerkvraag 7],"",0,1)&amp;""</f>
        <v/>
      </c>
      <c r="X82" s="33" t="str">
        <f>_xlfn.XLOOKUP(Tabel1[[#This Row],[NLSfB]],OpnameTabel[NL-SfB],OpnameTabel[Kenmerkvraag 8],"",0,1)&amp;""</f>
        <v/>
      </c>
      <c r="Z82" s="33" t="str">
        <f>_xlfn.XLOOKUP(Tabel1[[#This Row],[NLSfB]],OpnameTabel[NL-SfB],OpnameTabel[Kenmerkvraag 9],"",0,1)&amp;""</f>
        <v/>
      </c>
      <c r="AB82" s="33" t="str">
        <f>_xlfn.XLOOKUP(Tabel1[[#This Row],[NLSfB]],OpnameTabel[NL-SfB],OpnameTabel[Kenmerkvraag 10],"",0,1)&amp;""</f>
        <v/>
      </c>
      <c r="AD82" s="120" t="str">
        <f>_xlfn.XLOOKUP(Tabel1[[#This Row],[NLSfB]],OpnameTabel[NL-SfB],OpnameTabel[PPO1],"",0,1)&amp;""</f>
        <v>LCHT010-A</v>
      </c>
      <c r="AE82" s="112">
        <f>IF((LEN(Tabel1[[#This Row],[PPO code 1]])&lt;1),"",_xlfn.XLOOKUP(Tabel1[[#This Row],[PPO code 1]],Activiteitenoverzicht[PO - code],Activiteitenoverzicht[Jaar- freq],0))</f>
        <v>1</v>
      </c>
      <c r="AF82" s="121"/>
      <c r="AG82" s="122" t="str">
        <f>_xlfn.XLOOKUP(Tabel1[[#This Row],[NLSfB]],OpnameTabel[NL-SfB],OpnameTabel[PPO2],"",0,1)&amp;""</f>
        <v/>
      </c>
      <c r="AH82" s="111" t="str">
        <f>IF((LEN(Tabel1[[#This Row],[PPO code 2]])&lt;1),"",_xlfn.XLOOKUP(Tabel1[[#This Row],[PPO code 2]],Activiteitenoverzicht[PO - code],Activiteitenoverzicht[Jaar- freq],0))</f>
        <v/>
      </c>
      <c r="AI82" s="121"/>
      <c r="AJ82" s="122" t="str">
        <f>_xlfn.XLOOKUP(Tabel1[[#This Row],[NLSfB]],OpnameTabel[NL-SfB],OpnameTabel[PPO3],"",0,1)&amp;""</f>
        <v/>
      </c>
      <c r="AK82" s="111" t="str">
        <f>IF((LEN(Tabel1[[#This Row],[PPO code 3]])&lt;1),"",_xlfn.XLOOKUP(Tabel1[[#This Row],[PPO code 3]],Activiteitenoverzicht[PO - code],Activiteitenoverzicht[Jaar- freq],0))</f>
        <v/>
      </c>
      <c r="AL82" s="121"/>
      <c r="AM82" s="122" t="str">
        <f>_xlfn.XLOOKUP(Tabel1[[#This Row],[NLSfB]],OpnameTabel[NL-SfB],OpnameTabel[PPO4],"",0,1)&amp;""</f>
        <v/>
      </c>
      <c r="AN82" s="111" t="str">
        <f>IF((LEN(Tabel1[[#This Row],[PPO code 4]])&lt;1),"",_xlfn.XLOOKUP(Tabel1[[#This Row],[PPO code 4]],Activiteitenoverzicht[PO - code],Activiteitenoverzicht[Jaar- freq],0))</f>
        <v/>
      </c>
      <c r="AO82" s="121"/>
      <c r="AP82" s="123">
        <f>IF(ISNUMBER(Tabel1[[#This Row],[Freq 1]]),Tabel1[[#This Row],[Freq 1]]*Tabel1[[#This Row],[Prijs 1]],0)</f>
        <v>0</v>
      </c>
      <c r="AQ82" s="124">
        <f>IF(ISNUMBER(Tabel1[[#This Row],[Freq 2]]),Tabel1[[#This Row],[Freq 2]]*Tabel1[[#This Row],[Prijs 2]],0)</f>
        <v>0</v>
      </c>
      <c r="AR82" s="124">
        <f>IF(ISNUMBER(Tabel1[[#This Row],[Freq 3]]),Tabel1[[#This Row],[Freq 3]]*Tabel1[[#This Row],[Prijs 3]],0)</f>
        <v>0</v>
      </c>
      <c r="AS82" s="124">
        <f>IF(ISNUMBER(Tabel1[[#This Row],[Freq 4]]),Tabel1[[#This Row],[Freq 4]]*Tabel1[[#This Row],[Prijs 4]],0)</f>
        <v>0</v>
      </c>
      <c r="AT82" s="125">
        <f>SUM(Tabel1[[#This Row],[Totaal 1]:[Totaal 4]])</f>
        <v>0</v>
      </c>
    </row>
    <row r="83" spans="1:46" ht="14.25" customHeight="1" x14ac:dyDescent="0.2">
      <c r="A83" s="111">
        <v>1</v>
      </c>
      <c r="B83" s="111" t="s">
        <v>68</v>
      </c>
      <c r="C83" s="111" t="s">
        <v>69</v>
      </c>
      <c r="D83" s="111" t="s">
        <v>70</v>
      </c>
      <c r="E83" s="111">
        <v>10994</v>
      </c>
      <c r="F83" s="111" t="s">
        <v>221</v>
      </c>
      <c r="G83" s="32" t="s">
        <v>218</v>
      </c>
      <c r="H83" s="112" t="str">
        <f>_xlfn.XLOOKUP(Tabel1[[#This Row],[NLSfB]],OpnameTabel[NL-SfB],OpnameTabel[Omschrijving],"",0,1)</f>
        <v>Armaturen buitenverlichting/gevelverlichting</v>
      </c>
      <c r="I83" s="32" t="str">
        <f>_xlfn.XLOOKUP(Tabel1[[#This Row],[NLSfB]],OpnameTabel[NL-SfB],OpnameTabel[Categorie],"",0,1)</f>
        <v>Terrein</v>
      </c>
      <c r="J83" s="32" t="s">
        <v>204</v>
      </c>
      <c r="L83" s="32">
        <v>15</v>
      </c>
      <c r="M83" s="32">
        <v>2008</v>
      </c>
      <c r="N83" s="32" t="s">
        <v>77</v>
      </c>
      <c r="O83" s="32" t="s">
        <v>77</v>
      </c>
      <c r="P83" s="32" t="str">
        <f>_xlfn.XLOOKUP(Tabel1[[#This Row],[NLSfB]],OpnameTabel[NL-SfB],OpnameTabel[Kenmerkvraag 4],"",0,1)&amp;""</f>
        <v>Lichtbrontype</v>
      </c>
      <c r="Q83" s="33" t="s">
        <v>77</v>
      </c>
      <c r="R83" s="33" t="str">
        <f>_xlfn.XLOOKUP(Tabel1[[#This Row],[NLSfB]],OpnameTabel[NL-SfB],OpnameTabel[Kenmerkvraag 5],"",0,1)&amp;""</f>
        <v>Armaturen [stuks]</v>
      </c>
      <c r="S83" s="33" t="s">
        <v>77</v>
      </c>
      <c r="T83" s="33" t="str">
        <f>_xlfn.XLOOKUP(Tabel1[[#This Row],[NLSfB]],OpnameTabel[NL-SfB],OpnameTabel[Kenmerkvraag 6],"",0,1)&amp;""</f>
        <v>Vermogen per eenheid [W]</v>
      </c>
      <c r="U83" s="33" t="s">
        <v>77</v>
      </c>
      <c r="V83" s="33" t="str">
        <f>_xlfn.XLOOKUP(Tabel1[[#This Row],[NLSfB]],OpnameTabel[NL-SfB],OpnameTabel[Kenmerkvraag 7],"",0,1)&amp;""</f>
        <v/>
      </c>
      <c r="X83" s="33" t="str">
        <f>_xlfn.XLOOKUP(Tabel1[[#This Row],[NLSfB]],OpnameTabel[NL-SfB],OpnameTabel[Kenmerkvraag 8],"",0,1)&amp;""</f>
        <v/>
      </c>
      <c r="Z83" s="33" t="str">
        <f>_xlfn.XLOOKUP(Tabel1[[#This Row],[NLSfB]],OpnameTabel[NL-SfB],OpnameTabel[Kenmerkvraag 9],"",0,1)&amp;""</f>
        <v/>
      </c>
      <c r="AB83" s="33" t="str">
        <f>_xlfn.XLOOKUP(Tabel1[[#This Row],[NLSfB]],OpnameTabel[NL-SfB],OpnameTabel[Kenmerkvraag 10],"",0,1)&amp;""</f>
        <v/>
      </c>
      <c r="AD83" s="120" t="str">
        <f>_xlfn.XLOOKUP(Tabel1[[#This Row],[NLSfB]],OpnameTabel[NL-SfB],OpnameTabel[PPO1],"",0,1)&amp;""</f>
        <v>LCHT010-A</v>
      </c>
      <c r="AE83" s="112">
        <f>IF((LEN(Tabel1[[#This Row],[PPO code 1]])&lt;1),"",_xlfn.XLOOKUP(Tabel1[[#This Row],[PPO code 1]],Activiteitenoverzicht[PO - code],Activiteitenoverzicht[Jaar- freq],0))</f>
        <v>1</v>
      </c>
      <c r="AF83" s="121"/>
      <c r="AG83" s="122" t="str">
        <f>_xlfn.XLOOKUP(Tabel1[[#This Row],[NLSfB]],OpnameTabel[NL-SfB],OpnameTabel[PPO2],"",0,1)&amp;""</f>
        <v/>
      </c>
      <c r="AH83" s="111" t="str">
        <f>IF((LEN(Tabel1[[#This Row],[PPO code 2]])&lt;1),"",_xlfn.XLOOKUP(Tabel1[[#This Row],[PPO code 2]],Activiteitenoverzicht[PO - code],Activiteitenoverzicht[Jaar- freq],0))</f>
        <v/>
      </c>
      <c r="AI83" s="121"/>
      <c r="AJ83" s="122" t="str">
        <f>_xlfn.XLOOKUP(Tabel1[[#This Row],[NLSfB]],OpnameTabel[NL-SfB],OpnameTabel[PPO3],"",0,1)&amp;""</f>
        <v/>
      </c>
      <c r="AK83" s="111" t="str">
        <f>IF((LEN(Tabel1[[#This Row],[PPO code 3]])&lt;1),"",_xlfn.XLOOKUP(Tabel1[[#This Row],[PPO code 3]],Activiteitenoverzicht[PO - code],Activiteitenoverzicht[Jaar- freq],0))</f>
        <v/>
      </c>
      <c r="AL83" s="121"/>
      <c r="AM83" s="122" t="str">
        <f>_xlfn.XLOOKUP(Tabel1[[#This Row],[NLSfB]],OpnameTabel[NL-SfB],OpnameTabel[PPO4],"",0,1)&amp;""</f>
        <v/>
      </c>
      <c r="AN83" s="111" t="str">
        <f>IF((LEN(Tabel1[[#This Row],[PPO code 4]])&lt;1),"",_xlfn.XLOOKUP(Tabel1[[#This Row],[PPO code 4]],Activiteitenoverzicht[PO - code],Activiteitenoverzicht[Jaar- freq],0))</f>
        <v/>
      </c>
      <c r="AO83" s="121"/>
      <c r="AP83" s="123">
        <f>IF(ISNUMBER(Tabel1[[#This Row],[Freq 1]]),Tabel1[[#This Row],[Freq 1]]*Tabel1[[#This Row],[Prijs 1]],0)</f>
        <v>0</v>
      </c>
      <c r="AQ83" s="124">
        <f>IF(ISNUMBER(Tabel1[[#This Row],[Freq 2]]),Tabel1[[#This Row],[Freq 2]]*Tabel1[[#This Row],[Prijs 2]],0)</f>
        <v>0</v>
      </c>
      <c r="AR83" s="124">
        <f>IF(ISNUMBER(Tabel1[[#This Row],[Freq 3]]),Tabel1[[#This Row],[Freq 3]]*Tabel1[[#This Row],[Prijs 3]],0)</f>
        <v>0</v>
      </c>
      <c r="AS83" s="124">
        <f>IF(ISNUMBER(Tabel1[[#This Row],[Freq 4]]),Tabel1[[#This Row],[Freq 4]]*Tabel1[[#This Row],[Prijs 4]],0)</f>
        <v>0</v>
      </c>
      <c r="AT83" s="125">
        <f>SUM(Tabel1[[#This Row],[Totaal 1]:[Totaal 4]])</f>
        <v>0</v>
      </c>
    </row>
    <row r="84" spans="1:46" ht="14.25" customHeight="1" x14ac:dyDescent="0.2">
      <c r="A84" s="111">
        <v>1</v>
      </c>
      <c r="B84" s="111" t="s">
        <v>68</v>
      </c>
      <c r="C84" s="111" t="s">
        <v>69</v>
      </c>
      <c r="D84" s="111" t="s">
        <v>70</v>
      </c>
      <c r="E84" s="111">
        <v>10994</v>
      </c>
      <c r="F84" s="111" t="s">
        <v>222</v>
      </c>
      <c r="G84" s="32" t="s">
        <v>223</v>
      </c>
      <c r="H84" s="112" t="str">
        <f>_xlfn.XLOOKUP(Tabel1[[#This Row],[NLSfB]],OpnameTabel[NL-SfB],OpnameTabel[Omschrijving],"",0,1)</f>
        <v>Drinkwaterleidingnet</v>
      </c>
      <c r="I84" s="32" t="str">
        <f>_xlfn.XLOOKUP(Tabel1[[#This Row],[NLSfB]],OpnameTabel[NL-SfB],OpnameTabel[Categorie],"",0,1)</f>
        <v>Water</v>
      </c>
      <c r="J84" s="32" t="s">
        <v>224</v>
      </c>
      <c r="L84" s="32">
        <v>1</v>
      </c>
      <c r="M84" s="32">
        <v>2008</v>
      </c>
      <c r="N84" s="32" t="s">
        <v>77</v>
      </c>
      <c r="O84" s="32" t="s">
        <v>77</v>
      </c>
      <c r="P84" s="32" t="str">
        <f>_xlfn.XLOOKUP(Tabel1[[#This Row],[NLSfB]],OpnameTabel[NL-SfB],OpnameTabel[Kenmerkvraag 4],"",0,1)&amp;""</f>
        <v>Keerkleppen [stuks]</v>
      </c>
      <c r="Q84" s="33">
        <v>220</v>
      </c>
      <c r="R84" s="33" t="str">
        <f>_xlfn.XLOOKUP(Tabel1[[#This Row],[NLSfB]],OpnameTabel[NL-SfB],OpnameTabel[Kenmerkvraag 5],"",0,1)&amp;""</f>
        <v>Douches [stuks]</v>
      </c>
      <c r="S84" s="33">
        <v>0</v>
      </c>
      <c r="T84" s="33" t="str">
        <f>_xlfn.XLOOKUP(Tabel1[[#This Row],[NLSfB]],OpnameTabel[NL-SfB],OpnameTabel[Kenmerkvraag 6],"",0,1)&amp;""</f>
        <v/>
      </c>
      <c r="V84" s="33" t="str">
        <f>_xlfn.XLOOKUP(Tabel1[[#This Row],[NLSfB]],OpnameTabel[NL-SfB],OpnameTabel[Kenmerkvraag 7],"",0,1)&amp;""</f>
        <v/>
      </c>
      <c r="X84" s="33" t="str">
        <f>_xlfn.XLOOKUP(Tabel1[[#This Row],[NLSfB]],OpnameTabel[NL-SfB],OpnameTabel[Kenmerkvraag 8],"",0,1)&amp;""</f>
        <v/>
      </c>
      <c r="Z84" s="33" t="str">
        <f>_xlfn.XLOOKUP(Tabel1[[#This Row],[NLSfB]],OpnameTabel[NL-SfB],OpnameTabel[Kenmerkvraag 9],"",0,1)&amp;""</f>
        <v/>
      </c>
      <c r="AB84" s="33" t="str">
        <f>_xlfn.XLOOKUP(Tabel1[[#This Row],[NLSfB]],OpnameTabel[NL-SfB],OpnameTabel[Kenmerkvraag 10],"",0,1)&amp;""</f>
        <v/>
      </c>
      <c r="AD84" s="120" t="str">
        <f>_xlfn.XLOOKUP(Tabel1[[#This Row],[NLSfB]],OpnameTabel[NL-SfB],OpnameTabel[PPO1],"",0,1)&amp;""</f>
        <v>WTR100-A</v>
      </c>
      <c r="AE84" s="112">
        <f>IF((LEN(Tabel1[[#This Row],[PPO code 1]])&lt;1),"",_xlfn.XLOOKUP(Tabel1[[#This Row],[PPO code 1]],Activiteitenoverzicht[PO - code],Activiteitenoverzicht[Jaar- freq],0))</f>
        <v>1</v>
      </c>
      <c r="AF84" s="121"/>
      <c r="AG84" s="122" t="str">
        <f>_xlfn.XLOOKUP(Tabel1[[#This Row],[NLSfB]],OpnameTabel[NL-SfB],OpnameTabel[PPO2],"",0,1)&amp;""</f>
        <v>WTR160-A</v>
      </c>
      <c r="AH84" s="111">
        <f>IF((LEN(Tabel1[[#This Row],[PPO code 2]])&lt;1),"",_xlfn.XLOOKUP(Tabel1[[#This Row],[PPO code 2]],Activiteitenoverzicht[PO - code],Activiteitenoverzicht[Jaar- freq],0))</f>
        <v>1</v>
      </c>
      <c r="AI84" s="121"/>
      <c r="AJ84" s="122" t="str">
        <f>_xlfn.XLOOKUP(Tabel1[[#This Row],[NLSfB]],OpnameTabel[NL-SfB],OpnameTabel[PPO3],"",0,1)&amp;""</f>
        <v/>
      </c>
      <c r="AK84" s="111" t="str">
        <f>IF((LEN(Tabel1[[#This Row],[PPO code 3]])&lt;1),"",_xlfn.XLOOKUP(Tabel1[[#This Row],[PPO code 3]],Activiteitenoverzicht[PO - code],Activiteitenoverzicht[Jaar- freq],0))</f>
        <v/>
      </c>
      <c r="AL84" s="121"/>
      <c r="AM84" s="122" t="str">
        <f>_xlfn.XLOOKUP(Tabel1[[#This Row],[NLSfB]],OpnameTabel[NL-SfB],OpnameTabel[PPO4],"",0,1)&amp;""</f>
        <v/>
      </c>
      <c r="AN84" s="111" t="str">
        <f>IF((LEN(Tabel1[[#This Row],[PPO code 4]])&lt;1),"",_xlfn.XLOOKUP(Tabel1[[#This Row],[PPO code 4]],Activiteitenoverzicht[PO - code],Activiteitenoverzicht[Jaar- freq],0))</f>
        <v/>
      </c>
      <c r="AO84" s="121"/>
      <c r="AP84" s="123">
        <f>IF(ISNUMBER(Tabel1[[#This Row],[Freq 1]]),Tabel1[[#This Row],[Freq 1]]*Tabel1[[#This Row],[Prijs 1]],0)</f>
        <v>0</v>
      </c>
      <c r="AQ84" s="124">
        <f>IF(ISNUMBER(Tabel1[[#This Row],[Freq 2]]),Tabel1[[#This Row],[Freq 2]]*Tabel1[[#This Row],[Prijs 2]],0)</f>
        <v>0</v>
      </c>
      <c r="AR84" s="124">
        <f>IF(ISNUMBER(Tabel1[[#This Row],[Freq 3]]),Tabel1[[#This Row],[Freq 3]]*Tabel1[[#This Row],[Prijs 3]],0)</f>
        <v>0</v>
      </c>
      <c r="AS84" s="124">
        <f>IF(ISNUMBER(Tabel1[[#This Row],[Freq 4]]),Tabel1[[#This Row],[Freq 4]]*Tabel1[[#This Row],[Prijs 4]],0)</f>
        <v>0</v>
      </c>
      <c r="AT84" s="125">
        <f>SUM(Tabel1[[#This Row],[Totaal 1]:[Totaal 4]])</f>
        <v>0</v>
      </c>
    </row>
    <row r="85" spans="1:46" ht="14.25" customHeight="1" x14ac:dyDescent="0.2">
      <c r="A85" s="111">
        <v>1</v>
      </c>
      <c r="B85" s="111" t="s">
        <v>68</v>
      </c>
      <c r="C85" s="111" t="s">
        <v>69</v>
      </c>
      <c r="D85" s="111" t="s">
        <v>70</v>
      </c>
      <c r="E85" s="111">
        <v>10994</v>
      </c>
      <c r="F85" s="111" t="s">
        <v>225</v>
      </c>
      <c r="G85" s="32" t="s">
        <v>226</v>
      </c>
      <c r="H85" s="112" t="str">
        <f>_xlfn.XLOOKUP(Tabel1[[#This Row],[NLSfB]],OpnameTabel[NL-SfB],OpnameTabel[Omschrijving],"",0,1)</f>
        <v>Gasinstallatie leidingnet</v>
      </c>
      <c r="I85" s="32" t="str">
        <f>_xlfn.XLOOKUP(Tabel1[[#This Row],[NLSfB]],OpnameTabel[NL-SfB],OpnameTabel[Categorie],"",0,1)</f>
        <v>Gassen</v>
      </c>
      <c r="J85" s="32" t="s">
        <v>224</v>
      </c>
      <c r="L85" s="32">
        <v>1</v>
      </c>
      <c r="M85" s="32">
        <v>2008</v>
      </c>
      <c r="N85" s="32" t="s">
        <v>77</v>
      </c>
      <c r="O85" s="32" t="s">
        <v>77</v>
      </c>
      <c r="P85" s="32" t="str">
        <f>_xlfn.XLOOKUP(Tabel1[[#This Row],[NLSfB]],OpnameTabel[NL-SfB],OpnameTabel[Kenmerkvraag 4],"",0,1)&amp;""</f>
        <v/>
      </c>
      <c r="Q85" s="33"/>
      <c r="R85" s="33" t="str">
        <f>_xlfn.XLOOKUP(Tabel1[[#This Row],[NLSfB]],OpnameTabel[NL-SfB],OpnameTabel[Kenmerkvraag 5],"",0,1)&amp;""</f>
        <v/>
      </c>
      <c r="T85" s="33" t="str">
        <f>_xlfn.XLOOKUP(Tabel1[[#This Row],[NLSfB]],OpnameTabel[NL-SfB],OpnameTabel[Kenmerkvraag 6],"",0,1)&amp;""</f>
        <v/>
      </c>
      <c r="V85" s="33" t="str">
        <f>_xlfn.XLOOKUP(Tabel1[[#This Row],[NLSfB]],OpnameTabel[NL-SfB],OpnameTabel[Kenmerkvraag 7],"",0,1)&amp;""</f>
        <v/>
      </c>
      <c r="X85" s="33" t="str">
        <f>_xlfn.XLOOKUP(Tabel1[[#This Row],[NLSfB]],OpnameTabel[NL-SfB],OpnameTabel[Kenmerkvraag 8],"",0,1)&amp;""</f>
        <v/>
      </c>
      <c r="Z85" s="33" t="str">
        <f>_xlfn.XLOOKUP(Tabel1[[#This Row],[NLSfB]],OpnameTabel[NL-SfB],OpnameTabel[Kenmerkvraag 9],"",0,1)&amp;""</f>
        <v/>
      </c>
      <c r="AB85" s="33" t="str">
        <f>_xlfn.XLOOKUP(Tabel1[[#This Row],[NLSfB]],OpnameTabel[NL-SfB],OpnameTabel[Kenmerkvraag 10],"",0,1)&amp;""</f>
        <v/>
      </c>
      <c r="AD85" s="120" t="str">
        <f>_xlfn.XLOOKUP(Tabel1[[#This Row],[NLSfB]],OpnameTabel[NL-SfB],OpnameTabel[PPO1],"",0,1)&amp;""</f>
        <v>GAL010-A</v>
      </c>
      <c r="AE85" s="112">
        <f>IF((LEN(Tabel1[[#This Row],[PPO code 1]])&lt;1),"",_xlfn.XLOOKUP(Tabel1[[#This Row],[PPO code 1]],Activiteitenoverzicht[PO - code],Activiteitenoverzicht[Jaar- freq],0))</f>
        <v>1</v>
      </c>
      <c r="AF85" s="121"/>
      <c r="AG85" s="122" t="str">
        <f>_xlfn.XLOOKUP(Tabel1[[#This Row],[NLSfB]],OpnameTabel[NL-SfB],OpnameTabel[PPO2],"",0,1)&amp;""</f>
        <v>GAL010-K</v>
      </c>
      <c r="AH85" s="111">
        <f>IF((LEN(Tabel1[[#This Row],[PPO code 2]])&lt;1),"",_xlfn.XLOOKUP(Tabel1[[#This Row],[PPO code 2]],Activiteitenoverzicht[PO - code],Activiteitenoverzicht[Jaar- freq],0))</f>
        <v>0.25</v>
      </c>
      <c r="AI85" s="121"/>
      <c r="AJ85" s="122" t="str">
        <f>_xlfn.XLOOKUP(Tabel1[[#This Row],[NLSfB]],OpnameTabel[NL-SfB],OpnameTabel[PPO3],"",0,1)&amp;""</f>
        <v/>
      </c>
      <c r="AK85" s="111" t="str">
        <f>IF((LEN(Tabel1[[#This Row],[PPO code 3]])&lt;1),"",_xlfn.XLOOKUP(Tabel1[[#This Row],[PPO code 3]],Activiteitenoverzicht[PO - code],Activiteitenoverzicht[Jaar- freq],0))</f>
        <v/>
      </c>
      <c r="AL85" s="121"/>
      <c r="AM85" s="122" t="str">
        <f>_xlfn.XLOOKUP(Tabel1[[#This Row],[NLSfB]],OpnameTabel[NL-SfB],OpnameTabel[PPO4],"",0,1)&amp;""</f>
        <v/>
      </c>
      <c r="AN85" s="111" t="str">
        <f>IF((LEN(Tabel1[[#This Row],[PPO code 4]])&lt;1),"",_xlfn.XLOOKUP(Tabel1[[#This Row],[PPO code 4]],Activiteitenoverzicht[PO - code],Activiteitenoverzicht[Jaar- freq],0))</f>
        <v/>
      </c>
      <c r="AO85" s="121"/>
      <c r="AP85" s="123">
        <f>IF(ISNUMBER(Tabel1[[#This Row],[Freq 1]]),Tabel1[[#This Row],[Freq 1]]*Tabel1[[#This Row],[Prijs 1]],0)</f>
        <v>0</v>
      </c>
      <c r="AQ85" s="124">
        <f>IF(ISNUMBER(Tabel1[[#This Row],[Freq 2]]),Tabel1[[#This Row],[Freq 2]]*Tabel1[[#This Row],[Prijs 2]],0)</f>
        <v>0</v>
      </c>
      <c r="AR85" s="124">
        <f>IF(ISNUMBER(Tabel1[[#This Row],[Freq 3]]),Tabel1[[#This Row],[Freq 3]]*Tabel1[[#This Row],[Prijs 3]],0)</f>
        <v>0</v>
      </c>
      <c r="AS85" s="124">
        <f>IF(ISNUMBER(Tabel1[[#This Row],[Freq 4]]),Tabel1[[#This Row],[Freq 4]]*Tabel1[[#This Row],[Prijs 4]],0)</f>
        <v>0</v>
      </c>
      <c r="AT85" s="125">
        <f>SUM(Tabel1[[#This Row],[Totaal 1]:[Totaal 4]])</f>
        <v>0</v>
      </c>
    </row>
    <row r="86" spans="1:46" ht="14.25" customHeight="1" x14ac:dyDescent="0.2">
      <c r="A86" s="111">
        <v>1</v>
      </c>
      <c r="B86" s="111" t="s">
        <v>68</v>
      </c>
      <c r="C86" s="111" t="s">
        <v>69</v>
      </c>
      <c r="D86" s="111" t="s">
        <v>70</v>
      </c>
      <c r="E86" s="111">
        <v>10994</v>
      </c>
      <c r="F86" s="111" t="s">
        <v>227</v>
      </c>
      <c r="G86" s="32" t="s">
        <v>228</v>
      </c>
      <c r="H86" s="112" t="str">
        <f>_xlfn.XLOOKUP(Tabel1[[#This Row],[NLSfB]],OpnameTabel[NL-SfB],OpnameTabel[Omschrijving],"",0,1)</f>
        <v>Afvoerleidingnet</v>
      </c>
      <c r="I86" s="32" t="str">
        <f>_xlfn.XLOOKUP(Tabel1[[#This Row],[NLSfB]],OpnameTabel[NL-SfB],OpnameTabel[Categorie],"",0,1)</f>
        <v>Afvoeren</v>
      </c>
      <c r="J86" s="32" t="s">
        <v>224</v>
      </c>
      <c r="L86" s="32">
        <v>1</v>
      </c>
      <c r="M86" s="32">
        <v>2008</v>
      </c>
      <c r="N86" s="32" t="s">
        <v>77</v>
      </c>
      <c r="O86" s="32" t="s">
        <v>77</v>
      </c>
      <c r="P86" s="32" t="str">
        <f>_xlfn.XLOOKUP(Tabel1[[#This Row],[NLSfB]],OpnameTabel[NL-SfB],OpnameTabel[Kenmerkvraag 4],"",0,1)&amp;""</f>
        <v/>
      </c>
      <c r="Q86" s="33"/>
      <c r="R86" s="33" t="str">
        <f>_xlfn.XLOOKUP(Tabel1[[#This Row],[NLSfB]],OpnameTabel[NL-SfB],OpnameTabel[Kenmerkvraag 5],"",0,1)&amp;""</f>
        <v/>
      </c>
      <c r="T86" s="33" t="str">
        <f>_xlfn.XLOOKUP(Tabel1[[#This Row],[NLSfB]],OpnameTabel[NL-SfB],OpnameTabel[Kenmerkvraag 6],"",0,1)&amp;""</f>
        <v/>
      </c>
      <c r="V86" s="33" t="str">
        <f>_xlfn.XLOOKUP(Tabel1[[#This Row],[NLSfB]],OpnameTabel[NL-SfB],OpnameTabel[Kenmerkvraag 7],"",0,1)&amp;""</f>
        <v/>
      </c>
      <c r="X86" s="33" t="str">
        <f>_xlfn.XLOOKUP(Tabel1[[#This Row],[NLSfB]],OpnameTabel[NL-SfB],OpnameTabel[Kenmerkvraag 8],"",0,1)&amp;""</f>
        <v/>
      </c>
      <c r="Z86" s="33" t="str">
        <f>_xlfn.XLOOKUP(Tabel1[[#This Row],[NLSfB]],OpnameTabel[NL-SfB],OpnameTabel[Kenmerkvraag 9],"",0,1)&amp;""</f>
        <v/>
      </c>
      <c r="AB86" s="33" t="str">
        <f>_xlfn.XLOOKUP(Tabel1[[#This Row],[NLSfB]],OpnameTabel[NL-SfB],OpnameTabel[Kenmerkvraag 10],"",0,1)&amp;""</f>
        <v/>
      </c>
      <c r="AD86" s="120" t="str">
        <f>_xlfn.XLOOKUP(Tabel1[[#This Row],[NLSfB]],OpnameTabel[NL-SfB],OpnameTabel[PPO1],"",0,1)&amp;""</f>
        <v>WTR190-A</v>
      </c>
      <c r="AE86" s="112">
        <f>IF((LEN(Tabel1[[#This Row],[PPO code 1]])&lt;1),"",_xlfn.XLOOKUP(Tabel1[[#This Row],[PPO code 1]],Activiteitenoverzicht[PO - code],Activiteitenoverzicht[Jaar- freq],0))</f>
        <v>1</v>
      </c>
      <c r="AF86" s="121"/>
      <c r="AG86" s="122" t="str">
        <f>_xlfn.XLOOKUP(Tabel1[[#This Row],[NLSfB]],OpnameTabel[NL-SfB],OpnameTabel[PPO2],"",0,1)&amp;""</f>
        <v/>
      </c>
      <c r="AH86" s="111" t="str">
        <f>IF((LEN(Tabel1[[#This Row],[PPO code 2]])&lt;1),"",_xlfn.XLOOKUP(Tabel1[[#This Row],[PPO code 2]],Activiteitenoverzicht[PO - code],Activiteitenoverzicht[Jaar- freq],0))</f>
        <v/>
      </c>
      <c r="AI86" s="121"/>
      <c r="AJ86" s="122" t="str">
        <f>_xlfn.XLOOKUP(Tabel1[[#This Row],[NLSfB]],OpnameTabel[NL-SfB],OpnameTabel[PPO3],"",0,1)&amp;""</f>
        <v/>
      </c>
      <c r="AK86" s="111" t="str">
        <f>IF((LEN(Tabel1[[#This Row],[PPO code 3]])&lt;1),"",_xlfn.XLOOKUP(Tabel1[[#This Row],[PPO code 3]],Activiteitenoverzicht[PO - code],Activiteitenoverzicht[Jaar- freq],0))</f>
        <v/>
      </c>
      <c r="AL86" s="121"/>
      <c r="AM86" s="122" t="str">
        <f>_xlfn.XLOOKUP(Tabel1[[#This Row],[NLSfB]],OpnameTabel[NL-SfB],OpnameTabel[PPO4],"",0,1)&amp;""</f>
        <v/>
      </c>
      <c r="AN86" s="111" t="str">
        <f>IF((LEN(Tabel1[[#This Row],[PPO code 4]])&lt;1),"",_xlfn.XLOOKUP(Tabel1[[#This Row],[PPO code 4]],Activiteitenoverzicht[PO - code],Activiteitenoverzicht[Jaar- freq],0))</f>
        <v/>
      </c>
      <c r="AO86" s="121"/>
      <c r="AP86" s="123">
        <f>IF(ISNUMBER(Tabel1[[#This Row],[Freq 1]]),Tabel1[[#This Row],[Freq 1]]*Tabel1[[#This Row],[Prijs 1]],0)</f>
        <v>0</v>
      </c>
      <c r="AQ86" s="124">
        <f>IF(ISNUMBER(Tabel1[[#This Row],[Freq 2]]),Tabel1[[#This Row],[Freq 2]]*Tabel1[[#This Row],[Prijs 2]],0)</f>
        <v>0</v>
      </c>
      <c r="AR86" s="124">
        <f>IF(ISNUMBER(Tabel1[[#This Row],[Freq 3]]),Tabel1[[#This Row],[Freq 3]]*Tabel1[[#This Row],[Prijs 3]],0)</f>
        <v>0</v>
      </c>
      <c r="AS86" s="124">
        <f>IF(ISNUMBER(Tabel1[[#This Row],[Freq 4]]),Tabel1[[#This Row],[Freq 4]]*Tabel1[[#This Row],[Prijs 4]],0)</f>
        <v>0</v>
      </c>
      <c r="AT86" s="125">
        <f>SUM(Tabel1[[#This Row],[Totaal 1]:[Totaal 4]])</f>
        <v>0</v>
      </c>
    </row>
    <row r="87" spans="1:46" ht="14.25" customHeight="1" x14ac:dyDescent="0.2">
      <c r="A87" s="111">
        <v>1</v>
      </c>
      <c r="B87" s="111" t="s">
        <v>68</v>
      </c>
      <c r="C87" s="111" t="s">
        <v>69</v>
      </c>
      <c r="D87" s="111" t="s">
        <v>70</v>
      </c>
      <c r="E87" s="111">
        <v>10994</v>
      </c>
      <c r="F87" s="111" t="s">
        <v>229</v>
      </c>
      <c r="G87" s="32" t="s">
        <v>230</v>
      </c>
      <c r="H87" s="112" t="str">
        <f>_xlfn.XLOOKUP(Tabel1[[#This Row],[NLSfB]],OpnameTabel[NL-SfB],OpnameTabel[Omschrijving],"",0,1)</f>
        <v>Verdeler/verzamelaar</v>
      </c>
      <c r="I87" s="32" t="str">
        <f>_xlfn.XLOOKUP(Tabel1[[#This Row],[NLSfB]],OpnameTabel[NL-SfB],OpnameTabel[Categorie],"",0,1)</f>
        <v>Koeling/verwarming</v>
      </c>
      <c r="J87" s="32" t="s">
        <v>107</v>
      </c>
      <c r="K87" s="32" t="s">
        <v>231</v>
      </c>
      <c r="L87" s="32">
        <v>1</v>
      </c>
      <c r="M87" s="32">
        <v>2008</v>
      </c>
      <c r="N87" s="32" t="s">
        <v>77</v>
      </c>
      <c r="O87" s="32" t="s">
        <v>77</v>
      </c>
      <c r="P87" s="32" t="str">
        <f>_xlfn.XLOOKUP(Tabel1[[#This Row],[NLSfB]],OpnameTabel[NL-SfB],OpnameTabel[Kenmerkvraag 4],"",0,1)&amp;""</f>
        <v>Groepen [stuks]</v>
      </c>
      <c r="Q87" s="33">
        <v>7</v>
      </c>
      <c r="R87" s="33" t="str">
        <f>_xlfn.XLOOKUP(Tabel1[[#This Row],[NLSfB]],OpnameTabel[NL-SfB],OpnameTabel[Kenmerkvraag 5],"",0,1)&amp;""</f>
        <v>Pompen [stuks]</v>
      </c>
      <c r="S87" s="33">
        <v>1</v>
      </c>
      <c r="T87" s="33" t="str">
        <f>_xlfn.XLOOKUP(Tabel1[[#This Row],[NLSfB]],OpnameTabel[NL-SfB],OpnameTabel[Kenmerkvraag 6],"",0,1)&amp;""</f>
        <v>Automatische ontluchting</v>
      </c>
      <c r="U87" s="33" t="s">
        <v>77</v>
      </c>
      <c r="V87" s="33" t="str">
        <f>_xlfn.XLOOKUP(Tabel1[[#This Row],[NLSfB]],OpnameTabel[NL-SfB],OpnameTabel[Kenmerkvraag 7],"",0,1)&amp;""</f>
        <v/>
      </c>
      <c r="X87" s="33" t="str">
        <f>_xlfn.XLOOKUP(Tabel1[[#This Row],[NLSfB]],OpnameTabel[NL-SfB],OpnameTabel[Kenmerkvraag 8],"",0,1)&amp;""</f>
        <v/>
      </c>
      <c r="Z87" s="33" t="str">
        <f>_xlfn.XLOOKUP(Tabel1[[#This Row],[NLSfB]],OpnameTabel[NL-SfB],OpnameTabel[Kenmerkvraag 9],"",0,1)&amp;""</f>
        <v/>
      </c>
      <c r="AB87" s="33" t="str">
        <f>_xlfn.XLOOKUP(Tabel1[[#This Row],[NLSfB]],OpnameTabel[NL-SfB],OpnameTabel[Kenmerkvraag 10],"",0,1)&amp;""</f>
        <v/>
      </c>
      <c r="AD87" s="120" t="str">
        <f>_xlfn.XLOOKUP(Tabel1[[#This Row],[NLSfB]],OpnameTabel[NL-SfB],OpnameTabel[PPO1],"",0,1)&amp;""</f>
        <v>VW060-A</v>
      </c>
      <c r="AE87" s="112">
        <f>IF((LEN(Tabel1[[#This Row],[PPO code 1]])&lt;1),"",_xlfn.XLOOKUP(Tabel1[[#This Row],[PPO code 1]],Activiteitenoverzicht[PO - code],Activiteitenoverzicht[Jaar- freq],0))</f>
        <v>1</v>
      </c>
      <c r="AF87" s="121"/>
      <c r="AG87" s="122" t="str">
        <f>_xlfn.XLOOKUP(Tabel1[[#This Row],[NLSfB]],OpnameTabel[NL-SfB],OpnameTabel[PPO2],"",0,1)&amp;""</f>
        <v/>
      </c>
      <c r="AH87" s="111" t="str">
        <f>IF((LEN(Tabel1[[#This Row],[PPO code 2]])&lt;1),"",_xlfn.XLOOKUP(Tabel1[[#This Row],[PPO code 2]],Activiteitenoverzicht[PO - code],Activiteitenoverzicht[Jaar- freq],0))</f>
        <v/>
      </c>
      <c r="AI87" s="121"/>
      <c r="AJ87" s="122" t="str">
        <f>_xlfn.XLOOKUP(Tabel1[[#This Row],[NLSfB]],OpnameTabel[NL-SfB],OpnameTabel[PPO3],"",0,1)&amp;""</f>
        <v/>
      </c>
      <c r="AK87" s="111" t="str">
        <f>IF((LEN(Tabel1[[#This Row],[PPO code 3]])&lt;1),"",_xlfn.XLOOKUP(Tabel1[[#This Row],[PPO code 3]],Activiteitenoverzicht[PO - code],Activiteitenoverzicht[Jaar- freq],0))</f>
        <v/>
      </c>
      <c r="AL87" s="121"/>
      <c r="AM87" s="122" t="str">
        <f>_xlfn.XLOOKUP(Tabel1[[#This Row],[NLSfB]],OpnameTabel[NL-SfB],OpnameTabel[PPO4],"",0,1)&amp;""</f>
        <v/>
      </c>
      <c r="AN87" s="111" t="str">
        <f>IF((LEN(Tabel1[[#This Row],[PPO code 4]])&lt;1),"",_xlfn.XLOOKUP(Tabel1[[#This Row],[PPO code 4]],Activiteitenoverzicht[PO - code],Activiteitenoverzicht[Jaar- freq],0))</f>
        <v/>
      </c>
      <c r="AO87" s="121"/>
      <c r="AP87" s="123">
        <f>IF(ISNUMBER(Tabel1[[#This Row],[Freq 1]]),Tabel1[[#This Row],[Freq 1]]*Tabel1[[#This Row],[Prijs 1]],0)</f>
        <v>0</v>
      </c>
      <c r="AQ87" s="124">
        <f>IF(ISNUMBER(Tabel1[[#This Row],[Freq 2]]),Tabel1[[#This Row],[Freq 2]]*Tabel1[[#This Row],[Prijs 2]],0)</f>
        <v>0</v>
      </c>
      <c r="AR87" s="124">
        <f>IF(ISNUMBER(Tabel1[[#This Row],[Freq 3]]),Tabel1[[#This Row],[Freq 3]]*Tabel1[[#This Row],[Prijs 3]],0)</f>
        <v>0</v>
      </c>
      <c r="AS87" s="124">
        <f>IF(ISNUMBER(Tabel1[[#This Row],[Freq 4]]),Tabel1[[#This Row],[Freq 4]]*Tabel1[[#This Row],[Prijs 4]],0)</f>
        <v>0</v>
      </c>
      <c r="AT87" s="125">
        <f>SUM(Tabel1[[#This Row],[Totaal 1]:[Totaal 4]])</f>
        <v>0</v>
      </c>
    </row>
    <row r="88" spans="1:46" ht="14.25" customHeight="1" x14ac:dyDescent="0.2">
      <c r="A88" s="111">
        <v>1</v>
      </c>
      <c r="B88" s="111" t="s">
        <v>68</v>
      </c>
      <c r="C88" s="111" t="s">
        <v>69</v>
      </c>
      <c r="D88" s="111" t="s">
        <v>70</v>
      </c>
      <c r="E88" s="111">
        <v>10994</v>
      </c>
      <c r="F88" s="111" t="s">
        <v>232</v>
      </c>
      <c r="G88" s="32" t="s">
        <v>233</v>
      </c>
      <c r="H88" s="112" t="str">
        <f>_xlfn.XLOOKUP(Tabel1[[#This Row],[NLSfB]],OpnameTabel[NL-SfB],OpnameTabel[Omschrijving],"",0,1)</f>
        <v>Open bron (WKO)</v>
      </c>
      <c r="I88" s="32" t="str">
        <f>_xlfn.XLOOKUP(Tabel1[[#This Row],[NLSfB]],OpnameTabel[NL-SfB],OpnameTabel[Categorie],"",0,1)</f>
        <v>Verwarming</v>
      </c>
      <c r="J88" s="32" t="s">
        <v>234</v>
      </c>
      <c r="L88" s="32">
        <v>1</v>
      </c>
      <c r="M88" s="32">
        <v>2008</v>
      </c>
      <c r="N88" s="32" t="s">
        <v>235</v>
      </c>
      <c r="O88" s="32" t="s">
        <v>77</v>
      </c>
      <c r="P88" s="32" t="str">
        <f>_xlfn.XLOOKUP(Tabel1[[#This Row],[NLSfB]],OpnameTabel[NL-SfB],OpnameTabel[Kenmerkvraag 4],"",0,1)&amp;""</f>
        <v>Soort bron</v>
      </c>
      <c r="Q88" s="33" t="s">
        <v>77</v>
      </c>
      <c r="R88" s="33" t="str">
        <f>_xlfn.XLOOKUP(Tabel1[[#This Row],[NLSfB]],OpnameTabel[NL-SfB],OpnameTabel[Kenmerkvraag 5],"",0,1)&amp;""</f>
        <v>Max. debiet [m3/h]</v>
      </c>
      <c r="S88" s="33" t="s">
        <v>77</v>
      </c>
      <c r="T88" s="33" t="str">
        <f>_xlfn.XLOOKUP(Tabel1[[#This Row],[NLSfB]],OpnameTabel[NL-SfB],OpnameTabel[Kenmerkvraag 6],"",0,1)&amp;""</f>
        <v>Diepte [m]</v>
      </c>
      <c r="U88" s="33" t="s">
        <v>77</v>
      </c>
      <c r="V88" s="33" t="str">
        <f>_xlfn.XLOOKUP(Tabel1[[#This Row],[NLSfB]],OpnameTabel[NL-SfB],OpnameTabel[Kenmerkvraag 7],"",0,1)&amp;""</f>
        <v/>
      </c>
      <c r="X88" s="33" t="str">
        <f>_xlfn.XLOOKUP(Tabel1[[#This Row],[NLSfB]],OpnameTabel[NL-SfB],OpnameTabel[Kenmerkvraag 8],"",0,1)&amp;""</f>
        <v/>
      </c>
      <c r="Z88" s="33" t="str">
        <f>_xlfn.XLOOKUP(Tabel1[[#This Row],[NLSfB]],OpnameTabel[NL-SfB],OpnameTabel[Kenmerkvraag 9],"",0,1)&amp;""</f>
        <v/>
      </c>
      <c r="AB88" s="33" t="str">
        <f>_xlfn.XLOOKUP(Tabel1[[#This Row],[NLSfB]],OpnameTabel[NL-SfB],OpnameTabel[Kenmerkvraag 10],"",0,1)&amp;""</f>
        <v/>
      </c>
      <c r="AD88" s="120" t="str">
        <f>_xlfn.XLOOKUP(Tabel1[[#This Row],[NLSfB]],OpnameTabel[NL-SfB],OpnameTabel[PPO1],"",0,1)&amp;""</f>
        <v>VW120-A</v>
      </c>
      <c r="AE88" s="112">
        <f>IF((LEN(Tabel1[[#This Row],[PPO code 1]])&lt;1),"",_xlfn.XLOOKUP(Tabel1[[#This Row],[PPO code 1]],Activiteitenoverzicht[PO - code],Activiteitenoverzicht[Jaar- freq],0))</f>
        <v>2</v>
      </c>
      <c r="AF88" s="121"/>
      <c r="AG88" s="122" t="str">
        <f>_xlfn.XLOOKUP(Tabel1[[#This Row],[NLSfB]],OpnameTabel[NL-SfB],OpnameTabel[PPO2],"",0,1)&amp;""</f>
        <v/>
      </c>
      <c r="AH88" s="111" t="str">
        <f>IF((LEN(Tabel1[[#This Row],[PPO code 2]])&lt;1),"",_xlfn.XLOOKUP(Tabel1[[#This Row],[PPO code 2]],Activiteitenoverzicht[PO - code],Activiteitenoverzicht[Jaar- freq],0))</f>
        <v/>
      </c>
      <c r="AI88" s="121"/>
      <c r="AJ88" s="122" t="str">
        <f>_xlfn.XLOOKUP(Tabel1[[#This Row],[NLSfB]],OpnameTabel[NL-SfB],OpnameTabel[PPO3],"",0,1)&amp;""</f>
        <v/>
      </c>
      <c r="AK88" s="111" t="str">
        <f>IF((LEN(Tabel1[[#This Row],[PPO code 3]])&lt;1),"",_xlfn.XLOOKUP(Tabel1[[#This Row],[PPO code 3]],Activiteitenoverzicht[PO - code],Activiteitenoverzicht[Jaar- freq],0))</f>
        <v/>
      </c>
      <c r="AL88" s="121"/>
      <c r="AM88" s="122" t="str">
        <f>_xlfn.XLOOKUP(Tabel1[[#This Row],[NLSfB]],OpnameTabel[NL-SfB],OpnameTabel[PPO4],"",0,1)&amp;""</f>
        <v/>
      </c>
      <c r="AN88" s="111" t="str">
        <f>IF((LEN(Tabel1[[#This Row],[PPO code 4]])&lt;1),"",_xlfn.XLOOKUP(Tabel1[[#This Row],[PPO code 4]],Activiteitenoverzicht[PO - code],Activiteitenoverzicht[Jaar- freq],0))</f>
        <v/>
      </c>
      <c r="AO88" s="121"/>
      <c r="AP88" s="123">
        <f>IF(ISNUMBER(Tabel1[[#This Row],[Freq 1]]),Tabel1[[#This Row],[Freq 1]]*Tabel1[[#This Row],[Prijs 1]],0)</f>
        <v>0</v>
      </c>
      <c r="AQ88" s="124">
        <f>IF(ISNUMBER(Tabel1[[#This Row],[Freq 2]]),Tabel1[[#This Row],[Freq 2]]*Tabel1[[#This Row],[Prijs 2]],0)</f>
        <v>0</v>
      </c>
      <c r="AR88" s="124">
        <f>IF(ISNUMBER(Tabel1[[#This Row],[Freq 3]]),Tabel1[[#This Row],[Freq 3]]*Tabel1[[#This Row],[Prijs 3]],0)</f>
        <v>0</v>
      </c>
      <c r="AS88" s="124">
        <f>IF(ISNUMBER(Tabel1[[#This Row],[Freq 4]]),Tabel1[[#This Row],[Freq 4]]*Tabel1[[#This Row],[Prijs 4]],0)</f>
        <v>0</v>
      </c>
      <c r="AT88" s="125">
        <f>SUM(Tabel1[[#This Row],[Totaal 1]:[Totaal 4]])</f>
        <v>0</v>
      </c>
    </row>
    <row r="89" spans="1:46" ht="14.25" customHeight="1" x14ac:dyDescent="0.2">
      <c r="A89" s="111">
        <v>1</v>
      </c>
      <c r="B89" s="111" t="s">
        <v>68</v>
      </c>
      <c r="C89" s="111" t="s">
        <v>69</v>
      </c>
      <c r="D89" s="111" t="s">
        <v>70</v>
      </c>
      <c r="E89" s="111">
        <v>10994</v>
      </c>
      <c r="F89" s="111" t="s">
        <v>236</v>
      </c>
      <c r="G89" s="32" t="s">
        <v>230</v>
      </c>
      <c r="H89" s="112" t="str">
        <f>_xlfn.XLOOKUP(Tabel1[[#This Row],[NLSfB]],OpnameTabel[NL-SfB],OpnameTabel[Omschrijving],"",0,1)</f>
        <v>Verdeler/verzamelaar</v>
      </c>
      <c r="I89" s="32" t="str">
        <f>_xlfn.XLOOKUP(Tabel1[[#This Row],[NLSfB]],OpnameTabel[NL-SfB],OpnameTabel[Categorie],"",0,1)</f>
        <v>Koeling/verwarming</v>
      </c>
      <c r="J89" s="32" t="s">
        <v>107</v>
      </c>
      <c r="K89" s="32" t="s">
        <v>237</v>
      </c>
      <c r="L89" s="32">
        <v>1</v>
      </c>
      <c r="M89" s="32">
        <v>2008</v>
      </c>
      <c r="N89" s="32" t="s">
        <v>77</v>
      </c>
      <c r="O89" s="32" t="s">
        <v>77</v>
      </c>
      <c r="P89" s="32" t="str">
        <f>_xlfn.XLOOKUP(Tabel1[[#This Row],[NLSfB]],OpnameTabel[NL-SfB],OpnameTabel[Kenmerkvraag 4],"",0,1)&amp;""</f>
        <v>Groepen [stuks]</v>
      </c>
      <c r="Q89" s="33">
        <v>7</v>
      </c>
      <c r="R89" s="33" t="str">
        <f>_xlfn.XLOOKUP(Tabel1[[#This Row],[NLSfB]],OpnameTabel[NL-SfB],OpnameTabel[Kenmerkvraag 5],"",0,1)&amp;""</f>
        <v>Pompen [stuks]</v>
      </c>
      <c r="S89" s="33">
        <v>1</v>
      </c>
      <c r="T89" s="33" t="str">
        <f>_xlfn.XLOOKUP(Tabel1[[#This Row],[NLSfB]],OpnameTabel[NL-SfB],OpnameTabel[Kenmerkvraag 6],"",0,1)&amp;""</f>
        <v>Automatische ontluchting</v>
      </c>
      <c r="U89" s="33" t="s">
        <v>77</v>
      </c>
      <c r="V89" s="33" t="str">
        <f>_xlfn.XLOOKUP(Tabel1[[#This Row],[NLSfB]],OpnameTabel[NL-SfB],OpnameTabel[Kenmerkvraag 7],"",0,1)&amp;""</f>
        <v/>
      </c>
      <c r="X89" s="33" t="str">
        <f>_xlfn.XLOOKUP(Tabel1[[#This Row],[NLSfB]],OpnameTabel[NL-SfB],OpnameTabel[Kenmerkvraag 8],"",0,1)&amp;""</f>
        <v/>
      </c>
      <c r="Z89" s="33" t="str">
        <f>_xlfn.XLOOKUP(Tabel1[[#This Row],[NLSfB]],OpnameTabel[NL-SfB],OpnameTabel[Kenmerkvraag 9],"",0,1)&amp;""</f>
        <v/>
      </c>
      <c r="AB89" s="33" t="str">
        <f>_xlfn.XLOOKUP(Tabel1[[#This Row],[NLSfB]],OpnameTabel[NL-SfB],OpnameTabel[Kenmerkvraag 10],"",0,1)&amp;""</f>
        <v/>
      </c>
      <c r="AD89" s="120" t="str">
        <f>_xlfn.XLOOKUP(Tabel1[[#This Row],[NLSfB]],OpnameTabel[NL-SfB],OpnameTabel[PPO1],"",0,1)&amp;""</f>
        <v>VW060-A</v>
      </c>
      <c r="AE89" s="112">
        <f>IF((LEN(Tabel1[[#This Row],[PPO code 1]])&lt;1),"",_xlfn.XLOOKUP(Tabel1[[#This Row],[PPO code 1]],Activiteitenoverzicht[PO - code],Activiteitenoverzicht[Jaar- freq],0))</f>
        <v>1</v>
      </c>
      <c r="AF89" s="121"/>
      <c r="AG89" s="122" t="str">
        <f>_xlfn.XLOOKUP(Tabel1[[#This Row],[NLSfB]],OpnameTabel[NL-SfB],OpnameTabel[PPO2],"",0,1)&amp;""</f>
        <v/>
      </c>
      <c r="AH89" s="111" t="str">
        <f>IF((LEN(Tabel1[[#This Row],[PPO code 2]])&lt;1),"",_xlfn.XLOOKUP(Tabel1[[#This Row],[PPO code 2]],Activiteitenoverzicht[PO - code],Activiteitenoverzicht[Jaar- freq],0))</f>
        <v/>
      </c>
      <c r="AI89" s="121"/>
      <c r="AJ89" s="122" t="str">
        <f>_xlfn.XLOOKUP(Tabel1[[#This Row],[NLSfB]],OpnameTabel[NL-SfB],OpnameTabel[PPO3],"",0,1)&amp;""</f>
        <v/>
      </c>
      <c r="AK89" s="111" t="str">
        <f>IF((LEN(Tabel1[[#This Row],[PPO code 3]])&lt;1),"",_xlfn.XLOOKUP(Tabel1[[#This Row],[PPO code 3]],Activiteitenoverzicht[PO - code],Activiteitenoverzicht[Jaar- freq],0))</f>
        <v/>
      </c>
      <c r="AL89" s="121"/>
      <c r="AM89" s="122" t="str">
        <f>_xlfn.XLOOKUP(Tabel1[[#This Row],[NLSfB]],OpnameTabel[NL-SfB],OpnameTabel[PPO4],"",0,1)&amp;""</f>
        <v/>
      </c>
      <c r="AN89" s="111" t="str">
        <f>IF((LEN(Tabel1[[#This Row],[PPO code 4]])&lt;1),"",_xlfn.XLOOKUP(Tabel1[[#This Row],[PPO code 4]],Activiteitenoverzicht[PO - code],Activiteitenoverzicht[Jaar- freq],0))</f>
        <v/>
      </c>
      <c r="AO89" s="121"/>
      <c r="AP89" s="123">
        <f>IF(ISNUMBER(Tabel1[[#This Row],[Freq 1]]),Tabel1[[#This Row],[Freq 1]]*Tabel1[[#This Row],[Prijs 1]],0)</f>
        <v>0</v>
      </c>
      <c r="AQ89" s="124">
        <f>IF(ISNUMBER(Tabel1[[#This Row],[Freq 2]]),Tabel1[[#This Row],[Freq 2]]*Tabel1[[#This Row],[Prijs 2]],0)</f>
        <v>0</v>
      </c>
      <c r="AR89" s="124">
        <f>IF(ISNUMBER(Tabel1[[#This Row],[Freq 3]]),Tabel1[[#This Row],[Freq 3]]*Tabel1[[#This Row],[Prijs 3]],0)</f>
        <v>0</v>
      </c>
      <c r="AS89" s="124">
        <f>IF(ISNUMBER(Tabel1[[#This Row],[Freq 4]]),Tabel1[[#This Row],[Freq 4]]*Tabel1[[#This Row],[Prijs 4]],0)</f>
        <v>0</v>
      </c>
      <c r="AT89" s="125">
        <f>SUM(Tabel1[[#This Row],[Totaal 1]:[Totaal 4]])</f>
        <v>0</v>
      </c>
    </row>
    <row r="90" spans="1:46" ht="14.25" customHeight="1" x14ac:dyDescent="0.2">
      <c r="A90" s="111">
        <v>1</v>
      </c>
      <c r="B90" s="111" t="s">
        <v>68</v>
      </c>
      <c r="C90" s="111" t="s">
        <v>69</v>
      </c>
      <c r="D90" s="111" t="s">
        <v>70</v>
      </c>
      <c r="E90" s="111">
        <v>10994</v>
      </c>
      <c r="F90" s="111" t="s">
        <v>238</v>
      </c>
      <c r="G90" s="32" t="s">
        <v>239</v>
      </c>
      <c r="H90" s="112" t="str">
        <f>_xlfn.XLOOKUP(Tabel1[[#This Row],[NLSfB]],OpnameTabel[NL-SfB],OpnameTabel[Omschrijving],"",0,1)</f>
        <v>Koelunit (splitsysteem, koelen) 5-50 ton CO2eq</v>
      </c>
      <c r="I90" s="32" t="str">
        <f>_xlfn.XLOOKUP(Tabel1[[#This Row],[NLSfB]],OpnameTabel[NL-SfB],OpnameTabel[Categorie],"",0,1)</f>
        <v>Koeling</v>
      </c>
      <c r="J90" s="32" t="s">
        <v>115</v>
      </c>
      <c r="L90" s="32">
        <v>1</v>
      </c>
      <c r="M90" s="32">
        <v>2017</v>
      </c>
      <c r="N90" s="32" t="s">
        <v>240</v>
      </c>
      <c r="O90" s="32" t="s">
        <v>241</v>
      </c>
      <c r="P90" s="32" t="str">
        <f>_xlfn.XLOOKUP(Tabel1[[#This Row],[NLSfB]],OpnameTabel[NL-SfB],OpnameTabel[Kenmerkvraag 4],"",0,1)&amp;""</f>
        <v>STEK logboek</v>
      </c>
      <c r="Q90" s="33" t="s">
        <v>77</v>
      </c>
      <c r="R90" s="33" t="str">
        <f>_xlfn.XLOOKUP(Tabel1[[#This Row],[NLSfB]],OpnameTabel[NL-SfB],OpnameTabel[Kenmerkvraag 5],"",0,1)&amp;""</f>
        <v>Koelvermogen (tot.) [kW]</v>
      </c>
      <c r="S90" s="33">
        <v>1.105</v>
      </c>
      <c r="T90" s="33" t="str">
        <f>_xlfn.XLOOKUP(Tabel1[[#This Row],[NLSfB]],OpnameTabel[NL-SfB],OpnameTabel[Kenmerkvraag 6],"",0,1)&amp;""</f>
        <v>Soort koudemiddel</v>
      </c>
      <c r="U90" s="33" t="s">
        <v>242</v>
      </c>
      <c r="V90" s="33" t="str">
        <f>_xlfn.XLOOKUP(Tabel1[[#This Row],[NLSfB]],OpnameTabel[NL-SfB],OpnameTabel[Kenmerkvraag 7],"",0,1)&amp;""</f>
        <v>Hoeveelheid koudem. [kg]</v>
      </c>
      <c r="W90" s="33">
        <v>1.115</v>
      </c>
      <c r="X90" s="33" t="str">
        <f>_xlfn.XLOOKUP(Tabel1[[#This Row],[NLSfB]],OpnameTabel[NL-SfB],OpnameTabel[Kenmerkvraag 8],"",0,1)&amp;""</f>
        <v>Binnenunits [stuks]</v>
      </c>
      <c r="Y90" s="33">
        <v>1</v>
      </c>
      <c r="Z90" s="33" t="str">
        <f>_xlfn.XLOOKUP(Tabel1[[#This Row],[NLSfB]],OpnameTabel[NL-SfB],OpnameTabel[Kenmerkvraag 9],"",0,1)&amp;""</f>
        <v>Type binnenunit</v>
      </c>
      <c r="AA90" s="33" t="s">
        <v>77</v>
      </c>
      <c r="AB90" s="33" t="str">
        <f>_xlfn.XLOOKUP(Tabel1[[#This Row],[NLSfB]],OpnameTabel[NL-SfB],OpnameTabel[Kenmerkvraag 10],"",0,1)&amp;""</f>
        <v/>
      </c>
      <c r="AD90" s="120" t="str">
        <f>_xlfn.XLOOKUP(Tabel1[[#This Row],[NLSfB]],OpnameTabel[NL-SfB],OpnameTabel[PPO1],"",0,1)&amp;""</f>
        <v>KLMT111-A1</v>
      </c>
      <c r="AE90" s="112">
        <f>IF((LEN(Tabel1[[#This Row],[PPO code 1]])&lt;1),"",_xlfn.XLOOKUP(Tabel1[[#This Row],[PPO code 1]],Activiteitenoverzicht[PO - code],Activiteitenoverzicht[Jaar- freq],0))</f>
        <v>1</v>
      </c>
      <c r="AF90" s="121"/>
      <c r="AG90" s="122" t="str">
        <f>_xlfn.XLOOKUP(Tabel1[[#This Row],[NLSfB]],OpnameTabel[NL-SfB],OpnameTabel[PPO2],"",0,1)&amp;""</f>
        <v>KLMT111-K1</v>
      </c>
      <c r="AH90" s="111">
        <f>IF((LEN(Tabel1[[#This Row],[PPO code 2]])&lt;1),"",_xlfn.XLOOKUP(Tabel1[[#This Row],[PPO code 2]],Activiteitenoverzicht[PO - code],Activiteitenoverzicht[Jaar- freq],0))</f>
        <v>0.2</v>
      </c>
      <c r="AI90" s="121"/>
      <c r="AJ90" s="122" t="str">
        <f>_xlfn.XLOOKUP(Tabel1[[#This Row],[NLSfB]],OpnameTabel[NL-SfB],OpnameTabel[PPO3],"",0,1)&amp;""</f>
        <v/>
      </c>
      <c r="AK90" s="111" t="str">
        <f>IF((LEN(Tabel1[[#This Row],[PPO code 3]])&lt;1),"",_xlfn.XLOOKUP(Tabel1[[#This Row],[PPO code 3]],Activiteitenoverzicht[PO - code],Activiteitenoverzicht[Jaar- freq],0))</f>
        <v/>
      </c>
      <c r="AL90" s="121"/>
      <c r="AM90" s="122" t="str">
        <f>_xlfn.XLOOKUP(Tabel1[[#This Row],[NLSfB]],OpnameTabel[NL-SfB],OpnameTabel[PPO4],"",0,1)&amp;""</f>
        <v/>
      </c>
      <c r="AN90" s="111" t="str">
        <f>IF((LEN(Tabel1[[#This Row],[PPO code 4]])&lt;1),"",_xlfn.XLOOKUP(Tabel1[[#This Row],[PPO code 4]],Activiteitenoverzicht[PO - code],Activiteitenoverzicht[Jaar- freq],0))</f>
        <v/>
      </c>
      <c r="AO90" s="121"/>
      <c r="AP90" s="123">
        <f>IF(ISNUMBER(Tabel1[[#This Row],[Freq 1]]),Tabel1[[#This Row],[Freq 1]]*Tabel1[[#This Row],[Prijs 1]],0)</f>
        <v>0</v>
      </c>
      <c r="AQ90" s="124">
        <f>IF(ISNUMBER(Tabel1[[#This Row],[Freq 2]]),Tabel1[[#This Row],[Freq 2]]*Tabel1[[#This Row],[Prijs 2]],0)</f>
        <v>0</v>
      </c>
      <c r="AR90" s="124">
        <f>IF(ISNUMBER(Tabel1[[#This Row],[Freq 3]]),Tabel1[[#This Row],[Freq 3]]*Tabel1[[#This Row],[Prijs 3]],0)</f>
        <v>0</v>
      </c>
      <c r="AS90" s="124">
        <f>IF(ISNUMBER(Tabel1[[#This Row],[Freq 4]]),Tabel1[[#This Row],[Freq 4]]*Tabel1[[#This Row],[Prijs 4]],0)</f>
        <v>0</v>
      </c>
      <c r="AT90" s="125">
        <f>SUM(Tabel1[[#This Row],[Totaal 1]:[Totaal 4]])</f>
        <v>0</v>
      </c>
    </row>
    <row r="91" spans="1:46" ht="14.25" customHeight="1" x14ac:dyDescent="0.2">
      <c r="A91" s="111">
        <v>1</v>
      </c>
      <c r="B91" s="111" t="s">
        <v>68</v>
      </c>
      <c r="C91" s="111" t="s">
        <v>69</v>
      </c>
      <c r="D91" s="111" t="s">
        <v>70</v>
      </c>
      <c r="E91" s="111">
        <v>10994</v>
      </c>
      <c r="F91" s="111" t="s">
        <v>243</v>
      </c>
      <c r="G91" s="32" t="s">
        <v>239</v>
      </c>
      <c r="H91" s="112" t="str">
        <f>_xlfn.XLOOKUP(Tabel1[[#This Row],[NLSfB]],OpnameTabel[NL-SfB],OpnameTabel[Omschrijving],"",0,1)</f>
        <v>Koelunit (splitsysteem, koelen) 5-50 ton CO2eq</v>
      </c>
      <c r="I91" s="32" t="str">
        <f>_xlfn.XLOOKUP(Tabel1[[#This Row],[NLSfB]],OpnameTabel[NL-SfB],OpnameTabel[Categorie],"",0,1)</f>
        <v>Koeling</v>
      </c>
      <c r="J91" s="32" t="s">
        <v>115</v>
      </c>
      <c r="L91" s="32">
        <v>1</v>
      </c>
      <c r="M91" s="32">
        <v>2017</v>
      </c>
      <c r="N91" s="32" t="s">
        <v>244</v>
      </c>
      <c r="O91" s="32" t="s">
        <v>245</v>
      </c>
      <c r="P91" s="32" t="str">
        <f>_xlfn.XLOOKUP(Tabel1[[#This Row],[NLSfB]],OpnameTabel[NL-SfB],OpnameTabel[Kenmerkvraag 4],"",0,1)&amp;""</f>
        <v>STEK logboek</v>
      </c>
      <c r="Q91" s="33" t="s">
        <v>77</v>
      </c>
      <c r="R91" s="33" t="str">
        <f>_xlfn.XLOOKUP(Tabel1[[#This Row],[NLSfB]],OpnameTabel[NL-SfB],OpnameTabel[Kenmerkvraag 5],"",0,1)&amp;""</f>
        <v>Koelvermogen (tot.) [kW]</v>
      </c>
      <c r="S91" s="33">
        <v>4.2</v>
      </c>
      <c r="T91" s="33" t="str">
        <f>_xlfn.XLOOKUP(Tabel1[[#This Row],[NLSfB]],OpnameTabel[NL-SfB],OpnameTabel[Kenmerkvraag 6],"",0,1)&amp;""</f>
        <v>Soort koudemiddel</v>
      </c>
      <c r="U91" s="33" t="s">
        <v>242</v>
      </c>
      <c r="V91" s="33" t="str">
        <f>_xlfn.XLOOKUP(Tabel1[[#This Row],[NLSfB]],OpnameTabel[NL-SfB],OpnameTabel[Kenmerkvraag 7],"",0,1)&amp;""</f>
        <v>Hoeveelheid koudem. [kg]</v>
      </c>
      <c r="W91" s="33">
        <v>1.3</v>
      </c>
      <c r="X91" s="33" t="str">
        <f>_xlfn.XLOOKUP(Tabel1[[#This Row],[NLSfB]],OpnameTabel[NL-SfB],OpnameTabel[Kenmerkvraag 8],"",0,1)&amp;""</f>
        <v>Binnenunits [stuks]</v>
      </c>
      <c r="Y91" s="33">
        <v>1</v>
      </c>
      <c r="Z91" s="33" t="str">
        <f>_xlfn.XLOOKUP(Tabel1[[#This Row],[NLSfB]],OpnameTabel[NL-SfB],OpnameTabel[Kenmerkvraag 9],"",0,1)&amp;""</f>
        <v>Type binnenunit</v>
      </c>
      <c r="AA91" s="33" t="s">
        <v>77</v>
      </c>
      <c r="AB91" s="33" t="str">
        <f>_xlfn.XLOOKUP(Tabel1[[#This Row],[NLSfB]],OpnameTabel[NL-SfB],OpnameTabel[Kenmerkvraag 10],"",0,1)&amp;""</f>
        <v/>
      </c>
      <c r="AD91" s="120" t="str">
        <f>_xlfn.XLOOKUP(Tabel1[[#This Row],[NLSfB]],OpnameTabel[NL-SfB],OpnameTabel[PPO1],"",0,1)&amp;""</f>
        <v>KLMT111-A1</v>
      </c>
      <c r="AE91" s="112">
        <f>IF((LEN(Tabel1[[#This Row],[PPO code 1]])&lt;1),"",_xlfn.XLOOKUP(Tabel1[[#This Row],[PPO code 1]],Activiteitenoverzicht[PO - code],Activiteitenoverzicht[Jaar- freq],0))</f>
        <v>1</v>
      </c>
      <c r="AF91" s="121"/>
      <c r="AG91" s="122" t="str">
        <f>_xlfn.XLOOKUP(Tabel1[[#This Row],[NLSfB]],OpnameTabel[NL-SfB],OpnameTabel[PPO2],"",0,1)&amp;""</f>
        <v>KLMT111-K1</v>
      </c>
      <c r="AH91" s="111">
        <f>IF((LEN(Tabel1[[#This Row],[PPO code 2]])&lt;1),"",_xlfn.XLOOKUP(Tabel1[[#This Row],[PPO code 2]],Activiteitenoverzicht[PO - code],Activiteitenoverzicht[Jaar- freq],0))</f>
        <v>0.2</v>
      </c>
      <c r="AI91" s="121"/>
      <c r="AJ91" s="122" t="str">
        <f>_xlfn.XLOOKUP(Tabel1[[#This Row],[NLSfB]],OpnameTabel[NL-SfB],OpnameTabel[PPO3],"",0,1)&amp;""</f>
        <v/>
      </c>
      <c r="AK91" s="111" t="str">
        <f>IF((LEN(Tabel1[[#This Row],[PPO code 3]])&lt;1),"",_xlfn.XLOOKUP(Tabel1[[#This Row],[PPO code 3]],Activiteitenoverzicht[PO - code],Activiteitenoverzicht[Jaar- freq],0))</f>
        <v/>
      </c>
      <c r="AL91" s="121"/>
      <c r="AM91" s="122" t="str">
        <f>_xlfn.XLOOKUP(Tabel1[[#This Row],[NLSfB]],OpnameTabel[NL-SfB],OpnameTabel[PPO4],"",0,1)&amp;""</f>
        <v/>
      </c>
      <c r="AN91" s="111" t="str">
        <f>IF((LEN(Tabel1[[#This Row],[PPO code 4]])&lt;1),"",_xlfn.XLOOKUP(Tabel1[[#This Row],[PPO code 4]],Activiteitenoverzicht[PO - code],Activiteitenoverzicht[Jaar- freq],0))</f>
        <v/>
      </c>
      <c r="AO91" s="121"/>
      <c r="AP91" s="123">
        <f>IF(ISNUMBER(Tabel1[[#This Row],[Freq 1]]),Tabel1[[#This Row],[Freq 1]]*Tabel1[[#This Row],[Prijs 1]],0)</f>
        <v>0</v>
      </c>
      <c r="AQ91" s="124">
        <f>IF(ISNUMBER(Tabel1[[#This Row],[Freq 2]]),Tabel1[[#This Row],[Freq 2]]*Tabel1[[#This Row],[Prijs 2]],0)</f>
        <v>0</v>
      </c>
      <c r="AR91" s="124">
        <f>IF(ISNUMBER(Tabel1[[#This Row],[Freq 3]]),Tabel1[[#This Row],[Freq 3]]*Tabel1[[#This Row],[Prijs 3]],0)</f>
        <v>0</v>
      </c>
      <c r="AS91" s="124">
        <f>IF(ISNUMBER(Tabel1[[#This Row],[Freq 4]]),Tabel1[[#This Row],[Freq 4]]*Tabel1[[#This Row],[Prijs 4]],0)</f>
        <v>0</v>
      </c>
      <c r="AT91" s="125">
        <f>SUM(Tabel1[[#This Row],[Totaal 1]:[Totaal 4]])</f>
        <v>0</v>
      </c>
    </row>
    <row r="92" spans="1:46" ht="14.25" customHeight="1" x14ac:dyDescent="0.2">
      <c r="A92" s="111">
        <v>1</v>
      </c>
      <c r="B92" s="111" t="s">
        <v>68</v>
      </c>
      <c r="C92" s="111" t="s">
        <v>69</v>
      </c>
      <c r="D92" s="111" t="s">
        <v>70</v>
      </c>
      <c r="E92" s="111">
        <v>10994</v>
      </c>
      <c r="F92" s="111" t="s">
        <v>246</v>
      </c>
      <c r="G92" s="32" t="s">
        <v>239</v>
      </c>
      <c r="H92" s="112" t="str">
        <f>_xlfn.XLOOKUP(Tabel1[[#This Row],[NLSfB]],OpnameTabel[NL-SfB],OpnameTabel[Omschrijving],"",0,1)</f>
        <v>Koelunit (splitsysteem, koelen) 5-50 ton CO2eq</v>
      </c>
      <c r="I92" s="32" t="str">
        <f>_xlfn.XLOOKUP(Tabel1[[#This Row],[NLSfB]],OpnameTabel[NL-SfB],OpnameTabel[Categorie],"",0,1)</f>
        <v>Koeling</v>
      </c>
      <c r="J92" s="32" t="s">
        <v>73</v>
      </c>
      <c r="L92" s="32">
        <v>1</v>
      </c>
      <c r="M92" s="32">
        <v>2008</v>
      </c>
      <c r="N92" s="32" t="s">
        <v>247</v>
      </c>
      <c r="O92" s="32" t="s">
        <v>77</v>
      </c>
      <c r="P92" s="32" t="str">
        <f>_xlfn.XLOOKUP(Tabel1[[#This Row],[NLSfB]],OpnameTabel[NL-SfB],OpnameTabel[Kenmerkvraag 4],"",0,1)&amp;""</f>
        <v>STEK logboek</v>
      </c>
      <c r="Q92" s="33" t="s">
        <v>77</v>
      </c>
      <c r="R92" s="33" t="str">
        <f>_xlfn.XLOOKUP(Tabel1[[#This Row],[NLSfB]],OpnameTabel[NL-SfB],OpnameTabel[Kenmerkvraag 5],"",0,1)&amp;""</f>
        <v>Koelvermogen (tot.) [kW]</v>
      </c>
      <c r="S92" s="33" t="s">
        <v>77</v>
      </c>
      <c r="T92" s="33" t="str">
        <f>_xlfn.XLOOKUP(Tabel1[[#This Row],[NLSfB]],OpnameTabel[NL-SfB],OpnameTabel[Kenmerkvraag 6],"",0,1)&amp;""</f>
        <v>Soort koudemiddel</v>
      </c>
      <c r="U92" s="33" t="s">
        <v>77</v>
      </c>
      <c r="V92" s="33" t="str">
        <f>_xlfn.XLOOKUP(Tabel1[[#This Row],[NLSfB]],OpnameTabel[NL-SfB],OpnameTabel[Kenmerkvraag 7],"",0,1)&amp;""</f>
        <v>Hoeveelheid koudem. [kg]</v>
      </c>
      <c r="W92" s="33" t="s">
        <v>77</v>
      </c>
      <c r="X92" s="33" t="str">
        <f>_xlfn.XLOOKUP(Tabel1[[#This Row],[NLSfB]],OpnameTabel[NL-SfB],OpnameTabel[Kenmerkvraag 8],"",0,1)&amp;""</f>
        <v>Binnenunits [stuks]</v>
      </c>
      <c r="Y92" s="33">
        <v>1</v>
      </c>
      <c r="Z92" s="33" t="str">
        <f>_xlfn.XLOOKUP(Tabel1[[#This Row],[NLSfB]],OpnameTabel[NL-SfB],OpnameTabel[Kenmerkvraag 9],"",0,1)&amp;""</f>
        <v>Type binnenunit</v>
      </c>
      <c r="AA92" s="33" t="s">
        <v>77</v>
      </c>
      <c r="AB92" s="33" t="str">
        <f>_xlfn.XLOOKUP(Tabel1[[#This Row],[NLSfB]],OpnameTabel[NL-SfB],OpnameTabel[Kenmerkvraag 10],"",0,1)&amp;""</f>
        <v/>
      </c>
      <c r="AD92" s="120" t="str">
        <f>_xlfn.XLOOKUP(Tabel1[[#This Row],[NLSfB]],OpnameTabel[NL-SfB],OpnameTabel[PPO1],"",0,1)&amp;""</f>
        <v>KLMT111-A1</v>
      </c>
      <c r="AE92" s="112">
        <f>IF((LEN(Tabel1[[#This Row],[PPO code 1]])&lt;1),"",_xlfn.XLOOKUP(Tabel1[[#This Row],[PPO code 1]],Activiteitenoverzicht[PO - code],Activiteitenoverzicht[Jaar- freq],0))</f>
        <v>1</v>
      </c>
      <c r="AF92" s="121"/>
      <c r="AG92" s="122" t="str">
        <f>_xlfn.XLOOKUP(Tabel1[[#This Row],[NLSfB]],OpnameTabel[NL-SfB],OpnameTabel[PPO2],"",0,1)&amp;""</f>
        <v>KLMT111-K1</v>
      </c>
      <c r="AH92" s="111">
        <f>IF((LEN(Tabel1[[#This Row],[PPO code 2]])&lt;1),"",_xlfn.XLOOKUP(Tabel1[[#This Row],[PPO code 2]],Activiteitenoverzicht[PO - code],Activiteitenoverzicht[Jaar- freq],0))</f>
        <v>0.2</v>
      </c>
      <c r="AI92" s="121"/>
      <c r="AJ92" s="122" t="str">
        <f>_xlfn.XLOOKUP(Tabel1[[#This Row],[NLSfB]],OpnameTabel[NL-SfB],OpnameTabel[PPO3],"",0,1)&amp;""</f>
        <v/>
      </c>
      <c r="AK92" s="111" t="str">
        <f>IF((LEN(Tabel1[[#This Row],[PPO code 3]])&lt;1),"",_xlfn.XLOOKUP(Tabel1[[#This Row],[PPO code 3]],Activiteitenoverzicht[PO - code],Activiteitenoverzicht[Jaar- freq],0))</f>
        <v/>
      </c>
      <c r="AL92" s="121"/>
      <c r="AM92" s="122" t="str">
        <f>_xlfn.XLOOKUP(Tabel1[[#This Row],[NLSfB]],OpnameTabel[NL-SfB],OpnameTabel[PPO4],"",0,1)&amp;""</f>
        <v/>
      </c>
      <c r="AN92" s="111" t="str">
        <f>IF((LEN(Tabel1[[#This Row],[PPO code 4]])&lt;1),"",_xlfn.XLOOKUP(Tabel1[[#This Row],[PPO code 4]],Activiteitenoverzicht[PO - code],Activiteitenoverzicht[Jaar- freq],0))</f>
        <v/>
      </c>
      <c r="AO92" s="121"/>
      <c r="AP92" s="123">
        <f>IF(ISNUMBER(Tabel1[[#This Row],[Freq 1]]),Tabel1[[#This Row],[Freq 1]]*Tabel1[[#This Row],[Prijs 1]],0)</f>
        <v>0</v>
      </c>
      <c r="AQ92" s="124">
        <f>IF(ISNUMBER(Tabel1[[#This Row],[Freq 2]]),Tabel1[[#This Row],[Freq 2]]*Tabel1[[#This Row],[Prijs 2]],0)</f>
        <v>0</v>
      </c>
      <c r="AR92" s="124">
        <f>IF(ISNUMBER(Tabel1[[#This Row],[Freq 3]]),Tabel1[[#This Row],[Freq 3]]*Tabel1[[#This Row],[Prijs 3]],0)</f>
        <v>0</v>
      </c>
      <c r="AS92" s="124">
        <f>IF(ISNUMBER(Tabel1[[#This Row],[Freq 4]]),Tabel1[[#This Row],[Freq 4]]*Tabel1[[#This Row],[Prijs 4]],0)</f>
        <v>0</v>
      </c>
      <c r="AT92" s="125">
        <f>SUM(Tabel1[[#This Row],[Totaal 1]:[Totaal 4]])</f>
        <v>0</v>
      </c>
    </row>
    <row r="93" spans="1:46" ht="14.25" customHeight="1" x14ac:dyDescent="0.2">
      <c r="A93" s="111">
        <v>1</v>
      </c>
      <c r="B93" s="111" t="s">
        <v>68</v>
      </c>
      <c r="C93" s="111" t="s">
        <v>69</v>
      </c>
      <c r="D93" s="111" t="s">
        <v>70</v>
      </c>
      <c r="E93" s="111">
        <v>10994</v>
      </c>
      <c r="F93" s="111" t="s">
        <v>248</v>
      </c>
      <c r="G93" s="32" t="s">
        <v>249</v>
      </c>
      <c r="H93" s="112" t="str">
        <f>_xlfn.XLOOKUP(Tabel1[[#This Row],[NLSfB]],OpnameTabel[NL-SfB],OpnameTabel[Omschrijving],"",0,1)</f>
        <v>Koudwateraggregaat 5-50 ton CO2</v>
      </c>
      <c r="I93" s="32" t="str">
        <f>_xlfn.XLOOKUP(Tabel1[[#This Row],[NLSfB]],OpnameTabel[NL-SfB],OpnameTabel[Categorie],"",0,1)</f>
        <v>Koeling</v>
      </c>
      <c r="J93" s="32" t="s">
        <v>107</v>
      </c>
      <c r="L93" s="32">
        <v>1</v>
      </c>
      <c r="M93" s="32">
        <v>2008</v>
      </c>
      <c r="N93" s="32" t="s">
        <v>250</v>
      </c>
      <c r="O93" s="32" t="s">
        <v>251</v>
      </c>
      <c r="P93" s="32" t="str">
        <f>_xlfn.XLOOKUP(Tabel1[[#This Row],[NLSfB]],OpnameTabel[NL-SfB],OpnameTabel[Kenmerkvraag 4],"",0,1)&amp;""</f>
        <v>STEK logboek</v>
      </c>
      <c r="Q93" s="33" t="s">
        <v>77</v>
      </c>
      <c r="R93" s="33" t="str">
        <f>_xlfn.XLOOKUP(Tabel1[[#This Row],[NLSfB]],OpnameTabel[NL-SfB],OpnameTabel[Kenmerkvraag 5],"",0,1)&amp;""</f>
        <v>Koelvermogen (tot.) [kW]</v>
      </c>
      <c r="S93" s="33">
        <v>112.2</v>
      </c>
      <c r="T93" s="33" t="str">
        <f>_xlfn.XLOOKUP(Tabel1[[#This Row],[NLSfB]],OpnameTabel[NL-SfB],OpnameTabel[Kenmerkvraag 6],"",0,1)&amp;""</f>
        <v>Soort koudemiddel</v>
      </c>
      <c r="U93" s="33" t="s">
        <v>252</v>
      </c>
      <c r="V93" s="33" t="str">
        <f>_xlfn.XLOOKUP(Tabel1[[#This Row],[NLSfB]],OpnameTabel[NL-SfB],OpnameTabel[Kenmerkvraag 7],"",0,1)&amp;""</f>
        <v>Hoeveelheid koudem. [kg]</v>
      </c>
      <c r="W93" s="33" t="s">
        <v>253</v>
      </c>
      <c r="X93" s="33" t="str">
        <f>_xlfn.XLOOKUP(Tabel1[[#This Row],[NLSfB]],OpnameTabel[NL-SfB],OpnameTabel[Kenmerkvraag 8],"",0,1)&amp;""</f>
        <v/>
      </c>
      <c r="Z93" s="33" t="str">
        <f>_xlfn.XLOOKUP(Tabel1[[#This Row],[NLSfB]],OpnameTabel[NL-SfB],OpnameTabel[Kenmerkvraag 9],"",0,1)&amp;""</f>
        <v/>
      </c>
      <c r="AB93" s="33" t="str">
        <f>_xlfn.XLOOKUP(Tabel1[[#This Row],[NLSfB]],OpnameTabel[NL-SfB],OpnameTabel[Kenmerkvraag 10],"",0,1)&amp;""</f>
        <v/>
      </c>
      <c r="AD93" s="120" t="str">
        <f>_xlfn.XLOOKUP(Tabel1[[#This Row],[NLSfB]],OpnameTabel[NL-SfB],OpnameTabel[PPO1],"",0,1)&amp;""</f>
        <v>VW110-A1</v>
      </c>
      <c r="AE93" s="112">
        <f>IF((LEN(Tabel1[[#This Row],[PPO code 1]])&lt;1),"",_xlfn.XLOOKUP(Tabel1[[#This Row],[PPO code 1]],Activiteitenoverzicht[PO - code],Activiteitenoverzicht[Jaar- freq],0))</f>
        <v>1</v>
      </c>
      <c r="AF93" s="121"/>
      <c r="AG93" s="122" t="str">
        <f>_xlfn.XLOOKUP(Tabel1[[#This Row],[NLSfB]],OpnameTabel[NL-SfB],OpnameTabel[PPO2],"",0,1)&amp;""</f>
        <v/>
      </c>
      <c r="AH93" s="111" t="str">
        <f>IF((LEN(Tabel1[[#This Row],[PPO code 2]])&lt;1),"",_xlfn.XLOOKUP(Tabel1[[#This Row],[PPO code 2]],Activiteitenoverzicht[PO - code],Activiteitenoverzicht[Jaar- freq],0))</f>
        <v/>
      </c>
      <c r="AI93" s="121"/>
      <c r="AJ93" s="122" t="str">
        <f>_xlfn.XLOOKUP(Tabel1[[#This Row],[NLSfB]],OpnameTabel[NL-SfB],OpnameTabel[PPO3],"",0,1)&amp;""</f>
        <v/>
      </c>
      <c r="AK93" s="111" t="str">
        <f>IF((LEN(Tabel1[[#This Row],[PPO code 3]])&lt;1),"",_xlfn.XLOOKUP(Tabel1[[#This Row],[PPO code 3]],Activiteitenoverzicht[PO - code],Activiteitenoverzicht[Jaar- freq],0))</f>
        <v/>
      </c>
      <c r="AL93" s="121"/>
      <c r="AM93" s="122" t="str">
        <f>_xlfn.XLOOKUP(Tabel1[[#This Row],[NLSfB]],OpnameTabel[NL-SfB],OpnameTabel[PPO4],"",0,1)&amp;""</f>
        <v/>
      </c>
      <c r="AN93" s="111" t="str">
        <f>IF((LEN(Tabel1[[#This Row],[PPO code 4]])&lt;1),"",_xlfn.XLOOKUP(Tabel1[[#This Row],[PPO code 4]],Activiteitenoverzicht[PO - code],Activiteitenoverzicht[Jaar- freq],0))</f>
        <v/>
      </c>
      <c r="AO93" s="121"/>
      <c r="AP93" s="123">
        <f>IF(ISNUMBER(Tabel1[[#This Row],[Freq 1]]),Tabel1[[#This Row],[Freq 1]]*Tabel1[[#This Row],[Prijs 1]],0)</f>
        <v>0</v>
      </c>
      <c r="AQ93" s="124">
        <f>IF(ISNUMBER(Tabel1[[#This Row],[Freq 2]]),Tabel1[[#This Row],[Freq 2]]*Tabel1[[#This Row],[Prijs 2]],0)</f>
        <v>0</v>
      </c>
      <c r="AR93" s="124">
        <f>IF(ISNUMBER(Tabel1[[#This Row],[Freq 3]]),Tabel1[[#This Row],[Freq 3]]*Tabel1[[#This Row],[Prijs 3]],0)</f>
        <v>0</v>
      </c>
      <c r="AS93" s="124">
        <f>IF(ISNUMBER(Tabel1[[#This Row],[Freq 4]]),Tabel1[[#This Row],[Freq 4]]*Tabel1[[#This Row],[Prijs 4]],0)</f>
        <v>0</v>
      </c>
      <c r="AT93" s="125">
        <f>SUM(Tabel1[[#This Row],[Totaal 1]:[Totaal 4]])</f>
        <v>0</v>
      </c>
    </row>
    <row r="94" spans="1:46" ht="14.25" customHeight="1" x14ac:dyDescent="0.2">
      <c r="A94" s="111">
        <v>1</v>
      </c>
      <c r="B94" s="111" t="s">
        <v>68</v>
      </c>
      <c r="C94" s="111" t="s">
        <v>69</v>
      </c>
      <c r="D94" s="111" t="s">
        <v>70</v>
      </c>
      <c r="E94" s="111">
        <v>10994</v>
      </c>
      <c r="F94" s="111" t="s">
        <v>254</v>
      </c>
      <c r="G94" s="32" t="s">
        <v>255</v>
      </c>
      <c r="H94" s="112" t="str">
        <f>_xlfn.XLOOKUP(Tabel1[[#This Row],[NLSfB]],OpnameTabel[NL-SfB],OpnameTabel[Omschrijving],"",0,1)</f>
        <v>Waterpomp afvalwater</v>
      </c>
      <c r="I94" s="32" t="str">
        <f>_xlfn.XLOOKUP(Tabel1[[#This Row],[NLSfB]],OpnameTabel[NL-SfB],OpnameTabel[Categorie],"",0,1)</f>
        <v>Afvoeren</v>
      </c>
      <c r="J94" s="32" t="s">
        <v>104</v>
      </c>
      <c r="L94" s="32">
        <v>1</v>
      </c>
      <c r="M94" s="32">
        <v>2014</v>
      </c>
      <c r="N94" s="32" t="s">
        <v>256</v>
      </c>
      <c r="O94" s="32" t="s">
        <v>257</v>
      </c>
      <c r="P94" s="32" t="str">
        <f>_xlfn.XLOOKUP(Tabel1[[#This Row],[NLSfB]],OpnameTabel[NL-SfB],OpnameTabel[Kenmerkvraag 4],"",0,1)&amp;""</f>
        <v>Bediening</v>
      </c>
      <c r="Q94" s="33" t="s">
        <v>258</v>
      </c>
      <c r="R94" s="33" t="str">
        <f>_xlfn.XLOOKUP(Tabel1[[#This Row],[NLSfB]],OpnameTabel[NL-SfB],OpnameTabel[Kenmerkvraag 5],"",0,1)&amp;""</f>
        <v>Max. debiet [m3/h]</v>
      </c>
      <c r="S94" s="33" t="s">
        <v>77</v>
      </c>
      <c r="T94" s="33" t="str">
        <f>_xlfn.XLOOKUP(Tabel1[[#This Row],[NLSfB]],OpnameTabel[NL-SfB],OpnameTabel[Kenmerkvraag 6],"",0,1)&amp;""</f>
        <v>Opvoerhoogte [kPa]</v>
      </c>
      <c r="U94" s="33" t="s">
        <v>77</v>
      </c>
      <c r="V94" s="33" t="str">
        <f>_xlfn.XLOOKUP(Tabel1[[#This Row],[NLSfB]],OpnameTabel[NL-SfB],OpnameTabel[Kenmerkvraag 7],"",0,1)&amp;""</f>
        <v/>
      </c>
      <c r="X94" s="33" t="str">
        <f>_xlfn.XLOOKUP(Tabel1[[#This Row],[NLSfB]],OpnameTabel[NL-SfB],OpnameTabel[Kenmerkvraag 8],"",0,1)&amp;""</f>
        <v/>
      </c>
      <c r="Z94" s="33" t="str">
        <f>_xlfn.XLOOKUP(Tabel1[[#This Row],[NLSfB]],OpnameTabel[NL-SfB],OpnameTabel[Kenmerkvraag 9],"",0,1)&amp;""</f>
        <v/>
      </c>
      <c r="AB94" s="33" t="str">
        <f>_xlfn.XLOOKUP(Tabel1[[#This Row],[NLSfB]],OpnameTabel[NL-SfB],OpnameTabel[Kenmerkvraag 10],"",0,1)&amp;""</f>
        <v/>
      </c>
      <c r="AD94" s="120" t="str">
        <f>_xlfn.XLOOKUP(Tabel1[[#This Row],[NLSfB]],OpnameTabel[NL-SfB],OpnameTabel[PPO1],"",0,1)&amp;""</f>
        <v>WTR200-A</v>
      </c>
      <c r="AE94" s="112">
        <f>IF((LEN(Tabel1[[#This Row],[PPO code 1]])&lt;1),"",_xlfn.XLOOKUP(Tabel1[[#This Row],[PPO code 1]],Activiteitenoverzicht[PO - code],Activiteitenoverzicht[Jaar- freq],0))</f>
        <v>1</v>
      </c>
      <c r="AF94" s="121"/>
      <c r="AG94" s="122" t="str">
        <f>_xlfn.XLOOKUP(Tabel1[[#This Row],[NLSfB]],OpnameTabel[NL-SfB],OpnameTabel[PPO2],"",0,1)&amp;""</f>
        <v/>
      </c>
      <c r="AH94" s="111" t="str">
        <f>IF((LEN(Tabel1[[#This Row],[PPO code 2]])&lt;1),"",_xlfn.XLOOKUP(Tabel1[[#This Row],[PPO code 2]],Activiteitenoverzicht[PO - code],Activiteitenoverzicht[Jaar- freq],0))</f>
        <v/>
      </c>
      <c r="AI94" s="121"/>
      <c r="AJ94" s="122" t="str">
        <f>_xlfn.XLOOKUP(Tabel1[[#This Row],[NLSfB]],OpnameTabel[NL-SfB],OpnameTabel[PPO3],"",0,1)&amp;""</f>
        <v/>
      </c>
      <c r="AK94" s="111" t="str">
        <f>IF((LEN(Tabel1[[#This Row],[PPO code 3]])&lt;1),"",_xlfn.XLOOKUP(Tabel1[[#This Row],[PPO code 3]],Activiteitenoverzicht[PO - code],Activiteitenoverzicht[Jaar- freq],0))</f>
        <v/>
      </c>
      <c r="AL94" s="121"/>
      <c r="AM94" s="122" t="str">
        <f>_xlfn.XLOOKUP(Tabel1[[#This Row],[NLSfB]],OpnameTabel[NL-SfB],OpnameTabel[PPO4],"",0,1)&amp;""</f>
        <v/>
      </c>
      <c r="AN94" s="111" t="str">
        <f>IF((LEN(Tabel1[[#This Row],[PPO code 4]])&lt;1),"",_xlfn.XLOOKUP(Tabel1[[#This Row],[PPO code 4]],Activiteitenoverzicht[PO - code],Activiteitenoverzicht[Jaar- freq],0))</f>
        <v/>
      </c>
      <c r="AO94" s="121"/>
      <c r="AP94" s="123">
        <f>IF(ISNUMBER(Tabel1[[#This Row],[Freq 1]]),Tabel1[[#This Row],[Freq 1]]*Tabel1[[#This Row],[Prijs 1]],0)</f>
        <v>0</v>
      </c>
      <c r="AQ94" s="124">
        <f>IF(ISNUMBER(Tabel1[[#This Row],[Freq 2]]),Tabel1[[#This Row],[Freq 2]]*Tabel1[[#This Row],[Prijs 2]],0)</f>
        <v>0</v>
      </c>
      <c r="AR94" s="124">
        <f>IF(ISNUMBER(Tabel1[[#This Row],[Freq 3]]),Tabel1[[#This Row],[Freq 3]]*Tabel1[[#This Row],[Prijs 3]],0)</f>
        <v>0</v>
      </c>
      <c r="AS94" s="124">
        <f>IF(ISNUMBER(Tabel1[[#This Row],[Freq 4]]),Tabel1[[#This Row],[Freq 4]]*Tabel1[[#This Row],[Prijs 4]],0)</f>
        <v>0</v>
      </c>
      <c r="AT94" s="125">
        <f>SUM(Tabel1[[#This Row],[Totaal 1]:[Totaal 4]])</f>
        <v>0</v>
      </c>
    </row>
    <row r="95" spans="1:46" ht="14.25" customHeight="1" x14ac:dyDescent="0.2">
      <c r="A95" s="111">
        <v>1</v>
      </c>
      <c r="B95" s="111" t="s">
        <v>68</v>
      </c>
      <c r="C95" s="111" t="s">
        <v>69</v>
      </c>
      <c r="D95" s="111" t="s">
        <v>70</v>
      </c>
      <c r="E95" s="111">
        <v>10994</v>
      </c>
      <c r="F95" s="111" t="s">
        <v>259</v>
      </c>
      <c r="G95" s="32" t="s">
        <v>255</v>
      </c>
      <c r="H95" s="112" t="str">
        <f>_xlfn.XLOOKUP(Tabel1[[#This Row],[NLSfB]],OpnameTabel[NL-SfB],OpnameTabel[Omschrijving],"",0,1)</f>
        <v>Waterpomp afvalwater</v>
      </c>
      <c r="I95" s="32" t="str">
        <f>_xlfn.XLOOKUP(Tabel1[[#This Row],[NLSfB]],OpnameTabel[NL-SfB],OpnameTabel[Categorie],"",0,1)</f>
        <v>Afvoeren</v>
      </c>
      <c r="J95" s="32" t="s">
        <v>107</v>
      </c>
      <c r="L95" s="32">
        <v>1</v>
      </c>
      <c r="M95" s="32">
        <v>2008</v>
      </c>
      <c r="N95" s="32" t="s">
        <v>260</v>
      </c>
      <c r="O95" s="32" t="s">
        <v>261</v>
      </c>
      <c r="P95" s="32" t="str">
        <f>_xlfn.XLOOKUP(Tabel1[[#This Row],[NLSfB]],OpnameTabel[NL-SfB],OpnameTabel[Kenmerkvraag 4],"",0,1)&amp;""</f>
        <v>Bediening</v>
      </c>
      <c r="Q95" s="33" t="s">
        <v>258</v>
      </c>
      <c r="R95" s="33" t="str">
        <f>_xlfn.XLOOKUP(Tabel1[[#This Row],[NLSfB]],OpnameTabel[NL-SfB],OpnameTabel[Kenmerkvraag 5],"",0,1)&amp;""</f>
        <v>Max. debiet [m3/h]</v>
      </c>
      <c r="S95" s="33" t="s">
        <v>77</v>
      </c>
      <c r="T95" s="33" t="str">
        <f>_xlfn.XLOOKUP(Tabel1[[#This Row],[NLSfB]],OpnameTabel[NL-SfB],OpnameTabel[Kenmerkvraag 6],"",0,1)&amp;""</f>
        <v>Opvoerhoogte [kPa]</v>
      </c>
      <c r="U95" s="33" t="s">
        <v>262</v>
      </c>
      <c r="V95" s="33" t="str">
        <f>_xlfn.XLOOKUP(Tabel1[[#This Row],[NLSfB]],OpnameTabel[NL-SfB],OpnameTabel[Kenmerkvraag 7],"",0,1)&amp;""</f>
        <v/>
      </c>
      <c r="X95" s="33" t="str">
        <f>_xlfn.XLOOKUP(Tabel1[[#This Row],[NLSfB]],OpnameTabel[NL-SfB],OpnameTabel[Kenmerkvraag 8],"",0,1)&amp;""</f>
        <v/>
      </c>
      <c r="Z95" s="33" t="str">
        <f>_xlfn.XLOOKUP(Tabel1[[#This Row],[NLSfB]],OpnameTabel[NL-SfB],OpnameTabel[Kenmerkvraag 9],"",0,1)&amp;""</f>
        <v/>
      </c>
      <c r="AB95" s="33" t="str">
        <f>_xlfn.XLOOKUP(Tabel1[[#This Row],[NLSfB]],OpnameTabel[NL-SfB],OpnameTabel[Kenmerkvraag 10],"",0,1)&amp;""</f>
        <v/>
      </c>
      <c r="AD95" s="120" t="str">
        <f>_xlfn.XLOOKUP(Tabel1[[#This Row],[NLSfB]],OpnameTabel[NL-SfB],OpnameTabel[PPO1],"",0,1)&amp;""</f>
        <v>WTR200-A</v>
      </c>
      <c r="AE95" s="112">
        <f>IF((LEN(Tabel1[[#This Row],[PPO code 1]])&lt;1),"",_xlfn.XLOOKUP(Tabel1[[#This Row],[PPO code 1]],Activiteitenoverzicht[PO - code],Activiteitenoverzicht[Jaar- freq],0))</f>
        <v>1</v>
      </c>
      <c r="AF95" s="121"/>
      <c r="AG95" s="122" t="str">
        <f>_xlfn.XLOOKUP(Tabel1[[#This Row],[NLSfB]],OpnameTabel[NL-SfB],OpnameTabel[PPO2],"",0,1)&amp;""</f>
        <v/>
      </c>
      <c r="AH95" s="111" t="str">
        <f>IF((LEN(Tabel1[[#This Row],[PPO code 2]])&lt;1),"",_xlfn.XLOOKUP(Tabel1[[#This Row],[PPO code 2]],Activiteitenoverzicht[PO - code],Activiteitenoverzicht[Jaar- freq],0))</f>
        <v/>
      </c>
      <c r="AI95" s="121"/>
      <c r="AJ95" s="122" t="str">
        <f>_xlfn.XLOOKUP(Tabel1[[#This Row],[NLSfB]],OpnameTabel[NL-SfB],OpnameTabel[PPO3],"",0,1)&amp;""</f>
        <v/>
      </c>
      <c r="AK95" s="111" t="str">
        <f>IF((LEN(Tabel1[[#This Row],[PPO code 3]])&lt;1),"",_xlfn.XLOOKUP(Tabel1[[#This Row],[PPO code 3]],Activiteitenoverzicht[PO - code],Activiteitenoverzicht[Jaar- freq],0))</f>
        <v/>
      </c>
      <c r="AL95" s="121"/>
      <c r="AM95" s="122" t="str">
        <f>_xlfn.XLOOKUP(Tabel1[[#This Row],[NLSfB]],OpnameTabel[NL-SfB],OpnameTabel[PPO4],"",0,1)&amp;""</f>
        <v/>
      </c>
      <c r="AN95" s="111" t="str">
        <f>IF((LEN(Tabel1[[#This Row],[PPO code 4]])&lt;1),"",_xlfn.XLOOKUP(Tabel1[[#This Row],[PPO code 4]],Activiteitenoverzicht[PO - code],Activiteitenoverzicht[Jaar- freq],0))</f>
        <v/>
      </c>
      <c r="AO95" s="121"/>
      <c r="AP95" s="123">
        <f>IF(ISNUMBER(Tabel1[[#This Row],[Freq 1]]),Tabel1[[#This Row],[Freq 1]]*Tabel1[[#This Row],[Prijs 1]],0)</f>
        <v>0</v>
      </c>
      <c r="AQ95" s="124">
        <f>IF(ISNUMBER(Tabel1[[#This Row],[Freq 2]]),Tabel1[[#This Row],[Freq 2]]*Tabel1[[#This Row],[Prijs 2]],0)</f>
        <v>0</v>
      </c>
      <c r="AR95" s="124">
        <f>IF(ISNUMBER(Tabel1[[#This Row],[Freq 3]]),Tabel1[[#This Row],[Freq 3]]*Tabel1[[#This Row],[Prijs 3]],0)</f>
        <v>0</v>
      </c>
      <c r="AS95" s="124">
        <f>IF(ISNUMBER(Tabel1[[#This Row],[Freq 4]]),Tabel1[[#This Row],[Freq 4]]*Tabel1[[#This Row],[Prijs 4]],0)</f>
        <v>0</v>
      </c>
      <c r="AT95" s="125">
        <f>SUM(Tabel1[[#This Row],[Totaal 1]:[Totaal 4]])</f>
        <v>0</v>
      </c>
    </row>
    <row r="96" spans="1:46" ht="14.25" customHeight="1" x14ac:dyDescent="0.2">
      <c r="A96" s="111">
        <v>1</v>
      </c>
      <c r="B96" s="111" t="s">
        <v>68</v>
      </c>
      <c r="C96" s="111" t="s">
        <v>69</v>
      </c>
      <c r="D96" s="111" t="s">
        <v>70</v>
      </c>
      <c r="E96" s="111">
        <v>10994</v>
      </c>
      <c r="F96" s="111" t="s">
        <v>263</v>
      </c>
      <c r="G96" s="32" t="s">
        <v>264</v>
      </c>
      <c r="H96" s="112" t="str">
        <f>_xlfn.XLOOKUP(Tabel1[[#This Row],[NLSfB]],OpnameTabel[NL-SfB],OpnameTabel[Omschrijving],"",0,1)</f>
        <v>Verwarming ketel gas atmosferisch (HR, VR)</v>
      </c>
      <c r="I96" s="32" t="str">
        <f>_xlfn.XLOOKUP(Tabel1[[#This Row],[NLSfB]],OpnameTabel[NL-SfB],OpnameTabel[Categorie],"",0,1)</f>
        <v>Verwarming</v>
      </c>
      <c r="J96" s="32" t="s">
        <v>265</v>
      </c>
      <c r="L96" s="32">
        <v>1</v>
      </c>
      <c r="M96" s="32">
        <v>2008</v>
      </c>
      <c r="N96" s="32" t="s">
        <v>266</v>
      </c>
      <c r="O96" s="32" t="s">
        <v>267</v>
      </c>
      <c r="P96" s="32" t="str">
        <f>_xlfn.XLOOKUP(Tabel1[[#This Row],[NLSfB]],OpnameTabel[NL-SfB],OpnameTabel[Kenmerkvraag 4],"",0,1)&amp;""</f>
        <v>Vermogen [kW]</v>
      </c>
      <c r="Q96" s="33">
        <v>85</v>
      </c>
      <c r="R96" s="33" t="str">
        <f>_xlfn.XLOOKUP(Tabel1[[#This Row],[NLSfB]],OpnameTabel[NL-SfB],OpnameTabel[Kenmerkvraag 5],"",0,1)&amp;""</f>
        <v>Warmwatervoorziening</v>
      </c>
      <c r="S96" s="33" t="s">
        <v>76</v>
      </c>
      <c r="T96" s="33" t="str">
        <f>_xlfn.XLOOKUP(Tabel1[[#This Row],[NLSfB]],OpnameTabel[NL-SfB],OpnameTabel[Kenmerkvraag 6],"",0,1)&amp;""</f>
        <v/>
      </c>
      <c r="V96" s="33" t="str">
        <f>_xlfn.XLOOKUP(Tabel1[[#This Row],[NLSfB]],OpnameTabel[NL-SfB],OpnameTabel[Kenmerkvraag 7],"",0,1)&amp;""</f>
        <v/>
      </c>
      <c r="X96" s="33" t="str">
        <f>_xlfn.XLOOKUP(Tabel1[[#This Row],[NLSfB]],OpnameTabel[NL-SfB],OpnameTabel[Kenmerkvraag 8],"",0,1)&amp;""</f>
        <v/>
      </c>
      <c r="Z96" s="33" t="str">
        <f>_xlfn.XLOOKUP(Tabel1[[#This Row],[NLSfB]],OpnameTabel[NL-SfB],OpnameTabel[Kenmerkvraag 9],"",0,1)&amp;""</f>
        <v/>
      </c>
      <c r="AB96" s="33" t="str">
        <f>_xlfn.XLOOKUP(Tabel1[[#This Row],[NLSfB]],OpnameTabel[NL-SfB],OpnameTabel[Kenmerkvraag 10],"",0,1)&amp;""</f>
        <v/>
      </c>
      <c r="AD96" s="120" t="str">
        <f>_xlfn.XLOOKUP(Tabel1[[#This Row],[NLSfB]],OpnameTabel[NL-SfB],OpnameTabel[PPO1],"",0,1)&amp;""</f>
        <v>VW030-A</v>
      </c>
      <c r="AE96" s="112">
        <f>IF((LEN(Tabel1[[#This Row],[PPO code 1]])&lt;1),"",_xlfn.XLOOKUP(Tabel1[[#This Row],[PPO code 1]],Activiteitenoverzicht[PO - code],Activiteitenoverzicht[Jaar- freq],0))</f>
        <v>1</v>
      </c>
      <c r="AF96" s="121"/>
      <c r="AG96" s="122" t="str">
        <f>_xlfn.XLOOKUP(Tabel1[[#This Row],[NLSfB]],OpnameTabel[NL-SfB],OpnameTabel[PPO2],"",0,1)&amp;""</f>
        <v>VW030-K</v>
      </c>
      <c r="AH96" s="111">
        <f>IF((LEN(Tabel1[[#This Row],[PPO code 2]])&lt;1),"",_xlfn.XLOOKUP(Tabel1[[#This Row],[PPO code 2]],Activiteitenoverzicht[PO - code],Activiteitenoverzicht[Jaar- freq],0))</f>
        <v>0.25</v>
      </c>
      <c r="AI96" s="121"/>
      <c r="AJ96" s="122" t="str">
        <f>_xlfn.XLOOKUP(Tabel1[[#This Row],[NLSfB]],OpnameTabel[NL-SfB],OpnameTabel[PPO3],"",0,1)&amp;""</f>
        <v/>
      </c>
      <c r="AK96" s="111" t="str">
        <f>IF((LEN(Tabel1[[#This Row],[PPO code 3]])&lt;1),"",_xlfn.XLOOKUP(Tabel1[[#This Row],[PPO code 3]],Activiteitenoverzicht[PO - code],Activiteitenoverzicht[Jaar- freq],0))</f>
        <v/>
      </c>
      <c r="AL96" s="121"/>
      <c r="AM96" s="122" t="str">
        <f>_xlfn.XLOOKUP(Tabel1[[#This Row],[NLSfB]],OpnameTabel[NL-SfB],OpnameTabel[PPO4],"",0,1)&amp;""</f>
        <v/>
      </c>
      <c r="AN96" s="111" t="str">
        <f>IF((LEN(Tabel1[[#This Row],[PPO code 4]])&lt;1),"",_xlfn.XLOOKUP(Tabel1[[#This Row],[PPO code 4]],Activiteitenoverzicht[PO - code],Activiteitenoverzicht[Jaar- freq],0))</f>
        <v/>
      </c>
      <c r="AO96" s="121"/>
      <c r="AP96" s="123">
        <f>IF(ISNUMBER(Tabel1[[#This Row],[Freq 1]]),Tabel1[[#This Row],[Freq 1]]*Tabel1[[#This Row],[Prijs 1]],0)</f>
        <v>0</v>
      </c>
      <c r="AQ96" s="124">
        <f>IF(ISNUMBER(Tabel1[[#This Row],[Freq 2]]),Tabel1[[#This Row],[Freq 2]]*Tabel1[[#This Row],[Prijs 2]],0)</f>
        <v>0</v>
      </c>
      <c r="AR96" s="124">
        <f>IF(ISNUMBER(Tabel1[[#This Row],[Freq 3]]),Tabel1[[#This Row],[Freq 3]]*Tabel1[[#This Row],[Prijs 3]],0)</f>
        <v>0</v>
      </c>
      <c r="AS96" s="124">
        <f>IF(ISNUMBER(Tabel1[[#This Row],[Freq 4]]),Tabel1[[#This Row],[Freq 4]]*Tabel1[[#This Row],[Prijs 4]],0)</f>
        <v>0</v>
      </c>
      <c r="AT96" s="125">
        <f>SUM(Tabel1[[#This Row],[Totaal 1]:[Totaal 4]])</f>
        <v>0</v>
      </c>
    </row>
    <row r="97" spans="1:46" ht="14.25" customHeight="1" x14ac:dyDescent="0.2">
      <c r="A97" s="111">
        <v>1</v>
      </c>
      <c r="B97" s="111" t="s">
        <v>68</v>
      </c>
      <c r="C97" s="111" t="s">
        <v>69</v>
      </c>
      <c r="D97" s="111" t="s">
        <v>70</v>
      </c>
      <c r="E97" s="111">
        <v>10994</v>
      </c>
      <c r="F97" s="111" t="s">
        <v>268</v>
      </c>
      <c r="G97" s="32" t="s">
        <v>264</v>
      </c>
      <c r="H97" s="112" t="str">
        <f>_xlfn.XLOOKUP(Tabel1[[#This Row],[NLSfB]],OpnameTabel[NL-SfB],OpnameTabel[Omschrijving],"",0,1)</f>
        <v>Verwarming ketel gas atmosferisch (HR, VR)</v>
      </c>
      <c r="I97" s="32" t="str">
        <f>_xlfn.XLOOKUP(Tabel1[[#This Row],[NLSfB]],OpnameTabel[NL-SfB],OpnameTabel[Categorie],"",0,1)</f>
        <v>Verwarming</v>
      </c>
      <c r="J97" s="32" t="s">
        <v>107</v>
      </c>
      <c r="L97" s="32">
        <v>1</v>
      </c>
      <c r="M97" s="32">
        <v>2008</v>
      </c>
      <c r="N97" s="32" t="s">
        <v>266</v>
      </c>
      <c r="O97" s="32" t="s">
        <v>267</v>
      </c>
      <c r="P97" s="32" t="str">
        <f>_xlfn.XLOOKUP(Tabel1[[#This Row],[NLSfB]],OpnameTabel[NL-SfB],OpnameTabel[Kenmerkvraag 4],"",0,1)&amp;""</f>
        <v>Vermogen [kW]</v>
      </c>
      <c r="Q97" s="33">
        <v>85</v>
      </c>
      <c r="R97" s="33" t="str">
        <f>_xlfn.XLOOKUP(Tabel1[[#This Row],[NLSfB]],OpnameTabel[NL-SfB],OpnameTabel[Kenmerkvraag 5],"",0,1)&amp;""</f>
        <v>Warmwatervoorziening</v>
      </c>
      <c r="S97" s="33" t="s">
        <v>76</v>
      </c>
      <c r="T97" s="33" t="str">
        <f>_xlfn.XLOOKUP(Tabel1[[#This Row],[NLSfB]],OpnameTabel[NL-SfB],OpnameTabel[Kenmerkvraag 6],"",0,1)&amp;""</f>
        <v/>
      </c>
      <c r="V97" s="33" t="str">
        <f>_xlfn.XLOOKUP(Tabel1[[#This Row],[NLSfB]],OpnameTabel[NL-SfB],OpnameTabel[Kenmerkvraag 7],"",0,1)&amp;""</f>
        <v/>
      </c>
      <c r="X97" s="33" t="str">
        <f>_xlfn.XLOOKUP(Tabel1[[#This Row],[NLSfB]],OpnameTabel[NL-SfB],OpnameTabel[Kenmerkvraag 8],"",0,1)&amp;""</f>
        <v/>
      </c>
      <c r="Z97" s="33" t="str">
        <f>_xlfn.XLOOKUP(Tabel1[[#This Row],[NLSfB]],OpnameTabel[NL-SfB],OpnameTabel[Kenmerkvraag 9],"",0,1)&amp;""</f>
        <v/>
      </c>
      <c r="AB97" s="33" t="str">
        <f>_xlfn.XLOOKUP(Tabel1[[#This Row],[NLSfB]],OpnameTabel[NL-SfB],OpnameTabel[Kenmerkvraag 10],"",0,1)&amp;""</f>
        <v/>
      </c>
      <c r="AD97" s="120" t="str">
        <f>_xlfn.XLOOKUP(Tabel1[[#This Row],[NLSfB]],OpnameTabel[NL-SfB],OpnameTabel[PPO1],"",0,1)&amp;""</f>
        <v>VW030-A</v>
      </c>
      <c r="AE97" s="112">
        <f>IF((LEN(Tabel1[[#This Row],[PPO code 1]])&lt;1),"",_xlfn.XLOOKUP(Tabel1[[#This Row],[PPO code 1]],Activiteitenoverzicht[PO - code],Activiteitenoverzicht[Jaar- freq],0))</f>
        <v>1</v>
      </c>
      <c r="AF97" s="121"/>
      <c r="AG97" s="122" t="str">
        <f>_xlfn.XLOOKUP(Tabel1[[#This Row],[NLSfB]],OpnameTabel[NL-SfB],OpnameTabel[PPO2],"",0,1)&amp;""</f>
        <v>VW030-K</v>
      </c>
      <c r="AH97" s="111">
        <f>IF((LEN(Tabel1[[#This Row],[PPO code 2]])&lt;1),"",_xlfn.XLOOKUP(Tabel1[[#This Row],[PPO code 2]],Activiteitenoverzicht[PO - code],Activiteitenoverzicht[Jaar- freq],0))</f>
        <v>0.25</v>
      </c>
      <c r="AI97" s="121"/>
      <c r="AJ97" s="122" t="str">
        <f>_xlfn.XLOOKUP(Tabel1[[#This Row],[NLSfB]],OpnameTabel[NL-SfB],OpnameTabel[PPO3],"",0,1)&amp;""</f>
        <v/>
      </c>
      <c r="AK97" s="111" t="str">
        <f>IF((LEN(Tabel1[[#This Row],[PPO code 3]])&lt;1),"",_xlfn.XLOOKUP(Tabel1[[#This Row],[PPO code 3]],Activiteitenoverzicht[PO - code],Activiteitenoverzicht[Jaar- freq],0))</f>
        <v/>
      </c>
      <c r="AL97" s="121"/>
      <c r="AM97" s="122" t="str">
        <f>_xlfn.XLOOKUP(Tabel1[[#This Row],[NLSfB]],OpnameTabel[NL-SfB],OpnameTabel[PPO4],"",0,1)&amp;""</f>
        <v/>
      </c>
      <c r="AN97" s="111" t="str">
        <f>IF((LEN(Tabel1[[#This Row],[PPO code 4]])&lt;1),"",_xlfn.XLOOKUP(Tabel1[[#This Row],[PPO code 4]],Activiteitenoverzicht[PO - code],Activiteitenoverzicht[Jaar- freq],0))</f>
        <v/>
      </c>
      <c r="AO97" s="121"/>
      <c r="AP97" s="123">
        <f>IF(ISNUMBER(Tabel1[[#This Row],[Freq 1]]),Tabel1[[#This Row],[Freq 1]]*Tabel1[[#This Row],[Prijs 1]],0)</f>
        <v>0</v>
      </c>
      <c r="AQ97" s="124">
        <f>IF(ISNUMBER(Tabel1[[#This Row],[Freq 2]]),Tabel1[[#This Row],[Freq 2]]*Tabel1[[#This Row],[Prijs 2]],0)</f>
        <v>0</v>
      </c>
      <c r="AR97" s="124">
        <f>IF(ISNUMBER(Tabel1[[#This Row],[Freq 3]]),Tabel1[[#This Row],[Freq 3]]*Tabel1[[#This Row],[Prijs 3]],0)</f>
        <v>0</v>
      </c>
      <c r="AS97" s="124">
        <f>IF(ISNUMBER(Tabel1[[#This Row],[Freq 4]]),Tabel1[[#This Row],[Freq 4]]*Tabel1[[#This Row],[Prijs 4]],0)</f>
        <v>0</v>
      </c>
      <c r="AT97" s="125">
        <f>SUM(Tabel1[[#This Row],[Totaal 1]:[Totaal 4]])</f>
        <v>0</v>
      </c>
    </row>
    <row r="98" spans="1:46" ht="14.25" customHeight="1" x14ac:dyDescent="0.2">
      <c r="A98" s="111">
        <v>1</v>
      </c>
      <c r="B98" s="111" t="s">
        <v>68</v>
      </c>
      <c r="C98" s="111" t="s">
        <v>69</v>
      </c>
      <c r="D98" s="111" t="s">
        <v>70</v>
      </c>
      <c r="E98" s="111">
        <v>10994</v>
      </c>
      <c r="F98" s="111" t="s">
        <v>269</v>
      </c>
      <c r="G98" s="32" t="s">
        <v>264</v>
      </c>
      <c r="H98" s="112" t="str">
        <f>_xlfn.XLOOKUP(Tabel1[[#This Row],[NLSfB]],OpnameTabel[NL-SfB],OpnameTabel[Omschrijving],"",0,1)</f>
        <v>Verwarming ketel gas atmosferisch (HR, VR)</v>
      </c>
      <c r="I98" s="32" t="str">
        <f>_xlfn.XLOOKUP(Tabel1[[#This Row],[NLSfB]],OpnameTabel[NL-SfB],OpnameTabel[Categorie],"",0,1)</f>
        <v>Verwarming</v>
      </c>
      <c r="J98" s="32" t="s">
        <v>107</v>
      </c>
      <c r="L98" s="32">
        <v>3</v>
      </c>
      <c r="M98" s="32">
        <v>2008</v>
      </c>
      <c r="N98" s="32" t="s">
        <v>266</v>
      </c>
      <c r="O98" s="32" t="s">
        <v>270</v>
      </c>
      <c r="P98" s="32" t="str">
        <f>_xlfn.XLOOKUP(Tabel1[[#This Row],[NLSfB]],OpnameTabel[NL-SfB],OpnameTabel[Kenmerkvraag 4],"",0,1)&amp;""</f>
        <v>Vermogen [kW]</v>
      </c>
      <c r="Q98" s="33">
        <v>115</v>
      </c>
      <c r="R98" s="33" t="str">
        <f>_xlfn.XLOOKUP(Tabel1[[#This Row],[NLSfB]],OpnameTabel[NL-SfB],OpnameTabel[Kenmerkvraag 5],"",0,1)&amp;""</f>
        <v>Warmwatervoorziening</v>
      </c>
      <c r="S98" s="33" t="s">
        <v>76</v>
      </c>
      <c r="T98" s="33" t="str">
        <f>_xlfn.XLOOKUP(Tabel1[[#This Row],[NLSfB]],OpnameTabel[NL-SfB],OpnameTabel[Kenmerkvraag 6],"",0,1)&amp;""</f>
        <v/>
      </c>
      <c r="V98" s="33" t="str">
        <f>_xlfn.XLOOKUP(Tabel1[[#This Row],[NLSfB]],OpnameTabel[NL-SfB],OpnameTabel[Kenmerkvraag 7],"",0,1)&amp;""</f>
        <v/>
      </c>
      <c r="X98" s="33" t="str">
        <f>_xlfn.XLOOKUP(Tabel1[[#This Row],[NLSfB]],OpnameTabel[NL-SfB],OpnameTabel[Kenmerkvraag 8],"",0,1)&amp;""</f>
        <v/>
      </c>
      <c r="Z98" s="33" t="str">
        <f>_xlfn.XLOOKUP(Tabel1[[#This Row],[NLSfB]],OpnameTabel[NL-SfB],OpnameTabel[Kenmerkvraag 9],"",0,1)&amp;""</f>
        <v/>
      </c>
      <c r="AB98" s="33" t="str">
        <f>_xlfn.XLOOKUP(Tabel1[[#This Row],[NLSfB]],OpnameTabel[NL-SfB],OpnameTabel[Kenmerkvraag 10],"",0,1)&amp;""</f>
        <v/>
      </c>
      <c r="AD98" s="120" t="str">
        <f>_xlfn.XLOOKUP(Tabel1[[#This Row],[NLSfB]],OpnameTabel[NL-SfB],OpnameTabel[PPO1],"",0,1)&amp;""</f>
        <v>VW030-A</v>
      </c>
      <c r="AE98" s="112">
        <f>IF((LEN(Tabel1[[#This Row],[PPO code 1]])&lt;1),"",_xlfn.XLOOKUP(Tabel1[[#This Row],[PPO code 1]],Activiteitenoverzicht[PO - code],Activiteitenoverzicht[Jaar- freq],0))</f>
        <v>1</v>
      </c>
      <c r="AF98" s="121"/>
      <c r="AG98" s="122" t="str">
        <f>_xlfn.XLOOKUP(Tabel1[[#This Row],[NLSfB]],OpnameTabel[NL-SfB],OpnameTabel[PPO2],"",0,1)&amp;""</f>
        <v>VW030-K</v>
      </c>
      <c r="AH98" s="111">
        <f>IF((LEN(Tabel1[[#This Row],[PPO code 2]])&lt;1),"",_xlfn.XLOOKUP(Tabel1[[#This Row],[PPO code 2]],Activiteitenoverzicht[PO - code],Activiteitenoverzicht[Jaar- freq],0))</f>
        <v>0.25</v>
      </c>
      <c r="AI98" s="121"/>
      <c r="AJ98" s="122" t="str">
        <f>_xlfn.XLOOKUP(Tabel1[[#This Row],[NLSfB]],OpnameTabel[NL-SfB],OpnameTabel[PPO3],"",0,1)&amp;""</f>
        <v/>
      </c>
      <c r="AK98" s="111" t="str">
        <f>IF((LEN(Tabel1[[#This Row],[PPO code 3]])&lt;1),"",_xlfn.XLOOKUP(Tabel1[[#This Row],[PPO code 3]],Activiteitenoverzicht[PO - code],Activiteitenoverzicht[Jaar- freq],0))</f>
        <v/>
      </c>
      <c r="AL98" s="121"/>
      <c r="AM98" s="122" t="str">
        <f>_xlfn.XLOOKUP(Tabel1[[#This Row],[NLSfB]],OpnameTabel[NL-SfB],OpnameTabel[PPO4],"",0,1)&amp;""</f>
        <v/>
      </c>
      <c r="AN98" s="111" t="str">
        <f>IF((LEN(Tabel1[[#This Row],[PPO code 4]])&lt;1),"",_xlfn.XLOOKUP(Tabel1[[#This Row],[PPO code 4]],Activiteitenoverzicht[PO - code],Activiteitenoverzicht[Jaar- freq],0))</f>
        <v/>
      </c>
      <c r="AO98" s="121"/>
      <c r="AP98" s="123">
        <f>IF(ISNUMBER(Tabel1[[#This Row],[Freq 1]]),Tabel1[[#This Row],[Freq 1]]*Tabel1[[#This Row],[Prijs 1]],0)</f>
        <v>0</v>
      </c>
      <c r="AQ98" s="124">
        <f>IF(ISNUMBER(Tabel1[[#This Row],[Freq 2]]),Tabel1[[#This Row],[Freq 2]]*Tabel1[[#This Row],[Prijs 2]],0)</f>
        <v>0</v>
      </c>
      <c r="AR98" s="124">
        <f>IF(ISNUMBER(Tabel1[[#This Row],[Freq 3]]),Tabel1[[#This Row],[Freq 3]]*Tabel1[[#This Row],[Prijs 3]],0)</f>
        <v>0</v>
      </c>
      <c r="AS98" s="124">
        <f>IF(ISNUMBER(Tabel1[[#This Row],[Freq 4]]),Tabel1[[#This Row],[Freq 4]]*Tabel1[[#This Row],[Prijs 4]],0)</f>
        <v>0</v>
      </c>
      <c r="AT98" s="125">
        <f>SUM(Tabel1[[#This Row],[Totaal 1]:[Totaal 4]])</f>
        <v>0</v>
      </c>
    </row>
    <row r="99" spans="1:46" ht="14.25" customHeight="1" x14ac:dyDescent="0.2">
      <c r="A99" s="111">
        <v>1</v>
      </c>
      <c r="B99" s="111" t="s">
        <v>68</v>
      </c>
      <c r="C99" s="111" t="s">
        <v>69</v>
      </c>
      <c r="D99" s="111" t="s">
        <v>70</v>
      </c>
      <c r="E99" s="111">
        <v>10994</v>
      </c>
      <c r="F99" s="111" t="s">
        <v>271</v>
      </c>
      <c r="G99" s="32" t="s">
        <v>264</v>
      </c>
      <c r="H99" s="112" t="str">
        <f>_xlfn.XLOOKUP(Tabel1[[#This Row],[NLSfB]],OpnameTabel[NL-SfB],OpnameTabel[Omschrijving],"",0,1)</f>
        <v>Verwarming ketel gas atmosferisch (HR, VR)</v>
      </c>
      <c r="I99" s="32" t="str">
        <f>_xlfn.XLOOKUP(Tabel1[[#This Row],[NLSfB]],OpnameTabel[NL-SfB],OpnameTabel[Categorie],"",0,1)</f>
        <v>Verwarming</v>
      </c>
      <c r="J99" s="32" t="s">
        <v>107</v>
      </c>
      <c r="L99" s="32">
        <v>1</v>
      </c>
      <c r="M99" s="32" t="s">
        <v>77</v>
      </c>
      <c r="N99" s="32" t="s">
        <v>266</v>
      </c>
      <c r="O99" s="32" t="s">
        <v>77</v>
      </c>
      <c r="P99" s="32" t="str">
        <f>_xlfn.XLOOKUP(Tabel1[[#This Row],[NLSfB]],OpnameTabel[NL-SfB],OpnameTabel[Kenmerkvraag 4],"",0,1)&amp;""</f>
        <v>Vermogen [kW]</v>
      </c>
      <c r="Q99" s="33" t="s">
        <v>77</v>
      </c>
      <c r="R99" s="33" t="str">
        <f>_xlfn.XLOOKUP(Tabel1[[#This Row],[NLSfB]],OpnameTabel[NL-SfB],OpnameTabel[Kenmerkvraag 5],"",0,1)&amp;""</f>
        <v>Warmwatervoorziening</v>
      </c>
      <c r="S99" s="33" t="s">
        <v>77</v>
      </c>
      <c r="T99" s="33" t="str">
        <f>_xlfn.XLOOKUP(Tabel1[[#This Row],[NLSfB]],OpnameTabel[NL-SfB],OpnameTabel[Kenmerkvraag 6],"",0,1)&amp;""</f>
        <v/>
      </c>
      <c r="V99" s="33" t="str">
        <f>_xlfn.XLOOKUP(Tabel1[[#This Row],[NLSfB]],OpnameTabel[NL-SfB],OpnameTabel[Kenmerkvraag 7],"",0,1)&amp;""</f>
        <v/>
      </c>
      <c r="X99" s="33" t="str">
        <f>_xlfn.XLOOKUP(Tabel1[[#This Row],[NLSfB]],OpnameTabel[NL-SfB],OpnameTabel[Kenmerkvraag 8],"",0,1)&amp;""</f>
        <v/>
      </c>
      <c r="Z99" s="33" t="str">
        <f>_xlfn.XLOOKUP(Tabel1[[#This Row],[NLSfB]],OpnameTabel[NL-SfB],OpnameTabel[Kenmerkvraag 9],"",0,1)&amp;""</f>
        <v/>
      </c>
      <c r="AB99" s="33" t="str">
        <f>_xlfn.XLOOKUP(Tabel1[[#This Row],[NLSfB]],OpnameTabel[NL-SfB],OpnameTabel[Kenmerkvraag 10],"",0,1)&amp;""</f>
        <v/>
      </c>
      <c r="AD99" s="120" t="str">
        <f>_xlfn.XLOOKUP(Tabel1[[#This Row],[NLSfB]],OpnameTabel[NL-SfB],OpnameTabel[PPO1],"",0,1)&amp;""</f>
        <v>VW030-A</v>
      </c>
      <c r="AE99" s="112">
        <f>IF((LEN(Tabel1[[#This Row],[PPO code 1]])&lt;1),"",_xlfn.XLOOKUP(Tabel1[[#This Row],[PPO code 1]],Activiteitenoverzicht[PO - code],Activiteitenoverzicht[Jaar- freq],0))</f>
        <v>1</v>
      </c>
      <c r="AF99" s="121"/>
      <c r="AG99" s="122" t="str">
        <f>_xlfn.XLOOKUP(Tabel1[[#This Row],[NLSfB]],OpnameTabel[NL-SfB],OpnameTabel[PPO2],"",0,1)&amp;""</f>
        <v>VW030-K</v>
      </c>
      <c r="AH99" s="111">
        <f>IF((LEN(Tabel1[[#This Row],[PPO code 2]])&lt;1),"",_xlfn.XLOOKUP(Tabel1[[#This Row],[PPO code 2]],Activiteitenoverzicht[PO - code],Activiteitenoverzicht[Jaar- freq],0))</f>
        <v>0.25</v>
      </c>
      <c r="AI99" s="121"/>
      <c r="AJ99" s="122" t="str">
        <f>_xlfn.XLOOKUP(Tabel1[[#This Row],[NLSfB]],OpnameTabel[NL-SfB],OpnameTabel[PPO3],"",0,1)&amp;""</f>
        <v/>
      </c>
      <c r="AK99" s="111" t="str">
        <f>IF((LEN(Tabel1[[#This Row],[PPO code 3]])&lt;1),"",_xlfn.XLOOKUP(Tabel1[[#This Row],[PPO code 3]],Activiteitenoverzicht[PO - code],Activiteitenoverzicht[Jaar- freq],0))</f>
        <v/>
      </c>
      <c r="AL99" s="121"/>
      <c r="AM99" s="122" t="str">
        <f>_xlfn.XLOOKUP(Tabel1[[#This Row],[NLSfB]],OpnameTabel[NL-SfB],OpnameTabel[PPO4],"",0,1)&amp;""</f>
        <v/>
      </c>
      <c r="AN99" s="111" t="str">
        <f>IF((LEN(Tabel1[[#This Row],[PPO code 4]])&lt;1),"",_xlfn.XLOOKUP(Tabel1[[#This Row],[PPO code 4]],Activiteitenoverzicht[PO - code],Activiteitenoverzicht[Jaar- freq],0))</f>
        <v/>
      </c>
      <c r="AO99" s="121"/>
      <c r="AP99" s="123">
        <f>IF(ISNUMBER(Tabel1[[#This Row],[Freq 1]]),Tabel1[[#This Row],[Freq 1]]*Tabel1[[#This Row],[Prijs 1]],0)</f>
        <v>0</v>
      </c>
      <c r="AQ99" s="124">
        <f>IF(ISNUMBER(Tabel1[[#This Row],[Freq 2]]),Tabel1[[#This Row],[Freq 2]]*Tabel1[[#This Row],[Prijs 2]],0)</f>
        <v>0</v>
      </c>
      <c r="AR99" s="124">
        <f>IF(ISNUMBER(Tabel1[[#This Row],[Freq 3]]),Tabel1[[#This Row],[Freq 3]]*Tabel1[[#This Row],[Prijs 3]],0)</f>
        <v>0</v>
      </c>
      <c r="AS99" s="124">
        <f>IF(ISNUMBER(Tabel1[[#This Row],[Freq 4]]),Tabel1[[#This Row],[Freq 4]]*Tabel1[[#This Row],[Prijs 4]],0)</f>
        <v>0</v>
      </c>
      <c r="AT99" s="125">
        <f>SUM(Tabel1[[#This Row],[Totaal 1]:[Totaal 4]])</f>
        <v>0</v>
      </c>
    </row>
    <row r="100" spans="1:46" ht="14.25" customHeight="1" x14ac:dyDescent="0.2">
      <c r="A100" s="111">
        <v>1</v>
      </c>
      <c r="B100" s="111" t="s">
        <v>68</v>
      </c>
      <c r="C100" s="111" t="s">
        <v>69</v>
      </c>
      <c r="D100" s="111" t="s">
        <v>70</v>
      </c>
      <c r="E100" s="111">
        <v>10994</v>
      </c>
      <c r="F100" s="111" t="s">
        <v>272</v>
      </c>
      <c r="G100" s="32" t="s">
        <v>273</v>
      </c>
      <c r="H100" s="112" t="str">
        <f>_xlfn.XLOOKUP(Tabel1[[#This Row],[NLSfB]],OpnameTabel[NL-SfB],OpnameTabel[Omschrijving],"",0,1)</f>
        <v>Tegen Stroom Apparaat (warmtewisselaar)</v>
      </c>
      <c r="I100" s="32" t="str">
        <f>_xlfn.XLOOKUP(Tabel1[[#This Row],[NLSfB]],OpnameTabel[NL-SfB],OpnameTabel[Categorie],"",0,1)</f>
        <v>Verwarming</v>
      </c>
      <c r="J100" s="32" t="s">
        <v>265</v>
      </c>
      <c r="L100" s="32">
        <v>1</v>
      </c>
      <c r="M100" s="32">
        <v>2008</v>
      </c>
      <c r="N100" s="32" t="s">
        <v>77</v>
      </c>
      <c r="O100" s="32" t="s">
        <v>77</v>
      </c>
      <c r="P100" s="32" t="str">
        <f>_xlfn.XLOOKUP(Tabel1[[#This Row],[NLSfB]],OpnameTabel[NL-SfB],OpnameTabel[Kenmerkvraag 4],"",0,1)&amp;""</f>
        <v>Vermogen [kW]</v>
      </c>
      <c r="Q100" s="33" t="s">
        <v>77</v>
      </c>
      <c r="R100" s="33" t="str">
        <f>_xlfn.XLOOKUP(Tabel1[[#This Row],[NLSfB]],OpnameTabel[NL-SfB],OpnameTabel[Kenmerkvraag 5],"",0,1)&amp;""</f>
        <v>Max. debiet (primair) [m3/h]</v>
      </c>
      <c r="S100" s="33" t="s">
        <v>77</v>
      </c>
      <c r="T100" s="33" t="str">
        <f>_xlfn.XLOOKUP(Tabel1[[#This Row],[NLSfB]],OpnameTabel[NL-SfB],OpnameTabel[Kenmerkvraag 6],"",0,1)&amp;""</f>
        <v>Max. debiet (secundair) [m3/h]</v>
      </c>
      <c r="U100" s="33" t="s">
        <v>77</v>
      </c>
      <c r="V100" s="33" t="str">
        <f>_xlfn.XLOOKUP(Tabel1[[#This Row],[NLSfB]],OpnameTabel[NL-SfB],OpnameTabel[Kenmerkvraag 7],"",0,1)&amp;""</f>
        <v/>
      </c>
      <c r="X100" s="33" t="str">
        <f>_xlfn.XLOOKUP(Tabel1[[#This Row],[NLSfB]],OpnameTabel[NL-SfB],OpnameTabel[Kenmerkvraag 8],"",0,1)&amp;""</f>
        <v/>
      </c>
      <c r="Z100" s="33" t="str">
        <f>_xlfn.XLOOKUP(Tabel1[[#This Row],[NLSfB]],OpnameTabel[NL-SfB],OpnameTabel[Kenmerkvraag 9],"",0,1)&amp;""</f>
        <v/>
      </c>
      <c r="AB100" s="33" t="str">
        <f>_xlfn.XLOOKUP(Tabel1[[#This Row],[NLSfB]],OpnameTabel[NL-SfB],OpnameTabel[Kenmerkvraag 10],"",0,1)&amp;""</f>
        <v/>
      </c>
      <c r="AD100" s="120" t="str">
        <f>_xlfn.XLOOKUP(Tabel1[[#This Row],[NLSfB]],OpnameTabel[NL-SfB],OpnameTabel[PPO1],"",0,1)&amp;""</f>
        <v>VW130-A</v>
      </c>
      <c r="AE100" s="112">
        <f>IF((LEN(Tabel1[[#This Row],[PPO code 1]])&lt;1),"",_xlfn.XLOOKUP(Tabel1[[#This Row],[PPO code 1]],Activiteitenoverzicht[PO - code],Activiteitenoverzicht[Jaar- freq],0))</f>
        <v>1</v>
      </c>
      <c r="AF100" s="121"/>
      <c r="AG100" s="122" t="str">
        <f>_xlfn.XLOOKUP(Tabel1[[#This Row],[NLSfB]],OpnameTabel[NL-SfB],OpnameTabel[PPO2],"",0,1)&amp;""</f>
        <v/>
      </c>
      <c r="AH100" s="111" t="str">
        <f>IF((LEN(Tabel1[[#This Row],[PPO code 2]])&lt;1),"",_xlfn.XLOOKUP(Tabel1[[#This Row],[PPO code 2]],Activiteitenoverzicht[PO - code],Activiteitenoverzicht[Jaar- freq],0))</f>
        <v/>
      </c>
      <c r="AI100" s="121"/>
      <c r="AJ100" s="122" t="str">
        <f>_xlfn.XLOOKUP(Tabel1[[#This Row],[NLSfB]],OpnameTabel[NL-SfB],OpnameTabel[PPO3],"",0,1)&amp;""</f>
        <v/>
      </c>
      <c r="AK100" s="111" t="str">
        <f>IF((LEN(Tabel1[[#This Row],[PPO code 3]])&lt;1),"",_xlfn.XLOOKUP(Tabel1[[#This Row],[PPO code 3]],Activiteitenoverzicht[PO - code],Activiteitenoverzicht[Jaar- freq],0))</f>
        <v/>
      </c>
      <c r="AL100" s="121"/>
      <c r="AM100" s="122" t="str">
        <f>_xlfn.XLOOKUP(Tabel1[[#This Row],[NLSfB]],OpnameTabel[NL-SfB],OpnameTabel[PPO4],"",0,1)&amp;""</f>
        <v/>
      </c>
      <c r="AN100" s="111" t="str">
        <f>IF((LEN(Tabel1[[#This Row],[PPO code 4]])&lt;1),"",_xlfn.XLOOKUP(Tabel1[[#This Row],[PPO code 4]],Activiteitenoverzicht[PO - code],Activiteitenoverzicht[Jaar- freq],0))</f>
        <v/>
      </c>
      <c r="AO100" s="121"/>
      <c r="AP100" s="123">
        <f>IF(ISNUMBER(Tabel1[[#This Row],[Freq 1]]),Tabel1[[#This Row],[Freq 1]]*Tabel1[[#This Row],[Prijs 1]],0)</f>
        <v>0</v>
      </c>
      <c r="AQ100" s="124">
        <f>IF(ISNUMBER(Tabel1[[#This Row],[Freq 2]]),Tabel1[[#This Row],[Freq 2]]*Tabel1[[#This Row],[Prijs 2]],0)</f>
        <v>0</v>
      </c>
      <c r="AR100" s="124">
        <f>IF(ISNUMBER(Tabel1[[#This Row],[Freq 3]]),Tabel1[[#This Row],[Freq 3]]*Tabel1[[#This Row],[Prijs 3]],0)</f>
        <v>0</v>
      </c>
      <c r="AS100" s="124">
        <f>IF(ISNUMBER(Tabel1[[#This Row],[Freq 4]]),Tabel1[[#This Row],[Freq 4]]*Tabel1[[#This Row],[Prijs 4]],0)</f>
        <v>0</v>
      </c>
      <c r="AT100" s="125">
        <f>SUM(Tabel1[[#This Row],[Totaal 1]:[Totaal 4]])</f>
        <v>0</v>
      </c>
    </row>
    <row r="101" spans="1:46" ht="14.25" customHeight="1" x14ac:dyDescent="0.2">
      <c r="A101" s="111">
        <v>1</v>
      </c>
      <c r="B101" s="111" t="s">
        <v>68</v>
      </c>
      <c r="C101" s="111" t="s">
        <v>69</v>
      </c>
      <c r="D101" s="111" t="s">
        <v>70</v>
      </c>
      <c r="E101" s="111">
        <v>10994</v>
      </c>
      <c r="F101" s="111" t="s">
        <v>274</v>
      </c>
      <c r="G101" s="32" t="s">
        <v>273</v>
      </c>
      <c r="H101" s="112" t="str">
        <f>_xlfn.XLOOKUP(Tabel1[[#This Row],[NLSfB]],OpnameTabel[NL-SfB],OpnameTabel[Omschrijving],"",0,1)</f>
        <v>Tegen Stroom Apparaat (warmtewisselaar)</v>
      </c>
      <c r="I101" s="32" t="str">
        <f>_xlfn.XLOOKUP(Tabel1[[#This Row],[NLSfB]],OpnameTabel[NL-SfB],OpnameTabel[Categorie],"",0,1)</f>
        <v>Verwarming</v>
      </c>
      <c r="J101" s="32" t="s">
        <v>107</v>
      </c>
      <c r="K101" s="32" t="s">
        <v>275</v>
      </c>
      <c r="L101" s="32">
        <v>1</v>
      </c>
      <c r="M101" s="32">
        <v>2008</v>
      </c>
      <c r="N101" s="32" t="s">
        <v>77</v>
      </c>
      <c r="O101" s="32" t="s">
        <v>77</v>
      </c>
      <c r="P101" s="32" t="str">
        <f>_xlfn.XLOOKUP(Tabel1[[#This Row],[NLSfB]],OpnameTabel[NL-SfB],OpnameTabel[Kenmerkvraag 4],"",0,1)&amp;""</f>
        <v>Vermogen [kW]</v>
      </c>
      <c r="Q101" s="33" t="s">
        <v>77</v>
      </c>
      <c r="R101" s="33" t="str">
        <f>_xlfn.XLOOKUP(Tabel1[[#This Row],[NLSfB]],OpnameTabel[NL-SfB],OpnameTabel[Kenmerkvraag 5],"",0,1)&amp;""</f>
        <v>Max. debiet (primair) [m3/h]</v>
      </c>
      <c r="S101" s="33" t="s">
        <v>77</v>
      </c>
      <c r="T101" s="33" t="str">
        <f>_xlfn.XLOOKUP(Tabel1[[#This Row],[NLSfB]],OpnameTabel[NL-SfB],OpnameTabel[Kenmerkvraag 6],"",0,1)&amp;""</f>
        <v>Max. debiet (secundair) [m3/h]</v>
      </c>
      <c r="U101" s="33" t="s">
        <v>77</v>
      </c>
      <c r="V101" s="33" t="str">
        <f>_xlfn.XLOOKUP(Tabel1[[#This Row],[NLSfB]],OpnameTabel[NL-SfB],OpnameTabel[Kenmerkvraag 7],"",0,1)&amp;""</f>
        <v/>
      </c>
      <c r="X101" s="33" t="str">
        <f>_xlfn.XLOOKUP(Tabel1[[#This Row],[NLSfB]],OpnameTabel[NL-SfB],OpnameTabel[Kenmerkvraag 8],"",0,1)&amp;""</f>
        <v/>
      </c>
      <c r="Z101" s="33" t="str">
        <f>_xlfn.XLOOKUP(Tabel1[[#This Row],[NLSfB]],OpnameTabel[NL-SfB],OpnameTabel[Kenmerkvraag 9],"",0,1)&amp;""</f>
        <v/>
      </c>
      <c r="AB101" s="33" t="str">
        <f>_xlfn.XLOOKUP(Tabel1[[#This Row],[NLSfB]],OpnameTabel[NL-SfB],OpnameTabel[Kenmerkvraag 10],"",0,1)&amp;""</f>
        <v/>
      </c>
      <c r="AD101" s="120" t="str">
        <f>_xlfn.XLOOKUP(Tabel1[[#This Row],[NLSfB]],OpnameTabel[NL-SfB],OpnameTabel[PPO1],"",0,1)&amp;""</f>
        <v>VW130-A</v>
      </c>
      <c r="AE101" s="112">
        <f>IF((LEN(Tabel1[[#This Row],[PPO code 1]])&lt;1),"",_xlfn.XLOOKUP(Tabel1[[#This Row],[PPO code 1]],Activiteitenoverzicht[PO - code],Activiteitenoverzicht[Jaar- freq],0))</f>
        <v>1</v>
      </c>
      <c r="AF101" s="121"/>
      <c r="AG101" s="122" t="str">
        <f>_xlfn.XLOOKUP(Tabel1[[#This Row],[NLSfB]],OpnameTabel[NL-SfB],OpnameTabel[PPO2],"",0,1)&amp;""</f>
        <v/>
      </c>
      <c r="AH101" s="111" t="str">
        <f>IF((LEN(Tabel1[[#This Row],[PPO code 2]])&lt;1),"",_xlfn.XLOOKUP(Tabel1[[#This Row],[PPO code 2]],Activiteitenoverzicht[PO - code],Activiteitenoverzicht[Jaar- freq],0))</f>
        <v/>
      </c>
      <c r="AI101" s="121"/>
      <c r="AJ101" s="122" t="str">
        <f>_xlfn.XLOOKUP(Tabel1[[#This Row],[NLSfB]],OpnameTabel[NL-SfB],OpnameTabel[PPO3],"",0,1)&amp;""</f>
        <v/>
      </c>
      <c r="AK101" s="111" t="str">
        <f>IF((LEN(Tabel1[[#This Row],[PPO code 3]])&lt;1),"",_xlfn.XLOOKUP(Tabel1[[#This Row],[PPO code 3]],Activiteitenoverzicht[PO - code],Activiteitenoverzicht[Jaar- freq],0))</f>
        <v/>
      </c>
      <c r="AL101" s="121"/>
      <c r="AM101" s="122" t="str">
        <f>_xlfn.XLOOKUP(Tabel1[[#This Row],[NLSfB]],OpnameTabel[NL-SfB],OpnameTabel[PPO4],"",0,1)&amp;""</f>
        <v/>
      </c>
      <c r="AN101" s="111" t="str">
        <f>IF((LEN(Tabel1[[#This Row],[PPO code 4]])&lt;1),"",_xlfn.XLOOKUP(Tabel1[[#This Row],[PPO code 4]],Activiteitenoverzicht[PO - code],Activiteitenoverzicht[Jaar- freq],0))</f>
        <v/>
      </c>
      <c r="AO101" s="121"/>
      <c r="AP101" s="123">
        <f>IF(ISNUMBER(Tabel1[[#This Row],[Freq 1]]),Tabel1[[#This Row],[Freq 1]]*Tabel1[[#This Row],[Prijs 1]],0)</f>
        <v>0</v>
      </c>
      <c r="AQ101" s="124">
        <f>IF(ISNUMBER(Tabel1[[#This Row],[Freq 2]]),Tabel1[[#This Row],[Freq 2]]*Tabel1[[#This Row],[Prijs 2]],0)</f>
        <v>0</v>
      </c>
      <c r="AR101" s="124">
        <f>IF(ISNUMBER(Tabel1[[#This Row],[Freq 3]]),Tabel1[[#This Row],[Freq 3]]*Tabel1[[#This Row],[Prijs 3]],0)</f>
        <v>0</v>
      </c>
      <c r="AS101" s="124">
        <f>IF(ISNUMBER(Tabel1[[#This Row],[Freq 4]]),Tabel1[[#This Row],[Freq 4]]*Tabel1[[#This Row],[Prijs 4]],0)</f>
        <v>0</v>
      </c>
      <c r="AT101" s="125">
        <f>SUM(Tabel1[[#This Row],[Totaal 1]:[Totaal 4]])</f>
        <v>0</v>
      </c>
    </row>
    <row r="102" spans="1:46" ht="14.25" customHeight="1" x14ac:dyDescent="0.2">
      <c r="A102" s="111">
        <v>1</v>
      </c>
      <c r="B102" s="111" t="s">
        <v>68</v>
      </c>
      <c r="C102" s="111" t="s">
        <v>69</v>
      </c>
      <c r="D102" s="111" t="s">
        <v>70</v>
      </c>
      <c r="E102" s="111">
        <v>10994</v>
      </c>
      <c r="F102" s="111" t="s">
        <v>276</v>
      </c>
      <c r="G102" s="32" t="s">
        <v>277</v>
      </c>
      <c r="H102" s="112" t="str">
        <f>_xlfn.XLOOKUP(Tabel1[[#This Row],[NLSfB]],OpnameTabel[NL-SfB],OpnameTabel[Omschrijving],"",0,1)</f>
        <v>Vloerverwarming</v>
      </c>
      <c r="I102" s="32" t="str">
        <f>_xlfn.XLOOKUP(Tabel1[[#This Row],[NLSfB]],OpnameTabel[NL-SfB],OpnameTabel[Categorie],"",0,1)</f>
        <v>Verwarming</v>
      </c>
      <c r="J102" s="32" t="s">
        <v>278</v>
      </c>
      <c r="L102" s="32">
        <v>1</v>
      </c>
      <c r="M102" s="32">
        <v>2008</v>
      </c>
      <c r="N102" s="32" t="s">
        <v>279</v>
      </c>
      <c r="O102" s="32" t="s">
        <v>77</v>
      </c>
      <c r="P102" s="32" t="str">
        <f>_xlfn.XLOOKUP(Tabel1[[#This Row],[NLSfB]],OpnameTabel[NL-SfB],OpnameTabel[Kenmerkvraag 4],"",0,1)&amp;""</f>
        <v>Uitvoering</v>
      </c>
      <c r="Q102" s="32" t="s">
        <v>280</v>
      </c>
      <c r="R102" s="33" t="str">
        <f>_xlfn.XLOOKUP(Tabel1[[#This Row],[NLSfB]],OpnameTabel[NL-SfB],OpnameTabel[Kenmerkvraag 5],"",0,1)&amp;""</f>
        <v>Vloeroppervlak [m2]</v>
      </c>
      <c r="S102" s="33" t="s">
        <v>77</v>
      </c>
      <c r="T102" s="33" t="str">
        <f>_xlfn.XLOOKUP(Tabel1[[#This Row],[NLSfB]],OpnameTabel[NL-SfB],OpnameTabel[Kenmerkvraag 6],"",0,1)&amp;""</f>
        <v>Naregeling</v>
      </c>
      <c r="U102" s="33" t="s">
        <v>77</v>
      </c>
      <c r="V102" s="33" t="str">
        <f>_xlfn.XLOOKUP(Tabel1[[#This Row],[NLSfB]],OpnameTabel[NL-SfB],OpnameTabel[Kenmerkvraag 7],"",0,1)&amp;""</f>
        <v>Aantal naregelingen [stuks]</v>
      </c>
      <c r="W102" s="33" t="s">
        <v>77</v>
      </c>
      <c r="X102" s="33" t="str">
        <f>_xlfn.XLOOKUP(Tabel1[[#This Row],[NLSfB]],OpnameTabel[NL-SfB],OpnameTabel[Kenmerkvraag 8],"",0,1)&amp;""</f>
        <v/>
      </c>
      <c r="Z102" s="33" t="str">
        <f>_xlfn.XLOOKUP(Tabel1[[#This Row],[NLSfB]],OpnameTabel[NL-SfB],OpnameTabel[Kenmerkvraag 9],"",0,1)&amp;""</f>
        <v/>
      </c>
      <c r="AB102" s="33" t="str">
        <f>_xlfn.XLOOKUP(Tabel1[[#This Row],[NLSfB]],OpnameTabel[NL-SfB],OpnameTabel[Kenmerkvraag 10],"",0,1)&amp;""</f>
        <v/>
      </c>
      <c r="AD102" s="120" t="str">
        <f>_xlfn.XLOOKUP(Tabel1[[#This Row],[NLSfB]],OpnameTabel[NL-SfB],OpnameTabel[PPO1],"",0,1)&amp;""</f>
        <v>VW060-A</v>
      </c>
      <c r="AE102" s="112">
        <f>IF((LEN(Tabel1[[#This Row],[PPO code 1]])&lt;1),"",_xlfn.XLOOKUP(Tabel1[[#This Row],[PPO code 1]],Activiteitenoverzicht[PO - code],Activiteitenoverzicht[Jaar- freq],0))</f>
        <v>1</v>
      </c>
      <c r="AF102" s="121"/>
      <c r="AG102" s="122" t="str">
        <f>_xlfn.XLOOKUP(Tabel1[[#This Row],[NLSfB]],OpnameTabel[NL-SfB],OpnameTabel[PPO2],"",0,1)&amp;""</f>
        <v/>
      </c>
      <c r="AH102" s="111" t="str">
        <f>IF((LEN(Tabel1[[#This Row],[PPO code 2]])&lt;1),"",_xlfn.XLOOKUP(Tabel1[[#This Row],[PPO code 2]],Activiteitenoverzicht[PO - code],Activiteitenoverzicht[Jaar- freq],0))</f>
        <v/>
      </c>
      <c r="AI102" s="121"/>
      <c r="AJ102" s="122" t="str">
        <f>_xlfn.XLOOKUP(Tabel1[[#This Row],[NLSfB]],OpnameTabel[NL-SfB],OpnameTabel[PPO3],"",0,1)&amp;""</f>
        <v/>
      </c>
      <c r="AK102" s="111" t="str">
        <f>IF((LEN(Tabel1[[#This Row],[PPO code 3]])&lt;1),"",_xlfn.XLOOKUP(Tabel1[[#This Row],[PPO code 3]],Activiteitenoverzicht[PO - code],Activiteitenoverzicht[Jaar- freq],0))</f>
        <v/>
      </c>
      <c r="AL102" s="121"/>
      <c r="AM102" s="122" t="str">
        <f>_xlfn.XLOOKUP(Tabel1[[#This Row],[NLSfB]],OpnameTabel[NL-SfB],OpnameTabel[PPO4],"",0,1)&amp;""</f>
        <v/>
      </c>
      <c r="AN102" s="111" t="str">
        <f>IF((LEN(Tabel1[[#This Row],[PPO code 4]])&lt;1),"",_xlfn.XLOOKUP(Tabel1[[#This Row],[PPO code 4]],Activiteitenoverzicht[PO - code],Activiteitenoverzicht[Jaar- freq],0))</f>
        <v/>
      </c>
      <c r="AO102" s="121"/>
      <c r="AP102" s="123">
        <f>IF(ISNUMBER(Tabel1[[#This Row],[Freq 1]]),Tabel1[[#This Row],[Freq 1]]*Tabel1[[#This Row],[Prijs 1]],0)</f>
        <v>0</v>
      </c>
      <c r="AQ102" s="124">
        <f>IF(ISNUMBER(Tabel1[[#This Row],[Freq 2]]),Tabel1[[#This Row],[Freq 2]]*Tabel1[[#This Row],[Prijs 2]],0)</f>
        <v>0</v>
      </c>
      <c r="AR102" s="124">
        <f>IF(ISNUMBER(Tabel1[[#This Row],[Freq 3]]),Tabel1[[#This Row],[Freq 3]]*Tabel1[[#This Row],[Prijs 3]],0)</f>
        <v>0</v>
      </c>
      <c r="AS102" s="124">
        <f>IF(ISNUMBER(Tabel1[[#This Row],[Freq 4]]),Tabel1[[#This Row],[Freq 4]]*Tabel1[[#This Row],[Prijs 4]],0)</f>
        <v>0</v>
      </c>
      <c r="AT102" s="125">
        <f>SUM(Tabel1[[#This Row],[Totaal 1]:[Totaal 4]])</f>
        <v>0</v>
      </c>
    </row>
    <row r="103" spans="1:46" ht="14.25" customHeight="1" x14ac:dyDescent="0.2">
      <c r="A103" s="111">
        <v>1</v>
      </c>
      <c r="B103" s="111" t="s">
        <v>68</v>
      </c>
      <c r="C103" s="111" t="s">
        <v>69</v>
      </c>
      <c r="D103" s="111" t="s">
        <v>70</v>
      </c>
      <c r="E103" s="111">
        <v>10994</v>
      </c>
      <c r="F103" s="111" t="s">
        <v>281</v>
      </c>
      <c r="G103" s="32" t="s">
        <v>282</v>
      </c>
      <c r="H103" s="112" t="str">
        <f>_xlfn.XLOOKUP(Tabel1[[#This Row],[NLSfB]],OpnameTabel[NL-SfB],OpnameTabel[Omschrijving],"",0,1)</f>
        <v>Scheidingsinstallatie</v>
      </c>
      <c r="I103" s="32" t="str">
        <f>_xlfn.XLOOKUP(Tabel1[[#This Row],[NLSfB]],OpnameTabel[NL-SfB],OpnameTabel[Categorie],"",0,1)</f>
        <v>Afvoeren</v>
      </c>
      <c r="J103" s="32" t="s">
        <v>224</v>
      </c>
      <c r="K103" s="32" t="s">
        <v>283</v>
      </c>
      <c r="L103" s="32">
        <v>3</v>
      </c>
      <c r="M103" s="32">
        <v>2022</v>
      </c>
      <c r="N103" s="32" t="s">
        <v>284</v>
      </c>
      <c r="O103" s="32" t="s">
        <v>285</v>
      </c>
      <c r="P103" s="32" t="str">
        <f>_xlfn.XLOOKUP(Tabel1[[#This Row],[NLSfB]],OpnameTabel[NL-SfB],OpnameTabel[Kenmerkvraag 4],"",0,1)&amp;""</f>
        <v/>
      </c>
      <c r="Q103" s="33"/>
      <c r="R103" s="33" t="str">
        <f>_xlfn.XLOOKUP(Tabel1[[#This Row],[NLSfB]],OpnameTabel[NL-SfB],OpnameTabel[Kenmerkvraag 5],"",0,1)&amp;""</f>
        <v/>
      </c>
      <c r="T103" s="33" t="str">
        <f>_xlfn.XLOOKUP(Tabel1[[#This Row],[NLSfB]],OpnameTabel[NL-SfB],OpnameTabel[Kenmerkvraag 6],"",0,1)&amp;""</f>
        <v/>
      </c>
      <c r="V103" s="33" t="str">
        <f>_xlfn.XLOOKUP(Tabel1[[#This Row],[NLSfB]],OpnameTabel[NL-SfB],OpnameTabel[Kenmerkvraag 7],"",0,1)&amp;""</f>
        <v/>
      </c>
      <c r="X103" s="33" t="str">
        <f>_xlfn.XLOOKUP(Tabel1[[#This Row],[NLSfB]],OpnameTabel[NL-SfB],OpnameTabel[Kenmerkvraag 8],"",0,1)&amp;""</f>
        <v/>
      </c>
      <c r="Z103" s="33" t="str">
        <f>_xlfn.XLOOKUP(Tabel1[[#This Row],[NLSfB]],OpnameTabel[NL-SfB],OpnameTabel[Kenmerkvraag 9],"",0,1)&amp;""</f>
        <v/>
      </c>
      <c r="AB103" s="33" t="str">
        <f>_xlfn.XLOOKUP(Tabel1[[#This Row],[NLSfB]],OpnameTabel[NL-SfB],OpnameTabel[Kenmerkvraag 10],"",0,1)&amp;""</f>
        <v/>
      </c>
      <c r="AD103" s="120" t="str">
        <f>_xlfn.XLOOKUP(Tabel1[[#This Row],[NLSfB]],OpnameTabel[NL-SfB],OpnameTabel[PPO1],"",0,1)&amp;""</f>
        <v>WTR120-A</v>
      </c>
      <c r="AE103" s="112">
        <f>IF((LEN(Tabel1[[#This Row],[PPO code 1]])&lt;1),"",_xlfn.XLOOKUP(Tabel1[[#This Row],[PPO code 1]],Activiteitenoverzicht[PO - code],Activiteitenoverzicht[Jaar- freq],0))</f>
        <v>1</v>
      </c>
      <c r="AF103" s="121"/>
      <c r="AG103" s="122" t="str">
        <f>_xlfn.XLOOKUP(Tabel1[[#This Row],[NLSfB]],OpnameTabel[NL-SfB],OpnameTabel[PPO2],"",0,1)&amp;""</f>
        <v/>
      </c>
      <c r="AH103" s="111" t="str">
        <f>IF((LEN(Tabel1[[#This Row],[PPO code 2]])&lt;1),"",_xlfn.XLOOKUP(Tabel1[[#This Row],[PPO code 2]],Activiteitenoverzicht[PO - code],Activiteitenoverzicht[Jaar- freq],0))</f>
        <v/>
      </c>
      <c r="AI103" s="121"/>
      <c r="AJ103" s="122" t="str">
        <f>_xlfn.XLOOKUP(Tabel1[[#This Row],[NLSfB]],OpnameTabel[NL-SfB],OpnameTabel[PPO3],"",0,1)&amp;""</f>
        <v/>
      </c>
      <c r="AK103" s="111" t="str">
        <f>IF((LEN(Tabel1[[#This Row],[PPO code 3]])&lt;1),"",_xlfn.XLOOKUP(Tabel1[[#This Row],[PPO code 3]],Activiteitenoverzicht[PO - code],Activiteitenoverzicht[Jaar- freq],0))</f>
        <v/>
      </c>
      <c r="AL103" s="121"/>
      <c r="AM103" s="122" t="str">
        <f>_xlfn.XLOOKUP(Tabel1[[#This Row],[NLSfB]],OpnameTabel[NL-SfB],OpnameTabel[PPO4],"",0,1)&amp;""</f>
        <v/>
      </c>
      <c r="AN103" s="111" t="str">
        <f>IF((LEN(Tabel1[[#This Row],[PPO code 4]])&lt;1),"",_xlfn.XLOOKUP(Tabel1[[#This Row],[PPO code 4]],Activiteitenoverzicht[PO - code],Activiteitenoverzicht[Jaar- freq],0))</f>
        <v/>
      </c>
      <c r="AO103" s="121"/>
      <c r="AP103" s="123">
        <f>IF(ISNUMBER(Tabel1[[#This Row],[Freq 1]]),Tabel1[[#This Row],[Freq 1]]*Tabel1[[#This Row],[Prijs 1]],0)</f>
        <v>0</v>
      </c>
      <c r="AQ103" s="124">
        <f>IF(ISNUMBER(Tabel1[[#This Row],[Freq 2]]),Tabel1[[#This Row],[Freq 2]]*Tabel1[[#This Row],[Prijs 2]],0)</f>
        <v>0</v>
      </c>
      <c r="AR103" s="124">
        <f>IF(ISNUMBER(Tabel1[[#This Row],[Freq 3]]),Tabel1[[#This Row],[Freq 3]]*Tabel1[[#This Row],[Prijs 3]],0)</f>
        <v>0</v>
      </c>
      <c r="AS103" s="124">
        <f>IF(ISNUMBER(Tabel1[[#This Row],[Freq 4]]),Tabel1[[#This Row],[Freq 4]]*Tabel1[[#This Row],[Prijs 4]],0)</f>
        <v>0</v>
      </c>
      <c r="AT103" s="125">
        <f>SUM(Tabel1[[#This Row],[Totaal 1]:[Totaal 4]])</f>
        <v>0</v>
      </c>
    </row>
    <row r="104" spans="1:46" ht="14.25" customHeight="1" x14ac:dyDescent="0.2">
      <c r="A104" s="111">
        <v>1</v>
      </c>
      <c r="B104" s="111" t="s">
        <v>68</v>
      </c>
      <c r="C104" s="111" t="s">
        <v>69</v>
      </c>
      <c r="D104" s="111" t="s">
        <v>70</v>
      </c>
      <c r="E104" s="111">
        <v>10994</v>
      </c>
      <c r="F104" s="111" t="s">
        <v>286</v>
      </c>
      <c r="G104" s="32" t="s">
        <v>277</v>
      </c>
      <c r="H104" s="112" t="str">
        <f>_xlfn.XLOOKUP(Tabel1[[#This Row],[NLSfB]],OpnameTabel[NL-SfB],OpnameTabel[Omschrijving],"",0,1)</f>
        <v>Vloerverwarming</v>
      </c>
      <c r="I104" s="32" t="str">
        <f>_xlfn.XLOOKUP(Tabel1[[#This Row],[NLSfB]],OpnameTabel[NL-SfB],OpnameTabel[Categorie],"",0,1)</f>
        <v>Verwarming</v>
      </c>
      <c r="J104" s="32" t="s">
        <v>287</v>
      </c>
      <c r="L104" s="32">
        <v>1</v>
      </c>
      <c r="M104" s="32">
        <v>2008</v>
      </c>
      <c r="N104" s="32" t="s">
        <v>279</v>
      </c>
      <c r="O104" s="32" t="s">
        <v>77</v>
      </c>
      <c r="P104" s="32" t="str">
        <f>_xlfn.XLOOKUP(Tabel1[[#This Row],[NLSfB]],OpnameTabel[NL-SfB],OpnameTabel[Kenmerkvraag 4],"",0,1)&amp;""</f>
        <v>Uitvoering</v>
      </c>
      <c r="Q104" s="32" t="s">
        <v>288</v>
      </c>
      <c r="R104" s="33" t="str">
        <f>_xlfn.XLOOKUP(Tabel1[[#This Row],[NLSfB]],OpnameTabel[NL-SfB],OpnameTabel[Kenmerkvraag 5],"",0,1)&amp;""</f>
        <v>Vloeroppervlak [m2]</v>
      </c>
      <c r="S104" s="33" t="s">
        <v>77</v>
      </c>
      <c r="T104" s="33" t="str">
        <f>_xlfn.XLOOKUP(Tabel1[[#This Row],[NLSfB]],OpnameTabel[NL-SfB],OpnameTabel[Kenmerkvraag 6],"",0,1)&amp;""</f>
        <v>Naregeling</v>
      </c>
      <c r="U104" s="33" t="s">
        <v>77</v>
      </c>
      <c r="V104" s="33" t="str">
        <f>_xlfn.XLOOKUP(Tabel1[[#This Row],[NLSfB]],OpnameTabel[NL-SfB],OpnameTabel[Kenmerkvraag 7],"",0,1)&amp;""</f>
        <v>Aantal naregelingen [stuks]</v>
      </c>
      <c r="W104" s="33" t="s">
        <v>77</v>
      </c>
      <c r="X104" s="33" t="str">
        <f>_xlfn.XLOOKUP(Tabel1[[#This Row],[NLSfB]],OpnameTabel[NL-SfB],OpnameTabel[Kenmerkvraag 8],"",0,1)&amp;""</f>
        <v/>
      </c>
      <c r="Z104" s="33" t="str">
        <f>_xlfn.XLOOKUP(Tabel1[[#This Row],[NLSfB]],OpnameTabel[NL-SfB],OpnameTabel[Kenmerkvraag 9],"",0,1)&amp;""</f>
        <v/>
      </c>
      <c r="AB104" s="33" t="str">
        <f>_xlfn.XLOOKUP(Tabel1[[#This Row],[NLSfB]],OpnameTabel[NL-SfB],OpnameTabel[Kenmerkvraag 10],"",0,1)&amp;""</f>
        <v/>
      </c>
      <c r="AD104" s="120" t="str">
        <f>_xlfn.XLOOKUP(Tabel1[[#This Row],[NLSfB]],OpnameTabel[NL-SfB],OpnameTabel[PPO1],"",0,1)&amp;""</f>
        <v>VW060-A</v>
      </c>
      <c r="AE104" s="112">
        <f>IF((LEN(Tabel1[[#This Row],[PPO code 1]])&lt;1),"",_xlfn.XLOOKUP(Tabel1[[#This Row],[PPO code 1]],Activiteitenoverzicht[PO - code],Activiteitenoverzicht[Jaar- freq],0))</f>
        <v>1</v>
      </c>
      <c r="AF104" s="121"/>
      <c r="AG104" s="122" t="str">
        <f>_xlfn.XLOOKUP(Tabel1[[#This Row],[NLSfB]],OpnameTabel[NL-SfB],OpnameTabel[PPO2],"",0,1)&amp;""</f>
        <v/>
      </c>
      <c r="AH104" s="111" t="str">
        <f>IF((LEN(Tabel1[[#This Row],[PPO code 2]])&lt;1),"",_xlfn.XLOOKUP(Tabel1[[#This Row],[PPO code 2]],Activiteitenoverzicht[PO - code],Activiteitenoverzicht[Jaar- freq],0))</f>
        <v/>
      </c>
      <c r="AI104" s="121"/>
      <c r="AJ104" s="122" t="str">
        <f>_xlfn.XLOOKUP(Tabel1[[#This Row],[NLSfB]],OpnameTabel[NL-SfB],OpnameTabel[PPO3],"",0,1)&amp;""</f>
        <v/>
      </c>
      <c r="AK104" s="111" t="str">
        <f>IF((LEN(Tabel1[[#This Row],[PPO code 3]])&lt;1),"",_xlfn.XLOOKUP(Tabel1[[#This Row],[PPO code 3]],Activiteitenoverzicht[PO - code],Activiteitenoverzicht[Jaar- freq],0))</f>
        <v/>
      </c>
      <c r="AL104" s="121"/>
      <c r="AM104" s="122" t="str">
        <f>_xlfn.XLOOKUP(Tabel1[[#This Row],[NLSfB]],OpnameTabel[NL-SfB],OpnameTabel[PPO4],"",0,1)&amp;""</f>
        <v/>
      </c>
      <c r="AN104" s="111" t="str">
        <f>IF((LEN(Tabel1[[#This Row],[PPO code 4]])&lt;1),"",_xlfn.XLOOKUP(Tabel1[[#This Row],[PPO code 4]],Activiteitenoverzicht[PO - code],Activiteitenoverzicht[Jaar- freq],0))</f>
        <v/>
      </c>
      <c r="AO104" s="121"/>
      <c r="AP104" s="123">
        <f>IF(ISNUMBER(Tabel1[[#This Row],[Freq 1]]),Tabel1[[#This Row],[Freq 1]]*Tabel1[[#This Row],[Prijs 1]],0)</f>
        <v>0</v>
      </c>
      <c r="AQ104" s="124">
        <f>IF(ISNUMBER(Tabel1[[#This Row],[Freq 2]]),Tabel1[[#This Row],[Freq 2]]*Tabel1[[#This Row],[Prijs 2]],0)</f>
        <v>0</v>
      </c>
      <c r="AR104" s="124">
        <f>IF(ISNUMBER(Tabel1[[#This Row],[Freq 3]]),Tabel1[[#This Row],[Freq 3]]*Tabel1[[#This Row],[Prijs 3]],0)</f>
        <v>0</v>
      </c>
      <c r="AS104" s="124">
        <f>IF(ISNUMBER(Tabel1[[#This Row],[Freq 4]]),Tabel1[[#This Row],[Freq 4]]*Tabel1[[#This Row],[Prijs 4]],0)</f>
        <v>0</v>
      </c>
      <c r="AT104" s="125">
        <f>SUM(Tabel1[[#This Row],[Totaal 1]:[Totaal 4]])</f>
        <v>0</v>
      </c>
    </row>
    <row r="105" spans="1:46" ht="14.25" customHeight="1" x14ac:dyDescent="0.2">
      <c r="A105" s="111">
        <v>1</v>
      </c>
      <c r="B105" s="111" t="s">
        <v>68</v>
      </c>
      <c r="C105" s="111" t="s">
        <v>69</v>
      </c>
      <c r="D105" s="111" t="s">
        <v>70</v>
      </c>
      <c r="E105" s="111">
        <v>10994</v>
      </c>
      <c r="F105" s="111" t="s">
        <v>289</v>
      </c>
      <c r="G105" s="32" t="s">
        <v>277</v>
      </c>
      <c r="H105" s="112" t="str">
        <f>_xlfn.XLOOKUP(Tabel1[[#This Row],[NLSfB]],OpnameTabel[NL-SfB],OpnameTabel[Omschrijving],"",0,1)</f>
        <v>Vloerverwarming</v>
      </c>
      <c r="I105" s="32" t="str">
        <f>_xlfn.XLOOKUP(Tabel1[[#This Row],[NLSfB]],OpnameTabel[NL-SfB],OpnameTabel[Categorie],"",0,1)</f>
        <v>Verwarming</v>
      </c>
      <c r="J105" s="32" t="s">
        <v>104</v>
      </c>
      <c r="L105" s="32">
        <v>1</v>
      </c>
      <c r="M105" s="32">
        <v>2008</v>
      </c>
      <c r="N105" s="32" t="s">
        <v>279</v>
      </c>
      <c r="O105" s="32" t="s">
        <v>77</v>
      </c>
      <c r="P105" s="32" t="str">
        <f>_xlfn.XLOOKUP(Tabel1[[#This Row],[NLSfB]],OpnameTabel[NL-SfB],OpnameTabel[Kenmerkvraag 4],"",0,1)&amp;""</f>
        <v>Uitvoering</v>
      </c>
      <c r="Q105" s="32" t="s">
        <v>290</v>
      </c>
      <c r="R105" s="33" t="str">
        <f>_xlfn.XLOOKUP(Tabel1[[#This Row],[NLSfB]],OpnameTabel[NL-SfB],OpnameTabel[Kenmerkvraag 5],"",0,1)&amp;""</f>
        <v>Vloeroppervlak [m2]</v>
      </c>
      <c r="S105" s="33" t="s">
        <v>77</v>
      </c>
      <c r="T105" s="33" t="str">
        <f>_xlfn.XLOOKUP(Tabel1[[#This Row],[NLSfB]],OpnameTabel[NL-SfB],OpnameTabel[Kenmerkvraag 6],"",0,1)&amp;""</f>
        <v>Naregeling</v>
      </c>
      <c r="U105" s="33" t="s">
        <v>77</v>
      </c>
      <c r="V105" s="33" t="str">
        <f>_xlfn.XLOOKUP(Tabel1[[#This Row],[NLSfB]],OpnameTabel[NL-SfB],OpnameTabel[Kenmerkvraag 7],"",0,1)&amp;""</f>
        <v>Aantal naregelingen [stuks]</v>
      </c>
      <c r="W105" s="33" t="s">
        <v>77</v>
      </c>
      <c r="X105" s="33" t="str">
        <f>_xlfn.XLOOKUP(Tabel1[[#This Row],[NLSfB]],OpnameTabel[NL-SfB],OpnameTabel[Kenmerkvraag 8],"",0,1)&amp;""</f>
        <v/>
      </c>
      <c r="Z105" s="33" t="str">
        <f>_xlfn.XLOOKUP(Tabel1[[#This Row],[NLSfB]],OpnameTabel[NL-SfB],OpnameTabel[Kenmerkvraag 9],"",0,1)&amp;""</f>
        <v/>
      </c>
      <c r="AB105" s="33" t="str">
        <f>_xlfn.XLOOKUP(Tabel1[[#This Row],[NLSfB]],OpnameTabel[NL-SfB],OpnameTabel[Kenmerkvraag 10],"",0,1)&amp;""</f>
        <v/>
      </c>
      <c r="AD105" s="120" t="str">
        <f>_xlfn.XLOOKUP(Tabel1[[#This Row],[NLSfB]],OpnameTabel[NL-SfB],OpnameTabel[PPO1],"",0,1)&amp;""</f>
        <v>VW060-A</v>
      </c>
      <c r="AE105" s="112">
        <f>IF((LEN(Tabel1[[#This Row],[PPO code 1]])&lt;1),"",_xlfn.XLOOKUP(Tabel1[[#This Row],[PPO code 1]],Activiteitenoverzicht[PO - code],Activiteitenoverzicht[Jaar- freq],0))</f>
        <v>1</v>
      </c>
      <c r="AF105" s="121"/>
      <c r="AG105" s="122" t="str">
        <f>_xlfn.XLOOKUP(Tabel1[[#This Row],[NLSfB]],OpnameTabel[NL-SfB],OpnameTabel[PPO2],"",0,1)&amp;""</f>
        <v/>
      </c>
      <c r="AH105" s="111" t="str">
        <f>IF((LEN(Tabel1[[#This Row],[PPO code 2]])&lt;1),"",_xlfn.XLOOKUP(Tabel1[[#This Row],[PPO code 2]],Activiteitenoverzicht[PO - code],Activiteitenoverzicht[Jaar- freq],0))</f>
        <v/>
      </c>
      <c r="AI105" s="121"/>
      <c r="AJ105" s="122" t="str">
        <f>_xlfn.XLOOKUP(Tabel1[[#This Row],[NLSfB]],OpnameTabel[NL-SfB],OpnameTabel[PPO3],"",0,1)&amp;""</f>
        <v/>
      </c>
      <c r="AK105" s="111" t="str">
        <f>IF((LEN(Tabel1[[#This Row],[PPO code 3]])&lt;1),"",_xlfn.XLOOKUP(Tabel1[[#This Row],[PPO code 3]],Activiteitenoverzicht[PO - code],Activiteitenoverzicht[Jaar- freq],0))</f>
        <v/>
      </c>
      <c r="AL105" s="121"/>
      <c r="AM105" s="122" t="str">
        <f>_xlfn.XLOOKUP(Tabel1[[#This Row],[NLSfB]],OpnameTabel[NL-SfB],OpnameTabel[PPO4],"",0,1)&amp;""</f>
        <v/>
      </c>
      <c r="AN105" s="111" t="str">
        <f>IF((LEN(Tabel1[[#This Row],[PPO code 4]])&lt;1),"",_xlfn.XLOOKUP(Tabel1[[#This Row],[PPO code 4]],Activiteitenoverzicht[PO - code],Activiteitenoverzicht[Jaar- freq],0))</f>
        <v/>
      </c>
      <c r="AO105" s="121"/>
      <c r="AP105" s="123">
        <f>IF(ISNUMBER(Tabel1[[#This Row],[Freq 1]]),Tabel1[[#This Row],[Freq 1]]*Tabel1[[#This Row],[Prijs 1]],0)</f>
        <v>0</v>
      </c>
      <c r="AQ105" s="124">
        <f>IF(ISNUMBER(Tabel1[[#This Row],[Freq 2]]),Tabel1[[#This Row],[Freq 2]]*Tabel1[[#This Row],[Prijs 2]],0)</f>
        <v>0</v>
      </c>
      <c r="AR105" s="124">
        <f>IF(ISNUMBER(Tabel1[[#This Row],[Freq 3]]),Tabel1[[#This Row],[Freq 3]]*Tabel1[[#This Row],[Prijs 3]],0)</f>
        <v>0</v>
      </c>
      <c r="AS105" s="124">
        <f>IF(ISNUMBER(Tabel1[[#This Row],[Freq 4]]),Tabel1[[#This Row],[Freq 4]]*Tabel1[[#This Row],[Prijs 4]],0)</f>
        <v>0</v>
      </c>
      <c r="AT105" s="125">
        <f>SUM(Tabel1[[#This Row],[Totaal 1]:[Totaal 4]])</f>
        <v>0</v>
      </c>
    </row>
    <row r="106" spans="1:46" ht="14.25" customHeight="1" x14ac:dyDescent="0.2">
      <c r="A106" s="111">
        <v>1</v>
      </c>
      <c r="B106" s="111" t="s">
        <v>68</v>
      </c>
      <c r="C106" s="111" t="s">
        <v>69</v>
      </c>
      <c r="D106" s="111" t="s">
        <v>70</v>
      </c>
      <c r="E106" s="111">
        <v>10994</v>
      </c>
      <c r="F106" s="111" t="s">
        <v>291</v>
      </c>
      <c r="G106" s="32" t="s">
        <v>292</v>
      </c>
      <c r="H106" s="112" t="str">
        <f>_xlfn.XLOOKUP(Tabel1[[#This Row],[NLSfB]],OpnameTabel[NL-SfB],OpnameTabel[Omschrijving],"",0,1)</f>
        <v>Hydrofoorinstallatie (drukverhoging)</v>
      </c>
      <c r="I106" s="32" t="str">
        <f>_xlfn.XLOOKUP(Tabel1[[#This Row],[NLSfB]],OpnameTabel[NL-SfB],OpnameTabel[Categorie],"",0,1)</f>
        <v>Water</v>
      </c>
      <c r="J106" s="32" t="s">
        <v>107</v>
      </c>
      <c r="L106" s="32">
        <v>1</v>
      </c>
      <c r="M106" s="32">
        <v>2008</v>
      </c>
      <c r="N106" s="32" t="s">
        <v>293</v>
      </c>
      <c r="O106" s="32" t="s">
        <v>294</v>
      </c>
      <c r="P106" s="32" t="str">
        <f>_xlfn.XLOOKUP(Tabel1[[#This Row],[NLSfB]],OpnameTabel[NL-SfB],OpnameTabel[Kenmerkvraag 4],"",0,1)&amp;""</f>
        <v xml:space="preserve">Pompen [stuks] </v>
      </c>
      <c r="Q106" s="33" t="s">
        <v>77</v>
      </c>
      <c r="R106" s="33" t="str">
        <f>_xlfn.XLOOKUP(Tabel1[[#This Row],[NLSfB]],OpnameTabel[NL-SfB],OpnameTabel[Kenmerkvraag 5],"",0,1)&amp;""</f>
        <v>Vermogen (totaal) [kW]</v>
      </c>
      <c r="S106" s="33" t="s">
        <v>77</v>
      </c>
      <c r="T106" s="33" t="str">
        <f>_xlfn.XLOOKUP(Tabel1[[#This Row],[NLSfB]],OpnameTabel[NL-SfB],OpnameTabel[Kenmerkvraag 6],"",0,1)&amp;""</f>
        <v>Opvoerhoogte (max) [kPa]</v>
      </c>
      <c r="U106" s="33" t="s">
        <v>77</v>
      </c>
      <c r="V106" s="33" t="str">
        <f>_xlfn.XLOOKUP(Tabel1[[#This Row],[NLSfB]],OpnameTabel[NL-SfB],OpnameTabel[Kenmerkvraag 7],"",0,1)&amp;""</f>
        <v/>
      </c>
      <c r="X106" s="33" t="str">
        <f>_xlfn.XLOOKUP(Tabel1[[#This Row],[NLSfB]],OpnameTabel[NL-SfB],OpnameTabel[Kenmerkvraag 8],"",0,1)&amp;""</f>
        <v/>
      </c>
      <c r="Z106" s="33" t="str">
        <f>_xlfn.XLOOKUP(Tabel1[[#This Row],[NLSfB]],OpnameTabel[NL-SfB],OpnameTabel[Kenmerkvraag 9],"",0,1)&amp;""</f>
        <v/>
      </c>
      <c r="AB106" s="33" t="str">
        <f>_xlfn.XLOOKUP(Tabel1[[#This Row],[NLSfB]],OpnameTabel[NL-SfB],OpnameTabel[Kenmerkvraag 10],"",0,1)&amp;""</f>
        <v/>
      </c>
      <c r="AD106" s="120" t="str">
        <f>_xlfn.XLOOKUP(Tabel1[[#This Row],[NLSfB]],OpnameTabel[NL-SfB],OpnameTabel[PPO1],"",0,1)&amp;""</f>
        <v>WTR020-A</v>
      </c>
      <c r="AE106" s="112">
        <f>IF((LEN(Tabel1[[#This Row],[PPO code 1]])&lt;1),"",_xlfn.XLOOKUP(Tabel1[[#This Row],[PPO code 1]],Activiteitenoverzicht[PO - code],Activiteitenoverzicht[Jaar- freq],0))</f>
        <v>1</v>
      </c>
      <c r="AF106" s="121"/>
      <c r="AG106" s="122" t="str">
        <f>_xlfn.XLOOKUP(Tabel1[[#This Row],[NLSfB]],OpnameTabel[NL-SfB],OpnameTabel[PPO2],"",0,1)&amp;""</f>
        <v/>
      </c>
      <c r="AH106" s="111" t="str">
        <f>IF((LEN(Tabel1[[#This Row],[PPO code 2]])&lt;1),"",_xlfn.XLOOKUP(Tabel1[[#This Row],[PPO code 2]],Activiteitenoverzicht[PO - code],Activiteitenoverzicht[Jaar- freq],0))</f>
        <v/>
      </c>
      <c r="AI106" s="121"/>
      <c r="AJ106" s="122" t="str">
        <f>_xlfn.XLOOKUP(Tabel1[[#This Row],[NLSfB]],OpnameTabel[NL-SfB],OpnameTabel[PPO3],"",0,1)&amp;""</f>
        <v/>
      </c>
      <c r="AK106" s="111" t="str">
        <f>IF((LEN(Tabel1[[#This Row],[PPO code 3]])&lt;1),"",_xlfn.XLOOKUP(Tabel1[[#This Row],[PPO code 3]],Activiteitenoverzicht[PO - code],Activiteitenoverzicht[Jaar- freq],0))</f>
        <v/>
      </c>
      <c r="AL106" s="121"/>
      <c r="AM106" s="122" t="str">
        <f>_xlfn.XLOOKUP(Tabel1[[#This Row],[NLSfB]],OpnameTabel[NL-SfB],OpnameTabel[PPO4],"",0,1)&amp;""</f>
        <v/>
      </c>
      <c r="AN106" s="111" t="str">
        <f>IF((LEN(Tabel1[[#This Row],[PPO code 4]])&lt;1),"",_xlfn.XLOOKUP(Tabel1[[#This Row],[PPO code 4]],Activiteitenoverzicht[PO - code],Activiteitenoverzicht[Jaar- freq],0))</f>
        <v/>
      </c>
      <c r="AO106" s="121"/>
      <c r="AP106" s="123">
        <f>IF(ISNUMBER(Tabel1[[#This Row],[Freq 1]]),Tabel1[[#This Row],[Freq 1]]*Tabel1[[#This Row],[Prijs 1]],0)</f>
        <v>0</v>
      </c>
      <c r="AQ106" s="124">
        <f>IF(ISNUMBER(Tabel1[[#This Row],[Freq 2]]),Tabel1[[#This Row],[Freq 2]]*Tabel1[[#This Row],[Prijs 2]],0)</f>
        <v>0</v>
      </c>
      <c r="AR106" s="124">
        <f>IF(ISNUMBER(Tabel1[[#This Row],[Freq 3]]),Tabel1[[#This Row],[Freq 3]]*Tabel1[[#This Row],[Prijs 3]],0)</f>
        <v>0</v>
      </c>
      <c r="AS106" s="124">
        <f>IF(ISNUMBER(Tabel1[[#This Row],[Freq 4]]),Tabel1[[#This Row],[Freq 4]]*Tabel1[[#This Row],[Prijs 4]],0)</f>
        <v>0</v>
      </c>
      <c r="AT106" s="125">
        <f>SUM(Tabel1[[#This Row],[Totaal 1]:[Totaal 4]])</f>
        <v>0</v>
      </c>
    </row>
    <row r="107" spans="1:46" ht="14.25" customHeight="1" x14ac:dyDescent="0.2">
      <c r="A107" s="111">
        <v>1</v>
      </c>
      <c r="B107" s="111" t="s">
        <v>68</v>
      </c>
      <c r="C107" s="111" t="s">
        <v>69</v>
      </c>
      <c r="D107" s="111" t="s">
        <v>70</v>
      </c>
      <c r="E107" s="111">
        <v>10994</v>
      </c>
      <c r="F107" s="111" t="s">
        <v>295</v>
      </c>
      <c r="G107" s="32" t="s">
        <v>296</v>
      </c>
      <c r="H107" s="112" t="str">
        <f>_xlfn.XLOOKUP(Tabel1[[#This Row],[NLSfB]],OpnameTabel[NL-SfB],OpnameTabel[Omschrijving],"",0,1)</f>
        <v>Waterpomp warmtapwater</v>
      </c>
      <c r="I107" s="32" t="str">
        <f>_xlfn.XLOOKUP(Tabel1[[#This Row],[NLSfB]],OpnameTabel[NL-SfB],OpnameTabel[Categorie],"",0,1)</f>
        <v>Water</v>
      </c>
      <c r="J107" s="32" t="s">
        <v>265</v>
      </c>
      <c r="L107" s="32">
        <v>1</v>
      </c>
      <c r="M107" s="32">
        <v>2014</v>
      </c>
      <c r="N107" s="32" t="s">
        <v>297</v>
      </c>
      <c r="O107" s="32" t="s">
        <v>298</v>
      </c>
      <c r="P107" s="32" t="str">
        <f>_xlfn.XLOOKUP(Tabel1[[#This Row],[NLSfB]],OpnameTabel[NL-SfB],OpnameTabel[Kenmerkvraag 4],"",0,1)&amp;""</f>
        <v>Max. debiet [m3/h]</v>
      </c>
      <c r="Q107" s="33" t="s">
        <v>77</v>
      </c>
      <c r="R107" s="33" t="str">
        <f>_xlfn.XLOOKUP(Tabel1[[#This Row],[NLSfB]],OpnameTabel[NL-SfB],OpnameTabel[Kenmerkvraag 5],"",0,1)&amp;""</f>
        <v>Opvoerhoogte [kPa]</v>
      </c>
      <c r="S107" s="33" t="s">
        <v>77</v>
      </c>
      <c r="T107" s="33" t="str">
        <f>_xlfn.XLOOKUP(Tabel1[[#This Row],[NLSfB]],OpnameTabel[NL-SfB],OpnameTabel[Kenmerkvraag 6],"",0,1)&amp;""</f>
        <v/>
      </c>
      <c r="V107" s="33" t="str">
        <f>_xlfn.XLOOKUP(Tabel1[[#This Row],[NLSfB]],OpnameTabel[NL-SfB],OpnameTabel[Kenmerkvraag 7],"",0,1)&amp;""</f>
        <v/>
      </c>
      <c r="X107" s="33" t="str">
        <f>_xlfn.XLOOKUP(Tabel1[[#This Row],[NLSfB]],OpnameTabel[NL-SfB],OpnameTabel[Kenmerkvraag 8],"",0,1)&amp;""</f>
        <v/>
      </c>
      <c r="Z107" s="33" t="str">
        <f>_xlfn.XLOOKUP(Tabel1[[#This Row],[NLSfB]],OpnameTabel[NL-SfB],OpnameTabel[Kenmerkvraag 9],"",0,1)&amp;""</f>
        <v/>
      </c>
      <c r="AB107" s="33" t="str">
        <f>_xlfn.XLOOKUP(Tabel1[[#This Row],[NLSfB]],OpnameTabel[NL-SfB],OpnameTabel[Kenmerkvraag 10],"",0,1)&amp;""</f>
        <v/>
      </c>
      <c r="AD107" s="120" t="str">
        <f>_xlfn.XLOOKUP(Tabel1[[#This Row],[NLSfB]],OpnameTabel[NL-SfB],OpnameTabel[PPO1],"",0,1)&amp;""</f>
        <v>WTR100-A</v>
      </c>
      <c r="AE107" s="112">
        <f>IF((LEN(Tabel1[[#This Row],[PPO code 1]])&lt;1),"",_xlfn.XLOOKUP(Tabel1[[#This Row],[PPO code 1]],Activiteitenoverzicht[PO - code],Activiteitenoverzicht[Jaar- freq],0))</f>
        <v>1</v>
      </c>
      <c r="AF107" s="121"/>
      <c r="AG107" s="122" t="str">
        <f>_xlfn.XLOOKUP(Tabel1[[#This Row],[NLSfB]],OpnameTabel[NL-SfB],OpnameTabel[PPO2],"",0,1)&amp;""</f>
        <v/>
      </c>
      <c r="AH107" s="111" t="str">
        <f>IF((LEN(Tabel1[[#This Row],[PPO code 2]])&lt;1),"",_xlfn.XLOOKUP(Tabel1[[#This Row],[PPO code 2]],Activiteitenoverzicht[PO - code],Activiteitenoverzicht[Jaar- freq],0))</f>
        <v/>
      </c>
      <c r="AI107" s="121"/>
      <c r="AJ107" s="122" t="str">
        <f>_xlfn.XLOOKUP(Tabel1[[#This Row],[NLSfB]],OpnameTabel[NL-SfB],OpnameTabel[PPO3],"",0,1)&amp;""</f>
        <v/>
      </c>
      <c r="AK107" s="111" t="str">
        <f>IF((LEN(Tabel1[[#This Row],[PPO code 3]])&lt;1),"",_xlfn.XLOOKUP(Tabel1[[#This Row],[PPO code 3]],Activiteitenoverzicht[PO - code],Activiteitenoverzicht[Jaar- freq],0))</f>
        <v/>
      </c>
      <c r="AL107" s="121"/>
      <c r="AM107" s="122" t="str">
        <f>_xlfn.XLOOKUP(Tabel1[[#This Row],[NLSfB]],OpnameTabel[NL-SfB],OpnameTabel[PPO4],"",0,1)&amp;""</f>
        <v/>
      </c>
      <c r="AN107" s="111" t="str">
        <f>IF((LEN(Tabel1[[#This Row],[PPO code 4]])&lt;1),"",_xlfn.XLOOKUP(Tabel1[[#This Row],[PPO code 4]],Activiteitenoverzicht[PO - code],Activiteitenoverzicht[Jaar- freq],0))</f>
        <v/>
      </c>
      <c r="AO107" s="121"/>
      <c r="AP107" s="123">
        <f>IF(ISNUMBER(Tabel1[[#This Row],[Freq 1]]),Tabel1[[#This Row],[Freq 1]]*Tabel1[[#This Row],[Prijs 1]],0)</f>
        <v>0</v>
      </c>
      <c r="AQ107" s="124">
        <f>IF(ISNUMBER(Tabel1[[#This Row],[Freq 2]]),Tabel1[[#This Row],[Freq 2]]*Tabel1[[#This Row],[Prijs 2]],0)</f>
        <v>0</v>
      </c>
      <c r="AR107" s="124">
        <f>IF(ISNUMBER(Tabel1[[#This Row],[Freq 3]]),Tabel1[[#This Row],[Freq 3]]*Tabel1[[#This Row],[Prijs 3]],0)</f>
        <v>0</v>
      </c>
      <c r="AS107" s="124">
        <f>IF(ISNUMBER(Tabel1[[#This Row],[Freq 4]]),Tabel1[[#This Row],[Freq 4]]*Tabel1[[#This Row],[Prijs 4]],0)</f>
        <v>0</v>
      </c>
      <c r="AT107" s="125">
        <f>SUM(Tabel1[[#This Row],[Totaal 1]:[Totaal 4]])</f>
        <v>0</v>
      </c>
    </row>
    <row r="108" spans="1:46" ht="14.25" customHeight="1" x14ac:dyDescent="0.2">
      <c r="A108" s="111">
        <v>1</v>
      </c>
      <c r="B108" s="111" t="s">
        <v>68</v>
      </c>
      <c r="C108" s="111" t="s">
        <v>69</v>
      </c>
      <c r="D108" s="111" t="s">
        <v>70</v>
      </c>
      <c r="E108" s="111">
        <v>10994</v>
      </c>
      <c r="F108" s="111" t="s">
        <v>299</v>
      </c>
      <c r="G108" s="32" t="s">
        <v>300</v>
      </c>
      <c r="H108" s="112" t="str">
        <f>_xlfn.XLOOKUP(Tabel1[[#This Row],[NLSfB]],OpnameTabel[NL-SfB],OpnameTabel[Omschrijving],"",0,1)</f>
        <v>Afzuigventilator</v>
      </c>
      <c r="I108" s="32" t="str">
        <f>_xlfn.XLOOKUP(Tabel1[[#This Row],[NLSfB]],OpnameTabel[NL-SfB],OpnameTabel[Categorie],"",0,1)</f>
        <v>Luchtbehandeling</v>
      </c>
      <c r="J108" s="32" t="s">
        <v>115</v>
      </c>
      <c r="L108" s="32">
        <v>6</v>
      </c>
      <c r="M108" s="32">
        <v>2008</v>
      </c>
      <c r="N108" s="32" t="s">
        <v>301</v>
      </c>
      <c r="O108" s="32" t="s">
        <v>302</v>
      </c>
      <c r="P108" s="32" t="str">
        <f>_xlfn.XLOOKUP(Tabel1[[#This Row],[NLSfB]],OpnameTabel[NL-SfB],OpnameTabel[Kenmerkvraag 4],"",0,1)&amp;""</f>
        <v>Max. debiet [m3/h]</v>
      </c>
      <c r="Q108" s="33" t="s">
        <v>77</v>
      </c>
      <c r="R108" s="33" t="str">
        <f>_xlfn.XLOOKUP(Tabel1[[#This Row],[NLSfB]],OpnameTabel[NL-SfB],OpnameTabel[Kenmerkvraag 5],"",0,1)&amp;""</f>
        <v>Opvoerhoogte [m]</v>
      </c>
      <c r="S108" s="33" t="s">
        <v>77</v>
      </c>
      <c r="T108" s="33" t="str">
        <f>_xlfn.XLOOKUP(Tabel1[[#This Row],[NLSfB]],OpnameTabel[NL-SfB],OpnameTabel[Kenmerkvraag 6],"",0,1)&amp;""</f>
        <v>Geluiddemper</v>
      </c>
      <c r="U108" s="33" t="s">
        <v>77</v>
      </c>
      <c r="V108" s="33" t="str">
        <f>_xlfn.XLOOKUP(Tabel1[[#This Row],[NLSfB]],OpnameTabel[NL-SfB],OpnameTabel[Kenmerkvraag 7],"",0,1)&amp;""</f>
        <v/>
      </c>
      <c r="X108" s="33" t="str">
        <f>_xlfn.XLOOKUP(Tabel1[[#This Row],[NLSfB]],OpnameTabel[NL-SfB],OpnameTabel[Kenmerkvraag 8],"",0,1)&amp;""</f>
        <v/>
      </c>
      <c r="Z108" s="33" t="str">
        <f>_xlfn.XLOOKUP(Tabel1[[#This Row],[NLSfB]],OpnameTabel[NL-SfB],OpnameTabel[Kenmerkvraag 9],"",0,1)&amp;""</f>
        <v/>
      </c>
      <c r="AB108" s="33" t="str">
        <f>_xlfn.XLOOKUP(Tabel1[[#This Row],[NLSfB]],OpnameTabel[NL-SfB],OpnameTabel[Kenmerkvraag 10],"",0,1)&amp;""</f>
        <v/>
      </c>
      <c r="AD108" s="120" t="str">
        <f>_xlfn.XLOOKUP(Tabel1[[#This Row],[NLSfB]],OpnameTabel[NL-SfB],OpnameTabel[PPO1],"",0,1)&amp;""</f>
        <v>LBH030-A2</v>
      </c>
      <c r="AE108" s="112">
        <f>IF((LEN(Tabel1[[#This Row],[PPO code 1]])&lt;1),"",_xlfn.XLOOKUP(Tabel1[[#This Row],[PPO code 1]],Activiteitenoverzicht[PO - code],Activiteitenoverzicht[Jaar- freq],0))</f>
        <v>1</v>
      </c>
      <c r="AF108" s="121"/>
      <c r="AG108" s="122" t="str">
        <f>_xlfn.XLOOKUP(Tabel1[[#This Row],[NLSfB]],OpnameTabel[NL-SfB],OpnameTabel[PPO2],"",0,1)&amp;""</f>
        <v/>
      </c>
      <c r="AH108" s="111" t="str">
        <f>IF((LEN(Tabel1[[#This Row],[PPO code 2]])&lt;1),"",_xlfn.XLOOKUP(Tabel1[[#This Row],[PPO code 2]],Activiteitenoverzicht[PO - code],Activiteitenoverzicht[Jaar- freq],0))</f>
        <v/>
      </c>
      <c r="AI108" s="121"/>
      <c r="AJ108" s="122" t="str">
        <f>_xlfn.XLOOKUP(Tabel1[[#This Row],[NLSfB]],OpnameTabel[NL-SfB],OpnameTabel[PPO3],"",0,1)&amp;""</f>
        <v/>
      </c>
      <c r="AK108" s="111" t="str">
        <f>IF((LEN(Tabel1[[#This Row],[PPO code 3]])&lt;1),"",_xlfn.XLOOKUP(Tabel1[[#This Row],[PPO code 3]],Activiteitenoverzicht[PO - code],Activiteitenoverzicht[Jaar- freq],0))</f>
        <v/>
      </c>
      <c r="AL108" s="121"/>
      <c r="AM108" s="122" t="str">
        <f>_xlfn.XLOOKUP(Tabel1[[#This Row],[NLSfB]],OpnameTabel[NL-SfB],OpnameTabel[PPO4],"",0,1)&amp;""</f>
        <v/>
      </c>
      <c r="AN108" s="111" t="str">
        <f>IF((LEN(Tabel1[[#This Row],[PPO code 4]])&lt;1),"",_xlfn.XLOOKUP(Tabel1[[#This Row],[PPO code 4]],Activiteitenoverzicht[PO - code],Activiteitenoverzicht[Jaar- freq],0))</f>
        <v/>
      </c>
      <c r="AO108" s="121"/>
      <c r="AP108" s="123">
        <f>IF(ISNUMBER(Tabel1[[#This Row],[Freq 1]]),Tabel1[[#This Row],[Freq 1]]*Tabel1[[#This Row],[Prijs 1]],0)</f>
        <v>0</v>
      </c>
      <c r="AQ108" s="124">
        <f>IF(ISNUMBER(Tabel1[[#This Row],[Freq 2]]),Tabel1[[#This Row],[Freq 2]]*Tabel1[[#This Row],[Prijs 2]],0)</f>
        <v>0</v>
      </c>
      <c r="AR108" s="124">
        <f>IF(ISNUMBER(Tabel1[[#This Row],[Freq 3]]),Tabel1[[#This Row],[Freq 3]]*Tabel1[[#This Row],[Prijs 3]],0)</f>
        <v>0</v>
      </c>
      <c r="AS108" s="124">
        <f>IF(ISNUMBER(Tabel1[[#This Row],[Freq 4]]),Tabel1[[#This Row],[Freq 4]]*Tabel1[[#This Row],[Prijs 4]],0)</f>
        <v>0</v>
      </c>
      <c r="AT108" s="125">
        <f>SUM(Tabel1[[#This Row],[Totaal 1]:[Totaal 4]])</f>
        <v>0</v>
      </c>
    </row>
    <row r="109" spans="1:46" ht="14.25" customHeight="1" x14ac:dyDescent="0.2">
      <c r="A109" s="111">
        <v>1</v>
      </c>
      <c r="B109" s="111" t="s">
        <v>68</v>
      </c>
      <c r="C109" s="111" t="s">
        <v>69</v>
      </c>
      <c r="D109" s="111" t="s">
        <v>70</v>
      </c>
      <c r="E109" s="111">
        <v>10994</v>
      </c>
      <c r="F109" s="111" t="s">
        <v>303</v>
      </c>
      <c r="G109" s="32" t="s">
        <v>300</v>
      </c>
      <c r="H109" s="112" t="str">
        <f>_xlfn.XLOOKUP(Tabel1[[#This Row],[NLSfB]],OpnameTabel[NL-SfB],OpnameTabel[Omschrijving],"",0,1)</f>
        <v>Afzuigventilator</v>
      </c>
      <c r="I109" s="32" t="str">
        <f>_xlfn.XLOOKUP(Tabel1[[#This Row],[NLSfB]],OpnameTabel[NL-SfB],OpnameTabel[Categorie],"",0,1)</f>
        <v>Luchtbehandeling</v>
      </c>
      <c r="J109" s="32" t="s">
        <v>115</v>
      </c>
      <c r="L109" s="32">
        <v>1</v>
      </c>
      <c r="M109" s="32">
        <v>2008</v>
      </c>
      <c r="N109" s="32" t="s">
        <v>304</v>
      </c>
      <c r="O109" s="32" t="s">
        <v>305</v>
      </c>
      <c r="P109" s="32" t="str">
        <f>_xlfn.XLOOKUP(Tabel1[[#This Row],[NLSfB]],OpnameTabel[NL-SfB],OpnameTabel[Kenmerkvraag 4],"",0,1)&amp;""</f>
        <v>Max. debiet [m3/h]</v>
      </c>
      <c r="Q109" s="33" t="s">
        <v>77</v>
      </c>
      <c r="R109" s="33" t="str">
        <f>_xlfn.XLOOKUP(Tabel1[[#This Row],[NLSfB]],OpnameTabel[NL-SfB],OpnameTabel[Kenmerkvraag 5],"",0,1)&amp;""</f>
        <v>Opvoerhoogte [m]</v>
      </c>
      <c r="S109" s="33" t="s">
        <v>77</v>
      </c>
      <c r="T109" s="33" t="str">
        <f>_xlfn.XLOOKUP(Tabel1[[#This Row],[NLSfB]],OpnameTabel[NL-SfB],OpnameTabel[Kenmerkvraag 6],"",0,1)&amp;""</f>
        <v>Geluiddemper</v>
      </c>
      <c r="U109" s="33" t="s">
        <v>77</v>
      </c>
      <c r="V109" s="33" t="str">
        <f>_xlfn.XLOOKUP(Tabel1[[#This Row],[NLSfB]],OpnameTabel[NL-SfB],OpnameTabel[Kenmerkvraag 7],"",0,1)&amp;""</f>
        <v/>
      </c>
      <c r="X109" s="33" t="str">
        <f>_xlfn.XLOOKUP(Tabel1[[#This Row],[NLSfB]],OpnameTabel[NL-SfB],OpnameTabel[Kenmerkvraag 8],"",0,1)&amp;""</f>
        <v/>
      </c>
      <c r="Z109" s="33" t="str">
        <f>_xlfn.XLOOKUP(Tabel1[[#This Row],[NLSfB]],OpnameTabel[NL-SfB],OpnameTabel[Kenmerkvraag 9],"",0,1)&amp;""</f>
        <v/>
      </c>
      <c r="AB109" s="33" t="str">
        <f>_xlfn.XLOOKUP(Tabel1[[#This Row],[NLSfB]],OpnameTabel[NL-SfB],OpnameTabel[Kenmerkvraag 10],"",0,1)&amp;""</f>
        <v/>
      </c>
      <c r="AD109" s="120" t="str">
        <f>_xlfn.XLOOKUP(Tabel1[[#This Row],[NLSfB]],OpnameTabel[NL-SfB],OpnameTabel[PPO1],"",0,1)&amp;""</f>
        <v>LBH030-A2</v>
      </c>
      <c r="AE109" s="112">
        <f>IF((LEN(Tabel1[[#This Row],[PPO code 1]])&lt;1),"",_xlfn.XLOOKUP(Tabel1[[#This Row],[PPO code 1]],Activiteitenoverzicht[PO - code],Activiteitenoverzicht[Jaar- freq],0))</f>
        <v>1</v>
      </c>
      <c r="AF109" s="121"/>
      <c r="AG109" s="122" t="str">
        <f>_xlfn.XLOOKUP(Tabel1[[#This Row],[NLSfB]],OpnameTabel[NL-SfB],OpnameTabel[PPO2],"",0,1)&amp;""</f>
        <v/>
      </c>
      <c r="AH109" s="111" t="str">
        <f>IF((LEN(Tabel1[[#This Row],[PPO code 2]])&lt;1),"",_xlfn.XLOOKUP(Tabel1[[#This Row],[PPO code 2]],Activiteitenoverzicht[PO - code],Activiteitenoverzicht[Jaar- freq],0))</f>
        <v/>
      </c>
      <c r="AI109" s="121"/>
      <c r="AJ109" s="122" t="str">
        <f>_xlfn.XLOOKUP(Tabel1[[#This Row],[NLSfB]],OpnameTabel[NL-SfB],OpnameTabel[PPO3],"",0,1)&amp;""</f>
        <v/>
      </c>
      <c r="AK109" s="111" t="str">
        <f>IF((LEN(Tabel1[[#This Row],[PPO code 3]])&lt;1),"",_xlfn.XLOOKUP(Tabel1[[#This Row],[PPO code 3]],Activiteitenoverzicht[PO - code],Activiteitenoverzicht[Jaar- freq],0))</f>
        <v/>
      </c>
      <c r="AL109" s="121"/>
      <c r="AM109" s="122" t="str">
        <f>_xlfn.XLOOKUP(Tabel1[[#This Row],[NLSfB]],OpnameTabel[NL-SfB],OpnameTabel[PPO4],"",0,1)&amp;""</f>
        <v/>
      </c>
      <c r="AN109" s="111" t="str">
        <f>IF((LEN(Tabel1[[#This Row],[PPO code 4]])&lt;1),"",_xlfn.XLOOKUP(Tabel1[[#This Row],[PPO code 4]],Activiteitenoverzicht[PO - code],Activiteitenoverzicht[Jaar- freq],0))</f>
        <v/>
      </c>
      <c r="AO109" s="121"/>
      <c r="AP109" s="123">
        <f>IF(ISNUMBER(Tabel1[[#This Row],[Freq 1]]),Tabel1[[#This Row],[Freq 1]]*Tabel1[[#This Row],[Prijs 1]],0)</f>
        <v>0</v>
      </c>
      <c r="AQ109" s="124">
        <f>IF(ISNUMBER(Tabel1[[#This Row],[Freq 2]]),Tabel1[[#This Row],[Freq 2]]*Tabel1[[#This Row],[Prijs 2]],0)</f>
        <v>0</v>
      </c>
      <c r="AR109" s="124">
        <f>IF(ISNUMBER(Tabel1[[#This Row],[Freq 3]]),Tabel1[[#This Row],[Freq 3]]*Tabel1[[#This Row],[Prijs 3]],0)</f>
        <v>0</v>
      </c>
      <c r="AS109" s="124">
        <f>IF(ISNUMBER(Tabel1[[#This Row],[Freq 4]]),Tabel1[[#This Row],[Freq 4]]*Tabel1[[#This Row],[Prijs 4]],0)</f>
        <v>0</v>
      </c>
      <c r="AT109" s="125">
        <f>SUM(Tabel1[[#This Row],[Totaal 1]:[Totaal 4]])</f>
        <v>0</v>
      </c>
    </row>
    <row r="110" spans="1:46" ht="14.25" customHeight="1" x14ac:dyDescent="0.2">
      <c r="A110" s="111">
        <v>1</v>
      </c>
      <c r="B110" s="111" t="s">
        <v>68</v>
      </c>
      <c r="C110" s="111" t="s">
        <v>69</v>
      </c>
      <c r="D110" s="111" t="s">
        <v>70</v>
      </c>
      <c r="E110" s="111">
        <v>10994</v>
      </c>
      <c r="F110" s="111" t="s">
        <v>306</v>
      </c>
      <c r="G110" s="32" t="s">
        <v>307</v>
      </c>
      <c r="H110" s="112" t="str">
        <f>_xlfn.XLOOKUP(Tabel1[[#This Row],[NLSfB]],OpnameTabel[NL-SfB],OpnameTabel[Omschrijving],"",0,1)</f>
        <v>Luchtbehandelingkast met warmteterugwinning</v>
      </c>
      <c r="I110" s="32" t="str">
        <f>_xlfn.XLOOKUP(Tabel1[[#This Row],[NLSfB]],OpnameTabel[NL-SfB],OpnameTabel[Categorie],"",0,1)</f>
        <v>Luchtbehandeling</v>
      </c>
      <c r="J110" s="32" t="s">
        <v>265</v>
      </c>
      <c r="K110" s="32" t="s">
        <v>308</v>
      </c>
      <c r="L110" s="32">
        <v>1</v>
      </c>
      <c r="M110" s="32">
        <v>2008</v>
      </c>
      <c r="N110" s="32" t="s">
        <v>309</v>
      </c>
      <c r="O110" s="32" t="s">
        <v>310</v>
      </c>
      <c r="P110" s="32" t="str">
        <f>_xlfn.XLOOKUP(Tabel1[[#This Row],[NLSfB]],OpnameTabel[NL-SfB],OpnameTabel[Kenmerkvraag 4],"",0,1)&amp;""</f>
        <v>Max. debiet [m3/h]</v>
      </c>
      <c r="Q110" s="33" t="s">
        <v>77</v>
      </c>
      <c r="R110" s="33" t="str">
        <f>_xlfn.XLOOKUP(Tabel1[[#This Row],[NLSfB]],OpnameTabel[NL-SfB],OpnameTabel[Kenmerkvraag 5],"",0,1)&amp;""</f>
        <v>Koeling</v>
      </c>
      <c r="S110" s="33" t="s">
        <v>77</v>
      </c>
      <c r="T110" s="33" t="str">
        <f>_xlfn.XLOOKUP(Tabel1[[#This Row],[NLSfB]],OpnameTabel[NL-SfB],OpnameTabel[Kenmerkvraag 6],"",0,1)&amp;""</f>
        <v>Bevochtiging</v>
      </c>
      <c r="U110" s="33" t="s">
        <v>77</v>
      </c>
      <c r="V110" s="33" t="str">
        <f>_xlfn.XLOOKUP(Tabel1[[#This Row],[NLSfB]],OpnameTabel[NL-SfB],OpnameTabel[Kenmerkvraag 7],"",0,1)&amp;""</f>
        <v>Type warmteterugwinning</v>
      </c>
      <c r="W110" s="33" t="s">
        <v>77</v>
      </c>
      <c r="X110" s="33" t="str">
        <f>_xlfn.XLOOKUP(Tabel1[[#This Row],[NLSfB]],OpnameTabel[NL-SfB],OpnameTabel[Kenmerkvraag 8],"",0,1)&amp;""</f>
        <v/>
      </c>
      <c r="Z110" s="33" t="str">
        <f>_xlfn.XLOOKUP(Tabel1[[#This Row],[NLSfB]],OpnameTabel[NL-SfB],OpnameTabel[Kenmerkvraag 9],"",0,1)&amp;""</f>
        <v/>
      </c>
      <c r="AB110" s="33" t="str">
        <f>_xlfn.XLOOKUP(Tabel1[[#This Row],[NLSfB]],OpnameTabel[NL-SfB],OpnameTabel[Kenmerkvraag 10],"",0,1)&amp;""</f>
        <v/>
      </c>
      <c r="AD110" s="120" t="str">
        <f>_xlfn.XLOOKUP(Tabel1[[#This Row],[NLSfB]],OpnameTabel[NL-SfB],OpnameTabel[PPO1],"",0,1)&amp;""</f>
        <v>LBH010-A</v>
      </c>
      <c r="AE110" s="112">
        <f>IF((LEN(Tabel1[[#This Row],[PPO code 1]])&lt;1),"",_xlfn.XLOOKUP(Tabel1[[#This Row],[PPO code 1]],Activiteitenoverzicht[PO - code],Activiteitenoverzicht[Jaar- freq],0))</f>
        <v>1</v>
      </c>
      <c r="AF110" s="121"/>
      <c r="AG110" s="122" t="str">
        <f>_xlfn.XLOOKUP(Tabel1[[#This Row],[NLSfB]],OpnameTabel[NL-SfB],OpnameTabel[PPO2],"",0,1)&amp;""</f>
        <v/>
      </c>
      <c r="AH110" s="111" t="str">
        <f>IF((LEN(Tabel1[[#This Row],[PPO code 2]])&lt;1),"",_xlfn.XLOOKUP(Tabel1[[#This Row],[PPO code 2]],Activiteitenoverzicht[PO - code],Activiteitenoverzicht[Jaar- freq],0))</f>
        <v/>
      </c>
      <c r="AI110" s="121"/>
      <c r="AJ110" s="122" t="str">
        <f>_xlfn.XLOOKUP(Tabel1[[#This Row],[NLSfB]],OpnameTabel[NL-SfB],OpnameTabel[PPO3],"",0,1)&amp;""</f>
        <v/>
      </c>
      <c r="AK110" s="111" t="str">
        <f>IF((LEN(Tabel1[[#This Row],[PPO code 3]])&lt;1),"",_xlfn.XLOOKUP(Tabel1[[#This Row],[PPO code 3]],Activiteitenoverzicht[PO - code],Activiteitenoverzicht[Jaar- freq],0))</f>
        <v/>
      </c>
      <c r="AL110" s="121"/>
      <c r="AM110" s="122" t="str">
        <f>_xlfn.XLOOKUP(Tabel1[[#This Row],[NLSfB]],OpnameTabel[NL-SfB],OpnameTabel[PPO4],"",0,1)&amp;""</f>
        <v/>
      </c>
      <c r="AN110" s="111" t="str">
        <f>IF((LEN(Tabel1[[#This Row],[PPO code 4]])&lt;1),"",_xlfn.XLOOKUP(Tabel1[[#This Row],[PPO code 4]],Activiteitenoverzicht[PO - code],Activiteitenoverzicht[Jaar- freq],0))</f>
        <v/>
      </c>
      <c r="AO110" s="121"/>
      <c r="AP110" s="123">
        <f>IF(ISNUMBER(Tabel1[[#This Row],[Freq 1]]),Tabel1[[#This Row],[Freq 1]]*Tabel1[[#This Row],[Prijs 1]],0)</f>
        <v>0</v>
      </c>
      <c r="AQ110" s="124">
        <f>IF(ISNUMBER(Tabel1[[#This Row],[Freq 2]]),Tabel1[[#This Row],[Freq 2]]*Tabel1[[#This Row],[Prijs 2]],0)</f>
        <v>0</v>
      </c>
      <c r="AR110" s="124">
        <f>IF(ISNUMBER(Tabel1[[#This Row],[Freq 3]]),Tabel1[[#This Row],[Freq 3]]*Tabel1[[#This Row],[Prijs 3]],0)</f>
        <v>0</v>
      </c>
      <c r="AS110" s="124">
        <f>IF(ISNUMBER(Tabel1[[#This Row],[Freq 4]]),Tabel1[[#This Row],[Freq 4]]*Tabel1[[#This Row],[Prijs 4]],0)</f>
        <v>0</v>
      </c>
      <c r="AT110" s="125">
        <f>SUM(Tabel1[[#This Row],[Totaal 1]:[Totaal 4]])</f>
        <v>0</v>
      </c>
    </row>
    <row r="111" spans="1:46" ht="14.25" customHeight="1" x14ac:dyDescent="0.2">
      <c r="A111" s="111">
        <v>1</v>
      </c>
      <c r="B111" s="111" t="s">
        <v>68</v>
      </c>
      <c r="C111" s="111" t="s">
        <v>69</v>
      </c>
      <c r="D111" s="111" t="s">
        <v>70</v>
      </c>
      <c r="E111" s="111">
        <v>10994</v>
      </c>
      <c r="F111" s="111" t="s">
        <v>311</v>
      </c>
      <c r="G111" s="32" t="s">
        <v>307</v>
      </c>
      <c r="H111" s="112" t="str">
        <f>_xlfn.XLOOKUP(Tabel1[[#This Row],[NLSfB]],OpnameTabel[NL-SfB],OpnameTabel[Omschrijving],"",0,1)</f>
        <v>Luchtbehandelingkast met warmteterugwinning</v>
      </c>
      <c r="I111" s="32" t="str">
        <f>_xlfn.XLOOKUP(Tabel1[[#This Row],[NLSfB]],OpnameTabel[NL-SfB],OpnameTabel[Categorie],"",0,1)</f>
        <v>Luchtbehandeling</v>
      </c>
      <c r="J111" s="32" t="s">
        <v>265</v>
      </c>
      <c r="K111" s="32" t="s">
        <v>312</v>
      </c>
      <c r="L111" s="32">
        <v>1</v>
      </c>
      <c r="M111" s="32">
        <v>2008</v>
      </c>
      <c r="N111" s="32" t="s">
        <v>309</v>
      </c>
      <c r="O111" s="32" t="s">
        <v>313</v>
      </c>
      <c r="P111" s="32" t="str">
        <f>_xlfn.XLOOKUP(Tabel1[[#This Row],[NLSfB]],OpnameTabel[NL-SfB],OpnameTabel[Kenmerkvraag 4],"",0,1)&amp;""</f>
        <v>Max. debiet [m3/h]</v>
      </c>
      <c r="Q111" s="33" t="s">
        <v>77</v>
      </c>
      <c r="R111" s="33" t="str">
        <f>_xlfn.XLOOKUP(Tabel1[[#This Row],[NLSfB]],OpnameTabel[NL-SfB],OpnameTabel[Kenmerkvraag 5],"",0,1)&amp;""</f>
        <v>Koeling</v>
      </c>
      <c r="S111" s="33" t="s">
        <v>77</v>
      </c>
      <c r="T111" s="33" t="str">
        <f>_xlfn.XLOOKUP(Tabel1[[#This Row],[NLSfB]],OpnameTabel[NL-SfB],OpnameTabel[Kenmerkvraag 6],"",0,1)&amp;""</f>
        <v>Bevochtiging</v>
      </c>
      <c r="U111" s="33" t="s">
        <v>77</v>
      </c>
      <c r="V111" s="33" t="str">
        <f>_xlfn.XLOOKUP(Tabel1[[#This Row],[NLSfB]],OpnameTabel[NL-SfB],OpnameTabel[Kenmerkvraag 7],"",0,1)&amp;""</f>
        <v>Type warmteterugwinning</v>
      </c>
      <c r="W111" s="33" t="s">
        <v>77</v>
      </c>
      <c r="X111" s="33" t="str">
        <f>_xlfn.XLOOKUP(Tabel1[[#This Row],[NLSfB]],OpnameTabel[NL-SfB],OpnameTabel[Kenmerkvraag 8],"",0,1)&amp;""</f>
        <v/>
      </c>
      <c r="Z111" s="33" t="str">
        <f>_xlfn.XLOOKUP(Tabel1[[#This Row],[NLSfB]],OpnameTabel[NL-SfB],OpnameTabel[Kenmerkvraag 9],"",0,1)&amp;""</f>
        <v/>
      </c>
      <c r="AB111" s="33" t="str">
        <f>_xlfn.XLOOKUP(Tabel1[[#This Row],[NLSfB]],OpnameTabel[NL-SfB],OpnameTabel[Kenmerkvraag 10],"",0,1)&amp;""</f>
        <v/>
      </c>
      <c r="AD111" s="120" t="str">
        <f>_xlfn.XLOOKUP(Tabel1[[#This Row],[NLSfB]],OpnameTabel[NL-SfB],OpnameTabel[PPO1],"",0,1)&amp;""</f>
        <v>LBH010-A</v>
      </c>
      <c r="AE111" s="112">
        <f>IF((LEN(Tabel1[[#This Row],[PPO code 1]])&lt;1),"",_xlfn.XLOOKUP(Tabel1[[#This Row],[PPO code 1]],Activiteitenoverzicht[PO - code],Activiteitenoverzicht[Jaar- freq],0))</f>
        <v>1</v>
      </c>
      <c r="AF111" s="121"/>
      <c r="AG111" s="122" t="str">
        <f>_xlfn.XLOOKUP(Tabel1[[#This Row],[NLSfB]],OpnameTabel[NL-SfB],OpnameTabel[PPO2],"",0,1)&amp;""</f>
        <v/>
      </c>
      <c r="AH111" s="111" t="str">
        <f>IF((LEN(Tabel1[[#This Row],[PPO code 2]])&lt;1),"",_xlfn.XLOOKUP(Tabel1[[#This Row],[PPO code 2]],Activiteitenoverzicht[PO - code],Activiteitenoverzicht[Jaar- freq],0))</f>
        <v/>
      </c>
      <c r="AI111" s="121"/>
      <c r="AJ111" s="122" t="str">
        <f>_xlfn.XLOOKUP(Tabel1[[#This Row],[NLSfB]],OpnameTabel[NL-SfB],OpnameTabel[PPO3],"",0,1)&amp;""</f>
        <v/>
      </c>
      <c r="AK111" s="111" t="str">
        <f>IF((LEN(Tabel1[[#This Row],[PPO code 3]])&lt;1),"",_xlfn.XLOOKUP(Tabel1[[#This Row],[PPO code 3]],Activiteitenoverzicht[PO - code],Activiteitenoverzicht[Jaar- freq],0))</f>
        <v/>
      </c>
      <c r="AL111" s="121"/>
      <c r="AM111" s="122" t="str">
        <f>_xlfn.XLOOKUP(Tabel1[[#This Row],[NLSfB]],OpnameTabel[NL-SfB],OpnameTabel[PPO4],"",0,1)&amp;""</f>
        <v/>
      </c>
      <c r="AN111" s="111" t="str">
        <f>IF((LEN(Tabel1[[#This Row],[PPO code 4]])&lt;1),"",_xlfn.XLOOKUP(Tabel1[[#This Row],[PPO code 4]],Activiteitenoverzicht[PO - code],Activiteitenoverzicht[Jaar- freq],0))</f>
        <v/>
      </c>
      <c r="AO111" s="121"/>
      <c r="AP111" s="123">
        <f>IF(ISNUMBER(Tabel1[[#This Row],[Freq 1]]),Tabel1[[#This Row],[Freq 1]]*Tabel1[[#This Row],[Prijs 1]],0)</f>
        <v>0</v>
      </c>
      <c r="AQ111" s="124">
        <f>IF(ISNUMBER(Tabel1[[#This Row],[Freq 2]]),Tabel1[[#This Row],[Freq 2]]*Tabel1[[#This Row],[Prijs 2]],0)</f>
        <v>0</v>
      </c>
      <c r="AR111" s="124">
        <f>IF(ISNUMBER(Tabel1[[#This Row],[Freq 3]]),Tabel1[[#This Row],[Freq 3]]*Tabel1[[#This Row],[Prijs 3]],0)</f>
        <v>0</v>
      </c>
      <c r="AS111" s="124">
        <f>IF(ISNUMBER(Tabel1[[#This Row],[Freq 4]]),Tabel1[[#This Row],[Freq 4]]*Tabel1[[#This Row],[Prijs 4]],0)</f>
        <v>0</v>
      </c>
      <c r="AT111" s="125">
        <f>SUM(Tabel1[[#This Row],[Totaal 1]:[Totaal 4]])</f>
        <v>0</v>
      </c>
    </row>
    <row r="112" spans="1:46" ht="14.25" customHeight="1" x14ac:dyDescent="0.2">
      <c r="A112" s="111">
        <v>1</v>
      </c>
      <c r="B112" s="111" t="s">
        <v>68</v>
      </c>
      <c r="C112" s="111" t="s">
        <v>69</v>
      </c>
      <c r="D112" s="111" t="s">
        <v>70</v>
      </c>
      <c r="E112" s="111">
        <v>10994</v>
      </c>
      <c r="F112" s="111" t="s">
        <v>314</v>
      </c>
      <c r="G112" s="32" t="s">
        <v>307</v>
      </c>
      <c r="H112" s="112" t="str">
        <f>_xlfn.XLOOKUP(Tabel1[[#This Row],[NLSfB]],OpnameTabel[NL-SfB],OpnameTabel[Omschrijving],"",0,1)</f>
        <v>Luchtbehandelingkast met warmteterugwinning</v>
      </c>
      <c r="I112" s="32" t="str">
        <f>_xlfn.XLOOKUP(Tabel1[[#This Row],[NLSfB]],OpnameTabel[NL-SfB],OpnameTabel[Categorie],"",0,1)</f>
        <v>Luchtbehandeling</v>
      </c>
      <c r="J112" s="32" t="s">
        <v>265</v>
      </c>
      <c r="K112" s="32" t="s">
        <v>315</v>
      </c>
      <c r="L112" s="32">
        <v>1</v>
      </c>
      <c r="M112" s="32">
        <v>2008</v>
      </c>
      <c r="N112" s="32" t="s">
        <v>309</v>
      </c>
      <c r="O112" s="32" t="s">
        <v>316</v>
      </c>
      <c r="P112" s="32" t="str">
        <f>_xlfn.XLOOKUP(Tabel1[[#This Row],[NLSfB]],OpnameTabel[NL-SfB],OpnameTabel[Kenmerkvraag 4],"",0,1)&amp;""</f>
        <v>Max. debiet [m3/h]</v>
      </c>
      <c r="Q112" s="33" t="s">
        <v>77</v>
      </c>
      <c r="R112" s="33" t="str">
        <f>_xlfn.XLOOKUP(Tabel1[[#This Row],[NLSfB]],OpnameTabel[NL-SfB],OpnameTabel[Kenmerkvraag 5],"",0,1)&amp;""</f>
        <v>Koeling</v>
      </c>
      <c r="S112" s="33" t="s">
        <v>77</v>
      </c>
      <c r="T112" s="33" t="str">
        <f>_xlfn.XLOOKUP(Tabel1[[#This Row],[NLSfB]],OpnameTabel[NL-SfB],OpnameTabel[Kenmerkvraag 6],"",0,1)&amp;""</f>
        <v>Bevochtiging</v>
      </c>
      <c r="U112" s="33" t="s">
        <v>77</v>
      </c>
      <c r="V112" s="33" t="str">
        <f>_xlfn.XLOOKUP(Tabel1[[#This Row],[NLSfB]],OpnameTabel[NL-SfB],OpnameTabel[Kenmerkvraag 7],"",0,1)&amp;""</f>
        <v>Type warmteterugwinning</v>
      </c>
      <c r="W112" s="33" t="s">
        <v>77</v>
      </c>
      <c r="X112" s="33" t="str">
        <f>_xlfn.XLOOKUP(Tabel1[[#This Row],[NLSfB]],OpnameTabel[NL-SfB],OpnameTabel[Kenmerkvraag 8],"",0,1)&amp;""</f>
        <v/>
      </c>
      <c r="Z112" s="33" t="str">
        <f>_xlfn.XLOOKUP(Tabel1[[#This Row],[NLSfB]],OpnameTabel[NL-SfB],OpnameTabel[Kenmerkvraag 9],"",0,1)&amp;""</f>
        <v/>
      </c>
      <c r="AB112" s="33" t="str">
        <f>_xlfn.XLOOKUP(Tabel1[[#This Row],[NLSfB]],OpnameTabel[NL-SfB],OpnameTabel[Kenmerkvraag 10],"",0,1)&amp;""</f>
        <v/>
      </c>
      <c r="AD112" s="120" t="str">
        <f>_xlfn.XLOOKUP(Tabel1[[#This Row],[NLSfB]],OpnameTabel[NL-SfB],OpnameTabel[PPO1],"",0,1)&amp;""</f>
        <v>LBH010-A</v>
      </c>
      <c r="AE112" s="112">
        <f>IF((LEN(Tabel1[[#This Row],[PPO code 1]])&lt;1),"",_xlfn.XLOOKUP(Tabel1[[#This Row],[PPO code 1]],Activiteitenoverzicht[PO - code],Activiteitenoverzicht[Jaar- freq],0))</f>
        <v>1</v>
      </c>
      <c r="AF112" s="121"/>
      <c r="AG112" s="122" t="str">
        <f>_xlfn.XLOOKUP(Tabel1[[#This Row],[NLSfB]],OpnameTabel[NL-SfB],OpnameTabel[PPO2],"",0,1)&amp;""</f>
        <v/>
      </c>
      <c r="AH112" s="111" t="str">
        <f>IF((LEN(Tabel1[[#This Row],[PPO code 2]])&lt;1),"",_xlfn.XLOOKUP(Tabel1[[#This Row],[PPO code 2]],Activiteitenoverzicht[PO - code],Activiteitenoverzicht[Jaar- freq],0))</f>
        <v/>
      </c>
      <c r="AI112" s="121"/>
      <c r="AJ112" s="122" t="str">
        <f>_xlfn.XLOOKUP(Tabel1[[#This Row],[NLSfB]],OpnameTabel[NL-SfB],OpnameTabel[PPO3],"",0,1)&amp;""</f>
        <v/>
      </c>
      <c r="AK112" s="111" t="str">
        <f>IF((LEN(Tabel1[[#This Row],[PPO code 3]])&lt;1),"",_xlfn.XLOOKUP(Tabel1[[#This Row],[PPO code 3]],Activiteitenoverzicht[PO - code],Activiteitenoverzicht[Jaar- freq],0))</f>
        <v/>
      </c>
      <c r="AL112" s="121"/>
      <c r="AM112" s="122" t="str">
        <f>_xlfn.XLOOKUP(Tabel1[[#This Row],[NLSfB]],OpnameTabel[NL-SfB],OpnameTabel[PPO4],"",0,1)&amp;""</f>
        <v/>
      </c>
      <c r="AN112" s="111" t="str">
        <f>IF((LEN(Tabel1[[#This Row],[PPO code 4]])&lt;1),"",_xlfn.XLOOKUP(Tabel1[[#This Row],[PPO code 4]],Activiteitenoverzicht[PO - code],Activiteitenoverzicht[Jaar- freq],0))</f>
        <v/>
      </c>
      <c r="AO112" s="121"/>
      <c r="AP112" s="123">
        <f>IF(ISNUMBER(Tabel1[[#This Row],[Freq 1]]),Tabel1[[#This Row],[Freq 1]]*Tabel1[[#This Row],[Prijs 1]],0)</f>
        <v>0</v>
      </c>
      <c r="AQ112" s="124">
        <f>IF(ISNUMBER(Tabel1[[#This Row],[Freq 2]]),Tabel1[[#This Row],[Freq 2]]*Tabel1[[#This Row],[Prijs 2]],0)</f>
        <v>0</v>
      </c>
      <c r="AR112" s="124">
        <f>IF(ISNUMBER(Tabel1[[#This Row],[Freq 3]]),Tabel1[[#This Row],[Freq 3]]*Tabel1[[#This Row],[Prijs 3]],0)</f>
        <v>0</v>
      </c>
      <c r="AS112" s="124">
        <f>IF(ISNUMBER(Tabel1[[#This Row],[Freq 4]]),Tabel1[[#This Row],[Freq 4]]*Tabel1[[#This Row],[Prijs 4]],0)</f>
        <v>0</v>
      </c>
      <c r="AT112" s="125">
        <f>SUM(Tabel1[[#This Row],[Totaal 1]:[Totaal 4]])</f>
        <v>0</v>
      </c>
    </row>
    <row r="113" spans="1:46" ht="14.25" customHeight="1" x14ac:dyDescent="0.2">
      <c r="A113" s="111">
        <v>1</v>
      </c>
      <c r="B113" s="111" t="s">
        <v>68</v>
      </c>
      <c r="C113" s="111" t="s">
        <v>69</v>
      </c>
      <c r="D113" s="111" t="s">
        <v>70</v>
      </c>
      <c r="E113" s="111">
        <v>10994</v>
      </c>
      <c r="F113" s="111" t="s">
        <v>317</v>
      </c>
      <c r="G113" s="32" t="s">
        <v>296</v>
      </c>
      <c r="H113" s="112" t="str">
        <f>_xlfn.XLOOKUP(Tabel1[[#This Row],[NLSfB]],OpnameTabel[NL-SfB],OpnameTabel[Omschrijving],"",0,1)</f>
        <v>Waterpomp warmtapwater</v>
      </c>
      <c r="I113" s="32" t="str">
        <f>_xlfn.XLOOKUP(Tabel1[[#This Row],[NLSfB]],OpnameTabel[NL-SfB],OpnameTabel[Categorie],"",0,1)</f>
        <v>Water</v>
      </c>
      <c r="J113" s="32" t="s">
        <v>107</v>
      </c>
      <c r="L113" s="32">
        <v>1</v>
      </c>
      <c r="M113" s="32">
        <v>2017</v>
      </c>
      <c r="N113" s="32" t="s">
        <v>297</v>
      </c>
      <c r="O113" s="32" t="s">
        <v>318</v>
      </c>
      <c r="P113" s="32" t="str">
        <f>_xlfn.XLOOKUP(Tabel1[[#This Row],[NLSfB]],OpnameTabel[NL-SfB],OpnameTabel[Kenmerkvraag 4],"",0,1)&amp;""</f>
        <v>Max. debiet [m3/h]</v>
      </c>
      <c r="Q113" s="33" t="s">
        <v>77</v>
      </c>
      <c r="R113" s="33" t="str">
        <f>_xlfn.XLOOKUP(Tabel1[[#This Row],[NLSfB]],OpnameTabel[NL-SfB],OpnameTabel[Kenmerkvraag 5],"",0,1)&amp;""</f>
        <v>Opvoerhoogte [kPa]</v>
      </c>
      <c r="S113" s="33" t="s">
        <v>77</v>
      </c>
      <c r="T113" s="33" t="str">
        <f>_xlfn.XLOOKUP(Tabel1[[#This Row],[NLSfB]],OpnameTabel[NL-SfB],OpnameTabel[Kenmerkvraag 6],"",0,1)&amp;""</f>
        <v/>
      </c>
      <c r="V113" s="33" t="str">
        <f>_xlfn.XLOOKUP(Tabel1[[#This Row],[NLSfB]],OpnameTabel[NL-SfB],OpnameTabel[Kenmerkvraag 7],"",0,1)&amp;""</f>
        <v/>
      </c>
      <c r="X113" s="33" t="str">
        <f>_xlfn.XLOOKUP(Tabel1[[#This Row],[NLSfB]],OpnameTabel[NL-SfB],OpnameTabel[Kenmerkvraag 8],"",0,1)&amp;""</f>
        <v/>
      </c>
      <c r="Z113" s="33" t="str">
        <f>_xlfn.XLOOKUP(Tabel1[[#This Row],[NLSfB]],OpnameTabel[NL-SfB],OpnameTabel[Kenmerkvraag 9],"",0,1)&amp;""</f>
        <v/>
      </c>
      <c r="AB113" s="33" t="str">
        <f>_xlfn.XLOOKUP(Tabel1[[#This Row],[NLSfB]],OpnameTabel[NL-SfB],OpnameTabel[Kenmerkvraag 10],"",0,1)&amp;""</f>
        <v/>
      </c>
      <c r="AD113" s="120" t="str">
        <f>_xlfn.XLOOKUP(Tabel1[[#This Row],[NLSfB]],OpnameTabel[NL-SfB],OpnameTabel[PPO1],"",0,1)&amp;""</f>
        <v>WTR100-A</v>
      </c>
      <c r="AE113" s="112">
        <f>IF((LEN(Tabel1[[#This Row],[PPO code 1]])&lt;1),"",_xlfn.XLOOKUP(Tabel1[[#This Row],[PPO code 1]],Activiteitenoverzicht[PO - code],Activiteitenoverzicht[Jaar- freq],0))</f>
        <v>1</v>
      </c>
      <c r="AF113" s="121"/>
      <c r="AG113" s="122" t="str">
        <f>_xlfn.XLOOKUP(Tabel1[[#This Row],[NLSfB]],OpnameTabel[NL-SfB],OpnameTabel[PPO2],"",0,1)&amp;""</f>
        <v/>
      </c>
      <c r="AH113" s="111" t="str">
        <f>IF((LEN(Tabel1[[#This Row],[PPO code 2]])&lt;1),"",_xlfn.XLOOKUP(Tabel1[[#This Row],[PPO code 2]],Activiteitenoverzicht[PO - code],Activiteitenoverzicht[Jaar- freq],0))</f>
        <v/>
      </c>
      <c r="AI113" s="121"/>
      <c r="AJ113" s="122" t="str">
        <f>_xlfn.XLOOKUP(Tabel1[[#This Row],[NLSfB]],OpnameTabel[NL-SfB],OpnameTabel[PPO3],"",0,1)&amp;""</f>
        <v/>
      </c>
      <c r="AK113" s="111" t="str">
        <f>IF((LEN(Tabel1[[#This Row],[PPO code 3]])&lt;1),"",_xlfn.XLOOKUP(Tabel1[[#This Row],[PPO code 3]],Activiteitenoverzicht[PO - code],Activiteitenoverzicht[Jaar- freq],0))</f>
        <v/>
      </c>
      <c r="AL113" s="121"/>
      <c r="AM113" s="122" t="str">
        <f>_xlfn.XLOOKUP(Tabel1[[#This Row],[NLSfB]],OpnameTabel[NL-SfB],OpnameTabel[PPO4],"",0,1)&amp;""</f>
        <v/>
      </c>
      <c r="AN113" s="111" t="str">
        <f>IF((LEN(Tabel1[[#This Row],[PPO code 4]])&lt;1),"",_xlfn.XLOOKUP(Tabel1[[#This Row],[PPO code 4]],Activiteitenoverzicht[PO - code],Activiteitenoverzicht[Jaar- freq],0))</f>
        <v/>
      </c>
      <c r="AO113" s="121"/>
      <c r="AP113" s="123">
        <f>IF(ISNUMBER(Tabel1[[#This Row],[Freq 1]]),Tabel1[[#This Row],[Freq 1]]*Tabel1[[#This Row],[Prijs 1]],0)</f>
        <v>0</v>
      </c>
      <c r="AQ113" s="124">
        <f>IF(ISNUMBER(Tabel1[[#This Row],[Freq 2]]),Tabel1[[#This Row],[Freq 2]]*Tabel1[[#This Row],[Prijs 2]],0)</f>
        <v>0</v>
      </c>
      <c r="AR113" s="124">
        <f>IF(ISNUMBER(Tabel1[[#This Row],[Freq 3]]),Tabel1[[#This Row],[Freq 3]]*Tabel1[[#This Row],[Prijs 3]],0)</f>
        <v>0</v>
      </c>
      <c r="AS113" s="124">
        <f>IF(ISNUMBER(Tabel1[[#This Row],[Freq 4]]),Tabel1[[#This Row],[Freq 4]]*Tabel1[[#This Row],[Prijs 4]],0)</f>
        <v>0</v>
      </c>
      <c r="AT113" s="125">
        <f>SUM(Tabel1[[#This Row],[Totaal 1]:[Totaal 4]])</f>
        <v>0</v>
      </c>
    </row>
    <row r="114" spans="1:46" ht="14.25" customHeight="1" x14ac:dyDescent="0.2">
      <c r="A114" s="111">
        <v>1</v>
      </c>
      <c r="B114" s="111" t="s">
        <v>68</v>
      </c>
      <c r="C114" s="111" t="s">
        <v>69</v>
      </c>
      <c r="D114" s="111" t="s">
        <v>70</v>
      </c>
      <c r="E114" s="111">
        <v>10994</v>
      </c>
      <c r="F114" s="111" t="s">
        <v>319</v>
      </c>
      <c r="G114" s="32" t="s">
        <v>307</v>
      </c>
      <c r="H114" s="112" t="str">
        <f>_xlfn.XLOOKUP(Tabel1[[#This Row],[NLSfB]],OpnameTabel[NL-SfB],OpnameTabel[Omschrijving],"",0,1)</f>
        <v>Luchtbehandelingkast met warmteterugwinning</v>
      </c>
      <c r="I114" s="32" t="str">
        <f>_xlfn.XLOOKUP(Tabel1[[#This Row],[NLSfB]],OpnameTabel[NL-SfB],OpnameTabel[Categorie],"",0,1)</f>
        <v>Luchtbehandeling</v>
      </c>
      <c r="J114" s="32" t="s">
        <v>265</v>
      </c>
      <c r="K114" s="32" t="s">
        <v>320</v>
      </c>
      <c r="L114" s="32">
        <v>1</v>
      </c>
      <c r="M114" s="32">
        <v>2008</v>
      </c>
      <c r="N114" s="32" t="s">
        <v>309</v>
      </c>
      <c r="O114" s="32" t="s">
        <v>321</v>
      </c>
      <c r="P114" s="32" t="str">
        <f>_xlfn.XLOOKUP(Tabel1[[#This Row],[NLSfB]],OpnameTabel[NL-SfB],OpnameTabel[Kenmerkvraag 4],"",0,1)&amp;""</f>
        <v>Max. debiet [m3/h]</v>
      </c>
      <c r="Q114" s="33" t="s">
        <v>77</v>
      </c>
      <c r="R114" s="33" t="str">
        <f>_xlfn.XLOOKUP(Tabel1[[#This Row],[NLSfB]],OpnameTabel[NL-SfB],OpnameTabel[Kenmerkvraag 5],"",0,1)&amp;""</f>
        <v>Koeling</v>
      </c>
      <c r="S114" s="33" t="s">
        <v>77</v>
      </c>
      <c r="T114" s="33" t="str">
        <f>_xlfn.XLOOKUP(Tabel1[[#This Row],[NLSfB]],OpnameTabel[NL-SfB],OpnameTabel[Kenmerkvraag 6],"",0,1)&amp;""</f>
        <v>Bevochtiging</v>
      </c>
      <c r="U114" s="33" t="s">
        <v>77</v>
      </c>
      <c r="V114" s="33" t="str">
        <f>_xlfn.XLOOKUP(Tabel1[[#This Row],[NLSfB]],OpnameTabel[NL-SfB],OpnameTabel[Kenmerkvraag 7],"",0,1)&amp;""</f>
        <v>Type warmteterugwinning</v>
      </c>
      <c r="W114" s="33" t="s">
        <v>77</v>
      </c>
      <c r="X114" s="33" t="str">
        <f>_xlfn.XLOOKUP(Tabel1[[#This Row],[NLSfB]],OpnameTabel[NL-SfB],OpnameTabel[Kenmerkvraag 8],"",0,1)&amp;""</f>
        <v/>
      </c>
      <c r="Z114" s="33" t="str">
        <f>_xlfn.XLOOKUP(Tabel1[[#This Row],[NLSfB]],OpnameTabel[NL-SfB],OpnameTabel[Kenmerkvraag 9],"",0,1)&amp;""</f>
        <v/>
      </c>
      <c r="AB114" s="33" t="str">
        <f>_xlfn.XLOOKUP(Tabel1[[#This Row],[NLSfB]],OpnameTabel[NL-SfB],OpnameTabel[Kenmerkvraag 10],"",0,1)&amp;""</f>
        <v/>
      </c>
      <c r="AD114" s="120" t="str">
        <f>_xlfn.XLOOKUP(Tabel1[[#This Row],[NLSfB]],OpnameTabel[NL-SfB],OpnameTabel[PPO1],"",0,1)&amp;""</f>
        <v>LBH010-A</v>
      </c>
      <c r="AE114" s="112">
        <f>IF((LEN(Tabel1[[#This Row],[PPO code 1]])&lt;1),"",_xlfn.XLOOKUP(Tabel1[[#This Row],[PPO code 1]],Activiteitenoverzicht[PO - code],Activiteitenoverzicht[Jaar- freq],0))</f>
        <v>1</v>
      </c>
      <c r="AF114" s="121"/>
      <c r="AG114" s="122" t="str">
        <f>_xlfn.XLOOKUP(Tabel1[[#This Row],[NLSfB]],OpnameTabel[NL-SfB],OpnameTabel[PPO2],"",0,1)&amp;""</f>
        <v/>
      </c>
      <c r="AH114" s="111" t="str">
        <f>IF((LEN(Tabel1[[#This Row],[PPO code 2]])&lt;1),"",_xlfn.XLOOKUP(Tabel1[[#This Row],[PPO code 2]],Activiteitenoverzicht[PO - code],Activiteitenoverzicht[Jaar- freq],0))</f>
        <v/>
      </c>
      <c r="AI114" s="121"/>
      <c r="AJ114" s="122" t="str">
        <f>_xlfn.XLOOKUP(Tabel1[[#This Row],[NLSfB]],OpnameTabel[NL-SfB],OpnameTabel[PPO3],"",0,1)&amp;""</f>
        <v/>
      </c>
      <c r="AK114" s="111" t="str">
        <f>IF((LEN(Tabel1[[#This Row],[PPO code 3]])&lt;1),"",_xlfn.XLOOKUP(Tabel1[[#This Row],[PPO code 3]],Activiteitenoverzicht[PO - code],Activiteitenoverzicht[Jaar- freq],0))</f>
        <v/>
      </c>
      <c r="AL114" s="121"/>
      <c r="AM114" s="122" t="str">
        <f>_xlfn.XLOOKUP(Tabel1[[#This Row],[NLSfB]],OpnameTabel[NL-SfB],OpnameTabel[PPO4],"",0,1)&amp;""</f>
        <v/>
      </c>
      <c r="AN114" s="111" t="str">
        <f>IF((LEN(Tabel1[[#This Row],[PPO code 4]])&lt;1),"",_xlfn.XLOOKUP(Tabel1[[#This Row],[PPO code 4]],Activiteitenoverzicht[PO - code],Activiteitenoverzicht[Jaar- freq],0))</f>
        <v/>
      </c>
      <c r="AO114" s="121"/>
      <c r="AP114" s="123">
        <f>IF(ISNUMBER(Tabel1[[#This Row],[Freq 1]]),Tabel1[[#This Row],[Freq 1]]*Tabel1[[#This Row],[Prijs 1]],0)</f>
        <v>0</v>
      </c>
      <c r="AQ114" s="124">
        <f>IF(ISNUMBER(Tabel1[[#This Row],[Freq 2]]),Tabel1[[#This Row],[Freq 2]]*Tabel1[[#This Row],[Prijs 2]],0)</f>
        <v>0</v>
      </c>
      <c r="AR114" s="124">
        <f>IF(ISNUMBER(Tabel1[[#This Row],[Freq 3]]),Tabel1[[#This Row],[Freq 3]]*Tabel1[[#This Row],[Prijs 3]],0)</f>
        <v>0</v>
      </c>
      <c r="AS114" s="124">
        <f>IF(ISNUMBER(Tabel1[[#This Row],[Freq 4]]),Tabel1[[#This Row],[Freq 4]]*Tabel1[[#This Row],[Prijs 4]],0)</f>
        <v>0</v>
      </c>
      <c r="AT114" s="125">
        <f>SUM(Tabel1[[#This Row],[Totaal 1]:[Totaal 4]])</f>
        <v>0</v>
      </c>
    </row>
    <row r="115" spans="1:46" ht="14.25" customHeight="1" x14ac:dyDescent="0.2">
      <c r="A115" s="111">
        <v>1</v>
      </c>
      <c r="B115" s="111" t="s">
        <v>68</v>
      </c>
      <c r="C115" s="111" t="s">
        <v>69</v>
      </c>
      <c r="D115" s="111" t="s">
        <v>70</v>
      </c>
      <c r="E115" s="111">
        <v>10994</v>
      </c>
      <c r="F115" s="111" t="s">
        <v>322</v>
      </c>
      <c r="G115" s="32" t="s">
        <v>307</v>
      </c>
      <c r="H115" s="112" t="str">
        <f>_xlfn.XLOOKUP(Tabel1[[#This Row],[NLSfB]],OpnameTabel[NL-SfB],OpnameTabel[Omschrijving],"",0,1)</f>
        <v>Luchtbehandelingkast met warmteterugwinning</v>
      </c>
      <c r="I115" s="32" t="str">
        <f>_xlfn.XLOOKUP(Tabel1[[#This Row],[NLSfB]],OpnameTabel[NL-SfB],OpnameTabel[Categorie],"",0,1)</f>
        <v>Luchtbehandeling</v>
      </c>
      <c r="J115" s="32" t="s">
        <v>265</v>
      </c>
      <c r="K115" s="32" t="s">
        <v>323</v>
      </c>
      <c r="L115" s="32">
        <v>1</v>
      </c>
      <c r="M115" s="32">
        <v>2008</v>
      </c>
      <c r="N115" s="32" t="s">
        <v>309</v>
      </c>
      <c r="O115" s="32" t="s">
        <v>77</v>
      </c>
      <c r="P115" s="32" t="str">
        <f>_xlfn.XLOOKUP(Tabel1[[#This Row],[NLSfB]],OpnameTabel[NL-SfB],OpnameTabel[Kenmerkvraag 4],"",0,1)&amp;""</f>
        <v>Max. debiet [m3/h]</v>
      </c>
      <c r="Q115" s="33" t="s">
        <v>77</v>
      </c>
      <c r="R115" s="33" t="str">
        <f>_xlfn.XLOOKUP(Tabel1[[#This Row],[NLSfB]],OpnameTabel[NL-SfB],OpnameTabel[Kenmerkvraag 5],"",0,1)&amp;""</f>
        <v>Koeling</v>
      </c>
      <c r="S115" s="33" t="s">
        <v>77</v>
      </c>
      <c r="T115" s="33" t="str">
        <f>_xlfn.XLOOKUP(Tabel1[[#This Row],[NLSfB]],OpnameTabel[NL-SfB],OpnameTabel[Kenmerkvraag 6],"",0,1)&amp;""</f>
        <v>Bevochtiging</v>
      </c>
      <c r="U115" s="33" t="s">
        <v>77</v>
      </c>
      <c r="V115" s="33" t="str">
        <f>_xlfn.XLOOKUP(Tabel1[[#This Row],[NLSfB]],OpnameTabel[NL-SfB],OpnameTabel[Kenmerkvraag 7],"",0,1)&amp;""</f>
        <v>Type warmteterugwinning</v>
      </c>
      <c r="W115" s="33" t="s">
        <v>77</v>
      </c>
      <c r="X115" s="33" t="str">
        <f>_xlfn.XLOOKUP(Tabel1[[#This Row],[NLSfB]],OpnameTabel[NL-SfB],OpnameTabel[Kenmerkvraag 8],"",0,1)&amp;""</f>
        <v/>
      </c>
      <c r="Z115" s="33" t="str">
        <f>_xlfn.XLOOKUP(Tabel1[[#This Row],[NLSfB]],OpnameTabel[NL-SfB],OpnameTabel[Kenmerkvraag 9],"",0,1)&amp;""</f>
        <v/>
      </c>
      <c r="AB115" s="33" t="str">
        <f>_xlfn.XLOOKUP(Tabel1[[#This Row],[NLSfB]],OpnameTabel[NL-SfB],OpnameTabel[Kenmerkvraag 10],"",0,1)&amp;""</f>
        <v/>
      </c>
      <c r="AD115" s="120" t="str">
        <f>_xlfn.XLOOKUP(Tabel1[[#This Row],[NLSfB]],OpnameTabel[NL-SfB],OpnameTabel[PPO1],"",0,1)&amp;""</f>
        <v>LBH010-A</v>
      </c>
      <c r="AE115" s="112">
        <f>IF((LEN(Tabel1[[#This Row],[PPO code 1]])&lt;1),"",_xlfn.XLOOKUP(Tabel1[[#This Row],[PPO code 1]],Activiteitenoverzicht[PO - code],Activiteitenoverzicht[Jaar- freq],0))</f>
        <v>1</v>
      </c>
      <c r="AF115" s="121"/>
      <c r="AG115" s="122" t="str">
        <f>_xlfn.XLOOKUP(Tabel1[[#This Row],[NLSfB]],OpnameTabel[NL-SfB],OpnameTabel[PPO2],"",0,1)&amp;""</f>
        <v/>
      </c>
      <c r="AH115" s="111" t="str">
        <f>IF((LEN(Tabel1[[#This Row],[PPO code 2]])&lt;1),"",_xlfn.XLOOKUP(Tabel1[[#This Row],[PPO code 2]],Activiteitenoverzicht[PO - code],Activiteitenoverzicht[Jaar- freq],0))</f>
        <v/>
      </c>
      <c r="AI115" s="121"/>
      <c r="AJ115" s="122" t="str">
        <f>_xlfn.XLOOKUP(Tabel1[[#This Row],[NLSfB]],OpnameTabel[NL-SfB],OpnameTabel[PPO3],"",0,1)&amp;""</f>
        <v/>
      </c>
      <c r="AK115" s="111" t="str">
        <f>IF((LEN(Tabel1[[#This Row],[PPO code 3]])&lt;1),"",_xlfn.XLOOKUP(Tabel1[[#This Row],[PPO code 3]],Activiteitenoverzicht[PO - code],Activiteitenoverzicht[Jaar- freq],0))</f>
        <v/>
      </c>
      <c r="AL115" s="121"/>
      <c r="AM115" s="122" t="str">
        <f>_xlfn.XLOOKUP(Tabel1[[#This Row],[NLSfB]],OpnameTabel[NL-SfB],OpnameTabel[PPO4],"",0,1)&amp;""</f>
        <v/>
      </c>
      <c r="AN115" s="111" t="str">
        <f>IF((LEN(Tabel1[[#This Row],[PPO code 4]])&lt;1),"",_xlfn.XLOOKUP(Tabel1[[#This Row],[PPO code 4]],Activiteitenoverzicht[PO - code],Activiteitenoverzicht[Jaar- freq],0))</f>
        <v/>
      </c>
      <c r="AO115" s="121"/>
      <c r="AP115" s="123">
        <f>IF(ISNUMBER(Tabel1[[#This Row],[Freq 1]]),Tabel1[[#This Row],[Freq 1]]*Tabel1[[#This Row],[Prijs 1]],0)</f>
        <v>0</v>
      </c>
      <c r="AQ115" s="124">
        <f>IF(ISNUMBER(Tabel1[[#This Row],[Freq 2]]),Tabel1[[#This Row],[Freq 2]]*Tabel1[[#This Row],[Prijs 2]],0)</f>
        <v>0</v>
      </c>
      <c r="AR115" s="124">
        <f>IF(ISNUMBER(Tabel1[[#This Row],[Freq 3]]),Tabel1[[#This Row],[Freq 3]]*Tabel1[[#This Row],[Prijs 3]],0)</f>
        <v>0</v>
      </c>
      <c r="AS115" s="124">
        <f>IF(ISNUMBER(Tabel1[[#This Row],[Freq 4]]),Tabel1[[#This Row],[Freq 4]]*Tabel1[[#This Row],[Prijs 4]],0)</f>
        <v>0</v>
      </c>
      <c r="AT115" s="125">
        <f>SUM(Tabel1[[#This Row],[Totaal 1]:[Totaal 4]])</f>
        <v>0</v>
      </c>
    </row>
    <row r="116" spans="1:46" ht="14.25" customHeight="1" x14ac:dyDescent="0.2">
      <c r="A116" s="111">
        <v>1</v>
      </c>
      <c r="B116" s="111" t="s">
        <v>68</v>
      </c>
      <c r="C116" s="111" t="s">
        <v>69</v>
      </c>
      <c r="D116" s="111" t="s">
        <v>70</v>
      </c>
      <c r="E116" s="111">
        <v>10994</v>
      </c>
      <c r="F116" s="111" t="s">
        <v>324</v>
      </c>
      <c r="G116" s="32" t="s">
        <v>325</v>
      </c>
      <c r="H116" s="112" t="str">
        <f>_xlfn.XLOOKUP(Tabel1[[#This Row],[NLSfB]],OpnameTabel[NL-SfB],OpnameTabel[Omschrijving],"",0,1)</f>
        <v>Naverwarmer</v>
      </c>
      <c r="I116" s="32" t="str">
        <f>_xlfn.XLOOKUP(Tabel1[[#This Row],[NLSfB]],OpnameTabel[NL-SfB],OpnameTabel[Categorie],"",0,1)</f>
        <v>Luchtbehandeling</v>
      </c>
      <c r="J116" s="32" t="s">
        <v>224</v>
      </c>
      <c r="K116" s="32" t="s">
        <v>326</v>
      </c>
      <c r="L116" s="32">
        <v>60</v>
      </c>
      <c r="M116" s="32">
        <v>2008</v>
      </c>
      <c r="N116" s="32" t="s">
        <v>327</v>
      </c>
      <c r="O116" s="32" t="s">
        <v>328</v>
      </c>
      <c r="P116" s="32" t="str">
        <f>_xlfn.XLOOKUP(Tabel1[[#This Row],[NLSfB]],OpnameTabel[NL-SfB],OpnameTabel[Kenmerkvraag 4],"",0,1)&amp;""</f>
        <v>Vermogen [kW]</v>
      </c>
      <c r="Q116" s="33" t="s">
        <v>77</v>
      </c>
      <c r="R116" s="33" t="str">
        <f>_xlfn.XLOOKUP(Tabel1[[#This Row],[NLSfB]],OpnameTabel[NL-SfB],OpnameTabel[Kenmerkvraag 5],"",0,1)&amp;""</f>
        <v/>
      </c>
      <c r="T116" s="33" t="str">
        <f>_xlfn.XLOOKUP(Tabel1[[#This Row],[NLSfB]],OpnameTabel[NL-SfB],OpnameTabel[Kenmerkvraag 6],"",0,1)&amp;""</f>
        <v/>
      </c>
      <c r="V116" s="33" t="str">
        <f>_xlfn.XLOOKUP(Tabel1[[#This Row],[NLSfB]],OpnameTabel[NL-SfB],OpnameTabel[Kenmerkvraag 7],"",0,1)&amp;""</f>
        <v/>
      </c>
      <c r="X116" s="33" t="str">
        <f>_xlfn.XLOOKUP(Tabel1[[#This Row],[NLSfB]],OpnameTabel[NL-SfB],OpnameTabel[Kenmerkvraag 8],"",0,1)&amp;""</f>
        <v/>
      </c>
      <c r="Z116" s="33" t="str">
        <f>_xlfn.XLOOKUP(Tabel1[[#This Row],[NLSfB]],OpnameTabel[NL-SfB],OpnameTabel[Kenmerkvraag 9],"",0,1)&amp;""</f>
        <v/>
      </c>
      <c r="AB116" s="33" t="str">
        <f>_xlfn.XLOOKUP(Tabel1[[#This Row],[NLSfB]],OpnameTabel[NL-SfB],OpnameTabel[Kenmerkvraag 10],"",0,1)&amp;""</f>
        <v/>
      </c>
      <c r="AD116" s="120" t="str">
        <f>_xlfn.XLOOKUP(Tabel1[[#This Row],[NLSfB]],OpnameTabel[NL-SfB],OpnameTabel[PPO1],"",0,1)&amp;""</f>
        <v>LBH025-A</v>
      </c>
      <c r="AE116" s="112">
        <f>IF((LEN(Tabel1[[#This Row],[PPO code 1]])&lt;1),"",_xlfn.XLOOKUP(Tabel1[[#This Row],[PPO code 1]],Activiteitenoverzicht[PO - code],Activiteitenoverzicht[Jaar- freq],0))</f>
        <v>1</v>
      </c>
      <c r="AF116" s="121"/>
      <c r="AG116" s="122" t="str">
        <f>_xlfn.XLOOKUP(Tabel1[[#This Row],[NLSfB]],OpnameTabel[NL-SfB],OpnameTabel[PPO2],"",0,1)&amp;""</f>
        <v/>
      </c>
      <c r="AH116" s="111" t="str">
        <f>IF((LEN(Tabel1[[#This Row],[PPO code 2]])&lt;1),"",_xlfn.XLOOKUP(Tabel1[[#This Row],[PPO code 2]],Activiteitenoverzicht[PO - code],Activiteitenoverzicht[Jaar- freq],0))</f>
        <v/>
      </c>
      <c r="AI116" s="121"/>
      <c r="AJ116" s="122" t="str">
        <f>_xlfn.XLOOKUP(Tabel1[[#This Row],[NLSfB]],OpnameTabel[NL-SfB],OpnameTabel[PPO3],"",0,1)&amp;""</f>
        <v/>
      </c>
      <c r="AK116" s="111" t="str">
        <f>IF((LEN(Tabel1[[#This Row],[PPO code 3]])&lt;1),"",_xlfn.XLOOKUP(Tabel1[[#This Row],[PPO code 3]],Activiteitenoverzicht[PO - code],Activiteitenoverzicht[Jaar- freq],0))</f>
        <v/>
      </c>
      <c r="AL116" s="121"/>
      <c r="AM116" s="122" t="str">
        <f>_xlfn.XLOOKUP(Tabel1[[#This Row],[NLSfB]],OpnameTabel[NL-SfB],OpnameTabel[PPO4],"",0,1)&amp;""</f>
        <v/>
      </c>
      <c r="AN116" s="111" t="str">
        <f>IF((LEN(Tabel1[[#This Row],[PPO code 4]])&lt;1),"",_xlfn.XLOOKUP(Tabel1[[#This Row],[PPO code 4]],Activiteitenoverzicht[PO - code],Activiteitenoverzicht[Jaar- freq],0))</f>
        <v/>
      </c>
      <c r="AO116" s="121"/>
      <c r="AP116" s="123">
        <f>IF(ISNUMBER(Tabel1[[#This Row],[Freq 1]]),Tabel1[[#This Row],[Freq 1]]*Tabel1[[#This Row],[Prijs 1]],0)</f>
        <v>0</v>
      </c>
      <c r="AQ116" s="124">
        <f>IF(ISNUMBER(Tabel1[[#This Row],[Freq 2]]),Tabel1[[#This Row],[Freq 2]]*Tabel1[[#This Row],[Prijs 2]],0)</f>
        <v>0</v>
      </c>
      <c r="AR116" s="124">
        <f>IF(ISNUMBER(Tabel1[[#This Row],[Freq 3]]),Tabel1[[#This Row],[Freq 3]]*Tabel1[[#This Row],[Prijs 3]],0)</f>
        <v>0</v>
      </c>
      <c r="AS116" s="124">
        <f>IF(ISNUMBER(Tabel1[[#This Row],[Freq 4]]),Tabel1[[#This Row],[Freq 4]]*Tabel1[[#This Row],[Prijs 4]],0)</f>
        <v>0</v>
      </c>
      <c r="AT116" s="125">
        <f>SUM(Tabel1[[#This Row],[Totaal 1]:[Totaal 4]])</f>
        <v>0</v>
      </c>
    </row>
    <row r="117" spans="1:46" ht="14.25" customHeight="1" x14ac:dyDescent="0.2">
      <c r="A117" s="111">
        <v>1</v>
      </c>
      <c r="B117" s="111" t="s">
        <v>68</v>
      </c>
      <c r="C117" s="111" t="s">
        <v>69</v>
      </c>
      <c r="D117" s="111" t="s">
        <v>70</v>
      </c>
      <c r="E117" s="111">
        <v>10994</v>
      </c>
      <c r="F117" s="111" t="s">
        <v>329</v>
      </c>
      <c r="G117" s="32" t="s">
        <v>307</v>
      </c>
      <c r="H117" s="112" t="str">
        <f>_xlfn.XLOOKUP(Tabel1[[#This Row],[NLSfB]],OpnameTabel[NL-SfB],OpnameTabel[Omschrijving],"",0,1)</f>
        <v>Luchtbehandelingkast met warmteterugwinning</v>
      </c>
      <c r="I117" s="32" t="str">
        <f>_xlfn.XLOOKUP(Tabel1[[#This Row],[NLSfB]],OpnameTabel[NL-SfB],OpnameTabel[Categorie],"",0,1)</f>
        <v>Luchtbehandeling</v>
      </c>
      <c r="J117" s="32" t="s">
        <v>98</v>
      </c>
      <c r="L117" s="32">
        <v>1</v>
      </c>
      <c r="M117" s="32">
        <v>2019</v>
      </c>
      <c r="N117" s="32" t="s">
        <v>330</v>
      </c>
      <c r="O117" s="32" t="s">
        <v>331</v>
      </c>
      <c r="P117" s="32" t="str">
        <f>_xlfn.XLOOKUP(Tabel1[[#This Row],[NLSfB]],OpnameTabel[NL-SfB],OpnameTabel[Kenmerkvraag 4],"",0,1)&amp;""</f>
        <v>Max. debiet [m3/h]</v>
      </c>
      <c r="Q117" s="33" t="s">
        <v>77</v>
      </c>
      <c r="R117" s="33" t="str">
        <f>_xlfn.XLOOKUP(Tabel1[[#This Row],[NLSfB]],OpnameTabel[NL-SfB],OpnameTabel[Kenmerkvraag 5],"",0,1)&amp;""</f>
        <v>Koeling</v>
      </c>
      <c r="S117" s="33" t="s">
        <v>76</v>
      </c>
      <c r="T117" s="33" t="str">
        <f>_xlfn.XLOOKUP(Tabel1[[#This Row],[NLSfB]],OpnameTabel[NL-SfB],OpnameTabel[Kenmerkvraag 6],"",0,1)&amp;""</f>
        <v>Bevochtiging</v>
      </c>
      <c r="U117" s="33" t="s">
        <v>76</v>
      </c>
      <c r="V117" s="33" t="str">
        <f>_xlfn.XLOOKUP(Tabel1[[#This Row],[NLSfB]],OpnameTabel[NL-SfB],OpnameTabel[Kenmerkvraag 7],"",0,1)&amp;""</f>
        <v>Type warmteterugwinning</v>
      </c>
      <c r="W117" s="33" t="s">
        <v>332</v>
      </c>
      <c r="X117" s="33" t="str">
        <f>_xlfn.XLOOKUP(Tabel1[[#This Row],[NLSfB]],OpnameTabel[NL-SfB],OpnameTabel[Kenmerkvraag 8],"",0,1)&amp;""</f>
        <v/>
      </c>
      <c r="Z117" s="33" t="str">
        <f>_xlfn.XLOOKUP(Tabel1[[#This Row],[NLSfB]],OpnameTabel[NL-SfB],OpnameTabel[Kenmerkvraag 9],"",0,1)&amp;""</f>
        <v/>
      </c>
      <c r="AB117" s="33" t="str">
        <f>_xlfn.XLOOKUP(Tabel1[[#This Row],[NLSfB]],OpnameTabel[NL-SfB],OpnameTabel[Kenmerkvraag 10],"",0,1)&amp;""</f>
        <v/>
      </c>
      <c r="AD117" s="120" t="str">
        <f>_xlfn.XLOOKUP(Tabel1[[#This Row],[NLSfB]],OpnameTabel[NL-SfB],OpnameTabel[PPO1],"",0,1)&amp;""</f>
        <v>LBH010-A</v>
      </c>
      <c r="AE117" s="112">
        <f>IF((LEN(Tabel1[[#This Row],[PPO code 1]])&lt;1),"",_xlfn.XLOOKUP(Tabel1[[#This Row],[PPO code 1]],Activiteitenoverzicht[PO - code],Activiteitenoverzicht[Jaar- freq],0))</f>
        <v>1</v>
      </c>
      <c r="AF117" s="121"/>
      <c r="AG117" s="122" t="str">
        <f>_xlfn.XLOOKUP(Tabel1[[#This Row],[NLSfB]],OpnameTabel[NL-SfB],OpnameTabel[PPO2],"",0,1)&amp;""</f>
        <v/>
      </c>
      <c r="AH117" s="111" t="str">
        <f>IF((LEN(Tabel1[[#This Row],[PPO code 2]])&lt;1),"",_xlfn.XLOOKUP(Tabel1[[#This Row],[PPO code 2]],Activiteitenoverzicht[PO - code],Activiteitenoverzicht[Jaar- freq],0))</f>
        <v/>
      </c>
      <c r="AI117" s="121"/>
      <c r="AJ117" s="122" t="str">
        <f>_xlfn.XLOOKUP(Tabel1[[#This Row],[NLSfB]],OpnameTabel[NL-SfB],OpnameTabel[PPO3],"",0,1)&amp;""</f>
        <v/>
      </c>
      <c r="AK117" s="111" t="str">
        <f>IF((LEN(Tabel1[[#This Row],[PPO code 3]])&lt;1),"",_xlfn.XLOOKUP(Tabel1[[#This Row],[PPO code 3]],Activiteitenoverzicht[PO - code],Activiteitenoverzicht[Jaar- freq],0))</f>
        <v/>
      </c>
      <c r="AL117" s="121"/>
      <c r="AM117" s="122" t="str">
        <f>_xlfn.XLOOKUP(Tabel1[[#This Row],[NLSfB]],OpnameTabel[NL-SfB],OpnameTabel[PPO4],"",0,1)&amp;""</f>
        <v/>
      </c>
      <c r="AN117" s="111" t="str">
        <f>IF((LEN(Tabel1[[#This Row],[PPO code 4]])&lt;1),"",_xlfn.XLOOKUP(Tabel1[[#This Row],[PPO code 4]],Activiteitenoverzicht[PO - code],Activiteitenoverzicht[Jaar- freq],0))</f>
        <v/>
      </c>
      <c r="AO117" s="121"/>
      <c r="AP117" s="123">
        <f>IF(ISNUMBER(Tabel1[[#This Row],[Freq 1]]),Tabel1[[#This Row],[Freq 1]]*Tabel1[[#This Row],[Prijs 1]],0)</f>
        <v>0</v>
      </c>
      <c r="AQ117" s="124">
        <f>IF(ISNUMBER(Tabel1[[#This Row],[Freq 2]]),Tabel1[[#This Row],[Freq 2]]*Tabel1[[#This Row],[Prijs 2]],0)</f>
        <v>0</v>
      </c>
      <c r="AR117" s="124">
        <f>IF(ISNUMBER(Tabel1[[#This Row],[Freq 3]]),Tabel1[[#This Row],[Freq 3]]*Tabel1[[#This Row],[Prijs 3]],0)</f>
        <v>0</v>
      </c>
      <c r="AS117" s="124">
        <f>IF(ISNUMBER(Tabel1[[#This Row],[Freq 4]]),Tabel1[[#This Row],[Freq 4]]*Tabel1[[#This Row],[Prijs 4]],0)</f>
        <v>0</v>
      </c>
      <c r="AT117" s="125">
        <f>SUM(Tabel1[[#This Row],[Totaal 1]:[Totaal 4]])</f>
        <v>0</v>
      </c>
    </row>
    <row r="118" spans="1:46" ht="14.25" customHeight="1" x14ac:dyDescent="0.2">
      <c r="A118" s="111">
        <v>1</v>
      </c>
      <c r="B118" s="111" t="s">
        <v>68</v>
      </c>
      <c r="C118" s="111" t="s">
        <v>69</v>
      </c>
      <c r="D118" s="111" t="s">
        <v>70</v>
      </c>
      <c r="E118" s="111">
        <v>10994</v>
      </c>
      <c r="F118" s="111" t="s">
        <v>333</v>
      </c>
      <c r="G118" s="32" t="s">
        <v>334</v>
      </c>
      <c r="H118" s="112" t="str">
        <f>_xlfn.XLOOKUP(Tabel1[[#This Row],[NLSfB]],OpnameTabel[NL-SfB],OpnameTabel[Omschrijving],"",0,1)</f>
        <v>Luchtzak</v>
      </c>
      <c r="I118" s="32" t="str">
        <f>_xlfn.XLOOKUP(Tabel1[[#This Row],[NLSfB]],OpnameTabel[NL-SfB],OpnameTabel[Categorie],"",0,1)</f>
        <v>Luchtbehandeling</v>
      </c>
      <c r="J118" s="32" t="s">
        <v>96</v>
      </c>
      <c r="L118" s="32">
        <v>1</v>
      </c>
      <c r="M118" s="32">
        <v>2015</v>
      </c>
      <c r="N118" s="32" t="s">
        <v>77</v>
      </c>
      <c r="O118" s="32" t="s">
        <v>77</v>
      </c>
      <c r="P118" s="32" t="str">
        <f>_xlfn.XLOOKUP(Tabel1[[#This Row],[NLSfB]],OpnameTabel[NL-SfB],OpnameTabel[Kenmerkvraag 4],"",0,1)&amp;""</f>
        <v>Lengte [m1]</v>
      </c>
      <c r="Q118" s="33">
        <v>48</v>
      </c>
      <c r="R118" s="33" t="str">
        <f>_xlfn.XLOOKUP(Tabel1[[#This Row],[NLSfB]],OpnameTabel[NL-SfB],OpnameTabel[Kenmerkvraag 5],"",0,1)&amp;""</f>
        <v>Vorm</v>
      </c>
      <c r="S118" s="33" t="s">
        <v>77</v>
      </c>
      <c r="T118" s="33" t="str">
        <f>_xlfn.XLOOKUP(Tabel1[[#This Row],[NLSfB]],OpnameTabel[NL-SfB],OpnameTabel[Kenmerkvraag 6],"",0,1)&amp;""</f>
        <v>Montagewijze</v>
      </c>
      <c r="U118" s="33" t="s">
        <v>77</v>
      </c>
      <c r="V118" s="33" t="str">
        <f>_xlfn.XLOOKUP(Tabel1[[#This Row],[NLSfB]],OpnameTabel[NL-SfB],OpnameTabel[Kenmerkvraag 7],"",0,1)&amp;""</f>
        <v/>
      </c>
      <c r="X118" s="33" t="str">
        <f>_xlfn.XLOOKUP(Tabel1[[#This Row],[NLSfB]],OpnameTabel[NL-SfB],OpnameTabel[Kenmerkvraag 8],"",0,1)&amp;""</f>
        <v/>
      </c>
      <c r="Z118" s="33" t="str">
        <f>_xlfn.XLOOKUP(Tabel1[[#This Row],[NLSfB]],OpnameTabel[NL-SfB],OpnameTabel[Kenmerkvraag 9],"",0,1)&amp;""</f>
        <v/>
      </c>
      <c r="AB118" s="33" t="str">
        <f>_xlfn.XLOOKUP(Tabel1[[#This Row],[NLSfB]],OpnameTabel[NL-SfB],OpnameTabel[Kenmerkvraag 10],"",0,1)&amp;""</f>
        <v/>
      </c>
      <c r="AD118" s="120" t="str">
        <f>_xlfn.XLOOKUP(Tabel1[[#This Row],[NLSfB]],OpnameTabel[NL-SfB],OpnameTabel[PPO1],"",0,1)&amp;""</f>
        <v/>
      </c>
      <c r="AE118" s="112" t="str">
        <f>IF((LEN(Tabel1[[#This Row],[PPO code 1]])&lt;1),"",_xlfn.XLOOKUP(Tabel1[[#This Row],[PPO code 1]],Activiteitenoverzicht[PO - code],Activiteitenoverzicht[Jaar- freq],0))</f>
        <v/>
      </c>
      <c r="AF118" s="121"/>
      <c r="AG118" s="122" t="str">
        <f>_xlfn.XLOOKUP(Tabel1[[#This Row],[NLSfB]],OpnameTabel[NL-SfB],OpnameTabel[PPO2],"",0,1)&amp;""</f>
        <v/>
      </c>
      <c r="AH118" s="111" t="str">
        <f>IF((LEN(Tabel1[[#This Row],[PPO code 2]])&lt;1),"",_xlfn.XLOOKUP(Tabel1[[#This Row],[PPO code 2]],Activiteitenoverzicht[PO - code],Activiteitenoverzicht[Jaar- freq],0))</f>
        <v/>
      </c>
      <c r="AI118" s="121"/>
      <c r="AJ118" s="122" t="str">
        <f>_xlfn.XLOOKUP(Tabel1[[#This Row],[NLSfB]],OpnameTabel[NL-SfB],OpnameTabel[PPO3],"",0,1)&amp;""</f>
        <v/>
      </c>
      <c r="AK118" s="111" t="str">
        <f>IF((LEN(Tabel1[[#This Row],[PPO code 3]])&lt;1),"",_xlfn.XLOOKUP(Tabel1[[#This Row],[PPO code 3]],Activiteitenoverzicht[PO - code],Activiteitenoverzicht[Jaar- freq],0))</f>
        <v/>
      </c>
      <c r="AL118" s="121"/>
      <c r="AM118" s="122" t="str">
        <f>_xlfn.XLOOKUP(Tabel1[[#This Row],[NLSfB]],OpnameTabel[NL-SfB],OpnameTabel[PPO4],"",0,1)&amp;""</f>
        <v/>
      </c>
      <c r="AN118" s="111" t="str">
        <f>IF((LEN(Tabel1[[#This Row],[PPO code 4]])&lt;1),"",_xlfn.XLOOKUP(Tabel1[[#This Row],[PPO code 4]],Activiteitenoverzicht[PO - code],Activiteitenoverzicht[Jaar- freq],0))</f>
        <v/>
      </c>
      <c r="AO118" s="121"/>
      <c r="AP118" s="123">
        <f>IF(ISNUMBER(Tabel1[[#This Row],[Freq 1]]),Tabel1[[#This Row],[Freq 1]]*Tabel1[[#This Row],[Prijs 1]],0)</f>
        <v>0</v>
      </c>
      <c r="AQ118" s="124">
        <f>IF(ISNUMBER(Tabel1[[#This Row],[Freq 2]]),Tabel1[[#This Row],[Freq 2]]*Tabel1[[#This Row],[Prijs 2]],0)</f>
        <v>0</v>
      </c>
      <c r="AR118" s="124">
        <f>IF(ISNUMBER(Tabel1[[#This Row],[Freq 3]]),Tabel1[[#This Row],[Freq 3]]*Tabel1[[#This Row],[Prijs 3]],0)</f>
        <v>0</v>
      </c>
      <c r="AS118" s="124">
        <f>IF(ISNUMBER(Tabel1[[#This Row],[Freq 4]]),Tabel1[[#This Row],[Freq 4]]*Tabel1[[#This Row],[Prijs 4]],0)</f>
        <v>0</v>
      </c>
      <c r="AT118" s="125">
        <f>SUM(Tabel1[[#This Row],[Totaal 1]:[Totaal 4]])</f>
        <v>0</v>
      </c>
    </row>
    <row r="119" spans="1:46" ht="14.25" customHeight="1" x14ac:dyDescent="0.2">
      <c r="A119" s="111">
        <v>1</v>
      </c>
      <c r="B119" s="111" t="s">
        <v>68</v>
      </c>
      <c r="C119" s="111" t="s">
        <v>69</v>
      </c>
      <c r="D119" s="111" t="s">
        <v>70</v>
      </c>
      <c r="E119" s="111">
        <v>10994</v>
      </c>
      <c r="F119" s="111" t="s">
        <v>335</v>
      </c>
      <c r="G119" s="32" t="s">
        <v>334</v>
      </c>
      <c r="H119" s="112" t="str">
        <f>_xlfn.XLOOKUP(Tabel1[[#This Row],[NLSfB]],OpnameTabel[NL-SfB],OpnameTabel[Omschrijving],"",0,1)</f>
        <v>Luchtzak</v>
      </c>
      <c r="I119" s="32" t="str">
        <f>_xlfn.XLOOKUP(Tabel1[[#This Row],[NLSfB]],OpnameTabel[NL-SfB],OpnameTabel[Categorie],"",0,1)</f>
        <v>Luchtbehandeling</v>
      </c>
      <c r="J119" s="32" t="s">
        <v>104</v>
      </c>
      <c r="L119" s="32">
        <v>1</v>
      </c>
      <c r="M119" s="32">
        <v>2015</v>
      </c>
      <c r="N119" s="32" t="s">
        <v>77</v>
      </c>
      <c r="O119" s="32" t="s">
        <v>77</v>
      </c>
      <c r="P119" s="32" t="str">
        <f>_xlfn.XLOOKUP(Tabel1[[#This Row],[NLSfB]],OpnameTabel[NL-SfB],OpnameTabel[Kenmerkvraag 4],"",0,1)&amp;""</f>
        <v>Lengte [m1]</v>
      </c>
      <c r="Q119" s="33">
        <v>16</v>
      </c>
      <c r="R119" s="33" t="str">
        <f>_xlfn.XLOOKUP(Tabel1[[#This Row],[NLSfB]],OpnameTabel[NL-SfB],OpnameTabel[Kenmerkvraag 5],"",0,1)&amp;""</f>
        <v>Vorm</v>
      </c>
      <c r="S119" s="33" t="s">
        <v>77</v>
      </c>
      <c r="T119" s="33" t="str">
        <f>_xlfn.XLOOKUP(Tabel1[[#This Row],[NLSfB]],OpnameTabel[NL-SfB],OpnameTabel[Kenmerkvraag 6],"",0,1)&amp;""</f>
        <v>Montagewijze</v>
      </c>
      <c r="U119" s="33" t="s">
        <v>77</v>
      </c>
      <c r="V119" s="33" t="str">
        <f>_xlfn.XLOOKUP(Tabel1[[#This Row],[NLSfB]],OpnameTabel[NL-SfB],OpnameTabel[Kenmerkvraag 7],"",0,1)&amp;""</f>
        <v/>
      </c>
      <c r="X119" s="33" t="str">
        <f>_xlfn.XLOOKUP(Tabel1[[#This Row],[NLSfB]],OpnameTabel[NL-SfB],OpnameTabel[Kenmerkvraag 8],"",0,1)&amp;""</f>
        <v/>
      </c>
      <c r="Z119" s="33" t="str">
        <f>_xlfn.XLOOKUP(Tabel1[[#This Row],[NLSfB]],OpnameTabel[NL-SfB],OpnameTabel[Kenmerkvraag 9],"",0,1)&amp;""</f>
        <v/>
      </c>
      <c r="AB119" s="33" t="str">
        <f>_xlfn.XLOOKUP(Tabel1[[#This Row],[NLSfB]],OpnameTabel[NL-SfB],OpnameTabel[Kenmerkvraag 10],"",0,1)&amp;""</f>
        <v/>
      </c>
      <c r="AD119" s="120" t="str">
        <f>_xlfn.XLOOKUP(Tabel1[[#This Row],[NLSfB]],OpnameTabel[NL-SfB],OpnameTabel[PPO1],"",0,1)&amp;""</f>
        <v/>
      </c>
      <c r="AE119" s="112" t="str">
        <f>IF((LEN(Tabel1[[#This Row],[PPO code 1]])&lt;1),"",_xlfn.XLOOKUP(Tabel1[[#This Row],[PPO code 1]],Activiteitenoverzicht[PO - code],Activiteitenoverzicht[Jaar- freq],0))</f>
        <v/>
      </c>
      <c r="AF119" s="121"/>
      <c r="AG119" s="122" t="str">
        <f>_xlfn.XLOOKUP(Tabel1[[#This Row],[NLSfB]],OpnameTabel[NL-SfB],OpnameTabel[PPO2],"",0,1)&amp;""</f>
        <v/>
      </c>
      <c r="AH119" s="111" t="str">
        <f>IF((LEN(Tabel1[[#This Row],[PPO code 2]])&lt;1),"",_xlfn.XLOOKUP(Tabel1[[#This Row],[PPO code 2]],Activiteitenoverzicht[PO - code],Activiteitenoverzicht[Jaar- freq],0))</f>
        <v/>
      </c>
      <c r="AI119" s="121"/>
      <c r="AJ119" s="122" t="str">
        <f>_xlfn.XLOOKUP(Tabel1[[#This Row],[NLSfB]],OpnameTabel[NL-SfB],OpnameTabel[PPO3],"",0,1)&amp;""</f>
        <v/>
      </c>
      <c r="AK119" s="111" t="str">
        <f>IF((LEN(Tabel1[[#This Row],[PPO code 3]])&lt;1),"",_xlfn.XLOOKUP(Tabel1[[#This Row],[PPO code 3]],Activiteitenoverzicht[PO - code],Activiteitenoverzicht[Jaar- freq],0))</f>
        <v/>
      </c>
      <c r="AL119" s="121"/>
      <c r="AM119" s="122" t="str">
        <f>_xlfn.XLOOKUP(Tabel1[[#This Row],[NLSfB]],OpnameTabel[NL-SfB],OpnameTabel[PPO4],"",0,1)&amp;""</f>
        <v/>
      </c>
      <c r="AN119" s="111" t="str">
        <f>IF((LEN(Tabel1[[#This Row],[PPO code 4]])&lt;1),"",_xlfn.XLOOKUP(Tabel1[[#This Row],[PPO code 4]],Activiteitenoverzicht[PO - code],Activiteitenoverzicht[Jaar- freq],0))</f>
        <v/>
      </c>
      <c r="AO119" s="121"/>
      <c r="AP119" s="123">
        <f>IF(ISNUMBER(Tabel1[[#This Row],[Freq 1]]),Tabel1[[#This Row],[Freq 1]]*Tabel1[[#This Row],[Prijs 1]],0)</f>
        <v>0</v>
      </c>
      <c r="AQ119" s="124">
        <f>IF(ISNUMBER(Tabel1[[#This Row],[Freq 2]]),Tabel1[[#This Row],[Freq 2]]*Tabel1[[#This Row],[Prijs 2]],0)</f>
        <v>0</v>
      </c>
      <c r="AR119" s="124">
        <f>IF(ISNUMBER(Tabel1[[#This Row],[Freq 3]]),Tabel1[[#This Row],[Freq 3]]*Tabel1[[#This Row],[Prijs 3]],0)</f>
        <v>0</v>
      </c>
      <c r="AS119" s="124">
        <f>IF(ISNUMBER(Tabel1[[#This Row],[Freq 4]]),Tabel1[[#This Row],[Freq 4]]*Tabel1[[#This Row],[Prijs 4]],0)</f>
        <v>0</v>
      </c>
      <c r="AT119" s="125">
        <f>SUM(Tabel1[[#This Row],[Totaal 1]:[Totaal 4]])</f>
        <v>0</v>
      </c>
    </row>
    <row r="120" spans="1:46" ht="14.25" customHeight="1" x14ac:dyDescent="0.2">
      <c r="A120" s="111">
        <v>1</v>
      </c>
      <c r="B120" s="111" t="s">
        <v>68</v>
      </c>
      <c r="C120" s="111" t="s">
        <v>69</v>
      </c>
      <c r="D120" s="111" t="s">
        <v>70</v>
      </c>
      <c r="E120" s="111">
        <v>10994</v>
      </c>
      <c r="F120" s="111" t="s">
        <v>336</v>
      </c>
      <c r="G120" s="32" t="s">
        <v>334</v>
      </c>
      <c r="H120" s="112" t="str">
        <f>_xlfn.XLOOKUP(Tabel1[[#This Row],[NLSfB]],OpnameTabel[NL-SfB],OpnameTabel[Omschrijving],"",0,1)</f>
        <v>Luchtzak</v>
      </c>
      <c r="I120" s="32" t="str">
        <f>_xlfn.XLOOKUP(Tabel1[[#This Row],[NLSfB]],OpnameTabel[NL-SfB],OpnameTabel[Categorie],"",0,1)</f>
        <v>Luchtbehandeling</v>
      </c>
      <c r="J120" s="32" t="s">
        <v>107</v>
      </c>
      <c r="L120" s="32">
        <v>1</v>
      </c>
      <c r="M120" s="32">
        <v>2015</v>
      </c>
      <c r="N120" s="32" t="s">
        <v>77</v>
      </c>
      <c r="O120" s="32" t="s">
        <v>77</v>
      </c>
      <c r="P120" s="32" t="str">
        <f>_xlfn.XLOOKUP(Tabel1[[#This Row],[NLSfB]],OpnameTabel[NL-SfB],OpnameTabel[Kenmerkvraag 4],"",0,1)&amp;""</f>
        <v>Lengte [m1]</v>
      </c>
      <c r="Q120" s="33">
        <v>10</v>
      </c>
      <c r="R120" s="33" t="str">
        <f>_xlfn.XLOOKUP(Tabel1[[#This Row],[NLSfB]],OpnameTabel[NL-SfB],OpnameTabel[Kenmerkvraag 5],"",0,1)&amp;""</f>
        <v>Vorm</v>
      </c>
      <c r="S120" s="33" t="s">
        <v>77</v>
      </c>
      <c r="T120" s="33" t="str">
        <f>_xlfn.XLOOKUP(Tabel1[[#This Row],[NLSfB]],OpnameTabel[NL-SfB],OpnameTabel[Kenmerkvraag 6],"",0,1)&amp;""</f>
        <v>Montagewijze</v>
      </c>
      <c r="U120" s="33" t="s">
        <v>77</v>
      </c>
      <c r="V120" s="33" t="str">
        <f>_xlfn.XLOOKUP(Tabel1[[#This Row],[NLSfB]],OpnameTabel[NL-SfB],OpnameTabel[Kenmerkvraag 7],"",0,1)&amp;""</f>
        <v/>
      </c>
      <c r="X120" s="33" t="str">
        <f>_xlfn.XLOOKUP(Tabel1[[#This Row],[NLSfB]],OpnameTabel[NL-SfB],OpnameTabel[Kenmerkvraag 8],"",0,1)&amp;""</f>
        <v/>
      </c>
      <c r="Z120" s="33" t="str">
        <f>_xlfn.XLOOKUP(Tabel1[[#This Row],[NLSfB]],OpnameTabel[NL-SfB],OpnameTabel[Kenmerkvraag 9],"",0,1)&amp;""</f>
        <v/>
      </c>
      <c r="AB120" s="33" t="str">
        <f>_xlfn.XLOOKUP(Tabel1[[#This Row],[NLSfB]],OpnameTabel[NL-SfB],OpnameTabel[Kenmerkvraag 10],"",0,1)&amp;""</f>
        <v/>
      </c>
      <c r="AD120" s="120" t="str">
        <f>_xlfn.XLOOKUP(Tabel1[[#This Row],[NLSfB]],OpnameTabel[NL-SfB],OpnameTabel[PPO1],"",0,1)&amp;""</f>
        <v/>
      </c>
      <c r="AE120" s="112" t="str">
        <f>IF((LEN(Tabel1[[#This Row],[PPO code 1]])&lt;1),"",_xlfn.XLOOKUP(Tabel1[[#This Row],[PPO code 1]],Activiteitenoverzicht[PO - code],Activiteitenoverzicht[Jaar- freq],0))</f>
        <v/>
      </c>
      <c r="AF120" s="121"/>
      <c r="AG120" s="122" t="str">
        <f>_xlfn.XLOOKUP(Tabel1[[#This Row],[NLSfB]],OpnameTabel[NL-SfB],OpnameTabel[PPO2],"",0,1)&amp;""</f>
        <v/>
      </c>
      <c r="AH120" s="111" t="str">
        <f>IF((LEN(Tabel1[[#This Row],[PPO code 2]])&lt;1),"",_xlfn.XLOOKUP(Tabel1[[#This Row],[PPO code 2]],Activiteitenoverzicht[PO - code],Activiteitenoverzicht[Jaar- freq],0))</f>
        <v/>
      </c>
      <c r="AI120" s="121"/>
      <c r="AJ120" s="122" t="str">
        <f>_xlfn.XLOOKUP(Tabel1[[#This Row],[NLSfB]],OpnameTabel[NL-SfB],OpnameTabel[PPO3],"",0,1)&amp;""</f>
        <v/>
      </c>
      <c r="AK120" s="111" t="str">
        <f>IF((LEN(Tabel1[[#This Row],[PPO code 3]])&lt;1),"",_xlfn.XLOOKUP(Tabel1[[#This Row],[PPO code 3]],Activiteitenoverzicht[PO - code],Activiteitenoverzicht[Jaar- freq],0))</f>
        <v/>
      </c>
      <c r="AL120" s="121"/>
      <c r="AM120" s="122" t="str">
        <f>_xlfn.XLOOKUP(Tabel1[[#This Row],[NLSfB]],OpnameTabel[NL-SfB],OpnameTabel[PPO4],"",0,1)&amp;""</f>
        <v/>
      </c>
      <c r="AN120" s="111" t="str">
        <f>IF((LEN(Tabel1[[#This Row],[PPO code 4]])&lt;1),"",_xlfn.XLOOKUP(Tabel1[[#This Row],[PPO code 4]],Activiteitenoverzicht[PO - code],Activiteitenoverzicht[Jaar- freq],0))</f>
        <v/>
      </c>
      <c r="AO120" s="121"/>
      <c r="AP120" s="123">
        <f>IF(ISNUMBER(Tabel1[[#This Row],[Freq 1]]),Tabel1[[#This Row],[Freq 1]]*Tabel1[[#This Row],[Prijs 1]],0)</f>
        <v>0</v>
      </c>
      <c r="AQ120" s="124">
        <f>IF(ISNUMBER(Tabel1[[#This Row],[Freq 2]]),Tabel1[[#This Row],[Freq 2]]*Tabel1[[#This Row],[Prijs 2]],0)</f>
        <v>0</v>
      </c>
      <c r="AR120" s="124">
        <f>IF(ISNUMBER(Tabel1[[#This Row],[Freq 3]]),Tabel1[[#This Row],[Freq 3]]*Tabel1[[#This Row],[Prijs 3]],0)</f>
        <v>0</v>
      </c>
      <c r="AS120" s="124">
        <f>IF(ISNUMBER(Tabel1[[#This Row],[Freq 4]]),Tabel1[[#This Row],[Freq 4]]*Tabel1[[#This Row],[Prijs 4]],0)</f>
        <v>0</v>
      </c>
      <c r="AT120" s="125">
        <f>SUM(Tabel1[[#This Row],[Totaal 1]:[Totaal 4]])</f>
        <v>0</v>
      </c>
    </row>
    <row r="121" spans="1:46" ht="14.25" customHeight="1" x14ac:dyDescent="0.2">
      <c r="A121" s="111">
        <v>1</v>
      </c>
      <c r="B121" s="111" t="s">
        <v>68</v>
      </c>
      <c r="C121" s="111" t="s">
        <v>69</v>
      </c>
      <c r="D121" s="111" t="s">
        <v>70</v>
      </c>
      <c r="E121" s="111">
        <v>10994</v>
      </c>
      <c r="F121" s="111" t="s">
        <v>337</v>
      </c>
      <c r="G121" s="32" t="s">
        <v>338</v>
      </c>
      <c r="H121" s="112" t="str">
        <f>_xlfn.XLOOKUP(Tabel1[[#This Row],[NLSfB]],OpnameTabel[NL-SfB],OpnameTabel[Omschrijving],"",0,1)</f>
        <v>Regelkast klimaatbeheersing (CV en luchtbehandeling)</v>
      </c>
      <c r="I121" s="32" t="str">
        <f>_xlfn.XLOOKUP(Tabel1[[#This Row],[NLSfB]],OpnameTabel[NL-SfB],OpnameTabel[Categorie],"",0,1)</f>
        <v>Meet- en regelinstallaties</v>
      </c>
      <c r="J121" s="32" t="s">
        <v>265</v>
      </c>
      <c r="K121" s="32" t="s">
        <v>339</v>
      </c>
      <c r="L121" s="32">
        <v>1</v>
      </c>
      <c r="M121" s="32">
        <v>2008</v>
      </c>
      <c r="N121" s="32" t="s">
        <v>340</v>
      </c>
      <c r="O121" s="32" t="s">
        <v>341</v>
      </c>
      <c r="P121" s="32" t="str">
        <f>_xlfn.XLOOKUP(Tabel1[[#This Row],[NLSfB]],OpnameTabel[NL-SfB],OpnameTabel[Kenmerkvraag 4],"",0,1)&amp;""</f>
        <v>Aantal IO's</v>
      </c>
      <c r="Q121" s="33" t="s">
        <v>77</v>
      </c>
      <c r="R121" s="33" t="str">
        <f>_xlfn.XLOOKUP(Tabel1[[#This Row],[NLSfB]],OpnameTabel[NL-SfB],OpnameTabel[Kenmerkvraag 5],"",0,1)&amp;""</f>
        <v/>
      </c>
      <c r="T121" s="33" t="str">
        <f>_xlfn.XLOOKUP(Tabel1[[#This Row],[NLSfB]],OpnameTabel[NL-SfB],OpnameTabel[Kenmerkvraag 6],"",0,1)&amp;""</f>
        <v/>
      </c>
      <c r="V121" s="33" t="str">
        <f>_xlfn.XLOOKUP(Tabel1[[#This Row],[NLSfB]],OpnameTabel[NL-SfB],OpnameTabel[Kenmerkvraag 7],"",0,1)&amp;""</f>
        <v/>
      </c>
      <c r="X121" s="33" t="str">
        <f>_xlfn.XLOOKUP(Tabel1[[#This Row],[NLSfB]],OpnameTabel[NL-SfB],OpnameTabel[Kenmerkvraag 8],"",0,1)&amp;""</f>
        <v/>
      </c>
      <c r="Z121" s="33" t="str">
        <f>_xlfn.XLOOKUP(Tabel1[[#This Row],[NLSfB]],OpnameTabel[NL-SfB],OpnameTabel[Kenmerkvraag 9],"",0,1)&amp;""</f>
        <v/>
      </c>
      <c r="AB121" s="33" t="str">
        <f>_xlfn.XLOOKUP(Tabel1[[#This Row],[NLSfB]],OpnameTabel[NL-SfB],OpnameTabel[Kenmerkvraag 10],"",0,1)&amp;""</f>
        <v/>
      </c>
      <c r="AD121" s="120" t="str">
        <f>_xlfn.XLOOKUP(Tabel1[[#This Row],[NLSfB]],OpnameTabel[NL-SfB],OpnameTabel[PPO1],"",0,1)&amp;""</f>
        <v>RGL010-A</v>
      </c>
      <c r="AE121" s="112">
        <f>IF((LEN(Tabel1[[#This Row],[PPO code 1]])&lt;1),"",_xlfn.XLOOKUP(Tabel1[[#This Row],[PPO code 1]],Activiteitenoverzicht[PO - code],Activiteitenoverzicht[Jaar- freq],0))</f>
        <v>1</v>
      </c>
      <c r="AF121" s="121"/>
      <c r="AG121" s="122" t="str">
        <f>_xlfn.XLOOKUP(Tabel1[[#This Row],[NLSfB]],OpnameTabel[NL-SfB],OpnameTabel[PPO2],"",0,1)&amp;""</f>
        <v>VW120-A</v>
      </c>
      <c r="AH121" s="111">
        <f>IF((LEN(Tabel1[[#This Row],[PPO code 2]])&lt;1),"",_xlfn.XLOOKUP(Tabel1[[#This Row],[PPO code 2]],Activiteitenoverzicht[PO - code],Activiteitenoverzicht[Jaar- freq],0))</f>
        <v>2</v>
      </c>
      <c r="AI121" s="121"/>
      <c r="AJ121" s="122" t="str">
        <f>_xlfn.XLOOKUP(Tabel1[[#This Row],[NLSfB]],OpnameTabel[NL-SfB],OpnameTabel[PPO3],"",0,1)&amp;""</f>
        <v/>
      </c>
      <c r="AK121" s="111" t="str">
        <f>IF((LEN(Tabel1[[#This Row],[PPO code 3]])&lt;1),"",_xlfn.XLOOKUP(Tabel1[[#This Row],[PPO code 3]],Activiteitenoverzicht[PO - code],Activiteitenoverzicht[Jaar- freq],0))</f>
        <v/>
      </c>
      <c r="AL121" s="121"/>
      <c r="AM121" s="122" t="str">
        <f>_xlfn.XLOOKUP(Tabel1[[#This Row],[NLSfB]],OpnameTabel[NL-SfB],OpnameTabel[PPO4],"",0,1)&amp;""</f>
        <v/>
      </c>
      <c r="AN121" s="111" t="str">
        <f>IF((LEN(Tabel1[[#This Row],[PPO code 4]])&lt;1),"",_xlfn.XLOOKUP(Tabel1[[#This Row],[PPO code 4]],Activiteitenoverzicht[PO - code],Activiteitenoverzicht[Jaar- freq],0))</f>
        <v/>
      </c>
      <c r="AO121" s="121"/>
      <c r="AP121" s="123">
        <f>IF(ISNUMBER(Tabel1[[#This Row],[Freq 1]]),Tabel1[[#This Row],[Freq 1]]*Tabel1[[#This Row],[Prijs 1]],0)</f>
        <v>0</v>
      </c>
      <c r="AQ121" s="124">
        <f>IF(ISNUMBER(Tabel1[[#This Row],[Freq 2]]),Tabel1[[#This Row],[Freq 2]]*Tabel1[[#This Row],[Prijs 2]],0)</f>
        <v>0</v>
      </c>
      <c r="AR121" s="124">
        <f>IF(ISNUMBER(Tabel1[[#This Row],[Freq 3]]),Tabel1[[#This Row],[Freq 3]]*Tabel1[[#This Row],[Prijs 3]],0)</f>
        <v>0</v>
      </c>
      <c r="AS121" s="124">
        <f>IF(ISNUMBER(Tabel1[[#This Row],[Freq 4]]),Tabel1[[#This Row],[Freq 4]]*Tabel1[[#This Row],[Prijs 4]],0)</f>
        <v>0</v>
      </c>
      <c r="AT121" s="125">
        <f>SUM(Tabel1[[#This Row],[Totaal 1]:[Totaal 4]])</f>
        <v>0</v>
      </c>
    </row>
    <row r="122" spans="1:46" ht="14.25" customHeight="1" x14ac:dyDescent="0.2">
      <c r="A122" s="111">
        <v>1</v>
      </c>
      <c r="B122" s="111" t="s">
        <v>68</v>
      </c>
      <c r="C122" s="111" t="s">
        <v>69</v>
      </c>
      <c r="D122" s="111" t="s">
        <v>70</v>
      </c>
      <c r="E122" s="111">
        <v>10994</v>
      </c>
      <c r="F122" s="111" t="s">
        <v>342</v>
      </c>
      <c r="G122" s="32" t="s">
        <v>338</v>
      </c>
      <c r="H122" s="112" t="str">
        <f>_xlfn.XLOOKUP(Tabel1[[#This Row],[NLSfB]],OpnameTabel[NL-SfB],OpnameTabel[Omschrijving],"",0,1)</f>
        <v>Regelkast klimaatbeheersing (CV en luchtbehandeling)</v>
      </c>
      <c r="I122" s="32" t="str">
        <f>_xlfn.XLOOKUP(Tabel1[[#This Row],[NLSfB]],OpnameTabel[NL-SfB],OpnameTabel[Categorie],"",0,1)</f>
        <v>Meet- en regelinstallaties</v>
      </c>
      <c r="J122" s="32" t="s">
        <v>107</v>
      </c>
      <c r="K122" s="32" t="s">
        <v>343</v>
      </c>
      <c r="L122" s="32">
        <v>1</v>
      </c>
      <c r="M122" s="32">
        <v>2008</v>
      </c>
      <c r="N122" s="32" t="s">
        <v>340</v>
      </c>
      <c r="O122" s="32" t="s">
        <v>341</v>
      </c>
      <c r="P122" s="32" t="str">
        <f>_xlfn.XLOOKUP(Tabel1[[#This Row],[NLSfB]],OpnameTabel[NL-SfB],OpnameTabel[Kenmerkvraag 4],"",0,1)&amp;""</f>
        <v>Aantal IO's</v>
      </c>
      <c r="Q122" s="33" t="s">
        <v>77</v>
      </c>
      <c r="R122" s="33" t="str">
        <f>_xlfn.XLOOKUP(Tabel1[[#This Row],[NLSfB]],OpnameTabel[NL-SfB],OpnameTabel[Kenmerkvraag 5],"",0,1)&amp;""</f>
        <v/>
      </c>
      <c r="T122" s="33" t="str">
        <f>_xlfn.XLOOKUP(Tabel1[[#This Row],[NLSfB]],OpnameTabel[NL-SfB],OpnameTabel[Kenmerkvraag 6],"",0,1)&amp;""</f>
        <v/>
      </c>
      <c r="V122" s="33" t="str">
        <f>_xlfn.XLOOKUP(Tabel1[[#This Row],[NLSfB]],OpnameTabel[NL-SfB],OpnameTabel[Kenmerkvraag 7],"",0,1)&amp;""</f>
        <v/>
      </c>
      <c r="X122" s="33" t="str">
        <f>_xlfn.XLOOKUP(Tabel1[[#This Row],[NLSfB]],OpnameTabel[NL-SfB],OpnameTabel[Kenmerkvraag 8],"",0,1)&amp;""</f>
        <v/>
      </c>
      <c r="Z122" s="33" t="str">
        <f>_xlfn.XLOOKUP(Tabel1[[#This Row],[NLSfB]],OpnameTabel[NL-SfB],OpnameTabel[Kenmerkvraag 9],"",0,1)&amp;""</f>
        <v/>
      </c>
      <c r="AB122" s="33" t="str">
        <f>_xlfn.XLOOKUP(Tabel1[[#This Row],[NLSfB]],OpnameTabel[NL-SfB],OpnameTabel[Kenmerkvraag 10],"",0,1)&amp;""</f>
        <v/>
      </c>
      <c r="AD122" s="120" t="str">
        <f>_xlfn.XLOOKUP(Tabel1[[#This Row],[NLSfB]],OpnameTabel[NL-SfB],OpnameTabel[PPO1],"",0,1)&amp;""</f>
        <v>RGL010-A</v>
      </c>
      <c r="AE122" s="112">
        <f>IF((LEN(Tabel1[[#This Row],[PPO code 1]])&lt;1),"",_xlfn.XLOOKUP(Tabel1[[#This Row],[PPO code 1]],Activiteitenoverzicht[PO - code],Activiteitenoverzicht[Jaar- freq],0))</f>
        <v>1</v>
      </c>
      <c r="AF122" s="121"/>
      <c r="AG122" s="122" t="str">
        <f>_xlfn.XLOOKUP(Tabel1[[#This Row],[NLSfB]],OpnameTabel[NL-SfB],OpnameTabel[PPO2],"",0,1)&amp;""</f>
        <v>VW120-A</v>
      </c>
      <c r="AH122" s="111">
        <f>IF((LEN(Tabel1[[#This Row],[PPO code 2]])&lt;1),"",_xlfn.XLOOKUP(Tabel1[[#This Row],[PPO code 2]],Activiteitenoverzicht[PO - code],Activiteitenoverzicht[Jaar- freq],0))</f>
        <v>2</v>
      </c>
      <c r="AI122" s="121"/>
      <c r="AJ122" s="122" t="str">
        <f>_xlfn.XLOOKUP(Tabel1[[#This Row],[NLSfB]],OpnameTabel[NL-SfB],OpnameTabel[PPO3],"",0,1)&amp;""</f>
        <v/>
      </c>
      <c r="AK122" s="111" t="str">
        <f>IF((LEN(Tabel1[[#This Row],[PPO code 3]])&lt;1),"",_xlfn.XLOOKUP(Tabel1[[#This Row],[PPO code 3]],Activiteitenoverzicht[PO - code],Activiteitenoverzicht[Jaar- freq],0))</f>
        <v/>
      </c>
      <c r="AL122" s="121"/>
      <c r="AM122" s="122" t="str">
        <f>_xlfn.XLOOKUP(Tabel1[[#This Row],[NLSfB]],OpnameTabel[NL-SfB],OpnameTabel[PPO4],"",0,1)&amp;""</f>
        <v/>
      </c>
      <c r="AN122" s="111" t="str">
        <f>IF((LEN(Tabel1[[#This Row],[PPO code 4]])&lt;1),"",_xlfn.XLOOKUP(Tabel1[[#This Row],[PPO code 4]],Activiteitenoverzicht[PO - code],Activiteitenoverzicht[Jaar- freq],0))</f>
        <v/>
      </c>
      <c r="AO122" s="121"/>
      <c r="AP122" s="123">
        <f>IF(ISNUMBER(Tabel1[[#This Row],[Freq 1]]),Tabel1[[#This Row],[Freq 1]]*Tabel1[[#This Row],[Prijs 1]],0)</f>
        <v>0</v>
      </c>
      <c r="AQ122" s="124">
        <f>IF(ISNUMBER(Tabel1[[#This Row],[Freq 2]]),Tabel1[[#This Row],[Freq 2]]*Tabel1[[#This Row],[Prijs 2]],0)</f>
        <v>0</v>
      </c>
      <c r="AR122" s="124">
        <f>IF(ISNUMBER(Tabel1[[#This Row],[Freq 3]]),Tabel1[[#This Row],[Freq 3]]*Tabel1[[#This Row],[Prijs 3]],0)</f>
        <v>0</v>
      </c>
      <c r="AS122" s="124">
        <f>IF(ISNUMBER(Tabel1[[#This Row],[Freq 4]]),Tabel1[[#This Row],[Freq 4]]*Tabel1[[#This Row],[Prijs 4]],0)</f>
        <v>0</v>
      </c>
      <c r="AT122" s="125">
        <f>SUM(Tabel1[[#This Row],[Totaal 1]:[Totaal 4]])</f>
        <v>0</v>
      </c>
    </row>
    <row r="123" spans="1:46" ht="14.25" customHeight="1" x14ac:dyDescent="0.2">
      <c r="A123" s="111">
        <v>1</v>
      </c>
      <c r="B123" s="111" t="s">
        <v>68</v>
      </c>
      <c r="C123" s="111" t="s">
        <v>69</v>
      </c>
      <c r="D123" s="111" t="s">
        <v>70</v>
      </c>
      <c r="E123" s="111">
        <v>10994</v>
      </c>
      <c r="F123" s="111" t="s">
        <v>344</v>
      </c>
      <c r="G123" s="32" t="s">
        <v>338</v>
      </c>
      <c r="H123" s="112" t="str">
        <f>_xlfn.XLOOKUP(Tabel1[[#This Row],[NLSfB]],OpnameTabel[NL-SfB],OpnameTabel[Omschrijving],"",0,1)</f>
        <v>Regelkast klimaatbeheersing (CV en luchtbehandeling)</v>
      </c>
      <c r="I123" s="32" t="str">
        <f>_xlfn.XLOOKUP(Tabel1[[#This Row],[NLSfB]],OpnameTabel[NL-SfB],OpnameTabel[Categorie],"",0,1)</f>
        <v>Meet- en regelinstallaties</v>
      </c>
      <c r="J123" s="32" t="s">
        <v>107</v>
      </c>
      <c r="K123" s="32" t="s">
        <v>345</v>
      </c>
      <c r="L123" s="32">
        <v>1</v>
      </c>
      <c r="M123" s="32">
        <v>2008</v>
      </c>
      <c r="N123" s="32" t="s">
        <v>340</v>
      </c>
      <c r="O123" s="32" t="s">
        <v>341</v>
      </c>
      <c r="P123" s="32" t="str">
        <f>_xlfn.XLOOKUP(Tabel1[[#This Row],[NLSfB]],OpnameTabel[NL-SfB],OpnameTabel[Kenmerkvraag 4],"",0,1)&amp;""</f>
        <v>Aantal IO's</v>
      </c>
      <c r="Q123" s="33" t="s">
        <v>77</v>
      </c>
      <c r="R123" s="33" t="str">
        <f>_xlfn.XLOOKUP(Tabel1[[#This Row],[NLSfB]],OpnameTabel[NL-SfB],OpnameTabel[Kenmerkvraag 5],"",0,1)&amp;""</f>
        <v/>
      </c>
      <c r="T123" s="33" t="str">
        <f>_xlfn.XLOOKUP(Tabel1[[#This Row],[NLSfB]],OpnameTabel[NL-SfB],OpnameTabel[Kenmerkvraag 6],"",0,1)&amp;""</f>
        <v/>
      </c>
      <c r="V123" s="33" t="str">
        <f>_xlfn.XLOOKUP(Tabel1[[#This Row],[NLSfB]],OpnameTabel[NL-SfB],OpnameTabel[Kenmerkvraag 7],"",0,1)&amp;""</f>
        <v/>
      </c>
      <c r="X123" s="33" t="str">
        <f>_xlfn.XLOOKUP(Tabel1[[#This Row],[NLSfB]],OpnameTabel[NL-SfB],OpnameTabel[Kenmerkvraag 8],"",0,1)&amp;""</f>
        <v/>
      </c>
      <c r="Z123" s="33" t="str">
        <f>_xlfn.XLOOKUP(Tabel1[[#This Row],[NLSfB]],OpnameTabel[NL-SfB],OpnameTabel[Kenmerkvraag 9],"",0,1)&amp;""</f>
        <v/>
      </c>
      <c r="AB123" s="33" t="str">
        <f>_xlfn.XLOOKUP(Tabel1[[#This Row],[NLSfB]],OpnameTabel[NL-SfB],OpnameTabel[Kenmerkvraag 10],"",0,1)&amp;""</f>
        <v/>
      </c>
      <c r="AD123" s="120" t="str">
        <f>_xlfn.XLOOKUP(Tabel1[[#This Row],[NLSfB]],OpnameTabel[NL-SfB],OpnameTabel[PPO1],"",0,1)&amp;""</f>
        <v>RGL010-A</v>
      </c>
      <c r="AE123" s="112">
        <f>IF((LEN(Tabel1[[#This Row],[PPO code 1]])&lt;1),"",_xlfn.XLOOKUP(Tabel1[[#This Row],[PPO code 1]],Activiteitenoverzicht[PO - code],Activiteitenoverzicht[Jaar- freq],0))</f>
        <v>1</v>
      </c>
      <c r="AF123" s="121"/>
      <c r="AG123" s="122" t="str">
        <f>_xlfn.XLOOKUP(Tabel1[[#This Row],[NLSfB]],OpnameTabel[NL-SfB],OpnameTabel[PPO2],"",0,1)&amp;""</f>
        <v>VW120-A</v>
      </c>
      <c r="AH123" s="111">
        <f>IF((LEN(Tabel1[[#This Row],[PPO code 2]])&lt;1),"",_xlfn.XLOOKUP(Tabel1[[#This Row],[PPO code 2]],Activiteitenoverzicht[PO - code],Activiteitenoverzicht[Jaar- freq],0))</f>
        <v>2</v>
      </c>
      <c r="AI123" s="121"/>
      <c r="AJ123" s="122" t="str">
        <f>_xlfn.XLOOKUP(Tabel1[[#This Row],[NLSfB]],OpnameTabel[NL-SfB],OpnameTabel[PPO3],"",0,1)&amp;""</f>
        <v/>
      </c>
      <c r="AK123" s="111" t="str">
        <f>IF((LEN(Tabel1[[#This Row],[PPO code 3]])&lt;1),"",_xlfn.XLOOKUP(Tabel1[[#This Row],[PPO code 3]],Activiteitenoverzicht[PO - code],Activiteitenoverzicht[Jaar- freq],0))</f>
        <v/>
      </c>
      <c r="AL123" s="121"/>
      <c r="AM123" s="122" t="str">
        <f>_xlfn.XLOOKUP(Tabel1[[#This Row],[NLSfB]],OpnameTabel[NL-SfB],OpnameTabel[PPO4],"",0,1)&amp;""</f>
        <v/>
      </c>
      <c r="AN123" s="111" t="str">
        <f>IF((LEN(Tabel1[[#This Row],[PPO code 4]])&lt;1),"",_xlfn.XLOOKUP(Tabel1[[#This Row],[PPO code 4]],Activiteitenoverzicht[PO - code],Activiteitenoverzicht[Jaar- freq],0))</f>
        <v/>
      </c>
      <c r="AO123" s="121"/>
      <c r="AP123" s="123">
        <f>IF(ISNUMBER(Tabel1[[#This Row],[Freq 1]]),Tabel1[[#This Row],[Freq 1]]*Tabel1[[#This Row],[Prijs 1]],0)</f>
        <v>0</v>
      </c>
      <c r="AQ123" s="124">
        <f>IF(ISNUMBER(Tabel1[[#This Row],[Freq 2]]),Tabel1[[#This Row],[Freq 2]]*Tabel1[[#This Row],[Prijs 2]],0)</f>
        <v>0</v>
      </c>
      <c r="AR123" s="124">
        <f>IF(ISNUMBER(Tabel1[[#This Row],[Freq 3]]),Tabel1[[#This Row],[Freq 3]]*Tabel1[[#This Row],[Prijs 3]],0)</f>
        <v>0</v>
      </c>
      <c r="AS123" s="124">
        <f>IF(ISNUMBER(Tabel1[[#This Row],[Freq 4]]),Tabel1[[#This Row],[Freq 4]]*Tabel1[[#This Row],[Prijs 4]],0)</f>
        <v>0</v>
      </c>
      <c r="AT123" s="125">
        <f>SUM(Tabel1[[#This Row],[Totaal 1]:[Totaal 4]])</f>
        <v>0</v>
      </c>
    </row>
    <row r="124" spans="1:46" ht="14.25" customHeight="1" x14ac:dyDescent="0.2">
      <c r="A124" s="111">
        <v>1</v>
      </c>
      <c r="B124" s="111" t="s">
        <v>68</v>
      </c>
      <c r="C124" s="111" t="s">
        <v>69</v>
      </c>
      <c r="D124" s="111" t="s">
        <v>70</v>
      </c>
      <c r="E124" s="111">
        <v>10994</v>
      </c>
      <c r="F124" s="111" t="s">
        <v>346</v>
      </c>
      <c r="G124" s="32" t="s">
        <v>79</v>
      </c>
      <c r="H124" s="112" t="str">
        <f>_xlfn.XLOOKUP(Tabel1[[#This Row],[NLSfB]],OpnameTabel[NL-SfB],OpnameTabel[Omschrijving],"",0,1)</f>
        <v>Elektrische boiler</v>
      </c>
      <c r="I124" s="32" t="str">
        <f>_xlfn.XLOOKUP(Tabel1[[#This Row],[NLSfB]],OpnameTabel[NL-SfB],OpnameTabel[Categorie],"",0,1)</f>
        <v>Water</v>
      </c>
      <c r="J124" s="32" t="s">
        <v>104</v>
      </c>
      <c r="L124" s="32">
        <v>1</v>
      </c>
      <c r="M124" s="32">
        <v>2007</v>
      </c>
      <c r="N124" s="32" t="s">
        <v>81</v>
      </c>
      <c r="O124" s="32" t="s">
        <v>347</v>
      </c>
      <c r="P124" s="32" t="str">
        <f>_xlfn.XLOOKUP(Tabel1[[#This Row],[NLSfB]],OpnameTabel[NL-SfB],OpnameTabel[Kenmerkvraag 4],"",0,1)&amp;""</f>
        <v>Inhoud [L]</v>
      </c>
      <c r="Q124" s="33">
        <v>120</v>
      </c>
      <c r="R124" s="33" t="str">
        <f>_xlfn.XLOOKUP(Tabel1[[#This Row],[NLSfB]],OpnameTabel[NL-SfB],OpnameTabel[Kenmerkvraag 5],"",0,1)&amp;""</f>
        <v>Vermogen [kW]</v>
      </c>
      <c r="S124" s="33">
        <v>8.5</v>
      </c>
      <c r="T124" s="33" t="str">
        <f>_xlfn.XLOOKUP(Tabel1[[#This Row],[NLSfB]],OpnameTabel[NL-SfB],OpnameTabel[Kenmerkvraag 6],"",0,1)&amp;""</f>
        <v/>
      </c>
      <c r="V124" s="33" t="str">
        <f>_xlfn.XLOOKUP(Tabel1[[#This Row],[NLSfB]],OpnameTabel[NL-SfB],OpnameTabel[Kenmerkvraag 7],"",0,1)&amp;""</f>
        <v/>
      </c>
      <c r="X124" s="33" t="str">
        <f>_xlfn.XLOOKUP(Tabel1[[#This Row],[NLSfB]],OpnameTabel[NL-SfB],OpnameTabel[Kenmerkvraag 8],"",0,1)&amp;""</f>
        <v/>
      </c>
      <c r="Z124" s="33" t="str">
        <f>_xlfn.XLOOKUP(Tabel1[[#This Row],[NLSfB]],OpnameTabel[NL-SfB],OpnameTabel[Kenmerkvraag 9],"",0,1)&amp;""</f>
        <v/>
      </c>
      <c r="AB124" s="33" t="str">
        <f>_xlfn.XLOOKUP(Tabel1[[#This Row],[NLSfB]],OpnameTabel[NL-SfB],OpnameTabel[Kenmerkvraag 10],"",0,1)&amp;""</f>
        <v/>
      </c>
      <c r="AD124" s="120" t="str">
        <f>_xlfn.XLOOKUP(Tabel1[[#This Row],[NLSfB]],OpnameTabel[NL-SfB],OpnameTabel[PPO1],"",0,1)&amp;""</f>
        <v>WTR030-A</v>
      </c>
      <c r="AE124" s="112">
        <f>IF((LEN(Tabel1[[#This Row],[PPO code 1]])&lt;1),"",_xlfn.XLOOKUP(Tabel1[[#This Row],[PPO code 1]],Activiteitenoverzicht[PO - code],Activiteitenoverzicht[Jaar- freq],0))</f>
        <v>1</v>
      </c>
      <c r="AF124" s="121"/>
      <c r="AG124" s="122" t="str">
        <f>_xlfn.XLOOKUP(Tabel1[[#This Row],[NLSfB]],OpnameTabel[NL-SfB],OpnameTabel[PPO2],"",0,1)&amp;""</f>
        <v/>
      </c>
      <c r="AH124" s="111" t="str">
        <f>IF((LEN(Tabel1[[#This Row],[PPO code 2]])&lt;1),"",_xlfn.XLOOKUP(Tabel1[[#This Row],[PPO code 2]],Activiteitenoverzicht[PO - code],Activiteitenoverzicht[Jaar- freq],0))</f>
        <v/>
      </c>
      <c r="AI124" s="121"/>
      <c r="AJ124" s="122" t="str">
        <f>_xlfn.XLOOKUP(Tabel1[[#This Row],[NLSfB]],OpnameTabel[NL-SfB],OpnameTabel[PPO3],"",0,1)&amp;""</f>
        <v/>
      </c>
      <c r="AK124" s="111" t="str">
        <f>IF((LEN(Tabel1[[#This Row],[PPO code 3]])&lt;1),"",_xlfn.XLOOKUP(Tabel1[[#This Row],[PPO code 3]],Activiteitenoverzicht[PO - code],Activiteitenoverzicht[Jaar- freq],0))</f>
        <v/>
      </c>
      <c r="AL124" s="121"/>
      <c r="AM124" s="122" t="str">
        <f>_xlfn.XLOOKUP(Tabel1[[#This Row],[NLSfB]],OpnameTabel[NL-SfB],OpnameTabel[PPO4],"",0,1)&amp;""</f>
        <v/>
      </c>
      <c r="AN124" s="111" t="str">
        <f>IF((LEN(Tabel1[[#This Row],[PPO code 4]])&lt;1),"",_xlfn.XLOOKUP(Tabel1[[#This Row],[PPO code 4]],Activiteitenoverzicht[PO - code],Activiteitenoverzicht[Jaar- freq],0))</f>
        <v/>
      </c>
      <c r="AO124" s="121"/>
      <c r="AP124" s="123">
        <f>IF(ISNUMBER(Tabel1[[#This Row],[Freq 1]]),Tabel1[[#This Row],[Freq 1]]*Tabel1[[#This Row],[Prijs 1]],0)</f>
        <v>0</v>
      </c>
      <c r="AQ124" s="124">
        <f>IF(ISNUMBER(Tabel1[[#This Row],[Freq 2]]),Tabel1[[#This Row],[Freq 2]]*Tabel1[[#This Row],[Prijs 2]],0)</f>
        <v>0</v>
      </c>
      <c r="AR124" s="124">
        <f>IF(ISNUMBER(Tabel1[[#This Row],[Freq 3]]),Tabel1[[#This Row],[Freq 3]]*Tabel1[[#This Row],[Prijs 3]],0)</f>
        <v>0</v>
      </c>
      <c r="AS124" s="124">
        <f>IF(ISNUMBER(Tabel1[[#This Row],[Freq 4]]),Tabel1[[#This Row],[Freq 4]]*Tabel1[[#This Row],[Prijs 4]],0)</f>
        <v>0</v>
      </c>
      <c r="AT124" s="125">
        <f>SUM(Tabel1[[#This Row],[Totaal 1]:[Totaal 4]])</f>
        <v>0</v>
      </c>
    </row>
    <row r="125" spans="1:46" ht="14.25" customHeight="1" x14ac:dyDescent="0.2">
      <c r="A125" s="111">
        <v>1</v>
      </c>
      <c r="B125" s="111" t="s">
        <v>68</v>
      </c>
      <c r="C125" s="111" t="s">
        <v>69</v>
      </c>
      <c r="D125" s="111" t="s">
        <v>70</v>
      </c>
      <c r="E125" s="111">
        <v>10994</v>
      </c>
      <c r="F125" s="111" t="s">
        <v>348</v>
      </c>
      <c r="G125" s="32" t="s">
        <v>338</v>
      </c>
      <c r="H125" s="112" t="str">
        <f>_xlfn.XLOOKUP(Tabel1[[#This Row],[NLSfB]],OpnameTabel[NL-SfB],OpnameTabel[Omschrijving],"",0,1)</f>
        <v>Regelkast klimaatbeheersing (CV en luchtbehandeling)</v>
      </c>
      <c r="I125" s="32" t="str">
        <f>_xlfn.XLOOKUP(Tabel1[[#This Row],[NLSfB]],OpnameTabel[NL-SfB],OpnameTabel[Categorie],"",0,1)</f>
        <v>Meet- en regelinstallaties</v>
      </c>
      <c r="J125" s="32" t="s">
        <v>224</v>
      </c>
      <c r="L125" s="32">
        <v>1</v>
      </c>
      <c r="M125" s="32">
        <v>2008</v>
      </c>
      <c r="N125" s="32" t="s">
        <v>349</v>
      </c>
      <c r="O125" s="32" t="s">
        <v>341</v>
      </c>
      <c r="P125" s="32" t="str">
        <f>_xlfn.XLOOKUP(Tabel1[[#This Row],[NLSfB]],OpnameTabel[NL-SfB],OpnameTabel[Kenmerkvraag 4],"",0,1)&amp;""</f>
        <v>Aantal IO's</v>
      </c>
      <c r="Q125" s="33" t="s">
        <v>77</v>
      </c>
      <c r="R125" s="33" t="str">
        <f>_xlfn.XLOOKUP(Tabel1[[#This Row],[NLSfB]],OpnameTabel[NL-SfB],OpnameTabel[Kenmerkvraag 5],"",0,1)&amp;""</f>
        <v/>
      </c>
      <c r="T125" s="33" t="str">
        <f>_xlfn.XLOOKUP(Tabel1[[#This Row],[NLSfB]],OpnameTabel[NL-SfB],OpnameTabel[Kenmerkvraag 6],"",0,1)&amp;""</f>
        <v/>
      </c>
      <c r="V125" s="33" t="str">
        <f>_xlfn.XLOOKUP(Tabel1[[#This Row],[NLSfB]],OpnameTabel[NL-SfB],OpnameTabel[Kenmerkvraag 7],"",0,1)&amp;""</f>
        <v/>
      </c>
      <c r="X125" s="33" t="str">
        <f>_xlfn.XLOOKUP(Tabel1[[#This Row],[NLSfB]],OpnameTabel[NL-SfB],OpnameTabel[Kenmerkvraag 8],"",0,1)&amp;""</f>
        <v/>
      </c>
      <c r="Z125" s="33" t="str">
        <f>_xlfn.XLOOKUP(Tabel1[[#This Row],[NLSfB]],OpnameTabel[NL-SfB],OpnameTabel[Kenmerkvraag 9],"",0,1)&amp;""</f>
        <v/>
      </c>
      <c r="AB125" s="33" t="str">
        <f>_xlfn.XLOOKUP(Tabel1[[#This Row],[NLSfB]],OpnameTabel[NL-SfB],OpnameTabel[Kenmerkvraag 10],"",0,1)&amp;""</f>
        <v/>
      </c>
      <c r="AD125" s="120" t="str">
        <f>_xlfn.XLOOKUP(Tabel1[[#This Row],[NLSfB]],OpnameTabel[NL-SfB],OpnameTabel[PPO1],"",0,1)&amp;""</f>
        <v>RGL010-A</v>
      </c>
      <c r="AE125" s="112">
        <f>IF((LEN(Tabel1[[#This Row],[PPO code 1]])&lt;1),"",_xlfn.XLOOKUP(Tabel1[[#This Row],[PPO code 1]],Activiteitenoverzicht[PO - code],Activiteitenoverzicht[Jaar- freq],0))</f>
        <v>1</v>
      </c>
      <c r="AF125" s="121"/>
      <c r="AG125" s="122" t="str">
        <f>_xlfn.XLOOKUP(Tabel1[[#This Row],[NLSfB]],OpnameTabel[NL-SfB],OpnameTabel[PPO2],"",0,1)&amp;""</f>
        <v>VW120-A</v>
      </c>
      <c r="AH125" s="111">
        <f>IF((LEN(Tabel1[[#This Row],[PPO code 2]])&lt;1),"",_xlfn.XLOOKUP(Tabel1[[#This Row],[PPO code 2]],Activiteitenoverzicht[PO - code],Activiteitenoverzicht[Jaar- freq],0))</f>
        <v>2</v>
      </c>
      <c r="AI125" s="121"/>
      <c r="AJ125" s="122" t="str">
        <f>_xlfn.XLOOKUP(Tabel1[[#This Row],[NLSfB]],OpnameTabel[NL-SfB],OpnameTabel[PPO3],"",0,1)&amp;""</f>
        <v/>
      </c>
      <c r="AK125" s="111" t="str">
        <f>IF((LEN(Tabel1[[#This Row],[PPO code 3]])&lt;1),"",_xlfn.XLOOKUP(Tabel1[[#This Row],[PPO code 3]],Activiteitenoverzicht[PO - code],Activiteitenoverzicht[Jaar- freq],0))</f>
        <v/>
      </c>
      <c r="AL125" s="121"/>
      <c r="AM125" s="122" t="str">
        <f>_xlfn.XLOOKUP(Tabel1[[#This Row],[NLSfB]],OpnameTabel[NL-SfB],OpnameTabel[PPO4],"",0,1)&amp;""</f>
        <v/>
      </c>
      <c r="AN125" s="111" t="str">
        <f>IF((LEN(Tabel1[[#This Row],[PPO code 4]])&lt;1),"",_xlfn.XLOOKUP(Tabel1[[#This Row],[PPO code 4]],Activiteitenoverzicht[PO - code],Activiteitenoverzicht[Jaar- freq],0))</f>
        <v/>
      </c>
      <c r="AO125" s="121"/>
      <c r="AP125" s="123">
        <f>IF(ISNUMBER(Tabel1[[#This Row],[Freq 1]]),Tabel1[[#This Row],[Freq 1]]*Tabel1[[#This Row],[Prijs 1]],0)</f>
        <v>0</v>
      </c>
      <c r="AQ125" s="124">
        <f>IF(ISNUMBER(Tabel1[[#This Row],[Freq 2]]),Tabel1[[#This Row],[Freq 2]]*Tabel1[[#This Row],[Prijs 2]],0)</f>
        <v>0</v>
      </c>
      <c r="AR125" s="124">
        <f>IF(ISNUMBER(Tabel1[[#This Row],[Freq 3]]),Tabel1[[#This Row],[Freq 3]]*Tabel1[[#This Row],[Prijs 3]],0)</f>
        <v>0</v>
      </c>
      <c r="AS125" s="124">
        <f>IF(ISNUMBER(Tabel1[[#This Row],[Freq 4]]),Tabel1[[#This Row],[Freq 4]]*Tabel1[[#This Row],[Prijs 4]],0)</f>
        <v>0</v>
      </c>
      <c r="AT125" s="125">
        <f>SUM(Tabel1[[#This Row],[Totaal 1]:[Totaal 4]])</f>
        <v>0</v>
      </c>
    </row>
    <row r="126" spans="1:46" ht="14.25" customHeight="1" x14ac:dyDescent="0.2">
      <c r="A126" s="111">
        <v>1</v>
      </c>
      <c r="B126" s="111" t="s">
        <v>68</v>
      </c>
      <c r="C126" s="111" t="s">
        <v>69</v>
      </c>
      <c r="D126" s="111" t="s">
        <v>70</v>
      </c>
      <c r="E126" s="111">
        <v>10994</v>
      </c>
      <c r="F126" s="111" t="s">
        <v>350</v>
      </c>
      <c r="G126" s="32" t="s">
        <v>351</v>
      </c>
      <c r="H126" s="112" t="str">
        <f>_xlfn.XLOOKUP(Tabel1[[#This Row],[NLSfB]],OpnameTabel[NL-SfB],OpnameTabel[Omschrijving],"",0,1)</f>
        <v>Brandslanghaspel</v>
      </c>
      <c r="I126" s="32" t="str">
        <f>_xlfn.XLOOKUP(Tabel1[[#This Row],[NLSfB]],OpnameTabel[NL-SfB],OpnameTabel[Categorie],"",0,1)</f>
        <v>Werktuigkundige brandveiligheid</v>
      </c>
      <c r="J126" s="32" t="s">
        <v>92</v>
      </c>
      <c r="L126" s="32">
        <v>1</v>
      </c>
      <c r="M126" s="32">
        <v>2008</v>
      </c>
      <c r="N126" s="32" t="s">
        <v>85</v>
      </c>
      <c r="O126" s="32" t="s">
        <v>77</v>
      </c>
      <c r="P126" s="32" t="str">
        <f>_xlfn.XLOOKUP(Tabel1[[#This Row],[NLSfB]],OpnameTabel[NL-SfB],OpnameTabel[Kenmerkvraag 4],"",0,1)&amp;""</f>
        <v>Lengte slang [m1]</v>
      </c>
      <c r="Q126" s="33" t="s">
        <v>77</v>
      </c>
      <c r="R126" s="33" t="str">
        <f>_xlfn.XLOOKUP(Tabel1[[#This Row],[NLSfB]],OpnameTabel[NL-SfB],OpnameTabel[Kenmerkvraag 5],"",0,1)&amp;""</f>
        <v/>
      </c>
      <c r="T126" s="33" t="str">
        <f>_xlfn.XLOOKUP(Tabel1[[#This Row],[NLSfB]],OpnameTabel[NL-SfB],OpnameTabel[Kenmerkvraag 6],"",0,1)&amp;""</f>
        <v/>
      </c>
      <c r="V126" s="33" t="str">
        <f>_xlfn.XLOOKUP(Tabel1[[#This Row],[NLSfB]],OpnameTabel[NL-SfB],OpnameTabel[Kenmerkvraag 7],"",0,1)&amp;""</f>
        <v/>
      </c>
      <c r="X126" s="33" t="str">
        <f>_xlfn.XLOOKUP(Tabel1[[#This Row],[NLSfB]],OpnameTabel[NL-SfB],OpnameTabel[Kenmerkvraag 8],"",0,1)&amp;""</f>
        <v/>
      </c>
      <c r="Z126" s="33" t="str">
        <f>_xlfn.XLOOKUP(Tabel1[[#This Row],[NLSfB]],OpnameTabel[NL-SfB],OpnameTabel[Kenmerkvraag 9],"",0,1)&amp;""</f>
        <v/>
      </c>
      <c r="AB126" s="33" t="str">
        <f>_xlfn.XLOOKUP(Tabel1[[#This Row],[NLSfB]],OpnameTabel[NL-SfB],OpnameTabel[Kenmerkvraag 10],"",0,1)&amp;""</f>
        <v/>
      </c>
      <c r="AD126" s="120" t="str">
        <f>_xlfn.XLOOKUP(Tabel1[[#This Row],[NLSfB]],OpnameTabel[NL-SfB],OpnameTabel[PPO1],"",0,1)&amp;""</f>
        <v>BRND010-A</v>
      </c>
      <c r="AE126" s="112">
        <f>IF((LEN(Tabel1[[#This Row],[PPO code 1]])&lt;1),"",_xlfn.XLOOKUP(Tabel1[[#This Row],[PPO code 1]],Activiteitenoverzicht[PO - code],Activiteitenoverzicht[Jaar- freq],0))</f>
        <v>1</v>
      </c>
      <c r="AF126" s="121"/>
      <c r="AG126" s="122" t="str">
        <f>_xlfn.XLOOKUP(Tabel1[[#This Row],[NLSfB]],OpnameTabel[NL-SfB],OpnameTabel[PPO2],"",0,1)&amp;""</f>
        <v>BRND010-K</v>
      </c>
      <c r="AH126" s="111">
        <f>IF((LEN(Tabel1[[#This Row],[PPO code 2]])&lt;1),"",_xlfn.XLOOKUP(Tabel1[[#This Row],[PPO code 2]],Activiteitenoverzicht[PO - code],Activiteitenoverzicht[Jaar- freq],0))</f>
        <v>0.2</v>
      </c>
      <c r="AI126" s="121"/>
      <c r="AJ126" s="122" t="str">
        <f>_xlfn.XLOOKUP(Tabel1[[#This Row],[NLSfB]],OpnameTabel[NL-SfB],OpnameTabel[PPO3],"",0,1)&amp;""</f>
        <v/>
      </c>
      <c r="AK126" s="111" t="str">
        <f>IF((LEN(Tabel1[[#This Row],[PPO code 3]])&lt;1),"",_xlfn.XLOOKUP(Tabel1[[#This Row],[PPO code 3]],Activiteitenoverzicht[PO - code],Activiteitenoverzicht[Jaar- freq],0))</f>
        <v/>
      </c>
      <c r="AL126" s="121"/>
      <c r="AM126" s="122" t="str">
        <f>_xlfn.XLOOKUP(Tabel1[[#This Row],[NLSfB]],OpnameTabel[NL-SfB],OpnameTabel[PPO4],"",0,1)&amp;""</f>
        <v/>
      </c>
      <c r="AN126" s="111" t="str">
        <f>IF((LEN(Tabel1[[#This Row],[PPO code 4]])&lt;1),"",_xlfn.XLOOKUP(Tabel1[[#This Row],[PPO code 4]],Activiteitenoverzicht[PO - code],Activiteitenoverzicht[Jaar- freq],0))</f>
        <v/>
      </c>
      <c r="AO126" s="121"/>
      <c r="AP126" s="123">
        <f>IF(ISNUMBER(Tabel1[[#This Row],[Freq 1]]),Tabel1[[#This Row],[Freq 1]]*Tabel1[[#This Row],[Prijs 1]],0)</f>
        <v>0</v>
      </c>
      <c r="AQ126" s="124">
        <f>IF(ISNUMBER(Tabel1[[#This Row],[Freq 2]]),Tabel1[[#This Row],[Freq 2]]*Tabel1[[#This Row],[Prijs 2]],0)</f>
        <v>0</v>
      </c>
      <c r="AR126" s="124">
        <f>IF(ISNUMBER(Tabel1[[#This Row],[Freq 3]]),Tabel1[[#This Row],[Freq 3]]*Tabel1[[#This Row],[Prijs 3]],0)</f>
        <v>0</v>
      </c>
      <c r="AS126" s="124">
        <f>IF(ISNUMBER(Tabel1[[#This Row],[Freq 4]]),Tabel1[[#This Row],[Freq 4]]*Tabel1[[#This Row],[Prijs 4]],0)</f>
        <v>0</v>
      </c>
      <c r="AT126" s="125">
        <f>SUM(Tabel1[[#This Row],[Totaal 1]:[Totaal 4]])</f>
        <v>0</v>
      </c>
    </row>
    <row r="127" spans="1:46" ht="14.25" customHeight="1" x14ac:dyDescent="0.2">
      <c r="A127" s="111">
        <v>1</v>
      </c>
      <c r="B127" s="111" t="s">
        <v>68</v>
      </c>
      <c r="C127" s="111" t="s">
        <v>69</v>
      </c>
      <c r="D127" s="111" t="s">
        <v>70</v>
      </c>
      <c r="E127" s="111">
        <v>10994</v>
      </c>
      <c r="F127" s="111" t="s">
        <v>352</v>
      </c>
      <c r="G127" s="32" t="s">
        <v>351</v>
      </c>
      <c r="H127" s="112" t="str">
        <f>_xlfn.XLOOKUP(Tabel1[[#This Row],[NLSfB]],OpnameTabel[NL-SfB],OpnameTabel[Omschrijving],"",0,1)</f>
        <v>Brandslanghaspel</v>
      </c>
      <c r="I127" s="32" t="str">
        <f>_xlfn.XLOOKUP(Tabel1[[#This Row],[NLSfB]],OpnameTabel[NL-SfB],OpnameTabel[Categorie],"",0,1)</f>
        <v>Werktuigkundige brandveiligheid</v>
      </c>
      <c r="J127" s="32" t="s">
        <v>96</v>
      </c>
      <c r="L127" s="32">
        <v>1</v>
      </c>
      <c r="M127" s="32">
        <v>2008</v>
      </c>
      <c r="N127" s="32" t="s">
        <v>85</v>
      </c>
      <c r="O127" s="32" t="s">
        <v>77</v>
      </c>
      <c r="P127" s="32" t="str">
        <f>_xlfn.XLOOKUP(Tabel1[[#This Row],[NLSfB]],OpnameTabel[NL-SfB],OpnameTabel[Kenmerkvraag 4],"",0,1)&amp;""</f>
        <v>Lengte slang [m1]</v>
      </c>
      <c r="Q127" s="33" t="s">
        <v>77</v>
      </c>
      <c r="R127" s="33" t="str">
        <f>_xlfn.XLOOKUP(Tabel1[[#This Row],[NLSfB]],OpnameTabel[NL-SfB],OpnameTabel[Kenmerkvraag 5],"",0,1)&amp;""</f>
        <v/>
      </c>
      <c r="T127" s="33" t="str">
        <f>_xlfn.XLOOKUP(Tabel1[[#This Row],[NLSfB]],OpnameTabel[NL-SfB],OpnameTabel[Kenmerkvraag 6],"",0,1)&amp;""</f>
        <v/>
      </c>
      <c r="V127" s="33" t="str">
        <f>_xlfn.XLOOKUP(Tabel1[[#This Row],[NLSfB]],OpnameTabel[NL-SfB],OpnameTabel[Kenmerkvraag 7],"",0,1)&amp;""</f>
        <v/>
      </c>
      <c r="X127" s="33" t="str">
        <f>_xlfn.XLOOKUP(Tabel1[[#This Row],[NLSfB]],OpnameTabel[NL-SfB],OpnameTabel[Kenmerkvraag 8],"",0,1)&amp;""</f>
        <v/>
      </c>
      <c r="Z127" s="33" t="str">
        <f>_xlfn.XLOOKUP(Tabel1[[#This Row],[NLSfB]],OpnameTabel[NL-SfB],OpnameTabel[Kenmerkvraag 9],"",0,1)&amp;""</f>
        <v/>
      </c>
      <c r="AB127" s="33" t="str">
        <f>_xlfn.XLOOKUP(Tabel1[[#This Row],[NLSfB]],OpnameTabel[NL-SfB],OpnameTabel[Kenmerkvraag 10],"",0,1)&amp;""</f>
        <v/>
      </c>
      <c r="AD127" s="120" t="str">
        <f>_xlfn.XLOOKUP(Tabel1[[#This Row],[NLSfB]],OpnameTabel[NL-SfB],OpnameTabel[PPO1],"",0,1)&amp;""</f>
        <v>BRND010-A</v>
      </c>
      <c r="AE127" s="112">
        <f>IF((LEN(Tabel1[[#This Row],[PPO code 1]])&lt;1),"",_xlfn.XLOOKUP(Tabel1[[#This Row],[PPO code 1]],Activiteitenoverzicht[PO - code],Activiteitenoverzicht[Jaar- freq],0))</f>
        <v>1</v>
      </c>
      <c r="AF127" s="121"/>
      <c r="AG127" s="122" t="str">
        <f>_xlfn.XLOOKUP(Tabel1[[#This Row],[NLSfB]],OpnameTabel[NL-SfB],OpnameTabel[PPO2],"",0,1)&amp;""</f>
        <v>BRND010-K</v>
      </c>
      <c r="AH127" s="111">
        <f>IF((LEN(Tabel1[[#This Row],[PPO code 2]])&lt;1),"",_xlfn.XLOOKUP(Tabel1[[#This Row],[PPO code 2]],Activiteitenoverzicht[PO - code],Activiteitenoverzicht[Jaar- freq],0))</f>
        <v>0.2</v>
      </c>
      <c r="AI127" s="121"/>
      <c r="AJ127" s="122" t="str">
        <f>_xlfn.XLOOKUP(Tabel1[[#This Row],[NLSfB]],OpnameTabel[NL-SfB],OpnameTabel[PPO3],"",0,1)&amp;""</f>
        <v/>
      </c>
      <c r="AK127" s="111" t="str">
        <f>IF((LEN(Tabel1[[#This Row],[PPO code 3]])&lt;1),"",_xlfn.XLOOKUP(Tabel1[[#This Row],[PPO code 3]],Activiteitenoverzicht[PO - code],Activiteitenoverzicht[Jaar- freq],0))</f>
        <v/>
      </c>
      <c r="AL127" s="121"/>
      <c r="AM127" s="122" t="str">
        <f>_xlfn.XLOOKUP(Tabel1[[#This Row],[NLSfB]],OpnameTabel[NL-SfB],OpnameTabel[PPO4],"",0,1)&amp;""</f>
        <v/>
      </c>
      <c r="AN127" s="111" t="str">
        <f>IF((LEN(Tabel1[[#This Row],[PPO code 4]])&lt;1),"",_xlfn.XLOOKUP(Tabel1[[#This Row],[PPO code 4]],Activiteitenoverzicht[PO - code],Activiteitenoverzicht[Jaar- freq],0))</f>
        <v/>
      </c>
      <c r="AO127" s="121"/>
      <c r="AP127" s="123">
        <f>IF(ISNUMBER(Tabel1[[#This Row],[Freq 1]]),Tabel1[[#This Row],[Freq 1]]*Tabel1[[#This Row],[Prijs 1]],0)</f>
        <v>0</v>
      </c>
      <c r="AQ127" s="124">
        <f>IF(ISNUMBER(Tabel1[[#This Row],[Freq 2]]),Tabel1[[#This Row],[Freq 2]]*Tabel1[[#This Row],[Prijs 2]],0)</f>
        <v>0</v>
      </c>
      <c r="AR127" s="124">
        <f>IF(ISNUMBER(Tabel1[[#This Row],[Freq 3]]),Tabel1[[#This Row],[Freq 3]]*Tabel1[[#This Row],[Prijs 3]],0)</f>
        <v>0</v>
      </c>
      <c r="AS127" s="124">
        <f>IF(ISNUMBER(Tabel1[[#This Row],[Freq 4]]),Tabel1[[#This Row],[Freq 4]]*Tabel1[[#This Row],[Prijs 4]],0)</f>
        <v>0</v>
      </c>
      <c r="AT127" s="125">
        <f>SUM(Tabel1[[#This Row],[Totaal 1]:[Totaal 4]])</f>
        <v>0</v>
      </c>
    </row>
    <row r="128" spans="1:46" ht="14.25" customHeight="1" x14ac:dyDescent="0.2">
      <c r="A128" s="111">
        <v>1</v>
      </c>
      <c r="B128" s="111" t="s">
        <v>68</v>
      </c>
      <c r="C128" s="111" t="s">
        <v>69</v>
      </c>
      <c r="D128" s="111" t="s">
        <v>70</v>
      </c>
      <c r="E128" s="111">
        <v>10994</v>
      </c>
      <c r="F128" s="111" t="s">
        <v>353</v>
      </c>
      <c r="G128" s="32" t="s">
        <v>351</v>
      </c>
      <c r="H128" s="112" t="str">
        <f>_xlfn.XLOOKUP(Tabel1[[#This Row],[NLSfB]],OpnameTabel[NL-SfB],OpnameTabel[Omschrijving],"",0,1)</f>
        <v>Brandslanghaspel</v>
      </c>
      <c r="I128" s="32" t="str">
        <f>_xlfn.XLOOKUP(Tabel1[[#This Row],[NLSfB]],OpnameTabel[NL-SfB],OpnameTabel[Categorie],"",0,1)</f>
        <v>Werktuigkundige brandveiligheid</v>
      </c>
      <c r="J128" s="32" t="s">
        <v>98</v>
      </c>
      <c r="L128" s="32">
        <v>5</v>
      </c>
      <c r="M128" s="32">
        <v>2008</v>
      </c>
      <c r="N128" s="32" t="s">
        <v>85</v>
      </c>
      <c r="O128" s="32" t="s">
        <v>77</v>
      </c>
      <c r="P128" s="32" t="str">
        <f>_xlfn.XLOOKUP(Tabel1[[#This Row],[NLSfB]],OpnameTabel[NL-SfB],OpnameTabel[Kenmerkvraag 4],"",0,1)&amp;""</f>
        <v>Lengte slang [m1]</v>
      </c>
      <c r="Q128" s="33" t="s">
        <v>77</v>
      </c>
      <c r="R128" s="33" t="str">
        <f>_xlfn.XLOOKUP(Tabel1[[#This Row],[NLSfB]],OpnameTabel[NL-SfB],OpnameTabel[Kenmerkvraag 5],"",0,1)&amp;""</f>
        <v/>
      </c>
      <c r="T128" s="33" t="str">
        <f>_xlfn.XLOOKUP(Tabel1[[#This Row],[NLSfB]],OpnameTabel[NL-SfB],OpnameTabel[Kenmerkvraag 6],"",0,1)&amp;""</f>
        <v/>
      </c>
      <c r="V128" s="33" t="str">
        <f>_xlfn.XLOOKUP(Tabel1[[#This Row],[NLSfB]],OpnameTabel[NL-SfB],OpnameTabel[Kenmerkvraag 7],"",0,1)&amp;""</f>
        <v/>
      </c>
      <c r="X128" s="33" t="str">
        <f>_xlfn.XLOOKUP(Tabel1[[#This Row],[NLSfB]],OpnameTabel[NL-SfB],OpnameTabel[Kenmerkvraag 8],"",0,1)&amp;""</f>
        <v/>
      </c>
      <c r="Z128" s="33" t="str">
        <f>_xlfn.XLOOKUP(Tabel1[[#This Row],[NLSfB]],OpnameTabel[NL-SfB],OpnameTabel[Kenmerkvraag 9],"",0,1)&amp;""</f>
        <v/>
      </c>
      <c r="AB128" s="33" t="str">
        <f>_xlfn.XLOOKUP(Tabel1[[#This Row],[NLSfB]],OpnameTabel[NL-SfB],OpnameTabel[Kenmerkvraag 10],"",0,1)&amp;""</f>
        <v/>
      </c>
      <c r="AD128" s="120" t="str">
        <f>_xlfn.XLOOKUP(Tabel1[[#This Row],[NLSfB]],OpnameTabel[NL-SfB],OpnameTabel[PPO1],"",0,1)&amp;""</f>
        <v>BRND010-A</v>
      </c>
      <c r="AE128" s="112">
        <f>IF((LEN(Tabel1[[#This Row],[PPO code 1]])&lt;1),"",_xlfn.XLOOKUP(Tabel1[[#This Row],[PPO code 1]],Activiteitenoverzicht[PO - code],Activiteitenoverzicht[Jaar- freq],0))</f>
        <v>1</v>
      </c>
      <c r="AF128" s="121"/>
      <c r="AG128" s="122" t="str">
        <f>_xlfn.XLOOKUP(Tabel1[[#This Row],[NLSfB]],OpnameTabel[NL-SfB],OpnameTabel[PPO2],"",0,1)&amp;""</f>
        <v>BRND010-K</v>
      </c>
      <c r="AH128" s="111">
        <f>IF((LEN(Tabel1[[#This Row],[PPO code 2]])&lt;1),"",_xlfn.XLOOKUP(Tabel1[[#This Row],[PPO code 2]],Activiteitenoverzicht[PO - code],Activiteitenoverzicht[Jaar- freq],0))</f>
        <v>0.2</v>
      </c>
      <c r="AI128" s="121"/>
      <c r="AJ128" s="122" t="str">
        <f>_xlfn.XLOOKUP(Tabel1[[#This Row],[NLSfB]],OpnameTabel[NL-SfB],OpnameTabel[PPO3],"",0,1)&amp;""</f>
        <v/>
      </c>
      <c r="AK128" s="111" t="str">
        <f>IF((LEN(Tabel1[[#This Row],[PPO code 3]])&lt;1),"",_xlfn.XLOOKUP(Tabel1[[#This Row],[PPO code 3]],Activiteitenoverzicht[PO - code],Activiteitenoverzicht[Jaar- freq],0))</f>
        <v/>
      </c>
      <c r="AL128" s="121"/>
      <c r="AM128" s="122" t="str">
        <f>_xlfn.XLOOKUP(Tabel1[[#This Row],[NLSfB]],OpnameTabel[NL-SfB],OpnameTabel[PPO4],"",0,1)&amp;""</f>
        <v/>
      </c>
      <c r="AN128" s="111" t="str">
        <f>IF((LEN(Tabel1[[#This Row],[PPO code 4]])&lt;1),"",_xlfn.XLOOKUP(Tabel1[[#This Row],[PPO code 4]],Activiteitenoverzicht[PO - code],Activiteitenoverzicht[Jaar- freq],0))</f>
        <v/>
      </c>
      <c r="AO128" s="121"/>
      <c r="AP128" s="123">
        <f>IF(ISNUMBER(Tabel1[[#This Row],[Freq 1]]),Tabel1[[#This Row],[Freq 1]]*Tabel1[[#This Row],[Prijs 1]],0)</f>
        <v>0</v>
      </c>
      <c r="AQ128" s="124">
        <f>IF(ISNUMBER(Tabel1[[#This Row],[Freq 2]]),Tabel1[[#This Row],[Freq 2]]*Tabel1[[#This Row],[Prijs 2]],0)</f>
        <v>0</v>
      </c>
      <c r="AR128" s="124">
        <f>IF(ISNUMBER(Tabel1[[#This Row],[Freq 3]]),Tabel1[[#This Row],[Freq 3]]*Tabel1[[#This Row],[Prijs 3]],0)</f>
        <v>0</v>
      </c>
      <c r="AS128" s="124">
        <f>IF(ISNUMBER(Tabel1[[#This Row],[Freq 4]]),Tabel1[[#This Row],[Freq 4]]*Tabel1[[#This Row],[Prijs 4]],0)</f>
        <v>0</v>
      </c>
      <c r="AT128" s="125">
        <f>SUM(Tabel1[[#This Row],[Totaal 1]:[Totaal 4]])</f>
        <v>0</v>
      </c>
    </row>
    <row r="129" spans="1:46" ht="14.25" customHeight="1" x14ac:dyDescent="0.2">
      <c r="A129" s="111">
        <v>1</v>
      </c>
      <c r="B129" s="111" t="s">
        <v>68</v>
      </c>
      <c r="C129" s="111" t="s">
        <v>69</v>
      </c>
      <c r="D129" s="111" t="s">
        <v>70</v>
      </c>
      <c r="E129" s="111">
        <v>10994</v>
      </c>
      <c r="F129" s="111" t="s">
        <v>354</v>
      </c>
      <c r="G129" s="32" t="s">
        <v>351</v>
      </c>
      <c r="H129" s="112" t="str">
        <f>_xlfn.XLOOKUP(Tabel1[[#This Row],[NLSfB]],OpnameTabel[NL-SfB],OpnameTabel[Omschrijving],"",0,1)</f>
        <v>Brandslanghaspel</v>
      </c>
      <c r="I129" s="32" t="str">
        <f>_xlfn.XLOOKUP(Tabel1[[#This Row],[NLSfB]],OpnameTabel[NL-SfB],OpnameTabel[Categorie],"",0,1)</f>
        <v>Werktuigkundige brandveiligheid</v>
      </c>
      <c r="J129" s="32" t="s">
        <v>101</v>
      </c>
      <c r="L129" s="32">
        <v>1</v>
      </c>
      <c r="M129" s="32">
        <v>2008</v>
      </c>
      <c r="N129" s="32" t="s">
        <v>85</v>
      </c>
      <c r="O129" s="32" t="s">
        <v>77</v>
      </c>
      <c r="P129" s="32" t="str">
        <f>_xlfn.XLOOKUP(Tabel1[[#This Row],[NLSfB]],OpnameTabel[NL-SfB],OpnameTabel[Kenmerkvraag 4],"",0,1)&amp;""</f>
        <v>Lengte slang [m1]</v>
      </c>
      <c r="Q129" s="33" t="s">
        <v>77</v>
      </c>
      <c r="R129" s="33" t="str">
        <f>_xlfn.XLOOKUP(Tabel1[[#This Row],[NLSfB]],OpnameTabel[NL-SfB],OpnameTabel[Kenmerkvraag 5],"",0,1)&amp;""</f>
        <v/>
      </c>
      <c r="T129" s="33" t="str">
        <f>_xlfn.XLOOKUP(Tabel1[[#This Row],[NLSfB]],OpnameTabel[NL-SfB],OpnameTabel[Kenmerkvraag 6],"",0,1)&amp;""</f>
        <v/>
      </c>
      <c r="V129" s="33" t="str">
        <f>_xlfn.XLOOKUP(Tabel1[[#This Row],[NLSfB]],OpnameTabel[NL-SfB],OpnameTabel[Kenmerkvraag 7],"",0,1)&amp;""</f>
        <v/>
      </c>
      <c r="X129" s="33" t="str">
        <f>_xlfn.XLOOKUP(Tabel1[[#This Row],[NLSfB]],OpnameTabel[NL-SfB],OpnameTabel[Kenmerkvraag 8],"",0,1)&amp;""</f>
        <v/>
      </c>
      <c r="Z129" s="33" t="str">
        <f>_xlfn.XLOOKUP(Tabel1[[#This Row],[NLSfB]],OpnameTabel[NL-SfB],OpnameTabel[Kenmerkvraag 9],"",0,1)&amp;""</f>
        <v/>
      </c>
      <c r="AB129" s="33" t="str">
        <f>_xlfn.XLOOKUP(Tabel1[[#This Row],[NLSfB]],OpnameTabel[NL-SfB],OpnameTabel[Kenmerkvraag 10],"",0,1)&amp;""</f>
        <v/>
      </c>
      <c r="AD129" s="120" t="str">
        <f>_xlfn.XLOOKUP(Tabel1[[#This Row],[NLSfB]],OpnameTabel[NL-SfB],OpnameTabel[PPO1],"",0,1)&amp;""</f>
        <v>BRND010-A</v>
      </c>
      <c r="AE129" s="112">
        <f>IF((LEN(Tabel1[[#This Row],[PPO code 1]])&lt;1),"",_xlfn.XLOOKUP(Tabel1[[#This Row],[PPO code 1]],Activiteitenoverzicht[PO - code],Activiteitenoverzicht[Jaar- freq],0))</f>
        <v>1</v>
      </c>
      <c r="AF129" s="121"/>
      <c r="AG129" s="122" t="str">
        <f>_xlfn.XLOOKUP(Tabel1[[#This Row],[NLSfB]],OpnameTabel[NL-SfB],OpnameTabel[PPO2],"",0,1)&amp;""</f>
        <v>BRND010-K</v>
      </c>
      <c r="AH129" s="111">
        <f>IF((LEN(Tabel1[[#This Row],[PPO code 2]])&lt;1),"",_xlfn.XLOOKUP(Tabel1[[#This Row],[PPO code 2]],Activiteitenoverzicht[PO - code],Activiteitenoverzicht[Jaar- freq],0))</f>
        <v>0.2</v>
      </c>
      <c r="AI129" s="121"/>
      <c r="AJ129" s="122" t="str">
        <f>_xlfn.XLOOKUP(Tabel1[[#This Row],[NLSfB]],OpnameTabel[NL-SfB],OpnameTabel[PPO3],"",0,1)&amp;""</f>
        <v/>
      </c>
      <c r="AK129" s="111" t="str">
        <f>IF((LEN(Tabel1[[#This Row],[PPO code 3]])&lt;1),"",_xlfn.XLOOKUP(Tabel1[[#This Row],[PPO code 3]],Activiteitenoverzicht[PO - code],Activiteitenoverzicht[Jaar- freq],0))</f>
        <v/>
      </c>
      <c r="AL129" s="121"/>
      <c r="AM129" s="122" t="str">
        <f>_xlfn.XLOOKUP(Tabel1[[#This Row],[NLSfB]],OpnameTabel[NL-SfB],OpnameTabel[PPO4],"",0,1)&amp;""</f>
        <v/>
      </c>
      <c r="AN129" s="111" t="str">
        <f>IF((LEN(Tabel1[[#This Row],[PPO code 4]])&lt;1),"",_xlfn.XLOOKUP(Tabel1[[#This Row],[PPO code 4]],Activiteitenoverzicht[PO - code],Activiteitenoverzicht[Jaar- freq],0))</f>
        <v/>
      </c>
      <c r="AO129" s="121"/>
      <c r="AP129" s="123">
        <f>IF(ISNUMBER(Tabel1[[#This Row],[Freq 1]]),Tabel1[[#This Row],[Freq 1]]*Tabel1[[#This Row],[Prijs 1]],0)</f>
        <v>0</v>
      </c>
      <c r="AQ129" s="124">
        <f>IF(ISNUMBER(Tabel1[[#This Row],[Freq 2]]),Tabel1[[#This Row],[Freq 2]]*Tabel1[[#This Row],[Prijs 2]],0)</f>
        <v>0</v>
      </c>
      <c r="AR129" s="124">
        <f>IF(ISNUMBER(Tabel1[[#This Row],[Freq 3]]),Tabel1[[#This Row],[Freq 3]]*Tabel1[[#This Row],[Prijs 3]],0)</f>
        <v>0</v>
      </c>
      <c r="AS129" s="124">
        <f>IF(ISNUMBER(Tabel1[[#This Row],[Freq 4]]),Tabel1[[#This Row],[Freq 4]]*Tabel1[[#This Row],[Prijs 4]],0)</f>
        <v>0</v>
      </c>
      <c r="AT129" s="125">
        <f>SUM(Tabel1[[#This Row],[Totaal 1]:[Totaal 4]])</f>
        <v>0</v>
      </c>
    </row>
    <row r="130" spans="1:46" ht="14.25" customHeight="1" x14ac:dyDescent="0.2">
      <c r="A130" s="111">
        <v>1</v>
      </c>
      <c r="B130" s="111" t="s">
        <v>68</v>
      </c>
      <c r="C130" s="111" t="s">
        <v>69</v>
      </c>
      <c r="D130" s="111" t="s">
        <v>70</v>
      </c>
      <c r="E130" s="111">
        <v>10994</v>
      </c>
      <c r="F130" s="111" t="s">
        <v>355</v>
      </c>
      <c r="G130" s="32" t="s">
        <v>351</v>
      </c>
      <c r="H130" s="112" t="str">
        <f>_xlfn.XLOOKUP(Tabel1[[#This Row],[NLSfB]],OpnameTabel[NL-SfB],OpnameTabel[Omschrijving],"",0,1)</f>
        <v>Brandslanghaspel</v>
      </c>
      <c r="I130" s="32" t="str">
        <f>_xlfn.XLOOKUP(Tabel1[[#This Row],[NLSfB]],OpnameTabel[NL-SfB],OpnameTabel[Categorie],"",0,1)</f>
        <v>Werktuigkundige brandveiligheid</v>
      </c>
      <c r="J130" s="32" t="s">
        <v>104</v>
      </c>
      <c r="L130" s="32">
        <v>7</v>
      </c>
      <c r="M130" s="32">
        <v>2008</v>
      </c>
      <c r="N130" s="32" t="s">
        <v>85</v>
      </c>
      <c r="O130" s="32" t="s">
        <v>77</v>
      </c>
      <c r="P130" s="32" t="str">
        <f>_xlfn.XLOOKUP(Tabel1[[#This Row],[NLSfB]],OpnameTabel[NL-SfB],OpnameTabel[Kenmerkvraag 4],"",0,1)&amp;""</f>
        <v>Lengte slang [m1]</v>
      </c>
      <c r="Q130" s="33" t="s">
        <v>77</v>
      </c>
      <c r="R130" s="33" t="str">
        <f>_xlfn.XLOOKUP(Tabel1[[#This Row],[NLSfB]],OpnameTabel[NL-SfB],OpnameTabel[Kenmerkvraag 5],"",0,1)&amp;""</f>
        <v/>
      </c>
      <c r="T130" s="33" t="str">
        <f>_xlfn.XLOOKUP(Tabel1[[#This Row],[NLSfB]],OpnameTabel[NL-SfB],OpnameTabel[Kenmerkvraag 6],"",0,1)&amp;""</f>
        <v/>
      </c>
      <c r="V130" s="33" t="str">
        <f>_xlfn.XLOOKUP(Tabel1[[#This Row],[NLSfB]],OpnameTabel[NL-SfB],OpnameTabel[Kenmerkvraag 7],"",0,1)&amp;""</f>
        <v/>
      </c>
      <c r="X130" s="33" t="str">
        <f>_xlfn.XLOOKUP(Tabel1[[#This Row],[NLSfB]],OpnameTabel[NL-SfB],OpnameTabel[Kenmerkvraag 8],"",0,1)&amp;""</f>
        <v/>
      </c>
      <c r="Z130" s="33" t="str">
        <f>_xlfn.XLOOKUP(Tabel1[[#This Row],[NLSfB]],OpnameTabel[NL-SfB],OpnameTabel[Kenmerkvraag 9],"",0,1)&amp;""</f>
        <v/>
      </c>
      <c r="AB130" s="33" t="str">
        <f>_xlfn.XLOOKUP(Tabel1[[#This Row],[NLSfB]],OpnameTabel[NL-SfB],OpnameTabel[Kenmerkvraag 10],"",0,1)&amp;""</f>
        <v/>
      </c>
      <c r="AD130" s="120" t="str">
        <f>_xlfn.XLOOKUP(Tabel1[[#This Row],[NLSfB]],OpnameTabel[NL-SfB],OpnameTabel[PPO1],"",0,1)&amp;""</f>
        <v>BRND010-A</v>
      </c>
      <c r="AE130" s="112">
        <f>IF((LEN(Tabel1[[#This Row],[PPO code 1]])&lt;1),"",_xlfn.XLOOKUP(Tabel1[[#This Row],[PPO code 1]],Activiteitenoverzicht[PO - code],Activiteitenoverzicht[Jaar- freq],0))</f>
        <v>1</v>
      </c>
      <c r="AF130" s="121"/>
      <c r="AG130" s="122" t="str">
        <f>_xlfn.XLOOKUP(Tabel1[[#This Row],[NLSfB]],OpnameTabel[NL-SfB],OpnameTabel[PPO2],"",0,1)&amp;""</f>
        <v>BRND010-K</v>
      </c>
      <c r="AH130" s="111">
        <f>IF((LEN(Tabel1[[#This Row],[PPO code 2]])&lt;1),"",_xlfn.XLOOKUP(Tabel1[[#This Row],[PPO code 2]],Activiteitenoverzicht[PO - code],Activiteitenoverzicht[Jaar- freq],0))</f>
        <v>0.2</v>
      </c>
      <c r="AI130" s="121"/>
      <c r="AJ130" s="122" t="str">
        <f>_xlfn.XLOOKUP(Tabel1[[#This Row],[NLSfB]],OpnameTabel[NL-SfB],OpnameTabel[PPO3],"",0,1)&amp;""</f>
        <v/>
      </c>
      <c r="AK130" s="111" t="str">
        <f>IF((LEN(Tabel1[[#This Row],[PPO code 3]])&lt;1),"",_xlfn.XLOOKUP(Tabel1[[#This Row],[PPO code 3]],Activiteitenoverzicht[PO - code],Activiteitenoverzicht[Jaar- freq],0))</f>
        <v/>
      </c>
      <c r="AL130" s="121"/>
      <c r="AM130" s="122" t="str">
        <f>_xlfn.XLOOKUP(Tabel1[[#This Row],[NLSfB]],OpnameTabel[NL-SfB],OpnameTabel[PPO4],"",0,1)&amp;""</f>
        <v/>
      </c>
      <c r="AN130" s="111" t="str">
        <f>IF((LEN(Tabel1[[#This Row],[PPO code 4]])&lt;1),"",_xlfn.XLOOKUP(Tabel1[[#This Row],[PPO code 4]],Activiteitenoverzicht[PO - code],Activiteitenoverzicht[Jaar- freq],0))</f>
        <v/>
      </c>
      <c r="AO130" s="121"/>
      <c r="AP130" s="123">
        <f>IF(ISNUMBER(Tabel1[[#This Row],[Freq 1]]),Tabel1[[#This Row],[Freq 1]]*Tabel1[[#This Row],[Prijs 1]],0)</f>
        <v>0</v>
      </c>
      <c r="AQ130" s="124">
        <f>IF(ISNUMBER(Tabel1[[#This Row],[Freq 2]]),Tabel1[[#This Row],[Freq 2]]*Tabel1[[#This Row],[Prijs 2]],0)</f>
        <v>0</v>
      </c>
      <c r="AR130" s="124">
        <f>IF(ISNUMBER(Tabel1[[#This Row],[Freq 3]]),Tabel1[[#This Row],[Freq 3]]*Tabel1[[#This Row],[Prijs 3]],0)</f>
        <v>0</v>
      </c>
      <c r="AS130" s="124">
        <f>IF(ISNUMBER(Tabel1[[#This Row],[Freq 4]]),Tabel1[[#This Row],[Freq 4]]*Tabel1[[#This Row],[Prijs 4]],0)</f>
        <v>0</v>
      </c>
      <c r="AT130" s="125">
        <f>SUM(Tabel1[[#This Row],[Totaal 1]:[Totaal 4]])</f>
        <v>0</v>
      </c>
    </row>
    <row r="131" spans="1:46" ht="14.25" customHeight="1" x14ac:dyDescent="0.2">
      <c r="A131" s="111">
        <v>1</v>
      </c>
      <c r="B131" s="111" t="s">
        <v>68</v>
      </c>
      <c r="C131" s="111" t="s">
        <v>69</v>
      </c>
      <c r="D131" s="111" t="s">
        <v>70</v>
      </c>
      <c r="E131" s="111">
        <v>10994</v>
      </c>
      <c r="F131" s="111" t="s">
        <v>356</v>
      </c>
      <c r="G131" s="32" t="s">
        <v>351</v>
      </c>
      <c r="H131" s="112" t="str">
        <f>_xlfn.XLOOKUP(Tabel1[[#This Row],[NLSfB]],OpnameTabel[NL-SfB],OpnameTabel[Omschrijving],"",0,1)</f>
        <v>Brandslanghaspel</v>
      </c>
      <c r="I131" s="32" t="str">
        <f>_xlfn.XLOOKUP(Tabel1[[#This Row],[NLSfB]],OpnameTabel[NL-SfB],OpnameTabel[Categorie],"",0,1)</f>
        <v>Werktuigkundige brandveiligheid</v>
      </c>
      <c r="J131" s="32" t="s">
        <v>107</v>
      </c>
      <c r="L131" s="32">
        <v>5</v>
      </c>
      <c r="M131" s="32">
        <v>2008</v>
      </c>
      <c r="N131" s="32" t="s">
        <v>85</v>
      </c>
      <c r="O131" s="32" t="s">
        <v>77</v>
      </c>
      <c r="P131" s="32" t="str">
        <f>_xlfn.XLOOKUP(Tabel1[[#This Row],[NLSfB]],OpnameTabel[NL-SfB],OpnameTabel[Kenmerkvraag 4],"",0,1)&amp;""</f>
        <v>Lengte slang [m1]</v>
      </c>
      <c r="Q131" s="33" t="s">
        <v>77</v>
      </c>
      <c r="R131" s="33" t="str">
        <f>_xlfn.XLOOKUP(Tabel1[[#This Row],[NLSfB]],OpnameTabel[NL-SfB],OpnameTabel[Kenmerkvraag 5],"",0,1)&amp;""</f>
        <v/>
      </c>
      <c r="T131" s="33" t="str">
        <f>_xlfn.XLOOKUP(Tabel1[[#This Row],[NLSfB]],OpnameTabel[NL-SfB],OpnameTabel[Kenmerkvraag 6],"",0,1)&amp;""</f>
        <v/>
      </c>
      <c r="V131" s="33" t="str">
        <f>_xlfn.XLOOKUP(Tabel1[[#This Row],[NLSfB]],OpnameTabel[NL-SfB],OpnameTabel[Kenmerkvraag 7],"",0,1)&amp;""</f>
        <v/>
      </c>
      <c r="X131" s="33" t="str">
        <f>_xlfn.XLOOKUP(Tabel1[[#This Row],[NLSfB]],OpnameTabel[NL-SfB],OpnameTabel[Kenmerkvraag 8],"",0,1)&amp;""</f>
        <v/>
      </c>
      <c r="Z131" s="33" t="str">
        <f>_xlfn.XLOOKUP(Tabel1[[#This Row],[NLSfB]],OpnameTabel[NL-SfB],OpnameTabel[Kenmerkvraag 9],"",0,1)&amp;""</f>
        <v/>
      </c>
      <c r="AB131" s="33" t="str">
        <f>_xlfn.XLOOKUP(Tabel1[[#This Row],[NLSfB]],OpnameTabel[NL-SfB],OpnameTabel[Kenmerkvraag 10],"",0,1)&amp;""</f>
        <v/>
      </c>
      <c r="AD131" s="120" t="str">
        <f>_xlfn.XLOOKUP(Tabel1[[#This Row],[NLSfB]],OpnameTabel[NL-SfB],OpnameTabel[PPO1],"",0,1)&amp;""</f>
        <v>BRND010-A</v>
      </c>
      <c r="AE131" s="112">
        <f>IF((LEN(Tabel1[[#This Row],[PPO code 1]])&lt;1),"",_xlfn.XLOOKUP(Tabel1[[#This Row],[PPO code 1]],Activiteitenoverzicht[PO - code],Activiteitenoverzicht[Jaar- freq],0))</f>
        <v>1</v>
      </c>
      <c r="AF131" s="121"/>
      <c r="AG131" s="122" t="str">
        <f>_xlfn.XLOOKUP(Tabel1[[#This Row],[NLSfB]],OpnameTabel[NL-SfB],OpnameTabel[PPO2],"",0,1)&amp;""</f>
        <v>BRND010-K</v>
      </c>
      <c r="AH131" s="111">
        <f>IF((LEN(Tabel1[[#This Row],[PPO code 2]])&lt;1),"",_xlfn.XLOOKUP(Tabel1[[#This Row],[PPO code 2]],Activiteitenoverzicht[PO - code],Activiteitenoverzicht[Jaar- freq],0))</f>
        <v>0.2</v>
      </c>
      <c r="AI131" s="121"/>
      <c r="AJ131" s="122" t="str">
        <f>_xlfn.XLOOKUP(Tabel1[[#This Row],[NLSfB]],OpnameTabel[NL-SfB],OpnameTabel[PPO3],"",0,1)&amp;""</f>
        <v/>
      </c>
      <c r="AK131" s="111" t="str">
        <f>IF((LEN(Tabel1[[#This Row],[PPO code 3]])&lt;1),"",_xlfn.XLOOKUP(Tabel1[[#This Row],[PPO code 3]],Activiteitenoverzicht[PO - code],Activiteitenoverzicht[Jaar- freq],0))</f>
        <v/>
      </c>
      <c r="AL131" s="121"/>
      <c r="AM131" s="122" t="str">
        <f>_xlfn.XLOOKUP(Tabel1[[#This Row],[NLSfB]],OpnameTabel[NL-SfB],OpnameTabel[PPO4],"",0,1)&amp;""</f>
        <v/>
      </c>
      <c r="AN131" s="111" t="str">
        <f>IF((LEN(Tabel1[[#This Row],[PPO code 4]])&lt;1),"",_xlfn.XLOOKUP(Tabel1[[#This Row],[PPO code 4]],Activiteitenoverzicht[PO - code],Activiteitenoverzicht[Jaar- freq],0))</f>
        <v/>
      </c>
      <c r="AO131" s="121"/>
      <c r="AP131" s="123">
        <f>IF(ISNUMBER(Tabel1[[#This Row],[Freq 1]]),Tabel1[[#This Row],[Freq 1]]*Tabel1[[#This Row],[Prijs 1]],0)</f>
        <v>0</v>
      </c>
      <c r="AQ131" s="124">
        <f>IF(ISNUMBER(Tabel1[[#This Row],[Freq 2]]),Tabel1[[#This Row],[Freq 2]]*Tabel1[[#This Row],[Prijs 2]],0)</f>
        <v>0</v>
      </c>
      <c r="AR131" s="124">
        <f>IF(ISNUMBER(Tabel1[[#This Row],[Freq 3]]),Tabel1[[#This Row],[Freq 3]]*Tabel1[[#This Row],[Prijs 3]],0)</f>
        <v>0</v>
      </c>
      <c r="AS131" s="124">
        <f>IF(ISNUMBER(Tabel1[[#This Row],[Freq 4]]),Tabel1[[#This Row],[Freq 4]]*Tabel1[[#This Row],[Prijs 4]],0)</f>
        <v>0</v>
      </c>
      <c r="AT131" s="125">
        <f>SUM(Tabel1[[#This Row],[Totaal 1]:[Totaal 4]])</f>
        <v>0</v>
      </c>
    </row>
    <row r="132" spans="1:46" ht="14.25" customHeight="1" x14ac:dyDescent="0.2">
      <c r="A132" s="32">
        <v>2</v>
      </c>
      <c r="B132" s="32" t="s">
        <v>357</v>
      </c>
      <c r="C132" s="111" t="s">
        <v>358</v>
      </c>
      <c r="D132" s="32" t="s">
        <v>70</v>
      </c>
      <c r="E132" s="32">
        <v>11465</v>
      </c>
      <c r="F132" s="32" t="s">
        <v>359</v>
      </c>
      <c r="G132" s="32" t="s">
        <v>72</v>
      </c>
      <c r="H132" s="112" t="str">
        <f>_xlfn.XLOOKUP(Tabel1[[#This Row],[NLSfB]],OpnameTabel[NL-SfB],OpnameTabel[Omschrijving],"",0,1)</f>
        <v>Toegang kantel- overheaddeur</v>
      </c>
      <c r="I132" s="32" t="str">
        <f>_xlfn.XLOOKUP(Tabel1[[#This Row],[NLSfB]],OpnameTabel[NL-SfB],OpnameTabel[Categorie],"",0,1)</f>
        <v>Ramen en deuren</v>
      </c>
      <c r="J132" s="32" t="s">
        <v>360</v>
      </c>
      <c r="L132" s="32">
        <v>1</v>
      </c>
      <c r="M132" s="32">
        <v>2016</v>
      </c>
      <c r="N132" s="32" t="s">
        <v>74</v>
      </c>
      <c r="O132" s="32" t="s">
        <v>77</v>
      </c>
      <c r="P132" s="32" t="str">
        <f>_xlfn.XLOOKUP(Tabel1[[#This Row],[NLSfB]],OpnameTabel[NL-SfB],OpnameTabel[Kenmerkvraag 4],"",0,1)&amp;""</f>
        <v xml:space="preserve">Aandrijving </v>
      </c>
      <c r="Q132" s="33" t="s">
        <v>77</v>
      </c>
      <c r="R132" s="33" t="str">
        <f>_xlfn.XLOOKUP(Tabel1[[#This Row],[NLSfB]],OpnameTabel[NL-SfB],OpnameTabel[Kenmerkvraag 5],"",0,1)&amp;""</f>
        <v>Hoogte [m]</v>
      </c>
      <c r="S132" s="33">
        <v>3</v>
      </c>
      <c r="T132" s="33" t="str">
        <f>_xlfn.XLOOKUP(Tabel1[[#This Row],[NLSfB]],OpnameTabel[NL-SfB],OpnameTabel[Kenmerkvraag 6],"",0,1)&amp;""</f>
        <v>Breedte [m]</v>
      </c>
      <c r="U132" s="33">
        <v>3</v>
      </c>
      <c r="V132" s="33" t="str">
        <f>_xlfn.XLOOKUP(Tabel1[[#This Row],[NLSfB]],OpnameTabel[NL-SfB],OpnameTabel[Kenmerkvraag 7],"",0,1)&amp;""</f>
        <v>Vluchtweg</v>
      </c>
      <c r="W132" s="33" t="s">
        <v>361</v>
      </c>
      <c r="X132" s="33" t="str">
        <f>_xlfn.XLOOKUP(Tabel1[[#This Row],[NLSfB]],OpnameTabel[NL-SfB],OpnameTabel[Kenmerkvraag 8],"",0,1)&amp;""</f>
        <v>Afstandsbed. [stuks]</v>
      </c>
      <c r="Y132" s="33" t="s">
        <v>77</v>
      </c>
      <c r="Z132" s="33" t="str">
        <f>_xlfn.XLOOKUP(Tabel1[[#This Row],[NLSfB]],OpnameTabel[NL-SfB],OpnameTabel[Kenmerkvraag 9],"",0,1)&amp;""</f>
        <v/>
      </c>
      <c r="AB132" s="33" t="str">
        <f>_xlfn.XLOOKUP(Tabel1[[#This Row],[NLSfB]],OpnameTabel[NL-SfB],OpnameTabel[Kenmerkvraag 10],"",0,1)&amp;""</f>
        <v/>
      </c>
      <c r="AD132" s="120" t="str">
        <f>_xlfn.XLOOKUP(Tabel1[[#This Row],[NLSfB]],OpnameTabel[NL-SfB],OpnameTabel[PPO1],"",0,1)&amp;""</f>
        <v>TG050-A</v>
      </c>
      <c r="AE132" s="112">
        <f>IF((LEN(Tabel1[[#This Row],[PPO code 1]])&lt;1),"",_xlfn.XLOOKUP(Tabel1[[#This Row],[PPO code 1]],Activiteitenoverzicht[PO - code],Activiteitenoverzicht[Jaar- freq],0))</f>
        <v>1</v>
      </c>
      <c r="AF132" s="121"/>
      <c r="AG132" s="122" t="str">
        <f>_xlfn.XLOOKUP(Tabel1[[#This Row],[NLSfB]],OpnameTabel[NL-SfB],OpnameTabel[PPO2],"",0,1)&amp;""</f>
        <v/>
      </c>
      <c r="AH132" s="111" t="str">
        <f>IF((LEN(Tabel1[[#This Row],[PPO code 2]])&lt;1),"",_xlfn.XLOOKUP(Tabel1[[#This Row],[PPO code 2]],Activiteitenoverzicht[PO - code],Activiteitenoverzicht[Jaar- freq],0))</f>
        <v/>
      </c>
      <c r="AI132" s="121"/>
      <c r="AJ132" s="122" t="str">
        <f>_xlfn.XLOOKUP(Tabel1[[#This Row],[NLSfB]],OpnameTabel[NL-SfB],OpnameTabel[PPO3],"",0,1)&amp;""</f>
        <v/>
      </c>
      <c r="AK132" s="111" t="str">
        <f>IF((LEN(Tabel1[[#This Row],[PPO code 3]])&lt;1),"",_xlfn.XLOOKUP(Tabel1[[#This Row],[PPO code 3]],Activiteitenoverzicht[PO - code],Activiteitenoverzicht[Jaar- freq],0))</f>
        <v/>
      </c>
      <c r="AL132" s="121"/>
      <c r="AM132" s="122" t="str">
        <f>_xlfn.XLOOKUP(Tabel1[[#This Row],[NLSfB]],OpnameTabel[NL-SfB],OpnameTabel[PPO4],"",0,1)&amp;""</f>
        <v/>
      </c>
      <c r="AN132" s="111" t="str">
        <f>IF((LEN(Tabel1[[#This Row],[PPO code 4]])&lt;1),"",_xlfn.XLOOKUP(Tabel1[[#This Row],[PPO code 4]],Activiteitenoverzicht[PO - code],Activiteitenoverzicht[Jaar- freq],0))</f>
        <v/>
      </c>
      <c r="AO132" s="121"/>
      <c r="AP132" s="123">
        <f>IF(ISNUMBER(Tabel1[[#This Row],[Freq 1]]),Tabel1[[#This Row],[Freq 1]]*Tabel1[[#This Row],[Prijs 1]],0)</f>
        <v>0</v>
      </c>
      <c r="AQ132" s="124">
        <f>IF(ISNUMBER(Tabel1[[#This Row],[Freq 2]]),Tabel1[[#This Row],[Freq 2]]*Tabel1[[#This Row],[Prijs 2]],0)</f>
        <v>0</v>
      </c>
      <c r="AR132" s="124">
        <f>IF(ISNUMBER(Tabel1[[#This Row],[Freq 3]]),Tabel1[[#This Row],[Freq 3]]*Tabel1[[#This Row],[Prijs 3]],0)</f>
        <v>0</v>
      </c>
      <c r="AS132" s="124">
        <f>IF(ISNUMBER(Tabel1[[#This Row],[Freq 4]]),Tabel1[[#This Row],[Freq 4]]*Tabel1[[#This Row],[Prijs 4]],0)</f>
        <v>0</v>
      </c>
      <c r="AT132" s="125">
        <f>SUM(Tabel1[[#This Row],[Totaal 1]:[Totaal 4]])</f>
        <v>0</v>
      </c>
    </row>
    <row r="133" spans="1:46" ht="14.25" customHeight="1" x14ac:dyDescent="0.2">
      <c r="A133" s="32">
        <v>2</v>
      </c>
      <c r="B133" s="32" t="s">
        <v>357</v>
      </c>
      <c r="C133" s="111" t="s">
        <v>358</v>
      </c>
      <c r="D133" s="32" t="s">
        <v>70</v>
      </c>
      <c r="E133" s="32">
        <v>11465</v>
      </c>
      <c r="F133" s="32" t="s">
        <v>362</v>
      </c>
      <c r="G133" s="32" t="s">
        <v>296</v>
      </c>
      <c r="H133" s="112" t="str">
        <f>_xlfn.XLOOKUP(Tabel1[[#This Row],[NLSfB]],OpnameTabel[NL-SfB],OpnameTabel[Omschrijving],"",0,1)</f>
        <v>Waterpomp warmtapwater</v>
      </c>
      <c r="I133" s="32" t="str">
        <f>_xlfn.XLOOKUP(Tabel1[[#This Row],[NLSfB]],OpnameTabel[NL-SfB],OpnameTabel[Categorie],"",0,1)</f>
        <v>Water</v>
      </c>
      <c r="J133" s="32" t="s">
        <v>107</v>
      </c>
      <c r="L133" s="32">
        <v>1</v>
      </c>
      <c r="M133" s="32">
        <v>2012</v>
      </c>
      <c r="N133" s="32" t="s">
        <v>297</v>
      </c>
      <c r="O133" s="32" t="s">
        <v>363</v>
      </c>
      <c r="P133" s="32" t="str">
        <f>_xlfn.XLOOKUP(Tabel1[[#This Row],[NLSfB]],OpnameTabel[NL-SfB],OpnameTabel[Kenmerkvraag 4],"",0,1)&amp;""</f>
        <v>Max. debiet [m3/h]</v>
      </c>
      <c r="Q133" s="33" t="s">
        <v>77</v>
      </c>
      <c r="R133" s="33" t="str">
        <f>_xlfn.XLOOKUP(Tabel1[[#This Row],[NLSfB]],OpnameTabel[NL-SfB],OpnameTabel[Kenmerkvraag 5],"",0,1)&amp;""</f>
        <v>Opvoerhoogte [kPa]</v>
      </c>
      <c r="S133" s="33" t="s">
        <v>77</v>
      </c>
      <c r="T133" s="33" t="str">
        <f>_xlfn.XLOOKUP(Tabel1[[#This Row],[NLSfB]],OpnameTabel[NL-SfB],OpnameTabel[Kenmerkvraag 6],"",0,1)&amp;""</f>
        <v/>
      </c>
      <c r="V133" s="33" t="str">
        <f>_xlfn.XLOOKUP(Tabel1[[#This Row],[NLSfB]],OpnameTabel[NL-SfB],OpnameTabel[Kenmerkvraag 7],"",0,1)&amp;""</f>
        <v/>
      </c>
      <c r="X133" s="33" t="str">
        <f>_xlfn.XLOOKUP(Tabel1[[#This Row],[NLSfB]],OpnameTabel[NL-SfB],OpnameTabel[Kenmerkvraag 8],"",0,1)&amp;""</f>
        <v/>
      </c>
      <c r="Z133" s="33" t="str">
        <f>_xlfn.XLOOKUP(Tabel1[[#This Row],[NLSfB]],OpnameTabel[NL-SfB],OpnameTabel[Kenmerkvraag 9],"",0,1)&amp;""</f>
        <v/>
      </c>
      <c r="AB133" s="33" t="str">
        <f>_xlfn.XLOOKUP(Tabel1[[#This Row],[NLSfB]],OpnameTabel[NL-SfB],OpnameTabel[Kenmerkvraag 10],"",0,1)&amp;""</f>
        <v/>
      </c>
      <c r="AD133" s="120" t="str">
        <f>_xlfn.XLOOKUP(Tabel1[[#This Row],[NLSfB]],OpnameTabel[NL-SfB],OpnameTabel[PPO1],"",0,1)&amp;""</f>
        <v>WTR100-A</v>
      </c>
      <c r="AE133" s="112">
        <f>IF((LEN(Tabel1[[#This Row],[PPO code 1]])&lt;1),"",_xlfn.XLOOKUP(Tabel1[[#This Row],[PPO code 1]],Activiteitenoverzicht[PO - code],Activiteitenoverzicht[Jaar- freq],0))</f>
        <v>1</v>
      </c>
      <c r="AF133" s="121"/>
      <c r="AG133" s="122" t="str">
        <f>_xlfn.XLOOKUP(Tabel1[[#This Row],[NLSfB]],OpnameTabel[NL-SfB],OpnameTabel[PPO2],"",0,1)&amp;""</f>
        <v/>
      </c>
      <c r="AH133" s="111" t="str">
        <f>IF((LEN(Tabel1[[#This Row],[PPO code 2]])&lt;1),"",_xlfn.XLOOKUP(Tabel1[[#This Row],[PPO code 2]],Activiteitenoverzicht[PO - code],Activiteitenoverzicht[Jaar- freq],0))</f>
        <v/>
      </c>
      <c r="AI133" s="121"/>
      <c r="AJ133" s="122" t="str">
        <f>_xlfn.XLOOKUP(Tabel1[[#This Row],[NLSfB]],OpnameTabel[NL-SfB],OpnameTabel[PPO3],"",0,1)&amp;""</f>
        <v/>
      </c>
      <c r="AK133" s="111" t="str">
        <f>IF((LEN(Tabel1[[#This Row],[PPO code 3]])&lt;1),"",_xlfn.XLOOKUP(Tabel1[[#This Row],[PPO code 3]],Activiteitenoverzicht[PO - code],Activiteitenoverzicht[Jaar- freq],0))</f>
        <v/>
      </c>
      <c r="AL133" s="121"/>
      <c r="AM133" s="122" t="str">
        <f>_xlfn.XLOOKUP(Tabel1[[#This Row],[NLSfB]],OpnameTabel[NL-SfB],OpnameTabel[PPO4],"",0,1)&amp;""</f>
        <v/>
      </c>
      <c r="AN133" s="111" t="str">
        <f>IF((LEN(Tabel1[[#This Row],[PPO code 4]])&lt;1),"",_xlfn.XLOOKUP(Tabel1[[#This Row],[PPO code 4]],Activiteitenoverzicht[PO - code],Activiteitenoverzicht[Jaar- freq],0))</f>
        <v/>
      </c>
      <c r="AO133" s="121"/>
      <c r="AP133" s="123">
        <f>IF(ISNUMBER(Tabel1[[#This Row],[Freq 1]]),Tabel1[[#This Row],[Freq 1]]*Tabel1[[#This Row],[Prijs 1]],0)</f>
        <v>0</v>
      </c>
      <c r="AQ133" s="124">
        <f>IF(ISNUMBER(Tabel1[[#This Row],[Freq 2]]),Tabel1[[#This Row],[Freq 2]]*Tabel1[[#This Row],[Prijs 2]],0)</f>
        <v>0</v>
      </c>
      <c r="AR133" s="124">
        <f>IF(ISNUMBER(Tabel1[[#This Row],[Freq 3]]),Tabel1[[#This Row],[Freq 3]]*Tabel1[[#This Row],[Prijs 3]],0)</f>
        <v>0</v>
      </c>
      <c r="AS133" s="124">
        <f>IF(ISNUMBER(Tabel1[[#This Row],[Freq 4]]),Tabel1[[#This Row],[Freq 4]]*Tabel1[[#This Row],[Prijs 4]],0)</f>
        <v>0</v>
      </c>
      <c r="AT133" s="125">
        <f>SUM(Tabel1[[#This Row],[Totaal 1]:[Totaal 4]])</f>
        <v>0</v>
      </c>
    </row>
    <row r="134" spans="1:46" ht="14.25" customHeight="1" x14ac:dyDescent="0.2">
      <c r="A134" s="32">
        <v>2</v>
      </c>
      <c r="B134" s="32" t="s">
        <v>357</v>
      </c>
      <c r="C134" s="111" t="s">
        <v>358</v>
      </c>
      <c r="D134" s="32" t="s">
        <v>70</v>
      </c>
      <c r="E134" s="32">
        <v>11465</v>
      </c>
      <c r="F134" s="32" t="s">
        <v>364</v>
      </c>
      <c r="G134" s="32" t="s">
        <v>365</v>
      </c>
      <c r="H134" s="112" t="str">
        <f>_xlfn.XLOOKUP(Tabel1[[#This Row],[NLSfB]],OpnameTabel[NL-SfB],OpnameTabel[Omschrijving],"",0,1)</f>
        <v>Regeling (thermostaat, WRT)</v>
      </c>
      <c r="I134" s="32" t="str">
        <f>_xlfn.XLOOKUP(Tabel1[[#This Row],[NLSfB]],OpnameTabel[NL-SfB],OpnameTabel[Categorie],"",0,1)</f>
        <v>Meet- en regelinstallaties</v>
      </c>
      <c r="J134" s="32" t="s">
        <v>366</v>
      </c>
      <c r="K134" s="32" t="s">
        <v>367</v>
      </c>
      <c r="L134" s="32">
        <v>1</v>
      </c>
      <c r="M134" s="32">
        <v>2012</v>
      </c>
      <c r="N134" s="32" t="s">
        <v>266</v>
      </c>
      <c r="O134" s="32" t="s">
        <v>368</v>
      </c>
      <c r="P134" s="32" t="str">
        <f>_xlfn.XLOOKUP(Tabel1[[#This Row],[NLSfB]],OpnameTabel[NL-SfB],OpnameTabel[Kenmerkvraag 4],"",0,1)&amp;""</f>
        <v/>
      </c>
      <c r="Q134" s="33"/>
      <c r="R134" s="33" t="str">
        <f>_xlfn.XLOOKUP(Tabel1[[#This Row],[NLSfB]],OpnameTabel[NL-SfB],OpnameTabel[Kenmerkvraag 5],"",0,1)&amp;""</f>
        <v/>
      </c>
      <c r="T134" s="33" t="str">
        <f>_xlfn.XLOOKUP(Tabel1[[#This Row],[NLSfB]],OpnameTabel[NL-SfB],OpnameTabel[Kenmerkvraag 6],"",0,1)&amp;""</f>
        <v/>
      </c>
      <c r="V134" s="33" t="str">
        <f>_xlfn.XLOOKUP(Tabel1[[#This Row],[NLSfB]],OpnameTabel[NL-SfB],OpnameTabel[Kenmerkvraag 7],"",0,1)&amp;""</f>
        <v/>
      </c>
      <c r="X134" s="33" t="str">
        <f>_xlfn.XLOOKUP(Tabel1[[#This Row],[NLSfB]],OpnameTabel[NL-SfB],OpnameTabel[Kenmerkvraag 8],"",0,1)&amp;""</f>
        <v/>
      </c>
      <c r="Z134" s="33" t="str">
        <f>_xlfn.XLOOKUP(Tabel1[[#This Row],[NLSfB]],OpnameTabel[NL-SfB],OpnameTabel[Kenmerkvraag 9],"",0,1)&amp;""</f>
        <v/>
      </c>
      <c r="AB134" s="33" t="str">
        <f>_xlfn.XLOOKUP(Tabel1[[#This Row],[NLSfB]],OpnameTabel[NL-SfB],OpnameTabel[Kenmerkvraag 10],"",0,1)&amp;""</f>
        <v/>
      </c>
      <c r="AD134" s="120" t="str">
        <f>_xlfn.XLOOKUP(Tabel1[[#This Row],[NLSfB]],OpnameTabel[NL-SfB],OpnameTabel[PPO1],"",0,1)&amp;""</f>
        <v>RGL010-A</v>
      </c>
      <c r="AE134" s="112">
        <f>IF((LEN(Tabel1[[#This Row],[PPO code 1]])&lt;1),"",_xlfn.XLOOKUP(Tabel1[[#This Row],[PPO code 1]],Activiteitenoverzicht[PO - code],Activiteitenoverzicht[Jaar- freq],0))</f>
        <v>1</v>
      </c>
      <c r="AF134" s="121"/>
      <c r="AG134" s="122" t="str">
        <f>_xlfn.XLOOKUP(Tabel1[[#This Row],[NLSfB]],OpnameTabel[NL-SfB],OpnameTabel[PPO2],"",0,1)&amp;""</f>
        <v/>
      </c>
      <c r="AH134" s="111" t="str">
        <f>IF((LEN(Tabel1[[#This Row],[PPO code 2]])&lt;1),"",_xlfn.XLOOKUP(Tabel1[[#This Row],[PPO code 2]],Activiteitenoverzicht[PO - code],Activiteitenoverzicht[Jaar- freq],0))</f>
        <v/>
      </c>
      <c r="AI134" s="121"/>
      <c r="AJ134" s="122" t="str">
        <f>_xlfn.XLOOKUP(Tabel1[[#This Row],[NLSfB]],OpnameTabel[NL-SfB],OpnameTabel[PPO3],"",0,1)&amp;""</f>
        <v/>
      </c>
      <c r="AK134" s="111" t="str">
        <f>IF((LEN(Tabel1[[#This Row],[PPO code 3]])&lt;1),"",_xlfn.XLOOKUP(Tabel1[[#This Row],[PPO code 3]],Activiteitenoverzicht[PO - code],Activiteitenoverzicht[Jaar- freq],0))</f>
        <v/>
      </c>
      <c r="AL134" s="121"/>
      <c r="AM134" s="122" t="str">
        <f>_xlfn.XLOOKUP(Tabel1[[#This Row],[NLSfB]],OpnameTabel[NL-SfB],OpnameTabel[PPO4],"",0,1)&amp;""</f>
        <v/>
      </c>
      <c r="AN134" s="111" t="str">
        <f>IF((LEN(Tabel1[[#This Row],[PPO code 4]])&lt;1),"",_xlfn.XLOOKUP(Tabel1[[#This Row],[PPO code 4]],Activiteitenoverzicht[PO - code],Activiteitenoverzicht[Jaar- freq],0))</f>
        <v/>
      </c>
      <c r="AO134" s="121"/>
      <c r="AP134" s="123">
        <f>IF(ISNUMBER(Tabel1[[#This Row],[Freq 1]]),Tabel1[[#This Row],[Freq 1]]*Tabel1[[#This Row],[Prijs 1]],0)</f>
        <v>0</v>
      </c>
      <c r="AQ134" s="124">
        <f>IF(ISNUMBER(Tabel1[[#This Row],[Freq 2]]),Tabel1[[#This Row],[Freq 2]]*Tabel1[[#This Row],[Prijs 2]],0)</f>
        <v>0</v>
      </c>
      <c r="AR134" s="124">
        <f>IF(ISNUMBER(Tabel1[[#This Row],[Freq 3]]),Tabel1[[#This Row],[Freq 3]]*Tabel1[[#This Row],[Prijs 3]],0)</f>
        <v>0</v>
      </c>
      <c r="AS134" s="124">
        <f>IF(ISNUMBER(Tabel1[[#This Row],[Freq 4]]),Tabel1[[#This Row],[Freq 4]]*Tabel1[[#This Row],[Prijs 4]],0)</f>
        <v>0</v>
      </c>
      <c r="AT134" s="125">
        <f>SUM(Tabel1[[#This Row],[Totaal 1]:[Totaal 4]])</f>
        <v>0</v>
      </c>
    </row>
    <row r="135" spans="1:46" ht="14.25" customHeight="1" x14ac:dyDescent="0.2">
      <c r="A135" s="32">
        <v>2</v>
      </c>
      <c r="B135" s="32" t="s">
        <v>357</v>
      </c>
      <c r="C135" s="111" t="s">
        <v>358</v>
      </c>
      <c r="D135" s="32" t="s">
        <v>70</v>
      </c>
      <c r="E135" s="32">
        <v>11465</v>
      </c>
      <c r="F135" s="32" t="s">
        <v>369</v>
      </c>
      <c r="G135" s="32" t="s">
        <v>365</v>
      </c>
      <c r="H135" s="112" t="str">
        <f>_xlfn.XLOOKUP(Tabel1[[#This Row],[NLSfB]],OpnameTabel[NL-SfB],OpnameTabel[Omschrijving],"",0,1)</f>
        <v>Regeling (thermostaat, WRT)</v>
      </c>
      <c r="I135" s="32" t="str">
        <f>_xlfn.XLOOKUP(Tabel1[[#This Row],[NLSfB]],OpnameTabel[NL-SfB],OpnameTabel[Categorie],"",0,1)</f>
        <v>Meet- en regelinstallaties</v>
      </c>
      <c r="J135" s="32" t="s">
        <v>370</v>
      </c>
      <c r="K135" s="32" t="s">
        <v>371</v>
      </c>
      <c r="L135" s="32">
        <v>2</v>
      </c>
      <c r="M135" s="32">
        <v>2016</v>
      </c>
      <c r="N135" s="32" t="s">
        <v>372</v>
      </c>
      <c r="O135" s="32" t="s">
        <v>373</v>
      </c>
      <c r="P135" s="32" t="str">
        <f>_xlfn.XLOOKUP(Tabel1[[#This Row],[NLSfB]],OpnameTabel[NL-SfB],OpnameTabel[Kenmerkvraag 4],"",0,1)&amp;""</f>
        <v/>
      </c>
      <c r="Q135" s="33"/>
      <c r="R135" s="33" t="str">
        <f>_xlfn.XLOOKUP(Tabel1[[#This Row],[NLSfB]],OpnameTabel[NL-SfB],OpnameTabel[Kenmerkvraag 5],"",0,1)&amp;""</f>
        <v/>
      </c>
      <c r="T135" s="33" t="str">
        <f>_xlfn.XLOOKUP(Tabel1[[#This Row],[NLSfB]],OpnameTabel[NL-SfB],OpnameTabel[Kenmerkvraag 6],"",0,1)&amp;""</f>
        <v/>
      </c>
      <c r="V135" s="33" t="str">
        <f>_xlfn.XLOOKUP(Tabel1[[#This Row],[NLSfB]],OpnameTabel[NL-SfB],OpnameTabel[Kenmerkvraag 7],"",0,1)&amp;""</f>
        <v/>
      </c>
      <c r="X135" s="33" t="str">
        <f>_xlfn.XLOOKUP(Tabel1[[#This Row],[NLSfB]],OpnameTabel[NL-SfB],OpnameTabel[Kenmerkvraag 8],"",0,1)&amp;""</f>
        <v/>
      </c>
      <c r="Z135" s="33" t="str">
        <f>_xlfn.XLOOKUP(Tabel1[[#This Row],[NLSfB]],OpnameTabel[NL-SfB],OpnameTabel[Kenmerkvraag 9],"",0,1)&amp;""</f>
        <v/>
      </c>
      <c r="AB135" s="33" t="str">
        <f>_xlfn.XLOOKUP(Tabel1[[#This Row],[NLSfB]],OpnameTabel[NL-SfB],OpnameTabel[Kenmerkvraag 10],"",0,1)&amp;""</f>
        <v/>
      </c>
      <c r="AD135" s="120" t="str">
        <f>_xlfn.XLOOKUP(Tabel1[[#This Row],[NLSfB]],OpnameTabel[NL-SfB],OpnameTabel[PPO1],"",0,1)&amp;""</f>
        <v>RGL010-A</v>
      </c>
      <c r="AE135" s="112">
        <f>IF((LEN(Tabel1[[#This Row],[PPO code 1]])&lt;1),"",_xlfn.XLOOKUP(Tabel1[[#This Row],[PPO code 1]],Activiteitenoverzicht[PO - code],Activiteitenoverzicht[Jaar- freq],0))</f>
        <v>1</v>
      </c>
      <c r="AF135" s="121"/>
      <c r="AG135" s="122" t="str">
        <f>_xlfn.XLOOKUP(Tabel1[[#This Row],[NLSfB]],OpnameTabel[NL-SfB],OpnameTabel[PPO2],"",0,1)&amp;""</f>
        <v/>
      </c>
      <c r="AH135" s="111" t="str">
        <f>IF((LEN(Tabel1[[#This Row],[PPO code 2]])&lt;1),"",_xlfn.XLOOKUP(Tabel1[[#This Row],[PPO code 2]],Activiteitenoverzicht[PO - code],Activiteitenoverzicht[Jaar- freq],0))</f>
        <v/>
      </c>
      <c r="AI135" s="121"/>
      <c r="AJ135" s="122" t="str">
        <f>_xlfn.XLOOKUP(Tabel1[[#This Row],[NLSfB]],OpnameTabel[NL-SfB],OpnameTabel[PPO3],"",0,1)&amp;""</f>
        <v/>
      </c>
      <c r="AK135" s="111" t="str">
        <f>IF((LEN(Tabel1[[#This Row],[PPO code 3]])&lt;1),"",_xlfn.XLOOKUP(Tabel1[[#This Row],[PPO code 3]],Activiteitenoverzicht[PO - code],Activiteitenoverzicht[Jaar- freq],0))</f>
        <v/>
      </c>
      <c r="AL135" s="121"/>
      <c r="AM135" s="122" t="str">
        <f>_xlfn.XLOOKUP(Tabel1[[#This Row],[NLSfB]],OpnameTabel[NL-SfB],OpnameTabel[PPO4],"",0,1)&amp;""</f>
        <v/>
      </c>
      <c r="AN135" s="111" t="str">
        <f>IF((LEN(Tabel1[[#This Row],[PPO code 4]])&lt;1),"",_xlfn.XLOOKUP(Tabel1[[#This Row],[PPO code 4]],Activiteitenoverzicht[PO - code],Activiteitenoverzicht[Jaar- freq],0))</f>
        <v/>
      </c>
      <c r="AO135" s="121"/>
      <c r="AP135" s="123">
        <f>IF(ISNUMBER(Tabel1[[#This Row],[Freq 1]]),Tabel1[[#This Row],[Freq 1]]*Tabel1[[#This Row],[Prijs 1]],0)</f>
        <v>0</v>
      </c>
      <c r="AQ135" s="124">
        <f>IF(ISNUMBER(Tabel1[[#This Row],[Freq 2]]),Tabel1[[#This Row],[Freq 2]]*Tabel1[[#This Row],[Prijs 2]],0)</f>
        <v>0</v>
      </c>
      <c r="AR135" s="124">
        <f>IF(ISNUMBER(Tabel1[[#This Row],[Freq 3]]),Tabel1[[#This Row],[Freq 3]]*Tabel1[[#This Row],[Prijs 3]],0)</f>
        <v>0</v>
      </c>
      <c r="AS135" s="124">
        <f>IF(ISNUMBER(Tabel1[[#This Row],[Freq 4]]),Tabel1[[#This Row],[Freq 4]]*Tabel1[[#This Row],[Prijs 4]],0)</f>
        <v>0</v>
      </c>
      <c r="AT135" s="125">
        <f>SUM(Tabel1[[#This Row],[Totaal 1]:[Totaal 4]])</f>
        <v>0</v>
      </c>
    </row>
    <row r="136" spans="1:46" ht="14.25" customHeight="1" x14ac:dyDescent="0.2">
      <c r="A136" s="32">
        <v>2</v>
      </c>
      <c r="B136" s="32" t="s">
        <v>357</v>
      </c>
      <c r="C136" s="111" t="s">
        <v>358</v>
      </c>
      <c r="D136" s="32" t="s">
        <v>70</v>
      </c>
      <c r="E136" s="32">
        <v>11465</v>
      </c>
      <c r="F136" s="32" t="s">
        <v>374</v>
      </c>
      <c r="G136" s="32" t="s">
        <v>338</v>
      </c>
      <c r="H136" s="112" t="str">
        <f>_xlfn.XLOOKUP(Tabel1[[#This Row],[NLSfB]],OpnameTabel[NL-SfB],OpnameTabel[Omschrijving],"",0,1)</f>
        <v>Regelkast klimaatbeheersing (CV en luchtbehandeling)</v>
      </c>
      <c r="I136" s="32" t="str">
        <f>_xlfn.XLOOKUP(Tabel1[[#This Row],[NLSfB]],OpnameTabel[NL-SfB],OpnameTabel[Categorie],"",0,1)</f>
        <v>Meet- en regelinstallaties</v>
      </c>
      <c r="J136" s="32" t="s">
        <v>224</v>
      </c>
      <c r="L136" s="32">
        <v>1</v>
      </c>
      <c r="M136" s="32">
        <v>2016</v>
      </c>
      <c r="N136" s="32" t="s">
        <v>349</v>
      </c>
      <c r="O136" s="32" t="s">
        <v>375</v>
      </c>
      <c r="P136" s="32" t="str">
        <f>_xlfn.XLOOKUP(Tabel1[[#This Row],[NLSfB]],OpnameTabel[NL-SfB],OpnameTabel[Kenmerkvraag 4],"",0,1)&amp;""</f>
        <v>Aantal IO's</v>
      </c>
      <c r="Q136" s="33" t="s">
        <v>376</v>
      </c>
      <c r="R136" s="33" t="str">
        <f>_xlfn.XLOOKUP(Tabel1[[#This Row],[NLSfB]],OpnameTabel[NL-SfB],OpnameTabel[Kenmerkvraag 5],"",0,1)&amp;""</f>
        <v/>
      </c>
      <c r="T136" s="33" t="str">
        <f>_xlfn.XLOOKUP(Tabel1[[#This Row],[NLSfB]],OpnameTabel[NL-SfB],OpnameTabel[Kenmerkvraag 6],"",0,1)&amp;""</f>
        <v/>
      </c>
      <c r="V136" s="33" t="str">
        <f>_xlfn.XLOOKUP(Tabel1[[#This Row],[NLSfB]],OpnameTabel[NL-SfB],OpnameTabel[Kenmerkvraag 7],"",0,1)&amp;""</f>
        <v/>
      </c>
      <c r="X136" s="33" t="str">
        <f>_xlfn.XLOOKUP(Tabel1[[#This Row],[NLSfB]],OpnameTabel[NL-SfB],OpnameTabel[Kenmerkvraag 8],"",0,1)&amp;""</f>
        <v/>
      </c>
      <c r="Z136" s="33" t="str">
        <f>_xlfn.XLOOKUP(Tabel1[[#This Row],[NLSfB]],OpnameTabel[NL-SfB],OpnameTabel[Kenmerkvraag 9],"",0,1)&amp;""</f>
        <v/>
      </c>
      <c r="AB136" s="33" t="str">
        <f>_xlfn.XLOOKUP(Tabel1[[#This Row],[NLSfB]],OpnameTabel[NL-SfB],OpnameTabel[Kenmerkvraag 10],"",0,1)&amp;""</f>
        <v/>
      </c>
      <c r="AD136" s="120" t="str">
        <f>_xlfn.XLOOKUP(Tabel1[[#This Row],[NLSfB]],OpnameTabel[NL-SfB],OpnameTabel[PPO1],"",0,1)&amp;""</f>
        <v>RGL010-A</v>
      </c>
      <c r="AE136" s="112">
        <f>IF((LEN(Tabel1[[#This Row],[PPO code 1]])&lt;1),"",_xlfn.XLOOKUP(Tabel1[[#This Row],[PPO code 1]],Activiteitenoverzicht[PO - code],Activiteitenoverzicht[Jaar- freq],0))</f>
        <v>1</v>
      </c>
      <c r="AF136" s="121"/>
      <c r="AG136" s="122" t="str">
        <f>_xlfn.XLOOKUP(Tabel1[[#This Row],[NLSfB]],OpnameTabel[NL-SfB],OpnameTabel[PPO2],"",0,1)&amp;""</f>
        <v>VW120-A</v>
      </c>
      <c r="AH136" s="111">
        <f>IF((LEN(Tabel1[[#This Row],[PPO code 2]])&lt;1),"",_xlfn.XLOOKUP(Tabel1[[#This Row],[PPO code 2]],Activiteitenoverzicht[PO - code],Activiteitenoverzicht[Jaar- freq],0))</f>
        <v>2</v>
      </c>
      <c r="AI136" s="121"/>
      <c r="AJ136" s="122" t="str">
        <f>_xlfn.XLOOKUP(Tabel1[[#This Row],[NLSfB]],OpnameTabel[NL-SfB],OpnameTabel[PPO3],"",0,1)&amp;""</f>
        <v/>
      </c>
      <c r="AK136" s="111" t="str">
        <f>IF((LEN(Tabel1[[#This Row],[PPO code 3]])&lt;1),"",_xlfn.XLOOKUP(Tabel1[[#This Row],[PPO code 3]],Activiteitenoverzicht[PO - code],Activiteitenoverzicht[Jaar- freq],0))</f>
        <v/>
      </c>
      <c r="AL136" s="121"/>
      <c r="AM136" s="122" t="str">
        <f>_xlfn.XLOOKUP(Tabel1[[#This Row],[NLSfB]],OpnameTabel[NL-SfB],OpnameTabel[PPO4],"",0,1)&amp;""</f>
        <v/>
      </c>
      <c r="AN136" s="111" t="str">
        <f>IF((LEN(Tabel1[[#This Row],[PPO code 4]])&lt;1),"",_xlfn.XLOOKUP(Tabel1[[#This Row],[PPO code 4]],Activiteitenoverzicht[PO - code],Activiteitenoverzicht[Jaar- freq],0))</f>
        <v/>
      </c>
      <c r="AO136" s="121"/>
      <c r="AP136" s="123">
        <f>IF(ISNUMBER(Tabel1[[#This Row],[Freq 1]]),Tabel1[[#This Row],[Freq 1]]*Tabel1[[#This Row],[Prijs 1]],0)</f>
        <v>0</v>
      </c>
      <c r="AQ136" s="124">
        <f>IF(ISNUMBER(Tabel1[[#This Row],[Freq 2]]),Tabel1[[#This Row],[Freq 2]]*Tabel1[[#This Row],[Prijs 2]],0)</f>
        <v>0</v>
      </c>
      <c r="AR136" s="124">
        <f>IF(ISNUMBER(Tabel1[[#This Row],[Freq 3]]),Tabel1[[#This Row],[Freq 3]]*Tabel1[[#This Row],[Prijs 3]],0)</f>
        <v>0</v>
      </c>
      <c r="AS136" s="124">
        <f>IF(ISNUMBER(Tabel1[[#This Row],[Freq 4]]),Tabel1[[#This Row],[Freq 4]]*Tabel1[[#This Row],[Prijs 4]],0)</f>
        <v>0</v>
      </c>
      <c r="AT136" s="125">
        <f>SUM(Tabel1[[#This Row],[Totaal 1]:[Totaal 4]])</f>
        <v>0</v>
      </c>
    </row>
    <row r="137" spans="1:46" ht="14.25" customHeight="1" x14ac:dyDescent="0.2">
      <c r="A137" s="32">
        <v>2</v>
      </c>
      <c r="B137" s="32" t="s">
        <v>357</v>
      </c>
      <c r="C137" s="111" t="s">
        <v>358</v>
      </c>
      <c r="D137" s="32" t="s">
        <v>70</v>
      </c>
      <c r="E137" s="32">
        <v>11465</v>
      </c>
      <c r="F137" s="32" t="s">
        <v>377</v>
      </c>
      <c r="G137" s="32" t="s">
        <v>338</v>
      </c>
      <c r="H137" s="112" t="str">
        <f>_xlfn.XLOOKUP(Tabel1[[#This Row],[NLSfB]],OpnameTabel[NL-SfB],OpnameTabel[Omschrijving],"",0,1)</f>
        <v>Regelkast klimaatbeheersing (CV en luchtbehandeling)</v>
      </c>
      <c r="I137" s="32" t="str">
        <f>_xlfn.XLOOKUP(Tabel1[[#This Row],[NLSfB]],OpnameTabel[NL-SfB],OpnameTabel[Categorie],"",0,1)</f>
        <v>Meet- en regelinstallaties</v>
      </c>
      <c r="J137" s="32" t="s">
        <v>378</v>
      </c>
      <c r="L137" s="32">
        <v>1</v>
      </c>
      <c r="M137" s="32">
        <v>2016</v>
      </c>
      <c r="N137" s="32" t="s">
        <v>349</v>
      </c>
      <c r="O137" s="32" t="s">
        <v>379</v>
      </c>
      <c r="P137" s="32" t="str">
        <f>_xlfn.XLOOKUP(Tabel1[[#This Row],[NLSfB]],OpnameTabel[NL-SfB],OpnameTabel[Kenmerkvraag 4],"",0,1)&amp;""</f>
        <v>Aantal IO's</v>
      </c>
      <c r="Q137" s="33" t="s">
        <v>380</v>
      </c>
      <c r="R137" s="33" t="str">
        <f>_xlfn.XLOOKUP(Tabel1[[#This Row],[NLSfB]],OpnameTabel[NL-SfB],OpnameTabel[Kenmerkvraag 5],"",0,1)&amp;""</f>
        <v/>
      </c>
      <c r="T137" s="33" t="str">
        <f>_xlfn.XLOOKUP(Tabel1[[#This Row],[NLSfB]],OpnameTabel[NL-SfB],OpnameTabel[Kenmerkvraag 6],"",0,1)&amp;""</f>
        <v/>
      </c>
      <c r="V137" s="33" t="str">
        <f>_xlfn.XLOOKUP(Tabel1[[#This Row],[NLSfB]],OpnameTabel[NL-SfB],OpnameTabel[Kenmerkvraag 7],"",0,1)&amp;""</f>
        <v/>
      </c>
      <c r="X137" s="33" t="str">
        <f>_xlfn.XLOOKUP(Tabel1[[#This Row],[NLSfB]],OpnameTabel[NL-SfB],OpnameTabel[Kenmerkvraag 8],"",0,1)&amp;""</f>
        <v/>
      </c>
      <c r="Z137" s="33" t="str">
        <f>_xlfn.XLOOKUP(Tabel1[[#This Row],[NLSfB]],OpnameTabel[NL-SfB],OpnameTabel[Kenmerkvraag 9],"",0,1)&amp;""</f>
        <v/>
      </c>
      <c r="AB137" s="33" t="str">
        <f>_xlfn.XLOOKUP(Tabel1[[#This Row],[NLSfB]],OpnameTabel[NL-SfB],OpnameTabel[Kenmerkvraag 10],"",0,1)&amp;""</f>
        <v/>
      </c>
      <c r="AD137" s="120" t="str">
        <f>_xlfn.XLOOKUP(Tabel1[[#This Row],[NLSfB]],OpnameTabel[NL-SfB],OpnameTabel[PPO1],"",0,1)&amp;""</f>
        <v>RGL010-A</v>
      </c>
      <c r="AE137" s="112">
        <f>IF((LEN(Tabel1[[#This Row],[PPO code 1]])&lt;1),"",_xlfn.XLOOKUP(Tabel1[[#This Row],[PPO code 1]],Activiteitenoverzicht[PO - code],Activiteitenoverzicht[Jaar- freq],0))</f>
        <v>1</v>
      </c>
      <c r="AF137" s="121"/>
      <c r="AG137" s="122" t="str">
        <f>_xlfn.XLOOKUP(Tabel1[[#This Row],[NLSfB]],OpnameTabel[NL-SfB],OpnameTabel[PPO2],"",0,1)&amp;""</f>
        <v>VW120-A</v>
      </c>
      <c r="AH137" s="111">
        <f>IF((LEN(Tabel1[[#This Row],[PPO code 2]])&lt;1),"",_xlfn.XLOOKUP(Tabel1[[#This Row],[PPO code 2]],Activiteitenoverzicht[PO - code],Activiteitenoverzicht[Jaar- freq],0))</f>
        <v>2</v>
      </c>
      <c r="AI137" s="121"/>
      <c r="AJ137" s="122" t="str">
        <f>_xlfn.XLOOKUP(Tabel1[[#This Row],[NLSfB]],OpnameTabel[NL-SfB],OpnameTabel[PPO3],"",0,1)&amp;""</f>
        <v/>
      </c>
      <c r="AK137" s="111" t="str">
        <f>IF((LEN(Tabel1[[#This Row],[PPO code 3]])&lt;1),"",_xlfn.XLOOKUP(Tabel1[[#This Row],[PPO code 3]],Activiteitenoverzicht[PO - code],Activiteitenoverzicht[Jaar- freq],0))</f>
        <v/>
      </c>
      <c r="AL137" s="121"/>
      <c r="AM137" s="122" t="str">
        <f>_xlfn.XLOOKUP(Tabel1[[#This Row],[NLSfB]],OpnameTabel[NL-SfB],OpnameTabel[PPO4],"",0,1)&amp;""</f>
        <v/>
      </c>
      <c r="AN137" s="111" t="str">
        <f>IF((LEN(Tabel1[[#This Row],[PPO code 4]])&lt;1),"",_xlfn.XLOOKUP(Tabel1[[#This Row],[PPO code 4]],Activiteitenoverzicht[PO - code],Activiteitenoverzicht[Jaar- freq],0))</f>
        <v/>
      </c>
      <c r="AO137" s="121"/>
      <c r="AP137" s="123">
        <f>IF(ISNUMBER(Tabel1[[#This Row],[Freq 1]]),Tabel1[[#This Row],[Freq 1]]*Tabel1[[#This Row],[Prijs 1]],0)</f>
        <v>0</v>
      </c>
      <c r="AQ137" s="124">
        <f>IF(ISNUMBER(Tabel1[[#This Row],[Freq 2]]),Tabel1[[#This Row],[Freq 2]]*Tabel1[[#This Row],[Prijs 2]],0)</f>
        <v>0</v>
      </c>
      <c r="AR137" s="124">
        <f>IF(ISNUMBER(Tabel1[[#This Row],[Freq 3]]),Tabel1[[#This Row],[Freq 3]]*Tabel1[[#This Row],[Prijs 3]],0)</f>
        <v>0</v>
      </c>
      <c r="AS137" s="124">
        <f>IF(ISNUMBER(Tabel1[[#This Row],[Freq 4]]),Tabel1[[#This Row],[Freq 4]]*Tabel1[[#This Row],[Prijs 4]],0)</f>
        <v>0</v>
      </c>
      <c r="AT137" s="125">
        <f>SUM(Tabel1[[#This Row],[Totaal 1]:[Totaal 4]])</f>
        <v>0</v>
      </c>
    </row>
    <row r="138" spans="1:46" ht="14.25" customHeight="1" x14ac:dyDescent="0.2">
      <c r="A138" s="32">
        <v>2</v>
      </c>
      <c r="B138" s="32" t="s">
        <v>357</v>
      </c>
      <c r="C138" s="111" t="s">
        <v>358</v>
      </c>
      <c r="D138" s="32" t="s">
        <v>70</v>
      </c>
      <c r="E138" s="32">
        <v>11465</v>
      </c>
      <c r="F138" s="32" t="s">
        <v>381</v>
      </c>
      <c r="G138" s="32" t="s">
        <v>351</v>
      </c>
      <c r="H138" s="112" t="str">
        <f>_xlfn.XLOOKUP(Tabel1[[#This Row],[NLSfB]],OpnameTabel[NL-SfB],OpnameTabel[Omschrijving],"",0,1)</f>
        <v>Brandslanghaspel</v>
      </c>
      <c r="I138" s="32" t="str">
        <f>_xlfn.XLOOKUP(Tabel1[[#This Row],[NLSfB]],OpnameTabel[NL-SfB],OpnameTabel[Categorie],"",0,1)</f>
        <v>Werktuigkundige brandveiligheid</v>
      </c>
      <c r="J138" s="32" t="s">
        <v>382</v>
      </c>
      <c r="L138" s="32">
        <v>1</v>
      </c>
      <c r="M138" s="32">
        <v>2014</v>
      </c>
      <c r="N138" s="32" t="s">
        <v>383</v>
      </c>
      <c r="O138" s="32" t="s">
        <v>77</v>
      </c>
      <c r="P138" s="32" t="str">
        <f>_xlfn.XLOOKUP(Tabel1[[#This Row],[NLSfB]],OpnameTabel[NL-SfB],OpnameTabel[Kenmerkvraag 4],"",0,1)&amp;""</f>
        <v>Lengte slang [m1]</v>
      </c>
      <c r="Q138" s="33">
        <v>30</v>
      </c>
      <c r="R138" s="33" t="str">
        <f>_xlfn.XLOOKUP(Tabel1[[#This Row],[NLSfB]],OpnameTabel[NL-SfB],OpnameTabel[Kenmerkvraag 5],"",0,1)&amp;""</f>
        <v/>
      </c>
      <c r="T138" s="33" t="str">
        <f>_xlfn.XLOOKUP(Tabel1[[#This Row],[NLSfB]],OpnameTabel[NL-SfB],OpnameTabel[Kenmerkvraag 6],"",0,1)&amp;""</f>
        <v/>
      </c>
      <c r="V138" s="33" t="str">
        <f>_xlfn.XLOOKUP(Tabel1[[#This Row],[NLSfB]],OpnameTabel[NL-SfB],OpnameTabel[Kenmerkvraag 7],"",0,1)&amp;""</f>
        <v/>
      </c>
      <c r="X138" s="33" t="str">
        <f>_xlfn.XLOOKUP(Tabel1[[#This Row],[NLSfB]],OpnameTabel[NL-SfB],OpnameTabel[Kenmerkvraag 8],"",0,1)&amp;""</f>
        <v/>
      </c>
      <c r="Z138" s="33" t="str">
        <f>_xlfn.XLOOKUP(Tabel1[[#This Row],[NLSfB]],OpnameTabel[NL-SfB],OpnameTabel[Kenmerkvraag 9],"",0,1)&amp;""</f>
        <v/>
      </c>
      <c r="AB138" s="33" t="str">
        <f>_xlfn.XLOOKUP(Tabel1[[#This Row],[NLSfB]],OpnameTabel[NL-SfB],OpnameTabel[Kenmerkvraag 10],"",0,1)&amp;""</f>
        <v/>
      </c>
      <c r="AD138" s="120" t="str">
        <f>_xlfn.XLOOKUP(Tabel1[[#This Row],[NLSfB]],OpnameTabel[NL-SfB],OpnameTabel[PPO1],"",0,1)&amp;""</f>
        <v>BRND010-A</v>
      </c>
      <c r="AE138" s="112">
        <f>IF((LEN(Tabel1[[#This Row],[PPO code 1]])&lt;1),"",_xlfn.XLOOKUP(Tabel1[[#This Row],[PPO code 1]],Activiteitenoverzicht[PO - code],Activiteitenoverzicht[Jaar- freq],0))</f>
        <v>1</v>
      </c>
      <c r="AF138" s="121"/>
      <c r="AG138" s="122" t="str">
        <f>_xlfn.XLOOKUP(Tabel1[[#This Row],[NLSfB]],OpnameTabel[NL-SfB],OpnameTabel[PPO2],"",0,1)&amp;""</f>
        <v>BRND010-K</v>
      </c>
      <c r="AH138" s="111">
        <f>IF((LEN(Tabel1[[#This Row],[PPO code 2]])&lt;1),"",_xlfn.XLOOKUP(Tabel1[[#This Row],[PPO code 2]],Activiteitenoverzicht[PO - code],Activiteitenoverzicht[Jaar- freq],0))</f>
        <v>0.2</v>
      </c>
      <c r="AI138" s="121"/>
      <c r="AJ138" s="122" t="str">
        <f>_xlfn.XLOOKUP(Tabel1[[#This Row],[NLSfB]],OpnameTabel[NL-SfB],OpnameTabel[PPO3],"",0,1)&amp;""</f>
        <v/>
      </c>
      <c r="AK138" s="111" t="str">
        <f>IF((LEN(Tabel1[[#This Row],[PPO code 3]])&lt;1),"",_xlfn.XLOOKUP(Tabel1[[#This Row],[PPO code 3]],Activiteitenoverzicht[PO - code],Activiteitenoverzicht[Jaar- freq],0))</f>
        <v/>
      </c>
      <c r="AL138" s="121"/>
      <c r="AM138" s="122" t="str">
        <f>_xlfn.XLOOKUP(Tabel1[[#This Row],[NLSfB]],OpnameTabel[NL-SfB],OpnameTabel[PPO4],"",0,1)&amp;""</f>
        <v/>
      </c>
      <c r="AN138" s="111" t="str">
        <f>IF((LEN(Tabel1[[#This Row],[PPO code 4]])&lt;1),"",_xlfn.XLOOKUP(Tabel1[[#This Row],[PPO code 4]],Activiteitenoverzicht[PO - code],Activiteitenoverzicht[Jaar- freq],0))</f>
        <v/>
      </c>
      <c r="AO138" s="121"/>
      <c r="AP138" s="123">
        <f>IF(ISNUMBER(Tabel1[[#This Row],[Freq 1]]),Tabel1[[#This Row],[Freq 1]]*Tabel1[[#This Row],[Prijs 1]],0)</f>
        <v>0</v>
      </c>
      <c r="AQ138" s="124">
        <f>IF(ISNUMBER(Tabel1[[#This Row],[Freq 2]]),Tabel1[[#This Row],[Freq 2]]*Tabel1[[#This Row],[Prijs 2]],0)</f>
        <v>0</v>
      </c>
      <c r="AR138" s="124">
        <f>IF(ISNUMBER(Tabel1[[#This Row],[Freq 3]]),Tabel1[[#This Row],[Freq 3]]*Tabel1[[#This Row],[Prijs 3]],0)</f>
        <v>0</v>
      </c>
      <c r="AS138" s="124">
        <f>IF(ISNUMBER(Tabel1[[#This Row],[Freq 4]]),Tabel1[[#This Row],[Freq 4]]*Tabel1[[#This Row],[Prijs 4]],0)</f>
        <v>0</v>
      </c>
      <c r="AT138" s="125">
        <f>SUM(Tabel1[[#This Row],[Totaal 1]:[Totaal 4]])</f>
        <v>0</v>
      </c>
    </row>
    <row r="139" spans="1:46" ht="14.25" customHeight="1" x14ac:dyDescent="0.2">
      <c r="A139" s="32">
        <v>2</v>
      </c>
      <c r="B139" s="32" t="s">
        <v>357</v>
      </c>
      <c r="C139" s="111" t="s">
        <v>358</v>
      </c>
      <c r="D139" s="32" t="s">
        <v>70</v>
      </c>
      <c r="E139" s="32">
        <v>11465</v>
      </c>
      <c r="F139" s="32" t="s">
        <v>384</v>
      </c>
      <c r="G139" s="32" t="s">
        <v>351</v>
      </c>
      <c r="H139" s="112" t="str">
        <f>_xlfn.XLOOKUP(Tabel1[[#This Row],[NLSfB]],OpnameTabel[NL-SfB],OpnameTabel[Omschrijving],"",0,1)</f>
        <v>Brandslanghaspel</v>
      </c>
      <c r="I139" s="32" t="str">
        <f>_xlfn.XLOOKUP(Tabel1[[#This Row],[NLSfB]],OpnameTabel[NL-SfB],OpnameTabel[Categorie],"",0,1)</f>
        <v>Werktuigkundige brandveiligheid</v>
      </c>
      <c r="J139" s="32" t="s">
        <v>382</v>
      </c>
      <c r="L139" s="32">
        <v>2</v>
      </c>
      <c r="M139" s="32">
        <v>2001</v>
      </c>
      <c r="N139" s="32" t="s">
        <v>385</v>
      </c>
      <c r="O139" s="32" t="s">
        <v>77</v>
      </c>
      <c r="P139" s="32" t="str">
        <f>_xlfn.XLOOKUP(Tabel1[[#This Row],[NLSfB]],OpnameTabel[NL-SfB],OpnameTabel[Kenmerkvraag 4],"",0,1)&amp;""</f>
        <v>Lengte slang [m1]</v>
      </c>
      <c r="Q139" s="33">
        <v>30</v>
      </c>
      <c r="R139" s="33" t="str">
        <f>_xlfn.XLOOKUP(Tabel1[[#This Row],[NLSfB]],OpnameTabel[NL-SfB],OpnameTabel[Kenmerkvraag 5],"",0,1)&amp;""</f>
        <v/>
      </c>
      <c r="T139" s="33" t="str">
        <f>_xlfn.XLOOKUP(Tabel1[[#This Row],[NLSfB]],OpnameTabel[NL-SfB],OpnameTabel[Kenmerkvraag 6],"",0,1)&amp;""</f>
        <v/>
      </c>
      <c r="V139" s="33" t="str">
        <f>_xlfn.XLOOKUP(Tabel1[[#This Row],[NLSfB]],OpnameTabel[NL-SfB],OpnameTabel[Kenmerkvraag 7],"",0,1)&amp;""</f>
        <v/>
      </c>
      <c r="X139" s="33" t="str">
        <f>_xlfn.XLOOKUP(Tabel1[[#This Row],[NLSfB]],OpnameTabel[NL-SfB],OpnameTabel[Kenmerkvraag 8],"",0,1)&amp;""</f>
        <v/>
      </c>
      <c r="Z139" s="33" t="str">
        <f>_xlfn.XLOOKUP(Tabel1[[#This Row],[NLSfB]],OpnameTabel[NL-SfB],OpnameTabel[Kenmerkvraag 9],"",0,1)&amp;""</f>
        <v/>
      </c>
      <c r="AB139" s="33" t="str">
        <f>_xlfn.XLOOKUP(Tabel1[[#This Row],[NLSfB]],OpnameTabel[NL-SfB],OpnameTabel[Kenmerkvraag 10],"",0,1)&amp;""</f>
        <v/>
      </c>
      <c r="AD139" s="120" t="str">
        <f>_xlfn.XLOOKUP(Tabel1[[#This Row],[NLSfB]],OpnameTabel[NL-SfB],OpnameTabel[PPO1],"",0,1)&amp;""</f>
        <v>BRND010-A</v>
      </c>
      <c r="AE139" s="112">
        <f>IF((LEN(Tabel1[[#This Row],[PPO code 1]])&lt;1),"",_xlfn.XLOOKUP(Tabel1[[#This Row],[PPO code 1]],Activiteitenoverzicht[PO - code],Activiteitenoverzicht[Jaar- freq],0))</f>
        <v>1</v>
      </c>
      <c r="AF139" s="121"/>
      <c r="AG139" s="122" t="str">
        <f>_xlfn.XLOOKUP(Tabel1[[#This Row],[NLSfB]],OpnameTabel[NL-SfB],OpnameTabel[PPO2],"",0,1)&amp;""</f>
        <v>BRND010-K</v>
      </c>
      <c r="AH139" s="111">
        <f>IF((LEN(Tabel1[[#This Row],[PPO code 2]])&lt;1),"",_xlfn.XLOOKUP(Tabel1[[#This Row],[PPO code 2]],Activiteitenoverzicht[PO - code],Activiteitenoverzicht[Jaar- freq],0))</f>
        <v>0.2</v>
      </c>
      <c r="AI139" s="121"/>
      <c r="AJ139" s="122" t="str">
        <f>_xlfn.XLOOKUP(Tabel1[[#This Row],[NLSfB]],OpnameTabel[NL-SfB],OpnameTabel[PPO3],"",0,1)&amp;""</f>
        <v/>
      </c>
      <c r="AK139" s="111" t="str">
        <f>IF((LEN(Tabel1[[#This Row],[PPO code 3]])&lt;1),"",_xlfn.XLOOKUP(Tabel1[[#This Row],[PPO code 3]],Activiteitenoverzicht[PO - code],Activiteitenoverzicht[Jaar- freq],0))</f>
        <v/>
      </c>
      <c r="AL139" s="121"/>
      <c r="AM139" s="122" t="str">
        <f>_xlfn.XLOOKUP(Tabel1[[#This Row],[NLSfB]],OpnameTabel[NL-SfB],OpnameTabel[PPO4],"",0,1)&amp;""</f>
        <v/>
      </c>
      <c r="AN139" s="111" t="str">
        <f>IF((LEN(Tabel1[[#This Row],[PPO code 4]])&lt;1),"",_xlfn.XLOOKUP(Tabel1[[#This Row],[PPO code 4]],Activiteitenoverzicht[PO - code],Activiteitenoverzicht[Jaar- freq],0))</f>
        <v/>
      </c>
      <c r="AO139" s="121"/>
      <c r="AP139" s="123">
        <f>IF(ISNUMBER(Tabel1[[#This Row],[Freq 1]]),Tabel1[[#This Row],[Freq 1]]*Tabel1[[#This Row],[Prijs 1]],0)</f>
        <v>0</v>
      </c>
      <c r="AQ139" s="124">
        <f>IF(ISNUMBER(Tabel1[[#This Row],[Freq 2]]),Tabel1[[#This Row],[Freq 2]]*Tabel1[[#This Row],[Prijs 2]],0)</f>
        <v>0</v>
      </c>
      <c r="AR139" s="124">
        <f>IF(ISNUMBER(Tabel1[[#This Row],[Freq 3]]),Tabel1[[#This Row],[Freq 3]]*Tabel1[[#This Row],[Prijs 3]],0)</f>
        <v>0</v>
      </c>
      <c r="AS139" s="124">
        <f>IF(ISNUMBER(Tabel1[[#This Row],[Freq 4]]),Tabel1[[#This Row],[Freq 4]]*Tabel1[[#This Row],[Prijs 4]],0)</f>
        <v>0</v>
      </c>
      <c r="AT139" s="125">
        <f>SUM(Tabel1[[#This Row],[Totaal 1]:[Totaal 4]])</f>
        <v>0</v>
      </c>
    </row>
    <row r="140" spans="1:46" ht="14.25" customHeight="1" x14ac:dyDescent="0.2">
      <c r="A140" s="32">
        <v>2</v>
      </c>
      <c r="B140" s="32" t="s">
        <v>357</v>
      </c>
      <c r="C140" s="111" t="s">
        <v>358</v>
      </c>
      <c r="D140" s="32" t="s">
        <v>70</v>
      </c>
      <c r="E140" s="32">
        <v>11465</v>
      </c>
      <c r="F140" s="32" t="s">
        <v>386</v>
      </c>
      <c r="G140" s="32" t="s">
        <v>387</v>
      </c>
      <c r="H140" s="112" t="str">
        <f>_xlfn.XLOOKUP(Tabel1[[#This Row],[NLSfB]],OpnameTabel[NL-SfB],OpnameTabel[Omschrijving],"",0,1)</f>
        <v>Gasgeiser</v>
      </c>
      <c r="I140" s="32" t="str">
        <f>_xlfn.XLOOKUP(Tabel1[[#This Row],[NLSfB]],OpnameTabel[NL-SfB],OpnameTabel[Categorie],"",0,1)</f>
        <v>Verwarming</v>
      </c>
      <c r="J140" s="32" t="s">
        <v>107</v>
      </c>
      <c r="K140" s="32" t="s">
        <v>388</v>
      </c>
      <c r="L140" s="32">
        <v>1</v>
      </c>
      <c r="M140" s="32">
        <v>2012</v>
      </c>
      <c r="N140" s="32" t="s">
        <v>389</v>
      </c>
      <c r="O140" s="32" t="s">
        <v>390</v>
      </c>
      <c r="P140" s="32" t="str">
        <f>_xlfn.XLOOKUP(Tabel1[[#This Row],[NLSfB]],OpnameTabel[NL-SfB],OpnameTabel[Kenmerkvraag 4],"",0,1)&amp;""</f>
        <v>Vermogen [kW]</v>
      </c>
      <c r="Q140" s="33" t="s">
        <v>77</v>
      </c>
      <c r="R140" s="33" t="str">
        <f>_xlfn.XLOOKUP(Tabel1[[#This Row],[NLSfB]],OpnameTabel[NL-SfB],OpnameTabel[Kenmerkvraag 5],"",0,1)&amp;""</f>
        <v>Type toestel</v>
      </c>
      <c r="S140" s="33" t="s">
        <v>391</v>
      </c>
      <c r="T140" s="33" t="str">
        <f>_xlfn.XLOOKUP(Tabel1[[#This Row],[NLSfB]],OpnameTabel[NL-SfB],OpnameTabel[Kenmerkvraag 6],"",0,1)&amp;""</f>
        <v/>
      </c>
      <c r="V140" s="33" t="str">
        <f>_xlfn.XLOOKUP(Tabel1[[#This Row],[NLSfB]],OpnameTabel[NL-SfB],OpnameTabel[Kenmerkvraag 7],"",0,1)&amp;""</f>
        <v/>
      </c>
      <c r="X140" s="33" t="str">
        <f>_xlfn.XLOOKUP(Tabel1[[#This Row],[NLSfB]],OpnameTabel[NL-SfB],OpnameTabel[Kenmerkvraag 8],"",0,1)&amp;""</f>
        <v/>
      </c>
      <c r="Z140" s="33" t="str">
        <f>_xlfn.XLOOKUP(Tabel1[[#This Row],[NLSfB]],OpnameTabel[NL-SfB],OpnameTabel[Kenmerkvraag 9],"",0,1)&amp;""</f>
        <v/>
      </c>
      <c r="AB140" s="33" t="str">
        <f>_xlfn.XLOOKUP(Tabel1[[#This Row],[NLSfB]],OpnameTabel[NL-SfB],OpnameTabel[Kenmerkvraag 10],"",0,1)&amp;""</f>
        <v/>
      </c>
      <c r="AD140" s="120" t="str">
        <f>_xlfn.XLOOKUP(Tabel1[[#This Row],[NLSfB]],OpnameTabel[NL-SfB],OpnameTabel[PPO1],"",0,1)&amp;""</f>
        <v>WTR010-A</v>
      </c>
      <c r="AE140" s="112">
        <f>IF((LEN(Tabel1[[#This Row],[PPO code 1]])&lt;1),"",_xlfn.XLOOKUP(Tabel1[[#This Row],[PPO code 1]],Activiteitenoverzicht[PO - code],Activiteitenoverzicht[Jaar- freq],0))</f>
        <v>1</v>
      </c>
      <c r="AF140" s="121"/>
      <c r="AG140" s="122" t="str">
        <f>_xlfn.XLOOKUP(Tabel1[[#This Row],[NLSfB]],OpnameTabel[NL-SfB],OpnameTabel[PPO2],"",0,1)&amp;""</f>
        <v>WTR010-K</v>
      </c>
      <c r="AH140" s="111">
        <f>IF((LEN(Tabel1[[#This Row],[PPO code 2]])&lt;1),"",_xlfn.XLOOKUP(Tabel1[[#This Row],[PPO code 2]],Activiteitenoverzicht[PO - code],Activiteitenoverzicht[Jaar- freq],0))</f>
        <v>0.25</v>
      </c>
      <c r="AI140" s="121"/>
      <c r="AJ140" s="122" t="str">
        <f>_xlfn.XLOOKUP(Tabel1[[#This Row],[NLSfB]],OpnameTabel[NL-SfB],OpnameTabel[PPO3],"",0,1)&amp;""</f>
        <v/>
      </c>
      <c r="AK140" s="111" t="str">
        <f>IF((LEN(Tabel1[[#This Row],[PPO code 3]])&lt;1),"",_xlfn.XLOOKUP(Tabel1[[#This Row],[PPO code 3]],Activiteitenoverzicht[PO - code],Activiteitenoverzicht[Jaar- freq],0))</f>
        <v/>
      </c>
      <c r="AL140" s="121"/>
      <c r="AM140" s="122" t="str">
        <f>_xlfn.XLOOKUP(Tabel1[[#This Row],[NLSfB]],OpnameTabel[NL-SfB],OpnameTabel[PPO4],"",0,1)&amp;""</f>
        <v/>
      </c>
      <c r="AN140" s="111" t="str">
        <f>IF((LEN(Tabel1[[#This Row],[PPO code 4]])&lt;1),"",_xlfn.XLOOKUP(Tabel1[[#This Row],[PPO code 4]],Activiteitenoverzicht[PO - code],Activiteitenoverzicht[Jaar- freq],0))</f>
        <v/>
      </c>
      <c r="AO140" s="121"/>
      <c r="AP140" s="123">
        <f>IF(ISNUMBER(Tabel1[[#This Row],[Freq 1]]),Tabel1[[#This Row],[Freq 1]]*Tabel1[[#This Row],[Prijs 1]],0)</f>
        <v>0</v>
      </c>
      <c r="AQ140" s="124">
        <f>IF(ISNUMBER(Tabel1[[#This Row],[Freq 2]]),Tabel1[[#This Row],[Freq 2]]*Tabel1[[#This Row],[Prijs 2]],0)</f>
        <v>0</v>
      </c>
      <c r="AR140" s="124">
        <f>IF(ISNUMBER(Tabel1[[#This Row],[Freq 3]]),Tabel1[[#This Row],[Freq 3]]*Tabel1[[#This Row],[Prijs 3]],0)</f>
        <v>0</v>
      </c>
      <c r="AS140" s="124">
        <f>IF(ISNUMBER(Tabel1[[#This Row],[Freq 4]]),Tabel1[[#This Row],[Freq 4]]*Tabel1[[#This Row],[Prijs 4]],0)</f>
        <v>0</v>
      </c>
      <c r="AT140" s="125">
        <f>SUM(Tabel1[[#This Row],[Totaal 1]:[Totaal 4]])</f>
        <v>0</v>
      </c>
    </row>
    <row r="141" spans="1:46" ht="14.25" customHeight="1" x14ac:dyDescent="0.2">
      <c r="A141" s="32">
        <v>2</v>
      </c>
      <c r="B141" s="32" t="s">
        <v>357</v>
      </c>
      <c r="C141" s="111" t="s">
        <v>358</v>
      </c>
      <c r="D141" s="32" t="s">
        <v>70</v>
      </c>
      <c r="E141" s="32">
        <v>11465</v>
      </c>
      <c r="F141" s="32" t="s">
        <v>392</v>
      </c>
      <c r="G141" s="32" t="s">
        <v>351</v>
      </c>
      <c r="H141" s="112" t="str">
        <f>_xlfn.XLOOKUP(Tabel1[[#This Row],[NLSfB]],OpnameTabel[NL-SfB],OpnameTabel[Omschrijving],"",0,1)</f>
        <v>Brandslanghaspel</v>
      </c>
      <c r="I141" s="32" t="str">
        <f>_xlfn.XLOOKUP(Tabel1[[#This Row],[NLSfB]],OpnameTabel[NL-SfB],OpnameTabel[Categorie],"",0,1)</f>
        <v>Werktuigkundige brandveiligheid</v>
      </c>
      <c r="J141" s="32" t="s">
        <v>382</v>
      </c>
      <c r="L141" s="32">
        <v>2</v>
      </c>
      <c r="M141" s="32">
        <v>2014</v>
      </c>
      <c r="N141" s="32" t="s">
        <v>393</v>
      </c>
      <c r="O141" s="32" t="s">
        <v>77</v>
      </c>
      <c r="P141" s="32" t="str">
        <f>_xlfn.XLOOKUP(Tabel1[[#This Row],[NLSfB]],OpnameTabel[NL-SfB],OpnameTabel[Kenmerkvraag 4],"",0,1)&amp;""</f>
        <v>Lengte slang [m1]</v>
      </c>
      <c r="Q141" s="33">
        <v>30</v>
      </c>
      <c r="R141" s="33" t="str">
        <f>_xlfn.XLOOKUP(Tabel1[[#This Row],[NLSfB]],OpnameTabel[NL-SfB],OpnameTabel[Kenmerkvraag 5],"",0,1)&amp;""</f>
        <v/>
      </c>
      <c r="T141" s="33" t="str">
        <f>_xlfn.XLOOKUP(Tabel1[[#This Row],[NLSfB]],OpnameTabel[NL-SfB],OpnameTabel[Kenmerkvraag 6],"",0,1)&amp;""</f>
        <v/>
      </c>
      <c r="V141" s="33" t="str">
        <f>_xlfn.XLOOKUP(Tabel1[[#This Row],[NLSfB]],OpnameTabel[NL-SfB],OpnameTabel[Kenmerkvraag 7],"",0,1)&amp;""</f>
        <v/>
      </c>
      <c r="X141" s="33" t="str">
        <f>_xlfn.XLOOKUP(Tabel1[[#This Row],[NLSfB]],OpnameTabel[NL-SfB],OpnameTabel[Kenmerkvraag 8],"",0,1)&amp;""</f>
        <v/>
      </c>
      <c r="Z141" s="33" t="str">
        <f>_xlfn.XLOOKUP(Tabel1[[#This Row],[NLSfB]],OpnameTabel[NL-SfB],OpnameTabel[Kenmerkvraag 9],"",0,1)&amp;""</f>
        <v/>
      </c>
      <c r="AB141" s="33" t="str">
        <f>_xlfn.XLOOKUP(Tabel1[[#This Row],[NLSfB]],OpnameTabel[NL-SfB],OpnameTabel[Kenmerkvraag 10],"",0,1)&amp;""</f>
        <v/>
      </c>
      <c r="AD141" s="120" t="str">
        <f>_xlfn.XLOOKUP(Tabel1[[#This Row],[NLSfB]],OpnameTabel[NL-SfB],OpnameTabel[PPO1],"",0,1)&amp;""</f>
        <v>BRND010-A</v>
      </c>
      <c r="AE141" s="112">
        <f>IF((LEN(Tabel1[[#This Row],[PPO code 1]])&lt;1),"",_xlfn.XLOOKUP(Tabel1[[#This Row],[PPO code 1]],Activiteitenoverzicht[PO - code],Activiteitenoverzicht[Jaar- freq],0))</f>
        <v>1</v>
      </c>
      <c r="AF141" s="121"/>
      <c r="AG141" s="122" t="str">
        <f>_xlfn.XLOOKUP(Tabel1[[#This Row],[NLSfB]],OpnameTabel[NL-SfB],OpnameTabel[PPO2],"",0,1)&amp;""</f>
        <v>BRND010-K</v>
      </c>
      <c r="AH141" s="111">
        <f>IF((LEN(Tabel1[[#This Row],[PPO code 2]])&lt;1),"",_xlfn.XLOOKUP(Tabel1[[#This Row],[PPO code 2]],Activiteitenoverzicht[PO - code],Activiteitenoverzicht[Jaar- freq],0))</f>
        <v>0.2</v>
      </c>
      <c r="AI141" s="121"/>
      <c r="AJ141" s="122" t="str">
        <f>_xlfn.XLOOKUP(Tabel1[[#This Row],[NLSfB]],OpnameTabel[NL-SfB],OpnameTabel[PPO3],"",0,1)&amp;""</f>
        <v/>
      </c>
      <c r="AK141" s="111" t="str">
        <f>IF((LEN(Tabel1[[#This Row],[PPO code 3]])&lt;1),"",_xlfn.XLOOKUP(Tabel1[[#This Row],[PPO code 3]],Activiteitenoverzicht[PO - code],Activiteitenoverzicht[Jaar- freq],0))</f>
        <v/>
      </c>
      <c r="AL141" s="121"/>
      <c r="AM141" s="122" t="str">
        <f>_xlfn.XLOOKUP(Tabel1[[#This Row],[NLSfB]],OpnameTabel[NL-SfB],OpnameTabel[PPO4],"",0,1)&amp;""</f>
        <v/>
      </c>
      <c r="AN141" s="111" t="str">
        <f>IF((LEN(Tabel1[[#This Row],[PPO code 4]])&lt;1),"",_xlfn.XLOOKUP(Tabel1[[#This Row],[PPO code 4]],Activiteitenoverzicht[PO - code],Activiteitenoverzicht[Jaar- freq],0))</f>
        <v/>
      </c>
      <c r="AO141" s="121"/>
      <c r="AP141" s="123">
        <f>IF(ISNUMBER(Tabel1[[#This Row],[Freq 1]]),Tabel1[[#This Row],[Freq 1]]*Tabel1[[#This Row],[Prijs 1]],0)</f>
        <v>0</v>
      </c>
      <c r="AQ141" s="124">
        <f>IF(ISNUMBER(Tabel1[[#This Row],[Freq 2]]),Tabel1[[#This Row],[Freq 2]]*Tabel1[[#This Row],[Prijs 2]],0)</f>
        <v>0</v>
      </c>
      <c r="AR141" s="124">
        <f>IF(ISNUMBER(Tabel1[[#This Row],[Freq 3]]),Tabel1[[#This Row],[Freq 3]]*Tabel1[[#This Row],[Prijs 3]],0)</f>
        <v>0</v>
      </c>
      <c r="AS141" s="124">
        <f>IF(ISNUMBER(Tabel1[[#This Row],[Freq 4]]),Tabel1[[#This Row],[Freq 4]]*Tabel1[[#This Row],[Prijs 4]],0)</f>
        <v>0</v>
      </c>
      <c r="AT141" s="125">
        <f>SUM(Tabel1[[#This Row],[Totaal 1]:[Totaal 4]])</f>
        <v>0</v>
      </c>
    </row>
    <row r="142" spans="1:46" ht="14.25" customHeight="1" x14ac:dyDescent="0.2">
      <c r="A142" s="32">
        <v>2</v>
      </c>
      <c r="B142" s="32" t="s">
        <v>357</v>
      </c>
      <c r="C142" s="111" t="s">
        <v>358</v>
      </c>
      <c r="D142" s="32" t="s">
        <v>70</v>
      </c>
      <c r="E142" s="32">
        <v>11465</v>
      </c>
      <c r="F142" s="32" t="s">
        <v>394</v>
      </c>
      <c r="G142" s="32" t="s">
        <v>351</v>
      </c>
      <c r="H142" s="112" t="str">
        <f>_xlfn.XLOOKUP(Tabel1[[#This Row],[NLSfB]],OpnameTabel[NL-SfB],OpnameTabel[Omschrijving],"",0,1)</f>
        <v>Brandslanghaspel</v>
      </c>
      <c r="I142" s="32" t="str">
        <f>_xlfn.XLOOKUP(Tabel1[[#This Row],[NLSfB]],OpnameTabel[NL-SfB],OpnameTabel[Categorie],"",0,1)</f>
        <v>Werktuigkundige brandveiligheid</v>
      </c>
      <c r="J142" s="32" t="s">
        <v>395</v>
      </c>
      <c r="L142" s="32">
        <v>1</v>
      </c>
      <c r="M142" s="32">
        <v>2014</v>
      </c>
      <c r="N142" s="32" t="s">
        <v>385</v>
      </c>
      <c r="O142" s="32" t="s">
        <v>77</v>
      </c>
      <c r="P142" s="32" t="str">
        <f>_xlfn.XLOOKUP(Tabel1[[#This Row],[NLSfB]],OpnameTabel[NL-SfB],OpnameTabel[Kenmerkvraag 4],"",0,1)&amp;""</f>
        <v>Lengte slang [m1]</v>
      </c>
      <c r="Q142" s="33">
        <v>30</v>
      </c>
      <c r="R142" s="33" t="str">
        <f>_xlfn.XLOOKUP(Tabel1[[#This Row],[NLSfB]],OpnameTabel[NL-SfB],OpnameTabel[Kenmerkvraag 5],"",0,1)&amp;""</f>
        <v/>
      </c>
      <c r="T142" s="33" t="str">
        <f>_xlfn.XLOOKUP(Tabel1[[#This Row],[NLSfB]],OpnameTabel[NL-SfB],OpnameTabel[Kenmerkvraag 6],"",0,1)&amp;""</f>
        <v/>
      </c>
      <c r="V142" s="33" t="str">
        <f>_xlfn.XLOOKUP(Tabel1[[#This Row],[NLSfB]],OpnameTabel[NL-SfB],OpnameTabel[Kenmerkvraag 7],"",0,1)&amp;""</f>
        <v/>
      </c>
      <c r="X142" s="33" t="str">
        <f>_xlfn.XLOOKUP(Tabel1[[#This Row],[NLSfB]],OpnameTabel[NL-SfB],OpnameTabel[Kenmerkvraag 8],"",0,1)&amp;""</f>
        <v/>
      </c>
      <c r="Z142" s="33" t="str">
        <f>_xlfn.XLOOKUP(Tabel1[[#This Row],[NLSfB]],OpnameTabel[NL-SfB],OpnameTabel[Kenmerkvraag 9],"",0,1)&amp;""</f>
        <v/>
      </c>
      <c r="AB142" s="33" t="str">
        <f>_xlfn.XLOOKUP(Tabel1[[#This Row],[NLSfB]],OpnameTabel[NL-SfB],OpnameTabel[Kenmerkvraag 10],"",0,1)&amp;""</f>
        <v/>
      </c>
      <c r="AD142" s="120" t="str">
        <f>_xlfn.XLOOKUP(Tabel1[[#This Row],[NLSfB]],OpnameTabel[NL-SfB],OpnameTabel[PPO1],"",0,1)&amp;""</f>
        <v>BRND010-A</v>
      </c>
      <c r="AE142" s="112">
        <f>IF((LEN(Tabel1[[#This Row],[PPO code 1]])&lt;1),"",_xlfn.XLOOKUP(Tabel1[[#This Row],[PPO code 1]],Activiteitenoverzicht[PO - code],Activiteitenoverzicht[Jaar- freq],0))</f>
        <v>1</v>
      </c>
      <c r="AF142" s="121"/>
      <c r="AG142" s="122" t="str">
        <f>_xlfn.XLOOKUP(Tabel1[[#This Row],[NLSfB]],OpnameTabel[NL-SfB],OpnameTabel[PPO2],"",0,1)&amp;""</f>
        <v>BRND010-K</v>
      </c>
      <c r="AH142" s="111">
        <f>IF((LEN(Tabel1[[#This Row],[PPO code 2]])&lt;1),"",_xlfn.XLOOKUP(Tabel1[[#This Row],[PPO code 2]],Activiteitenoverzicht[PO - code],Activiteitenoverzicht[Jaar- freq],0))</f>
        <v>0.2</v>
      </c>
      <c r="AI142" s="121"/>
      <c r="AJ142" s="122" t="str">
        <f>_xlfn.XLOOKUP(Tabel1[[#This Row],[NLSfB]],OpnameTabel[NL-SfB],OpnameTabel[PPO3],"",0,1)&amp;""</f>
        <v/>
      </c>
      <c r="AK142" s="111" t="str">
        <f>IF((LEN(Tabel1[[#This Row],[PPO code 3]])&lt;1),"",_xlfn.XLOOKUP(Tabel1[[#This Row],[PPO code 3]],Activiteitenoverzicht[PO - code],Activiteitenoverzicht[Jaar- freq],0))</f>
        <v/>
      </c>
      <c r="AL142" s="121"/>
      <c r="AM142" s="122" t="str">
        <f>_xlfn.XLOOKUP(Tabel1[[#This Row],[NLSfB]],OpnameTabel[NL-SfB],OpnameTabel[PPO4],"",0,1)&amp;""</f>
        <v/>
      </c>
      <c r="AN142" s="111" t="str">
        <f>IF((LEN(Tabel1[[#This Row],[PPO code 4]])&lt;1),"",_xlfn.XLOOKUP(Tabel1[[#This Row],[PPO code 4]],Activiteitenoverzicht[PO - code],Activiteitenoverzicht[Jaar- freq],0))</f>
        <v/>
      </c>
      <c r="AO142" s="121"/>
      <c r="AP142" s="123">
        <f>IF(ISNUMBER(Tabel1[[#This Row],[Freq 1]]),Tabel1[[#This Row],[Freq 1]]*Tabel1[[#This Row],[Prijs 1]],0)</f>
        <v>0</v>
      </c>
      <c r="AQ142" s="124">
        <f>IF(ISNUMBER(Tabel1[[#This Row],[Freq 2]]),Tabel1[[#This Row],[Freq 2]]*Tabel1[[#This Row],[Prijs 2]],0)</f>
        <v>0</v>
      </c>
      <c r="AR142" s="124">
        <f>IF(ISNUMBER(Tabel1[[#This Row],[Freq 3]]),Tabel1[[#This Row],[Freq 3]]*Tabel1[[#This Row],[Prijs 3]],0)</f>
        <v>0</v>
      </c>
      <c r="AS142" s="124">
        <f>IF(ISNUMBER(Tabel1[[#This Row],[Freq 4]]),Tabel1[[#This Row],[Freq 4]]*Tabel1[[#This Row],[Prijs 4]],0)</f>
        <v>0</v>
      </c>
      <c r="AT142" s="125">
        <f>SUM(Tabel1[[#This Row],[Totaal 1]:[Totaal 4]])</f>
        <v>0</v>
      </c>
    </row>
    <row r="143" spans="1:46" ht="14.25" customHeight="1" x14ac:dyDescent="0.2">
      <c r="A143" s="32">
        <v>2</v>
      </c>
      <c r="B143" s="32" t="s">
        <v>357</v>
      </c>
      <c r="C143" s="111" t="s">
        <v>358</v>
      </c>
      <c r="D143" s="32" t="s">
        <v>70</v>
      </c>
      <c r="E143" s="32">
        <v>11465</v>
      </c>
      <c r="F143" s="32" t="s">
        <v>396</v>
      </c>
      <c r="G143" s="32" t="s">
        <v>351</v>
      </c>
      <c r="H143" s="112" t="str">
        <f>_xlfn.XLOOKUP(Tabel1[[#This Row],[NLSfB]],OpnameTabel[NL-SfB],OpnameTabel[Omschrijving],"",0,1)</f>
        <v>Brandslanghaspel</v>
      </c>
      <c r="I143" s="32" t="str">
        <f>_xlfn.XLOOKUP(Tabel1[[#This Row],[NLSfB]],OpnameTabel[NL-SfB],OpnameTabel[Categorie],"",0,1)</f>
        <v>Werktuigkundige brandveiligheid</v>
      </c>
      <c r="J143" s="32" t="s">
        <v>395</v>
      </c>
      <c r="L143" s="32">
        <v>4</v>
      </c>
      <c r="M143" s="32">
        <v>2001</v>
      </c>
      <c r="N143" s="32" t="s">
        <v>383</v>
      </c>
      <c r="O143" s="32" t="s">
        <v>77</v>
      </c>
      <c r="P143" s="32" t="str">
        <f>_xlfn.XLOOKUP(Tabel1[[#This Row],[NLSfB]],OpnameTabel[NL-SfB],OpnameTabel[Kenmerkvraag 4],"",0,1)&amp;""</f>
        <v>Lengte slang [m1]</v>
      </c>
      <c r="Q143" s="33">
        <v>30</v>
      </c>
      <c r="R143" s="33" t="str">
        <f>_xlfn.XLOOKUP(Tabel1[[#This Row],[NLSfB]],OpnameTabel[NL-SfB],OpnameTabel[Kenmerkvraag 5],"",0,1)&amp;""</f>
        <v/>
      </c>
      <c r="T143" s="33" t="str">
        <f>_xlfn.XLOOKUP(Tabel1[[#This Row],[NLSfB]],OpnameTabel[NL-SfB],OpnameTabel[Kenmerkvraag 6],"",0,1)&amp;""</f>
        <v/>
      </c>
      <c r="V143" s="33" t="str">
        <f>_xlfn.XLOOKUP(Tabel1[[#This Row],[NLSfB]],OpnameTabel[NL-SfB],OpnameTabel[Kenmerkvraag 7],"",0,1)&amp;""</f>
        <v/>
      </c>
      <c r="X143" s="33" t="str">
        <f>_xlfn.XLOOKUP(Tabel1[[#This Row],[NLSfB]],OpnameTabel[NL-SfB],OpnameTabel[Kenmerkvraag 8],"",0,1)&amp;""</f>
        <v/>
      </c>
      <c r="Z143" s="33" t="str">
        <f>_xlfn.XLOOKUP(Tabel1[[#This Row],[NLSfB]],OpnameTabel[NL-SfB],OpnameTabel[Kenmerkvraag 9],"",0,1)&amp;""</f>
        <v/>
      </c>
      <c r="AB143" s="33" t="str">
        <f>_xlfn.XLOOKUP(Tabel1[[#This Row],[NLSfB]],OpnameTabel[NL-SfB],OpnameTabel[Kenmerkvraag 10],"",0,1)&amp;""</f>
        <v/>
      </c>
      <c r="AD143" s="120" t="str">
        <f>_xlfn.XLOOKUP(Tabel1[[#This Row],[NLSfB]],OpnameTabel[NL-SfB],OpnameTabel[PPO1],"",0,1)&amp;""</f>
        <v>BRND010-A</v>
      </c>
      <c r="AE143" s="112">
        <f>IF((LEN(Tabel1[[#This Row],[PPO code 1]])&lt;1),"",_xlfn.XLOOKUP(Tabel1[[#This Row],[PPO code 1]],Activiteitenoverzicht[PO - code],Activiteitenoverzicht[Jaar- freq],0))</f>
        <v>1</v>
      </c>
      <c r="AF143" s="121"/>
      <c r="AG143" s="122" t="str">
        <f>_xlfn.XLOOKUP(Tabel1[[#This Row],[NLSfB]],OpnameTabel[NL-SfB],OpnameTabel[PPO2],"",0,1)&amp;""</f>
        <v>BRND010-K</v>
      </c>
      <c r="AH143" s="111">
        <f>IF((LEN(Tabel1[[#This Row],[PPO code 2]])&lt;1),"",_xlfn.XLOOKUP(Tabel1[[#This Row],[PPO code 2]],Activiteitenoverzicht[PO - code],Activiteitenoverzicht[Jaar- freq],0))</f>
        <v>0.2</v>
      </c>
      <c r="AI143" s="121"/>
      <c r="AJ143" s="122" t="str">
        <f>_xlfn.XLOOKUP(Tabel1[[#This Row],[NLSfB]],OpnameTabel[NL-SfB],OpnameTabel[PPO3],"",0,1)&amp;""</f>
        <v/>
      </c>
      <c r="AK143" s="111" t="str">
        <f>IF((LEN(Tabel1[[#This Row],[PPO code 3]])&lt;1),"",_xlfn.XLOOKUP(Tabel1[[#This Row],[PPO code 3]],Activiteitenoverzicht[PO - code],Activiteitenoverzicht[Jaar- freq],0))</f>
        <v/>
      </c>
      <c r="AL143" s="121"/>
      <c r="AM143" s="122" t="str">
        <f>_xlfn.XLOOKUP(Tabel1[[#This Row],[NLSfB]],OpnameTabel[NL-SfB],OpnameTabel[PPO4],"",0,1)&amp;""</f>
        <v/>
      </c>
      <c r="AN143" s="111" t="str">
        <f>IF((LEN(Tabel1[[#This Row],[PPO code 4]])&lt;1),"",_xlfn.XLOOKUP(Tabel1[[#This Row],[PPO code 4]],Activiteitenoverzicht[PO - code],Activiteitenoverzicht[Jaar- freq],0))</f>
        <v/>
      </c>
      <c r="AO143" s="121"/>
      <c r="AP143" s="123">
        <f>IF(ISNUMBER(Tabel1[[#This Row],[Freq 1]]),Tabel1[[#This Row],[Freq 1]]*Tabel1[[#This Row],[Prijs 1]],0)</f>
        <v>0</v>
      </c>
      <c r="AQ143" s="124">
        <f>IF(ISNUMBER(Tabel1[[#This Row],[Freq 2]]),Tabel1[[#This Row],[Freq 2]]*Tabel1[[#This Row],[Prijs 2]],0)</f>
        <v>0</v>
      </c>
      <c r="AR143" s="124">
        <f>IF(ISNUMBER(Tabel1[[#This Row],[Freq 3]]),Tabel1[[#This Row],[Freq 3]]*Tabel1[[#This Row],[Prijs 3]],0)</f>
        <v>0</v>
      </c>
      <c r="AS143" s="124">
        <f>IF(ISNUMBER(Tabel1[[#This Row],[Freq 4]]),Tabel1[[#This Row],[Freq 4]]*Tabel1[[#This Row],[Prijs 4]],0)</f>
        <v>0</v>
      </c>
      <c r="AT143" s="125">
        <f>SUM(Tabel1[[#This Row],[Totaal 1]:[Totaal 4]])</f>
        <v>0</v>
      </c>
    </row>
    <row r="144" spans="1:46" ht="14.25" customHeight="1" x14ac:dyDescent="0.2">
      <c r="A144" s="32">
        <v>2</v>
      </c>
      <c r="B144" s="32" t="s">
        <v>357</v>
      </c>
      <c r="C144" s="111" t="s">
        <v>358</v>
      </c>
      <c r="D144" s="32" t="s">
        <v>70</v>
      </c>
      <c r="E144" s="32">
        <v>11465</v>
      </c>
      <c r="F144" s="32" t="s">
        <v>397</v>
      </c>
      <c r="G144" s="32" t="s">
        <v>351</v>
      </c>
      <c r="H144" s="112" t="str">
        <f>_xlfn.XLOOKUP(Tabel1[[#This Row],[NLSfB]],OpnameTabel[NL-SfB],OpnameTabel[Omschrijving],"",0,1)</f>
        <v>Brandslanghaspel</v>
      </c>
      <c r="I144" s="32" t="str">
        <f>_xlfn.XLOOKUP(Tabel1[[#This Row],[NLSfB]],OpnameTabel[NL-SfB],OpnameTabel[Categorie],"",0,1)</f>
        <v>Werktuigkundige brandveiligheid</v>
      </c>
      <c r="J144" s="32" t="s">
        <v>395</v>
      </c>
      <c r="L144" s="32">
        <v>3</v>
      </c>
      <c r="M144" s="32">
        <v>2001</v>
      </c>
      <c r="N144" s="32" t="s">
        <v>393</v>
      </c>
      <c r="O144" s="32" t="s">
        <v>77</v>
      </c>
      <c r="P144" s="32" t="str">
        <f>_xlfn.XLOOKUP(Tabel1[[#This Row],[NLSfB]],OpnameTabel[NL-SfB],OpnameTabel[Kenmerkvraag 4],"",0,1)&amp;""</f>
        <v>Lengte slang [m1]</v>
      </c>
      <c r="Q144" s="33">
        <v>30</v>
      </c>
      <c r="R144" s="33" t="str">
        <f>_xlfn.XLOOKUP(Tabel1[[#This Row],[NLSfB]],OpnameTabel[NL-SfB],OpnameTabel[Kenmerkvraag 5],"",0,1)&amp;""</f>
        <v/>
      </c>
      <c r="T144" s="33" t="str">
        <f>_xlfn.XLOOKUP(Tabel1[[#This Row],[NLSfB]],OpnameTabel[NL-SfB],OpnameTabel[Kenmerkvraag 6],"",0,1)&amp;""</f>
        <v/>
      </c>
      <c r="V144" s="33" t="str">
        <f>_xlfn.XLOOKUP(Tabel1[[#This Row],[NLSfB]],OpnameTabel[NL-SfB],OpnameTabel[Kenmerkvraag 7],"",0,1)&amp;""</f>
        <v/>
      </c>
      <c r="X144" s="33" t="str">
        <f>_xlfn.XLOOKUP(Tabel1[[#This Row],[NLSfB]],OpnameTabel[NL-SfB],OpnameTabel[Kenmerkvraag 8],"",0,1)&amp;""</f>
        <v/>
      </c>
      <c r="Z144" s="33" t="str">
        <f>_xlfn.XLOOKUP(Tabel1[[#This Row],[NLSfB]],OpnameTabel[NL-SfB],OpnameTabel[Kenmerkvraag 9],"",0,1)&amp;""</f>
        <v/>
      </c>
      <c r="AB144" s="33" t="str">
        <f>_xlfn.XLOOKUP(Tabel1[[#This Row],[NLSfB]],OpnameTabel[NL-SfB],OpnameTabel[Kenmerkvraag 10],"",0,1)&amp;""</f>
        <v/>
      </c>
      <c r="AD144" s="120" t="str">
        <f>_xlfn.XLOOKUP(Tabel1[[#This Row],[NLSfB]],OpnameTabel[NL-SfB],OpnameTabel[PPO1],"",0,1)&amp;""</f>
        <v>BRND010-A</v>
      </c>
      <c r="AE144" s="112">
        <f>IF((LEN(Tabel1[[#This Row],[PPO code 1]])&lt;1),"",_xlfn.XLOOKUP(Tabel1[[#This Row],[PPO code 1]],Activiteitenoverzicht[PO - code],Activiteitenoverzicht[Jaar- freq],0))</f>
        <v>1</v>
      </c>
      <c r="AF144" s="121"/>
      <c r="AG144" s="122" t="str">
        <f>_xlfn.XLOOKUP(Tabel1[[#This Row],[NLSfB]],OpnameTabel[NL-SfB],OpnameTabel[PPO2],"",0,1)&amp;""</f>
        <v>BRND010-K</v>
      </c>
      <c r="AH144" s="111">
        <f>IF((LEN(Tabel1[[#This Row],[PPO code 2]])&lt;1),"",_xlfn.XLOOKUP(Tabel1[[#This Row],[PPO code 2]],Activiteitenoverzicht[PO - code],Activiteitenoverzicht[Jaar- freq],0))</f>
        <v>0.2</v>
      </c>
      <c r="AI144" s="121"/>
      <c r="AJ144" s="122" t="str">
        <f>_xlfn.XLOOKUP(Tabel1[[#This Row],[NLSfB]],OpnameTabel[NL-SfB],OpnameTabel[PPO3],"",0,1)&amp;""</f>
        <v/>
      </c>
      <c r="AK144" s="111" t="str">
        <f>IF((LEN(Tabel1[[#This Row],[PPO code 3]])&lt;1),"",_xlfn.XLOOKUP(Tabel1[[#This Row],[PPO code 3]],Activiteitenoverzicht[PO - code],Activiteitenoverzicht[Jaar- freq],0))</f>
        <v/>
      </c>
      <c r="AL144" s="121"/>
      <c r="AM144" s="122" t="str">
        <f>_xlfn.XLOOKUP(Tabel1[[#This Row],[NLSfB]],OpnameTabel[NL-SfB],OpnameTabel[PPO4],"",0,1)&amp;""</f>
        <v/>
      </c>
      <c r="AN144" s="111" t="str">
        <f>IF((LEN(Tabel1[[#This Row],[PPO code 4]])&lt;1),"",_xlfn.XLOOKUP(Tabel1[[#This Row],[PPO code 4]],Activiteitenoverzicht[PO - code],Activiteitenoverzicht[Jaar- freq],0))</f>
        <v/>
      </c>
      <c r="AO144" s="121"/>
      <c r="AP144" s="123">
        <f>IF(ISNUMBER(Tabel1[[#This Row],[Freq 1]]),Tabel1[[#This Row],[Freq 1]]*Tabel1[[#This Row],[Prijs 1]],0)</f>
        <v>0</v>
      </c>
      <c r="AQ144" s="124">
        <f>IF(ISNUMBER(Tabel1[[#This Row],[Freq 2]]),Tabel1[[#This Row],[Freq 2]]*Tabel1[[#This Row],[Prijs 2]],0)</f>
        <v>0</v>
      </c>
      <c r="AR144" s="124">
        <f>IF(ISNUMBER(Tabel1[[#This Row],[Freq 3]]),Tabel1[[#This Row],[Freq 3]]*Tabel1[[#This Row],[Prijs 3]],0)</f>
        <v>0</v>
      </c>
      <c r="AS144" s="124">
        <f>IF(ISNUMBER(Tabel1[[#This Row],[Freq 4]]),Tabel1[[#This Row],[Freq 4]]*Tabel1[[#This Row],[Prijs 4]],0)</f>
        <v>0</v>
      </c>
      <c r="AT144" s="125">
        <f>SUM(Tabel1[[#This Row],[Totaal 1]:[Totaal 4]])</f>
        <v>0</v>
      </c>
    </row>
    <row r="145" spans="1:46" ht="14.25" customHeight="1" x14ac:dyDescent="0.2">
      <c r="A145" s="32">
        <v>2</v>
      </c>
      <c r="B145" s="32" t="s">
        <v>357</v>
      </c>
      <c r="C145" s="111" t="s">
        <v>358</v>
      </c>
      <c r="D145" s="32" t="s">
        <v>70</v>
      </c>
      <c r="E145" s="32">
        <v>11465</v>
      </c>
      <c r="F145" s="32" t="s">
        <v>398</v>
      </c>
      <c r="G145" s="32" t="s">
        <v>351</v>
      </c>
      <c r="H145" s="112" t="str">
        <f>_xlfn.XLOOKUP(Tabel1[[#This Row],[NLSfB]],OpnameTabel[NL-SfB],OpnameTabel[Omschrijving],"",0,1)</f>
        <v>Brandslanghaspel</v>
      </c>
      <c r="I145" s="32" t="str">
        <f>_xlfn.XLOOKUP(Tabel1[[#This Row],[NLSfB]],OpnameTabel[NL-SfB],OpnameTabel[Categorie],"",0,1)</f>
        <v>Werktuigkundige brandveiligheid</v>
      </c>
      <c r="J145" s="32" t="s">
        <v>107</v>
      </c>
      <c r="L145" s="32">
        <v>4</v>
      </c>
      <c r="M145" s="32">
        <v>2001</v>
      </c>
      <c r="N145" s="32" t="s">
        <v>383</v>
      </c>
      <c r="O145" s="32" t="s">
        <v>77</v>
      </c>
      <c r="P145" s="32" t="str">
        <f>_xlfn.XLOOKUP(Tabel1[[#This Row],[NLSfB]],OpnameTabel[NL-SfB],OpnameTabel[Kenmerkvraag 4],"",0,1)&amp;""</f>
        <v>Lengte slang [m1]</v>
      </c>
      <c r="Q145" s="33">
        <v>30</v>
      </c>
      <c r="R145" s="33" t="str">
        <f>_xlfn.XLOOKUP(Tabel1[[#This Row],[NLSfB]],OpnameTabel[NL-SfB],OpnameTabel[Kenmerkvraag 5],"",0,1)&amp;""</f>
        <v/>
      </c>
      <c r="T145" s="33" t="str">
        <f>_xlfn.XLOOKUP(Tabel1[[#This Row],[NLSfB]],OpnameTabel[NL-SfB],OpnameTabel[Kenmerkvraag 6],"",0,1)&amp;""</f>
        <v/>
      </c>
      <c r="V145" s="33" t="str">
        <f>_xlfn.XLOOKUP(Tabel1[[#This Row],[NLSfB]],OpnameTabel[NL-SfB],OpnameTabel[Kenmerkvraag 7],"",0,1)&amp;""</f>
        <v/>
      </c>
      <c r="X145" s="33" t="str">
        <f>_xlfn.XLOOKUP(Tabel1[[#This Row],[NLSfB]],OpnameTabel[NL-SfB],OpnameTabel[Kenmerkvraag 8],"",0,1)&amp;""</f>
        <v/>
      </c>
      <c r="Z145" s="33" t="str">
        <f>_xlfn.XLOOKUP(Tabel1[[#This Row],[NLSfB]],OpnameTabel[NL-SfB],OpnameTabel[Kenmerkvraag 9],"",0,1)&amp;""</f>
        <v/>
      </c>
      <c r="AB145" s="33" t="str">
        <f>_xlfn.XLOOKUP(Tabel1[[#This Row],[NLSfB]],OpnameTabel[NL-SfB],OpnameTabel[Kenmerkvraag 10],"",0,1)&amp;""</f>
        <v/>
      </c>
      <c r="AD145" s="120" t="str">
        <f>_xlfn.XLOOKUP(Tabel1[[#This Row],[NLSfB]],OpnameTabel[NL-SfB],OpnameTabel[PPO1],"",0,1)&amp;""</f>
        <v>BRND010-A</v>
      </c>
      <c r="AE145" s="112">
        <f>IF((LEN(Tabel1[[#This Row],[PPO code 1]])&lt;1),"",_xlfn.XLOOKUP(Tabel1[[#This Row],[PPO code 1]],Activiteitenoverzicht[PO - code],Activiteitenoverzicht[Jaar- freq],0))</f>
        <v>1</v>
      </c>
      <c r="AF145" s="121"/>
      <c r="AG145" s="122" t="str">
        <f>_xlfn.XLOOKUP(Tabel1[[#This Row],[NLSfB]],OpnameTabel[NL-SfB],OpnameTabel[PPO2],"",0,1)&amp;""</f>
        <v>BRND010-K</v>
      </c>
      <c r="AH145" s="111">
        <f>IF((LEN(Tabel1[[#This Row],[PPO code 2]])&lt;1),"",_xlfn.XLOOKUP(Tabel1[[#This Row],[PPO code 2]],Activiteitenoverzicht[PO - code],Activiteitenoverzicht[Jaar- freq],0))</f>
        <v>0.2</v>
      </c>
      <c r="AI145" s="121"/>
      <c r="AJ145" s="122" t="str">
        <f>_xlfn.XLOOKUP(Tabel1[[#This Row],[NLSfB]],OpnameTabel[NL-SfB],OpnameTabel[PPO3],"",0,1)&amp;""</f>
        <v/>
      </c>
      <c r="AK145" s="111" t="str">
        <f>IF((LEN(Tabel1[[#This Row],[PPO code 3]])&lt;1),"",_xlfn.XLOOKUP(Tabel1[[#This Row],[PPO code 3]],Activiteitenoverzicht[PO - code],Activiteitenoverzicht[Jaar- freq],0))</f>
        <v/>
      </c>
      <c r="AL145" s="121"/>
      <c r="AM145" s="122" t="str">
        <f>_xlfn.XLOOKUP(Tabel1[[#This Row],[NLSfB]],OpnameTabel[NL-SfB],OpnameTabel[PPO4],"",0,1)&amp;""</f>
        <v/>
      </c>
      <c r="AN145" s="111" t="str">
        <f>IF((LEN(Tabel1[[#This Row],[PPO code 4]])&lt;1),"",_xlfn.XLOOKUP(Tabel1[[#This Row],[PPO code 4]],Activiteitenoverzicht[PO - code],Activiteitenoverzicht[Jaar- freq],0))</f>
        <v/>
      </c>
      <c r="AO145" s="121"/>
      <c r="AP145" s="123">
        <f>IF(ISNUMBER(Tabel1[[#This Row],[Freq 1]]),Tabel1[[#This Row],[Freq 1]]*Tabel1[[#This Row],[Prijs 1]],0)</f>
        <v>0</v>
      </c>
      <c r="AQ145" s="124">
        <f>IF(ISNUMBER(Tabel1[[#This Row],[Freq 2]]),Tabel1[[#This Row],[Freq 2]]*Tabel1[[#This Row],[Prijs 2]],0)</f>
        <v>0</v>
      </c>
      <c r="AR145" s="124">
        <f>IF(ISNUMBER(Tabel1[[#This Row],[Freq 3]]),Tabel1[[#This Row],[Freq 3]]*Tabel1[[#This Row],[Prijs 3]],0)</f>
        <v>0</v>
      </c>
      <c r="AS145" s="124">
        <f>IF(ISNUMBER(Tabel1[[#This Row],[Freq 4]]),Tabel1[[#This Row],[Freq 4]]*Tabel1[[#This Row],[Prijs 4]],0)</f>
        <v>0</v>
      </c>
      <c r="AT145" s="125">
        <f>SUM(Tabel1[[#This Row],[Totaal 1]:[Totaal 4]])</f>
        <v>0</v>
      </c>
    </row>
    <row r="146" spans="1:46" ht="14.25" customHeight="1" x14ac:dyDescent="0.2">
      <c r="A146" s="32">
        <v>2</v>
      </c>
      <c r="B146" s="32" t="s">
        <v>357</v>
      </c>
      <c r="C146" s="111" t="s">
        <v>358</v>
      </c>
      <c r="D146" s="32" t="s">
        <v>70</v>
      </c>
      <c r="E146" s="32">
        <v>11465</v>
      </c>
      <c r="F146" s="32" t="s">
        <v>399</v>
      </c>
      <c r="G146" s="32" t="s">
        <v>351</v>
      </c>
      <c r="H146" s="112" t="str">
        <f>_xlfn.XLOOKUP(Tabel1[[#This Row],[NLSfB]],OpnameTabel[NL-SfB],OpnameTabel[Omschrijving],"",0,1)</f>
        <v>Brandslanghaspel</v>
      </c>
      <c r="I146" s="32" t="str">
        <f>_xlfn.XLOOKUP(Tabel1[[#This Row],[NLSfB]],OpnameTabel[NL-SfB],OpnameTabel[Categorie],"",0,1)</f>
        <v>Werktuigkundige brandveiligheid</v>
      </c>
      <c r="J146" s="32" t="s">
        <v>107</v>
      </c>
      <c r="L146" s="32">
        <v>2</v>
      </c>
      <c r="M146" s="32">
        <v>2014</v>
      </c>
      <c r="N146" s="32" t="s">
        <v>393</v>
      </c>
      <c r="O146" s="32" t="s">
        <v>77</v>
      </c>
      <c r="P146" s="32" t="str">
        <f>_xlfn.XLOOKUP(Tabel1[[#This Row],[NLSfB]],OpnameTabel[NL-SfB],OpnameTabel[Kenmerkvraag 4],"",0,1)&amp;""</f>
        <v>Lengte slang [m1]</v>
      </c>
      <c r="Q146" s="33">
        <v>30</v>
      </c>
      <c r="R146" s="33" t="str">
        <f>_xlfn.XLOOKUP(Tabel1[[#This Row],[NLSfB]],OpnameTabel[NL-SfB],OpnameTabel[Kenmerkvraag 5],"",0,1)&amp;""</f>
        <v/>
      </c>
      <c r="T146" s="33" t="str">
        <f>_xlfn.XLOOKUP(Tabel1[[#This Row],[NLSfB]],OpnameTabel[NL-SfB],OpnameTabel[Kenmerkvraag 6],"",0,1)&amp;""</f>
        <v/>
      </c>
      <c r="V146" s="33" t="str">
        <f>_xlfn.XLOOKUP(Tabel1[[#This Row],[NLSfB]],OpnameTabel[NL-SfB],OpnameTabel[Kenmerkvraag 7],"",0,1)&amp;""</f>
        <v/>
      </c>
      <c r="X146" s="33" t="str">
        <f>_xlfn.XLOOKUP(Tabel1[[#This Row],[NLSfB]],OpnameTabel[NL-SfB],OpnameTabel[Kenmerkvraag 8],"",0,1)&amp;""</f>
        <v/>
      </c>
      <c r="Z146" s="33" t="str">
        <f>_xlfn.XLOOKUP(Tabel1[[#This Row],[NLSfB]],OpnameTabel[NL-SfB],OpnameTabel[Kenmerkvraag 9],"",0,1)&amp;""</f>
        <v/>
      </c>
      <c r="AB146" s="33" t="str">
        <f>_xlfn.XLOOKUP(Tabel1[[#This Row],[NLSfB]],OpnameTabel[NL-SfB],OpnameTabel[Kenmerkvraag 10],"",0,1)&amp;""</f>
        <v/>
      </c>
      <c r="AD146" s="120" t="str">
        <f>_xlfn.XLOOKUP(Tabel1[[#This Row],[NLSfB]],OpnameTabel[NL-SfB],OpnameTabel[PPO1],"",0,1)&amp;""</f>
        <v>BRND010-A</v>
      </c>
      <c r="AE146" s="112">
        <f>IF((LEN(Tabel1[[#This Row],[PPO code 1]])&lt;1),"",_xlfn.XLOOKUP(Tabel1[[#This Row],[PPO code 1]],Activiteitenoverzicht[PO - code],Activiteitenoverzicht[Jaar- freq],0))</f>
        <v>1</v>
      </c>
      <c r="AF146" s="121"/>
      <c r="AG146" s="122" t="str">
        <f>_xlfn.XLOOKUP(Tabel1[[#This Row],[NLSfB]],OpnameTabel[NL-SfB],OpnameTabel[PPO2],"",0,1)&amp;""</f>
        <v>BRND010-K</v>
      </c>
      <c r="AH146" s="111">
        <f>IF((LEN(Tabel1[[#This Row],[PPO code 2]])&lt;1),"",_xlfn.XLOOKUP(Tabel1[[#This Row],[PPO code 2]],Activiteitenoverzicht[PO - code],Activiteitenoverzicht[Jaar- freq],0))</f>
        <v>0.2</v>
      </c>
      <c r="AI146" s="121"/>
      <c r="AJ146" s="122" t="str">
        <f>_xlfn.XLOOKUP(Tabel1[[#This Row],[NLSfB]],OpnameTabel[NL-SfB],OpnameTabel[PPO3],"",0,1)&amp;""</f>
        <v/>
      </c>
      <c r="AK146" s="111" t="str">
        <f>IF((LEN(Tabel1[[#This Row],[PPO code 3]])&lt;1),"",_xlfn.XLOOKUP(Tabel1[[#This Row],[PPO code 3]],Activiteitenoverzicht[PO - code],Activiteitenoverzicht[Jaar- freq],0))</f>
        <v/>
      </c>
      <c r="AL146" s="121"/>
      <c r="AM146" s="122" t="str">
        <f>_xlfn.XLOOKUP(Tabel1[[#This Row],[NLSfB]],OpnameTabel[NL-SfB],OpnameTabel[PPO4],"",0,1)&amp;""</f>
        <v/>
      </c>
      <c r="AN146" s="111" t="str">
        <f>IF((LEN(Tabel1[[#This Row],[PPO code 4]])&lt;1),"",_xlfn.XLOOKUP(Tabel1[[#This Row],[PPO code 4]],Activiteitenoverzicht[PO - code],Activiteitenoverzicht[Jaar- freq],0))</f>
        <v/>
      </c>
      <c r="AO146" s="121"/>
      <c r="AP146" s="123">
        <f>IF(ISNUMBER(Tabel1[[#This Row],[Freq 1]]),Tabel1[[#This Row],[Freq 1]]*Tabel1[[#This Row],[Prijs 1]],0)</f>
        <v>0</v>
      </c>
      <c r="AQ146" s="124">
        <f>IF(ISNUMBER(Tabel1[[#This Row],[Freq 2]]),Tabel1[[#This Row],[Freq 2]]*Tabel1[[#This Row],[Prijs 2]],0)</f>
        <v>0</v>
      </c>
      <c r="AR146" s="124">
        <f>IF(ISNUMBER(Tabel1[[#This Row],[Freq 3]]),Tabel1[[#This Row],[Freq 3]]*Tabel1[[#This Row],[Prijs 3]],0)</f>
        <v>0</v>
      </c>
      <c r="AS146" s="124">
        <f>IF(ISNUMBER(Tabel1[[#This Row],[Freq 4]]),Tabel1[[#This Row],[Freq 4]]*Tabel1[[#This Row],[Prijs 4]],0)</f>
        <v>0</v>
      </c>
      <c r="AT146" s="125">
        <f>SUM(Tabel1[[#This Row],[Totaal 1]:[Totaal 4]])</f>
        <v>0</v>
      </c>
    </row>
    <row r="147" spans="1:46" ht="14.25" customHeight="1" x14ac:dyDescent="0.2">
      <c r="A147" s="32">
        <v>2</v>
      </c>
      <c r="B147" s="32" t="s">
        <v>357</v>
      </c>
      <c r="C147" s="111" t="s">
        <v>358</v>
      </c>
      <c r="D147" s="32" t="s">
        <v>70</v>
      </c>
      <c r="E147" s="32">
        <v>11465</v>
      </c>
      <c r="F147" s="32" t="s">
        <v>400</v>
      </c>
      <c r="G147" s="32" t="s">
        <v>351</v>
      </c>
      <c r="H147" s="112" t="str">
        <f>_xlfn.XLOOKUP(Tabel1[[#This Row],[NLSfB]],OpnameTabel[NL-SfB],OpnameTabel[Omschrijving],"",0,1)</f>
        <v>Brandslanghaspel</v>
      </c>
      <c r="I147" s="32" t="str">
        <f>_xlfn.XLOOKUP(Tabel1[[#This Row],[NLSfB]],OpnameTabel[NL-SfB],OpnameTabel[Categorie],"",0,1)</f>
        <v>Werktuigkundige brandveiligheid</v>
      </c>
      <c r="J147" s="32" t="s">
        <v>107</v>
      </c>
      <c r="L147" s="32">
        <v>1</v>
      </c>
      <c r="M147" s="32">
        <v>2001</v>
      </c>
      <c r="N147" s="32" t="s">
        <v>385</v>
      </c>
      <c r="O147" s="32" t="s">
        <v>77</v>
      </c>
      <c r="P147" s="32" t="str">
        <f>_xlfn.XLOOKUP(Tabel1[[#This Row],[NLSfB]],OpnameTabel[NL-SfB],OpnameTabel[Kenmerkvraag 4],"",0,1)&amp;""</f>
        <v>Lengte slang [m1]</v>
      </c>
      <c r="Q147" s="33">
        <v>30</v>
      </c>
      <c r="R147" s="33" t="str">
        <f>_xlfn.XLOOKUP(Tabel1[[#This Row],[NLSfB]],OpnameTabel[NL-SfB],OpnameTabel[Kenmerkvraag 5],"",0,1)&amp;""</f>
        <v/>
      </c>
      <c r="T147" s="33" t="str">
        <f>_xlfn.XLOOKUP(Tabel1[[#This Row],[NLSfB]],OpnameTabel[NL-SfB],OpnameTabel[Kenmerkvraag 6],"",0,1)&amp;""</f>
        <v/>
      </c>
      <c r="V147" s="33" t="str">
        <f>_xlfn.XLOOKUP(Tabel1[[#This Row],[NLSfB]],OpnameTabel[NL-SfB],OpnameTabel[Kenmerkvraag 7],"",0,1)&amp;""</f>
        <v/>
      </c>
      <c r="X147" s="33" t="str">
        <f>_xlfn.XLOOKUP(Tabel1[[#This Row],[NLSfB]],OpnameTabel[NL-SfB],OpnameTabel[Kenmerkvraag 8],"",0,1)&amp;""</f>
        <v/>
      </c>
      <c r="Z147" s="33" t="str">
        <f>_xlfn.XLOOKUP(Tabel1[[#This Row],[NLSfB]],OpnameTabel[NL-SfB],OpnameTabel[Kenmerkvraag 9],"",0,1)&amp;""</f>
        <v/>
      </c>
      <c r="AB147" s="33" t="str">
        <f>_xlfn.XLOOKUP(Tabel1[[#This Row],[NLSfB]],OpnameTabel[NL-SfB],OpnameTabel[Kenmerkvraag 10],"",0,1)&amp;""</f>
        <v/>
      </c>
      <c r="AD147" s="120" t="str">
        <f>_xlfn.XLOOKUP(Tabel1[[#This Row],[NLSfB]],OpnameTabel[NL-SfB],OpnameTabel[PPO1],"",0,1)&amp;""</f>
        <v>BRND010-A</v>
      </c>
      <c r="AE147" s="112">
        <f>IF((LEN(Tabel1[[#This Row],[PPO code 1]])&lt;1),"",_xlfn.XLOOKUP(Tabel1[[#This Row],[PPO code 1]],Activiteitenoverzicht[PO - code],Activiteitenoverzicht[Jaar- freq],0))</f>
        <v>1</v>
      </c>
      <c r="AF147" s="121"/>
      <c r="AG147" s="122" t="str">
        <f>_xlfn.XLOOKUP(Tabel1[[#This Row],[NLSfB]],OpnameTabel[NL-SfB],OpnameTabel[PPO2],"",0,1)&amp;""</f>
        <v>BRND010-K</v>
      </c>
      <c r="AH147" s="111">
        <f>IF((LEN(Tabel1[[#This Row],[PPO code 2]])&lt;1),"",_xlfn.XLOOKUP(Tabel1[[#This Row],[PPO code 2]],Activiteitenoverzicht[PO - code],Activiteitenoverzicht[Jaar- freq],0))</f>
        <v>0.2</v>
      </c>
      <c r="AI147" s="121"/>
      <c r="AJ147" s="122" t="str">
        <f>_xlfn.XLOOKUP(Tabel1[[#This Row],[NLSfB]],OpnameTabel[NL-SfB],OpnameTabel[PPO3],"",0,1)&amp;""</f>
        <v/>
      </c>
      <c r="AK147" s="111" t="str">
        <f>IF((LEN(Tabel1[[#This Row],[PPO code 3]])&lt;1),"",_xlfn.XLOOKUP(Tabel1[[#This Row],[PPO code 3]],Activiteitenoverzicht[PO - code],Activiteitenoverzicht[Jaar- freq],0))</f>
        <v/>
      </c>
      <c r="AL147" s="121"/>
      <c r="AM147" s="122" t="str">
        <f>_xlfn.XLOOKUP(Tabel1[[#This Row],[NLSfB]],OpnameTabel[NL-SfB],OpnameTabel[PPO4],"",0,1)&amp;""</f>
        <v/>
      </c>
      <c r="AN147" s="111" t="str">
        <f>IF((LEN(Tabel1[[#This Row],[PPO code 4]])&lt;1),"",_xlfn.XLOOKUP(Tabel1[[#This Row],[PPO code 4]],Activiteitenoverzicht[PO - code],Activiteitenoverzicht[Jaar- freq],0))</f>
        <v/>
      </c>
      <c r="AO147" s="121"/>
      <c r="AP147" s="123">
        <f>IF(ISNUMBER(Tabel1[[#This Row],[Freq 1]]),Tabel1[[#This Row],[Freq 1]]*Tabel1[[#This Row],[Prijs 1]],0)</f>
        <v>0</v>
      </c>
      <c r="AQ147" s="124">
        <f>IF(ISNUMBER(Tabel1[[#This Row],[Freq 2]]),Tabel1[[#This Row],[Freq 2]]*Tabel1[[#This Row],[Prijs 2]],0)</f>
        <v>0</v>
      </c>
      <c r="AR147" s="124">
        <f>IF(ISNUMBER(Tabel1[[#This Row],[Freq 3]]),Tabel1[[#This Row],[Freq 3]]*Tabel1[[#This Row],[Prijs 3]],0)</f>
        <v>0</v>
      </c>
      <c r="AS147" s="124">
        <f>IF(ISNUMBER(Tabel1[[#This Row],[Freq 4]]),Tabel1[[#This Row],[Freq 4]]*Tabel1[[#This Row],[Prijs 4]],0)</f>
        <v>0</v>
      </c>
      <c r="AT147" s="125">
        <f>SUM(Tabel1[[#This Row],[Totaal 1]:[Totaal 4]])</f>
        <v>0</v>
      </c>
    </row>
    <row r="148" spans="1:46" ht="14.25" customHeight="1" x14ac:dyDescent="0.2">
      <c r="A148" s="32">
        <v>2</v>
      </c>
      <c r="B148" s="32" t="s">
        <v>357</v>
      </c>
      <c r="C148" s="111" t="s">
        <v>358</v>
      </c>
      <c r="D148" s="32" t="s">
        <v>70</v>
      </c>
      <c r="E148" s="32">
        <v>11465</v>
      </c>
      <c r="F148" s="32" t="s">
        <v>401</v>
      </c>
      <c r="G148" s="32" t="s">
        <v>351</v>
      </c>
      <c r="H148" s="112" t="str">
        <f>_xlfn.XLOOKUP(Tabel1[[#This Row],[NLSfB]],OpnameTabel[NL-SfB],OpnameTabel[Omschrijving],"",0,1)</f>
        <v>Brandslanghaspel</v>
      </c>
      <c r="I148" s="32" t="str">
        <f>_xlfn.XLOOKUP(Tabel1[[#This Row],[NLSfB]],OpnameTabel[NL-SfB],OpnameTabel[Categorie],"",0,1)</f>
        <v>Werktuigkundige brandveiligheid</v>
      </c>
      <c r="J148" s="32" t="s">
        <v>402</v>
      </c>
      <c r="L148" s="32">
        <v>1</v>
      </c>
      <c r="M148" s="32">
        <v>2002</v>
      </c>
      <c r="N148" s="32" t="s">
        <v>403</v>
      </c>
      <c r="O148" s="32" t="s">
        <v>77</v>
      </c>
      <c r="P148" s="32" t="str">
        <f>_xlfn.XLOOKUP(Tabel1[[#This Row],[NLSfB]],OpnameTabel[NL-SfB],OpnameTabel[Kenmerkvraag 4],"",0,1)&amp;""</f>
        <v>Lengte slang [m1]</v>
      </c>
      <c r="Q148" s="33">
        <v>30</v>
      </c>
      <c r="R148" s="33" t="str">
        <f>_xlfn.XLOOKUP(Tabel1[[#This Row],[NLSfB]],OpnameTabel[NL-SfB],OpnameTabel[Kenmerkvraag 5],"",0,1)&amp;""</f>
        <v/>
      </c>
      <c r="T148" s="33" t="str">
        <f>_xlfn.XLOOKUP(Tabel1[[#This Row],[NLSfB]],OpnameTabel[NL-SfB],OpnameTabel[Kenmerkvraag 6],"",0,1)&amp;""</f>
        <v/>
      </c>
      <c r="V148" s="33" t="str">
        <f>_xlfn.XLOOKUP(Tabel1[[#This Row],[NLSfB]],OpnameTabel[NL-SfB],OpnameTabel[Kenmerkvraag 7],"",0,1)&amp;""</f>
        <v/>
      </c>
      <c r="X148" s="33" t="str">
        <f>_xlfn.XLOOKUP(Tabel1[[#This Row],[NLSfB]],OpnameTabel[NL-SfB],OpnameTabel[Kenmerkvraag 8],"",0,1)&amp;""</f>
        <v/>
      </c>
      <c r="Z148" s="33" t="str">
        <f>_xlfn.XLOOKUP(Tabel1[[#This Row],[NLSfB]],OpnameTabel[NL-SfB],OpnameTabel[Kenmerkvraag 9],"",0,1)&amp;""</f>
        <v/>
      </c>
      <c r="AB148" s="33" t="str">
        <f>_xlfn.XLOOKUP(Tabel1[[#This Row],[NLSfB]],OpnameTabel[NL-SfB],OpnameTabel[Kenmerkvraag 10],"",0,1)&amp;""</f>
        <v/>
      </c>
      <c r="AD148" s="120" t="str">
        <f>_xlfn.XLOOKUP(Tabel1[[#This Row],[NLSfB]],OpnameTabel[NL-SfB],OpnameTabel[PPO1],"",0,1)&amp;""</f>
        <v>BRND010-A</v>
      </c>
      <c r="AE148" s="112">
        <f>IF((LEN(Tabel1[[#This Row],[PPO code 1]])&lt;1),"",_xlfn.XLOOKUP(Tabel1[[#This Row],[PPO code 1]],Activiteitenoverzicht[PO - code],Activiteitenoverzicht[Jaar- freq],0))</f>
        <v>1</v>
      </c>
      <c r="AF148" s="121"/>
      <c r="AG148" s="122" t="str">
        <f>_xlfn.XLOOKUP(Tabel1[[#This Row],[NLSfB]],OpnameTabel[NL-SfB],OpnameTabel[PPO2],"",0,1)&amp;""</f>
        <v>BRND010-K</v>
      </c>
      <c r="AH148" s="111">
        <f>IF((LEN(Tabel1[[#This Row],[PPO code 2]])&lt;1),"",_xlfn.XLOOKUP(Tabel1[[#This Row],[PPO code 2]],Activiteitenoverzicht[PO - code],Activiteitenoverzicht[Jaar- freq],0))</f>
        <v>0.2</v>
      </c>
      <c r="AI148" s="121"/>
      <c r="AJ148" s="122" t="str">
        <f>_xlfn.XLOOKUP(Tabel1[[#This Row],[NLSfB]],OpnameTabel[NL-SfB],OpnameTabel[PPO3],"",0,1)&amp;""</f>
        <v/>
      </c>
      <c r="AK148" s="111" t="str">
        <f>IF((LEN(Tabel1[[#This Row],[PPO code 3]])&lt;1),"",_xlfn.XLOOKUP(Tabel1[[#This Row],[PPO code 3]],Activiteitenoverzicht[PO - code],Activiteitenoverzicht[Jaar- freq],0))</f>
        <v/>
      </c>
      <c r="AL148" s="121"/>
      <c r="AM148" s="122" t="str">
        <f>_xlfn.XLOOKUP(Tabel1[[#This Row],[NLSfB]],OpnameTabel[NL-SfB],OpnameTabel[PPO4],"",0,1)&amp;""</f>
        <v/>
      </c>
      <c r="AN148" s="111" t="str">
        <f>IF((LEN(Tabel1[[#This Row],[PPO code 4]])&lt;1),"",_xlfn.XLOOKUP(Tabel1[[#This Row],[PPO code 4]],Activiteitenoverzicht[PO - code],Activiteitenoverzicht[Jaar- freq],0))</f>
        <v/>
      </c>
      <c r="AO148" s="121"/>
      <c r="AP148" s="123">
        <f>IF(ISNUMBER(Tabel1[[#This Row],[Freq 1]]),Tabel1[[#This Row],[Freq 1]]*Tabel1[[#This Row],[Prijs 1]],0)</f>
        <v>0</v>
      </c>
      <c r="AQ148" s="124">
        <f>IF(ISNUMBER(Tabel1[[#This Row],[Freq 2]]),Tabel1[[#This Row],[Freq 2]]*Tabel1[[#This Row],[Prijs 2]],0)</f>
        <v>0</v>
      </c>
      <c r="AR148" s="124">
        <f>IF(ISNUMBER(Tabel1[[#This Row],[Freq 3]]),Tabel1[[#This Row],[Freq 3]]*Tabel1[[#This Row],[Prijs 3]],0)</f>
        <v>0</v>
      </c>
      <c r="AS148" s="124">
        <f>IF(ISNUMBER(Tabel1[[#This Row],[Freq 4]]),Tabel1[[#This Row],[Freq 4]]*Tabel1[[#This Row],[Prijs 4]],0)</f>
        <v>0</v>
      </c>
      <c r="AT148" s="125">
        <f>SUM(Tabel1[[#This Row],[Totaal 1]:[Totaal 4]])</f>
        <v>0</v>
      </c>
    </row>
    <row r="149" spans="1:46" ht="14.25" customHeight="1" x14ac:dyDescent="0.2">
      <c r="A149" s="32">
        <v>2</v>
      </c>
      <c r="B149" s="32" t="s">
        <v>357</v>
      </c>
      <c r="C149" s="111" t="s">
        <v>358</v>
      </c>
      <c r="D149" s="32" t="s">
        <v>70</v>
      </c>
      <c r="E149" s="32">
        <v>11465</v>
      </c>
      <c r="F149" s="32" t="s">
        <v>404</v>
      </c>
      <c r="G149" s="32" t="s">
        <v>84</v>
      </c>
      <c r="H149" s="112" t="str">
        <f>_xlfn.XLOOKUP(Tabel1[[#This Row],[NLSfB]],OpnameTabel[NL-SfB],OpnameTabel[Omschrijving],"",0,1)</f>
        <v>Brandblustoestel draagbaar</v>
      </c>
      <c r="I149" s="32" t="str">
        <f>_xlfn.XLOOKUP(Tabel1[[#This Row],[NLSfB]],OpnameTabel[NL-SfB],OpnameTabel[Categorie],"",0,1)</f>
        <v>Werktuigkundige brandveiligheid</v>
      </c>
      <c r="J149" s="32" t="s">
        <v>382</v>
      </c>
      <c r="L149" s="32">
        <v>5</v>
      </c>
      <c r="M149" s="32">
        <v>2011</v>
      </c>
      <c r="N149" s="32" t="s">
        <v>405</v>
      </c>
      <c r="O149" s="32" t="s">
        <v>77</v>
      </c>
      <c r="P149" s="32" t="str">
        <f>_xlfn.XLOOKUP(Tabel1[[#This Row],[NLSfB]],OpnameTabel[NL-SfB],OpnameTabel[Kenmerkvraag 4],"",0,1)&amp;""</f>
        <v>Blusmiddel</v>
      </c>
      <c r="Q149" s="33" t="s">
        <v>89</v>
      </c>
      <c r="R149" s="33" t="str">
        <f>_xlfn.XLOOKUP(Tabel1[[#This Row],[NLSfB]],OpnameTabel[NL-SfB],OpnameTabel[Kenmerkvraag 5],"",0,1)&amp;""</f>
        <v>Inhoud [kg]</v>
      </c>
      <c r="S149" s="33">
        <v>6</v>
      </c>
      <c r="T149" s="33" t="str">
        <f>_xlfn.XLOOKUP(Tabel1[[#This Row],[NLSfB]],OpnameTabel[NL-SfB],OpnameTabel[Kenmerkvraag 6],"",0,1)&amp;""</f>
        <v/>
      </c>
      <c r="V149" s="33" t="str">
        <f>_xlfn.XLOOKUP(Tabel1[[#This Row],[NLSfB]],OpnameTabel[NL-SfB],OpnameTabel[Kenmerkvraag 7],"",0,1)&amp;""</f>
        <v/>
      </c>
      <c r="X149" s="33" t="str">
        <f>_xlfn.XLOOKUP(Tabel1[[#This Row],[NLSfB]],OpnameTabel[NL-SfB],OpnameTabel[Kenmerkvraag 8],"",0,1)&amp;""</f>
        <v/>
      </c>
      <c r="Z149" s="33" t="str">
        <f>_xlfn.XLOOKUP(Tabel1[[#This Row],[NLSfB]],OpnameTabel[NL-SfB],OpnameTabel[Kenmerkvraag 9],"",0,1)&amp;""</f>
        <v/>
      </c>
      <c r="AB149" s="33" t="str">
        <f>_xlfn.XLOOKUP(Tabel1[[#This Row],[NLSfB]],OpnameTabel[NL-SfB],OpnameTabel[Kenmerkvraag 10],"",0,1)&amp;""</f>
        <v/>
      </c>
      <c r="AD149" s="120" t="str">
        <f>_xlfn.XLOOKUP(Tabel1[[#This Row],[NLSfB]],OpnameTabel[NL-SfB],OpnameTabel[PPO1],"",0,1)&amp;""</f>
        <v>BRND030-K</v>
      </c>
      <c r="AE149" s="112">
        <f>IF((LEN(Tabel1[[#This Row],[PPO code 1]])&lt;1),"",_xlfn.XLOOKUP(Tabel1[[#This Row],[PPO code 1]],Activiteitenoverzicht[PO - code],Activiteitenoverzicht[Jaar- freq],0))</f>
        <v>0.5</v>
      </c>
      <c r="AF149" s="121"/>
      <c r="AG149" s="122" t="str">
        <f>_xlfn.XLOOKUP(Tabel1[[#This Row],[NLSfB]],OpnameTabel[NL-SfB],OpnameTabel[PPO2],"",0,1)&amp;""</f>
        <v/>
      </c>
      <c r="AH149" s="111" t="str">
        <f>IF((LEN(Tabel1[[#This Row],[PPO code 2]])&lt;1),"",_xlfn.XLOOKUP(Tabel1[[#This Row],[PPO code 2]],Activiteitenoverzicht[PO - code],Activiteitenoverzicht[Jaar- freq],0))</f>
        <v/>
      </c>
      <c r="AI149" s="121"/>
      <c r="AJ149" s="122" t="str">
        <f>_xlfn.XLOOKUP(Tabel1[[#This Row],[NLSfB]],OpnameTabel[NL-SfB],OpnameTabel[PPO3],"",0,1)&amp;""</f>
        <v/>
      </c>
      <c r="AK149" s="111" t="str">
        <f>IF((LEN(Tabel1[[#This Row],[PPO code 3]])&lt;1),"",_xlfn.XLOOKUP(Tabel1[[#This Row],[PPO code 3]],Activiteitenoverzicht[PO - code],Activiteitenoverzicht[Jaar- freq],0))</f>
        <v/>
      </c>
      <c r="AL149" s="121"/>
      <c r="AM149" s="122" t="str">
        <f>_xlfn.XLOOKUP(Tabel1[[#This Row],[NLSfB]],OpnameTabel[NL-SfB],OpnameTabel[PPO4],"",0,1)&amp;""</f>
        <v/>
      </c>
      <c r="AN149" s="111" t="str">
        <f>IF((LEN(Tabel1[[#This Row],[PPO code 4]])&lt;1),"",_xlfn.XLOOKUP(Tabel1[[#This Row],[PPO code 4]],Activiteitenoverzicht[PO - code],Activiteitenoverzicht[Jaar- freq],0))</f>
        <v/>
      </c>
      <c r="AO149" s="121"/>
      <c r="AP149" s="123">
        <f>IF(ISNUMBER(Tabel1[[#This Row],[Freq 1]]),Tabel1[[#This Row],[Freq 1]]*Tabel1[[#This Row],[Prijs 1]],0)</f>
        <v>0</v>
      </c>
      <c r="AQ149" s="124">
        <f>IF(ISNUMBER(Tabel1[[#This Row],[Freq 2]]),Tabel1[[#This Row],[Freq 2]]*Tabel1[[#This Row],[Prijs 2]],0)</f>
        <v>0</v>
      </c>
      <c r="AR149" s="124">
        <f>IF(ISNUMBER(Tabel1[[#This Row],[Freq 3]]),Tabel1[[#This Row],[Freq 3]]*Tabel1[[#This Row],[Prijs 3]],0)</f>
        <v>0</v>
      </c>
      <c r="AS149" s="124">
        <f>IF(ISNUMBER(Tabel1[[#This Row],[Freq 4]]),Tabel1[[#This Row],[Freq 4]]*Tabel1[[#This Row],[Prijs 4]],0)</f>
        <v>0</v>
      </c>
      <c r="AT149" s="125">
        <f>SUM(Tabel1[[#This Row],[Totaal 1]:[Totaal 4]])</f>
        <v>0</v>
      </c>
    </row>
    <row r="150" spans="1:46" ht="14.25" customHeight="1" x14ac:dyDescent="0.2">
      <c r="A150" s="32">
        <v>2</v>
      </c>
      <c r="B150" s="32" t="s">
        <v>357</v>
      </c>
      <c r="C150" s="111" t="s">
        <v>358</v>
      </c>
      <c r="D150" s="32" t="s">
        <v>70</v>
      </c>
      <c r="E150" s="32">
        <v>11465</v>
      </c>
      <c r="F150" s="32" t="s">
        <v>406</v>
      </c>
      <c r="G150" s="32" t="s">
        <v>84</v>
      </c>
      <c r="H150" s="112" t="str">
        <f>_xlfn.XLOOKUP(Tabel1[[#This Row],[NLSfB]],OpnameTabel[NL-SfB],OpnameTabel[Omschrijving],"",0,1)</f>
        <v>Brandblustoestel draagbaar</v>
      </c>
      <c r="I150" s="32" t="str">
        <f>_xlfn.XLOOKUP(Tabel1[[#This Row],[NLSfB]],OpnameTabel[NL-SfB],OpnameTabel[Categorie],"",0,1)</f>
        <v>Werktuigkundige brandveiligheid</v>
      </c>
      <c r="J150" s="32" t="s">
        <v>382</v>
      </c>
      <c r="L150" s="32">
        <v>3</v>
      </c>
      <c r="M150" s="32">
        <v>2021</v>
      </c>
      <c r="N150" s="32" t="s">
        <v>393</v>
      </c>
      <c r="O150" s="32" t="s">
        <v>77</v>
      </c>
      <c r="P150" s="32" t="str">
        <f>_xlfn.XLOOKUP(Tabel1[[#This Row],[NLSfB]],OpnameTabel[NL-SfB],OpnameTabel[Kenmerkvraag 4],"",0,1)&amp;""</f>
        <v>Blusmiddel</v>
      </c>
      <c r="Q150" s="33" t="s">
        <v>89</v>
      </c>
      <c r="R150" s="33" t="str">
        <f>_xlfn.XLOOKUP(Tabel1[[#This Row],[NLSfB]],OpnameTabel[NL-SfB],OpnameTabel[Kenmerkvraag 5],"",0,1)&amp;""</f>
        <v>Inhoud [kg]</v>
      </c>
      <c r="S150" s="33">
        <v>6</v>
      </c>
      <c r="T150" s="33" t="str">
        <f>_xlfn.XLOOKUP(Tabel1[[#This Row],[NLSfB]],OpnameTabel[NL-SfB],OpnameTabel[Kenmerkvraag 6],"",0,1)&amp;""</f>
        <v/>
      </c>
      <c r="V150" s="33" t="str">
        <f>_xlfn.XLOOKUP(Tabel1[[#This Row],[NLSfB]],OpnameTabel[NL-SfB],OpnameTabel[Kenmerkvraag 7],"",0,1)&amp;""</f>
        <v/>
      </c>
      <c r="X150" s="33" t="str">
        <f>_xlfn.XLOOKUP(Tabel1[[#This Row],[NLSfB]],OpnameTabel[NL-SfB],OpnameTabel[Kenmerkvraag 8],"",0,1)&amp;""</f>
        <v/>
      </c>
      <c r="Z150" s="33" t="str">
        <f>_xlfn.XLOOKUP(Tabel1[[#This Row],[NLSfB]],OpnameTabel[NL-SfB],OpnameTabel[Kenmerkvraag 9],"",0,1)&amp;""</f>
        <v/>
      </c>
      <c r="AB150" s="33" t="str">
        <f>_xlfn.XLOOKUP(Tabel1[[#This Row],[NLSfB]],OpnameTabel[NL-SfB],OpnameTabel[Kenmerkvraag 10],"",0,1)&amp;""</f>
        <v/>
      </c>
      <c r="AD150" s="120" t="str">
        <f>_xlfn.XLOOKUP(Tabel1[[#This Row],[NLSfB]],OpnameTabel[NL-SfB],OpnameTabel[PPO1],"",0,1)&amp;""</f>
        <v>BRND030-K</v>
      </c>
      <c r="AE150" s="112">
        <f>IF((LEN(Tabel1[[#This Row],[PPO code 1]])&lt;1),"",_xlfn.XLOOKUP(Tabel1[[#This Row],[PPO code 1]],Activiteitenoverzicht[PO - code],Activiteitenoverzicht[Jaar- freq],0))</f>
        <v>0.5</v>
      </c>
      <c r="AF150" s="121"/>
      <c r="AG150" s="122" t="str">
        <f>_xlfn.XLOOKUP(Tabel1[[#This Row],[NLSfB]],OpnameTabel[NL-SfB],OpnameTabel[PPO2],"",0,1)&amp;""</f>
        <v/>
      </c>
      <c r="AH150" s="111" t="str">
        <f>IF((LEN(Tabel1[[#This Row],[PPO code 2]])&lt;1),"",_xlfn.XLOOKUP(Tabel1[[#This Row],[PPO code 2]],Activiteitenoverzicht[PO - code],Activiteitenoverzicht[Jaar- freq],0))</f>
        <v/>
      </c>
      <c r="AI150" s="121"/>
      <c r="AJ150" s="122" t="str">
        <f>_xlfn.XLOOKUP(Tabel1[[#This Row],[NLSfB]],OpnameTabel[NL-SfB],OpnameTabel[PPO3],"",0,1)&amp;""</f>
        <v/>
      </c>
      <c r="AK150" s="111" t="str">
        <f>IF((LEN(Tabel1[[#This Row],[PPO code 3]])&lt;1),"",_xlfn.XLOOKUP(Tabel1[[#This Row],[PPO code 3]],Activiteitenoverzicht[PO - code],Activiteitenoverzicht[Jaar- freq],0))</f>
        <v/>
      </c>
      <c r="AL150" s="121"/>
      <c r="AM150" s="122" t="str">
        <f>_xlfn.XLOOKUP(Tabel1[[#This Row],[NLSfB]],OpnameTabel[NL-SfB],OpnameTabel[PPO4],"",0,1)&amp;""</f>
        <v/>
      </c>
      <c r="AN150" s="111" t="str">
        <f>IF((LEN(Tabel1[[#This Row],[PPO code 4]])&lt;1),"",_xlfn.XLOOKUP(Tabel1[[#This Row],[PPO code 4]],Activiteitenoverzicht[PO - code],Activiteitenoverzicht[Jaar- freq],0))</f>
        <v/>
      </c>
      <c r="AO150" s="121"/>
      <c r="AP150" s="123">
        <f>IF(ISNUMBER(Tabel1[[#This Row],[Freq 1]]),Tabel1[[#This Row],[Freq 1]]*Tabel1[[#This Row],[Prijs 1]],0)</f>
        <v>0</v>
      </c>
      <c r="AQ150" s="124">
        <f>IF(ISNUMBER(Tabel1[[#This Row],[Freq 2]]),Tabel1[[#This Row],[Freq 2]]*Tabel1[[#This Row],[Prijs 2]],0)</f>
        <v>0</v>
      </c>
      <c r="AR150" s="124">
        <f>IF(ISNUMBER(Tabel1[[#This Row],[Freq 3]]),Tabel1[[#This Row],[Freq 3]]*Tabel1[[#This Row],[Prijs 3]],0)</f>
        <v>0</v>
      </c>
      <c r="AS150" s="124">
        <f>IF(ISNUMBER(Tabel1[[#This Row],[Freq 4]]),Tabel1[[#This Row],[Freq 4]]*Tabel1[[#This Row],[Prijs 4]],0)</f>
        <v>0</v>
      </c>
      <c r="AT150" s="125">
        <f>SUM(Tabel1[[#This Row],[Totaal 1]:[Totaal 4]])</f>
        <v>0</v>
      </c>
    </row>
    <row r="151" spans="1:46" ht="14.25" customHeight="1" x14ac:dyDescent="0.2">
      <c r="A151" s="32">
        <v>2</v>
      </c>
      <c r="B151" s="32" t="s">
        <v>357</v>
      </c>
      <c r="C151" s="111" t="s">
        <v>358</v>
      </c>
      <c r="D151" s="32" t="s">
        <v>70</v>
      </c>
      <c r="E151" s="32">
        <v>11465</v>
      </c>
      <c r="F151" s="32" t="s">
        <v>407</v>
      </c>
      <c r="G151" s="32" t="s">
        <v>408</v>
      </c>
      <c r="H151" s="112" t="str">
        <f>_xlfn.XLOOKUP(Tabel1[[#This Row],[NLSfB]],OpnameTabel[NL-SfB],OpnameTabel[Omschrijving],"",0,1)</f>
        <v>Indirect gestookte boiler</v>
      </c>
      <c r="I151" s="32" t="str">
        <f>_xlfn.XLOOKUP(Tabel1[[#This Row],[NLSfB]],OpnameTabel[NL-SfB],OpnameTabel[Categorie],"",0,1)</f>
        <v>Verwarming</v>
      </c>
      <c r="J151" s="32" t="s">
        <v>107</v>
      </c>
      <c r="L151" s="32">
        <v>1</v>
      </c>
      <c r="M151" s="32">
        <v>2012</v>
      </c>
      <c r="N151" s="32" t="s">
        <v>77</v>
      </c>
      <c r="O151" s="32" t="s">
        <v>77</v>
      </c>
      <c r="P151" s="32" t="str">
        <f>_xlfn.XLOOKUP(Tabel1[[#This Row],[NLSfB]],OpnameTabel[NL-SfB],OpnameTabel[Kenmerkvraag 4],"",0,1)&amp;""</f>
        <v>Inhoud [L]</v>
      </c>
      <c r="Q151" s="33" t="s">
        <v>77</v>
      </c>
      <c r="R151" s="33" t="str">
        <f>_xlfn.XLOOKUP(Tabel1[[#This Row],[NLSfB]],OpnameTabel[NL-SfB],OpnameTabel[Kenmerkvraag 5],"",0,1)&amp;""</f>
        <v>Vermogen [kW]</v>
      </c>
      <c r="S151" s="33" t="s">
        <v>77</v>
      </c>
      <c r="T151" s="33" t="str">
        <f>_xlfn.XLOOKUP(Tabel1[[#This Row],[NLSfB]],OpnameTabel[NL-SfB],OpnameTabel[Kenmerkvraag 6],"",0,1)&amp;""</f>
        <v/>
      </c>
      <c r="V151" s="33" t="str">
        <f>_xlfn.XLOOKUP(Tabel1[[#This Row],[NLSfB]],OpnameTabel[NL-SfB],OpnameTabel[Kenmerkvraag 7],"",0,1)&amp;""</f>
        <v/>
      </c>
      <c r="X151" s="33" t="str">
        <f>_xlfn.XLOOKUP(Tabel1[[#This Row],[NLSfB]],OpnameTabel[NL-SfB],OpnameTabel[Kenmerkvraag 8],"",0,1)&amp;""</f>
        <v/>
      </c>
      <c r="Z151" s="33" t="str">
        <f>_xlfn.XLOOKUP(Tabel1[[#This Row],[NLSfB]],OpnameTabel[NL-SfB],OpnameTabel[Kenmerkvraag 9],"",0,1)&amp;""</f>
        <v/>
      </c>
      <c r="AB151" s="33" t="str">
        <f>_xlfn.XLOOKUP(Tabel1[[#This Row],[NLSfB]],OpnameTabel[NL-SfB],OpnameTabel[Kenmerkvraag 10],"",0,1)&amp;""</f>
        <v/>
      </c>
      <c r="AD151" s="120" t="str">
        <f>_xlfn.XLOOKUP(Tabel1[[#This Row],[NLSfB]],OpnameTabel[NL-SfB],OpnameTabel[PPO1],"",0,1)&amp;""</f>
        <v>WTR040-A</v>
      </c>
      <c r="AE151" s="112">
        <f>IF((LEN(Tabel1[[#This Row],[PPO code 1]])&lt;1),"",_xlfn.XLOOKUP(Tabel1[[#This Row],[PPO code 1]],Activiteitenoverzicht[PO - code],Activiteitenoverzicht[Jaar- freq],0))</f>
        <v>1</v>
      </c>
      <c r="AF151" s="121"/>
      <c r="AG151" s="122" t="str">
        <f>_xlfn.XLOOKUP(Tabel1[[#This Row],[NLSfB]],OpnameTabel[NL-SfB],OpnameTabel[PPO2],"",0,1)&amp;""</f>
        <v/>
      </c>
      <c r="AH151" s="111" t="str">
        <f>IF((LEN(Tabel1[[#This Row],[PPO code 2]])&lt;1),"",_xlfn.XLOOKUP(Tabel1[[#This Row],[PPO code 2]],Activiteitenoverzicht[PO - code],Activiteitenoverzicht[Jaar- freq],0))</f>
        <v/>
      </c>
      <c r="AI151" s="121"/>
      <c r="AJ151" s="122" t="str">
        <f>_xlfn.XLOOKUP(Tabel1[[#This Row],[NLSfB]],OpnameTabel[NL-SfB],OpnameTabel[PPO3],"",0,1)&amp;""</f>
        <v/>
      </c>
      <c r="AK151" s="111" t="str">
        <f>IF((LEN(Tabel1[[#This Row],[PPO code 3]])&lt;1),"",_xlfn.XLOOKUP(Tabel1[[#This Row],[PPO code 3]],Activiteitenoverzicht[PO - code],Activiteitenoverzicht[Jaar- freq],0))</f>
        <v/>
      </c>
      <c r="AL151" s="121"/>
      <c r="AM151" s="122" t="str">
        <f>_xlfn.XLOOKUP(Tabel1[[#This Row],[NLSfB]],OpnameTabel[NL-SfB],OpnameTabel[PPO4],"",0,1)&amp;""</f>
        <v/>
      </c>
      <c r="AN151" s="111" t="str">
        <f>IF((LEN(Tabel1[[#This Row],[PPO code 4]])&lt;1),"",_xlfn.XLOOKUP(Tabel1[[#This Row],[PPO code 4]],Activiteitenoverzicht[PO - code],Activiteitenoverzicht[Jaar- freq],0))</f>
        <v/>
      </c>
      <c r="AO151" s="121"/>
      <c r="AP151" s="123">
        <f>IF(ISNUMBER(Tabel1[[#This Row],[Freq 1]]),Tabel1[[#This Row],[Freq 1]]*Tabel1[[#This Row],[Prijs 1]],0)</f>
        <v>0</v>
      </c>
      <c r="AQ151" s="124">
        <f>IF(ISNUMBER(Tabel1[[#This Row],[Freq 2]]),Tabel1[[#This Row],[Freq 2]]*Tabel1[[#This Row],[Prijs 2]],0)</f>
        <v>0</v>
      </c>
      <c r="AR151" s="124">
        <f>IF(ISNUMBER(Tabel1[[#This Row],[Freq 3]]),Tabel1[[#This Row],[Freq 3]]*Tabel1[[#This Row],[Prijs 3]],0)</f>
        <v>0</v>
      </c>
      <c r="AS151" s="124">
        <f>IF(ISNUMBER(Tabel1[[#This Row],[Freq 4]]),Tabel1[[#This Row],[Freq 4]]*Tabel1[[#This Row],[Prijs 4]],0)</f>
        <v>0</v>
      </c>
      <c r="AT151" s="125">
        <f>SUM(Tabel1[[#This Row],[Totaal 1]:[Totaal 4]])</f>
        <v>0</v>
      </c>
    </row>
    <row r="152" spans="1:46" ht="14.25" customHeight="1" x14ac:dyDescent="0.2">
      <c r="A152" s="32">
        <v>2</v>
      </c>
      <c r="B152" s="32" t="s">
        <v>357</v>
      </c>
      <c r="C152" s="111" t="s">
        <v>358</v>
      </c>
      <c r="D152" s="32" t="s">
        <v>70</v>
      </c>
      <c r="E152" s="32">
        <v>11465</v>
      </c>
      <c r="F152" s="32" t="s">
        <v>409</v>
      </c>
      <c r="G152" s="32" t="s">
        <v>84</v>
      </c>
      <c r="H152" s="112" t="str">
        <f>_xlfn.XLOOKUP(Tabel1[[#This Row],[NLSfB]],OpnameTabel[NL-SfB],OpnameTabel[Omschrijving],"",0,1)</f>
        <v>Brandblustoestel draagbaar</v>
      </c>
      <c r="I152" s="32" t="str">
        <f>_xlfn.XLOOKUP(Tabel1[[#This Row],[NLSfB]],OpnameTabel[NL-SfB],OpnameTabel[Categorie],"",0,1)</f>
        <v>Werktuigkundige brandveiligheid</v>
      </c>
      <c r="J152" s="32" t="s">
        <v>382</v>
      </c>
      <c r="L152" s="32">
        <v>1</v>
      </c>
      <c r="M152" s="32">
        <v>2011</v>
      </c>
      <c r="N152" s="32" t="s">
        <v>405</v>
      </c>
      <c r="O152" s="32" t="s">
        <v>77</v>
      </c>
      <c r="P152" s="32" t="str">
        <f>_xlfn.XLOOKUP(Tabel1[[#This Row],[NLSfB]],OpnameTabel[NL-SfB],OpnameTabel[Kenmerkvraag 4],"",0,1)&amp;""</f>
        <v>Blusmiddel</v>
      </c>
      <c r="Q152" s="33" t="s">
        <v>86</v>
      </c>
      <c r="R152" s="33" t="str">
        <f>_xlfn.XLOOKUP(Tabel1[[#This Row],[NLSfB]],OpnameTabel[NL-SfB],OpnameTabel[Kenmerkvraag 5],"",0,1)&amp;""</f>
        <v>Inhoud [kg]</v>
      </c>
      <c r="S152" s="33">
        <v>5</v>
      </c>
      <c r="T152" s="33" t="str">
        <f>_xlfn.XLOOKUP(Tabel1[[#This Row],[NLSfB]],OpnameTabel[NL-SfB],OpnameTabel[Kenmerkvraag 6],"",0,1)&amp;""</f>
        <v/>
      </c>
      <c r="V152" s="33" t="str">
        <f>_xlfn.XLOOKUP(Tabel1[[#This Row],[NLSfB]],OpnameTabel[NL-SfB],OpnameTabel[Kenmerkvraag 7],"",0,1)&amp;""</f>
        <v/>
      </c>
      <c r="X152" s="33" t="str">
        <f>_xlfn.XLOOKUP(Tabel1[[#This Row],[NLSfB]],OpnameTabel[NL-SfB],OpnameTabel[Kenmerkvraag 8],"",0,1)&amp;""</f>
        <v/>
      </c>
      <c r="Z152" s="33" t="str">
        <f>_xlfn.XLOOKUP(Tabel1[[#This Row],[NLSfB]],OpnameTabel[NL-SfB],OpnameTabel[Kenmerkvraag 9],"",0,1)&amp;""</f>
        <v/>
      </c>
      <c r="AB152" s="33" t="str">
        <f>_xlfn.XLOOKUP(Tabel1[[#This Row],[NLSfB]],OpnameTabel[NL-SfB],OpnameTabel[Kenmerkvraag 10],"",0,1)&amp;""</f>
        <v/>
      </c>
      <c r="AD152" s="120" t="str">
        <f>_xlfn.XLOOKUP(Tabel1[[#This Row],[NLSfB]],OpnameTabel[NL-SfB],OpnameTabel[PPO1],"",0,1)&amp;""</f>
        <v>BRND030-K</v>
      </c>
      <c r="AE152" s="112">
        <f>IF((LEN(Tabel1[[#This Row],[PPO code 1]])&lt;1),"",_xlfn.XLOOKUP(Tabel1[[#This Row],[PPO code 1]],Activiteitenoverzicht[PO - code],Activiteitenoverzicht[Jaar- freq],0))</f>
        <v>0.5</v>
      </c>
      <c r="AF152" s="121"/>
      <c r="AG152" s="122" t="str">
        <f>_xlfn.XLOOKUP(Tabel1[[#This Row],[NLSfB]],OpnameTabel[NL-SfB],OpnameTabel[PPO2],"",0,1)&amp;""</f>
        <v/>
      </c>
      <c r="AH152" s="111" t="str">
        <f>IF((LEN(Tabel1[[#This Row],[PPO code 2]])&lt;1),"",_xlfn.XLOOKUP(Tabel1[[#This Row],[PPO code 2]],Activiteitenoverzicht[PO - code],Activiteitenoverzicht[Jaar- freq],0))</f>
        <v/>
      </c>
      <c r="AI152" s="121"/>
      <c r="AJ152" s="122" t="str">
        <f>_xlfn.XLOOKUP(Tabel1[[#This Row],[NLSfB]],OpnameTabel[NL-SfB],OpnameTabel[PPO3],"",0,1)&amp;""</f>
        <v/>
      </c>
      <c r="AK152" s="111" t="str">
        <f>IF((LEN(Tabel1[[#This Row],[PPO code 3]])&lt;1),"",_xlfn.XLOOKUP(Tabel1[[#This Row],[PPO code 3]],Activiteitenoverzicht[PO - code],Activiteitenoverzicht[Jaar- freq],0))</f>
        <v/>
      </c>
      <c r="AL152" s="121"/>
      <c r="AM152" s="122" t="str">
        <f>_xlfn.XLOOKUP(Tabel1[[#This Row],[NLSfB]],OpnameTabel[NL-SfB],OpnameTabel[PPO4],"",0,1)&amp;""</f>
        <v/>
      </c>
      <c r="AN152" s="111" t="str">
        <f>IF((LEN(Tabel1[[#This Row],[PPO code 4]])&lt;1),"",_xlfn.XLOOKUP(Tabel1[[#This Row],[PPO code 4]],Activiteitenoverzicht[PO - code],Activiteitenoverzicht[Jaar- freq],0))</f>
        <v/>
      </c>
      <c r="AO152" s="121"/>
      <c r="AP152" s="123">
        <f>IF(ISNUMBER(Tabel1[[#This Row],[Freq 1]]),Tabel1[[#This Row],[Freq 1]]*Tabel1[[#This Row],[Prijs 1]],0)</f>
        <v>0</v>
      </c>
      <c r="AQ152" s="124">
        <f>IF(ISNUMBER(Tabel1[[#This Row],[Freq 2]]),Tabel1[[#This Row],[Freq 2]]*Tabel1[[#This Row],[Prijs 2]],0)</f>
        <v>0</v>
      </c>
      <c r="AR152" s="124">
        <f>IF(ISNUMBER(Tabel1[[#This Row],[Freq 3]]),Tabel1[[#This Row],[Freq 3]]*Tabel1[[#This Row],[Prijs 3]],0)</f>
        <v>0</v>
      </c>
      <c r="AS152" s="124">
        <f>IF(ISNUMBER(Tabel1[[#This Row],[Freq 4]]),Tabel1[[#This Row],[Freq 4]]*Tabel1[[#This Row],[Prijs 4]],0)</f>
        <v>0</v>
      </c>
      <c r="AT152" s="125">
        <f>SUM(Tabel1[[#This Row],[Totaal 1]:[Totaal 4]])</f>
        <v>0</v>
      </c>
    </row>
    <row r="153" spans="1:46" ht="14.25" customHeight="1" x14ac:dyDescent="0.2">
      <c r="A153" s="32">
        <v>2</v>
      </c>
      <c r="B153" s="32" t="s">
        <v>357</v>
      </c>
      <c r="C153" s="111" t="s">
        <v>358</v>
      </c>
      <c r="D153" s="32" t="s">
        <v>70</v>
      </c>
      <c r="E153" s="32">
        <v>11465</v>
      </c>
      <c r="F153" s="32" t="s">
        <v>410</v>
      </c>
      <c r="G153" s="32" t="s">
        <v>84</v>
      </c>
      <c r="H153" s="112" t="str">
        <f>_xlfn.XLOOKUP(Tabel1[[#This Row],[NLSfB]],OpnameTabel[NL-SfB],OpnameTabel[Omschrijving],"",0,1)</f>
        <v>Brandblustoestel draagbaar</v>
      </c>
      <c r="I153" s="32" t="str">
        <f>_xlfn.XLOOKUP(Tabel1[[#This Row],[NLSfB]],OpnameTabel[NL-SfB],OpnameTabel[Categorie],"",0,1)</f>
        <v>Werktuigkundige brandveiligheid</v>
      </c>
      <c r="J153" s="32" t="s">
        <v>382</v>
      </c>
      <c r="L153" s="32">
        <v>2</v>
      </c>
      <c r="M153" s="32">
        <v>2008</v>
      </c>
      <c r="N153" s="32" t="s">
        <v>411</v>
      </c>
      <c r="O153" s="32" t="s">
        <v>77</v>
      </c>
      <c r="P153" s="32" t="str">
        <f>_xlfn.XLOOKUP(Tabel1[[#This Row],[NLSfB]],OpnameTabel[NL-SfB],OpnameTabel[Kenmerkvraag 4],"",0,1)&amp;""</f>
        <v>Blusmiddel</v>
      </c>
      <c r="Q153" s="33" t="s">
        <v>86</v>
      </c>
      <c r="R153" s="33" t="str">
        <f>_xlfn.XLOOKUP(Tabel1[[#This Row],[NLSfB]],OpnameTabel[NL-SfB],OpnameTabel[Kenmerkvraag 5],"",0,1)&amp;""</f>
        <v>Inhoud [kg]</v>
      </c>
      <c r="S153" s="33">
        <v>5</v>
      </c>
      <c r="T153" s="33" t="str">
        <f>_xlfn.XLOOKUP(Tabel1[[#This Row],[NLSfB]],OpnameTabel[NL-SfB],OpnameTabel[Kenmerkvraag 6],"",0,1)&amp;""</f>
        <v/>
      </c>
      <c r="V153" s="33" t="str">
        <f>_xlfn.XLOOKUP(Tabel1[[#This Row],[NLSfB]],OpnameTabel[NL-SfB],OpnameTabel[Kenmerkvraag 7],"",0,1)&amp;""</f>
        <v/>
      </c>
      <c r="X153" s="33" t="str">
        <f>_xlfn.XLOOKUP(Tabel1[[#This Row],[NLSfB]],OpnameTabel[NL-SfB],OpnameTabel[Kenmerkvraag 8],"",0,1)&amp;""</f>
        <v/>
      </c>
      <c r="Z153" s="33" t="str">
        <f>_xlfn.XLOOKUP(Tabel1[[#This Row],[NLSfB]],OpnameTabel[NL-SfB],OpnameTabel[Kenmerkvraag 9],"",0,1)&amp;""</f>
        <v/>
      </c>
      <c r="AB153" s="33" t="str">
        <f>_xlfn.XLOOKUP(Tabel1[[#This Row],[NLSfB]],OpnameTabel[NL-SfB],OpnameTabel[Kenmerkvraag 10],"",0,1)&amp;""</f>
        <v/>
      </c>
      <c r="AD153" s="120" t="str">
        <f>_xlfn.XLOOKUP(Tabel1[[#This Row],[NLSfB]],OpnameTabel[NL-SfB],OpnameTabel[PPO1],"",0,1)&amp;""</f>
        <v>BRND030-K</v>
      </c>
      <c r="AE153" s="112">
        <f>IF((LEN(Tabel1[[#This Row],[PPO code 1]])&lt;1),"",_xlfn.XLOOKUP(Tabel1[[#This Row],[PPO code 1]],Activiteitenoverzicht[PO - code],Activiteitenoverzicht[Jaar- freq],0))</f>
        <v>0.5</v>
      </c>
      <c r="AF153" s="121"/>
      <c r="AG153" s="122" t="str">
        <f>_xlfn.XLOOKUP(Tabel1[[#This Row],[NLSfB]],OpnameTabel[NL-SfB],OpnameTabel[PPO2],"",0,1)&amp;""</f>
        <v/>
      </c>
      <c r="AH153" s="111" t="str">
        <f>IF((LEN(Tabel1[[#This Row],[PPO code 2]])&lt;1),"",_xlfn.XLOOKUP(Tabel1[[#This Row],[PPO code 2]],Activiteitenoverzicht[PO - code],Activiteitenoverzicht[Jaar- freq],0))</f>
        <v/>
      </c>
      <c r="AI153" s="121"/>
      <c r="AJ153" s="122" t="str">
        <f>_xlfn.XLOOKUP(Tabel1[[#This Row],[NLSfB]],OpnameTabel[NL-SfB],OpnameTabel[PPO3],"",0,1)&amp;""</f>
        <v/>
      </c>
      <c r="AK153" s="111" t="str">
        <f>IF((LEN(Tabel1[[#This Row],[PPO code 3]])&lt;1),"",_xlfn.XLOOKUP(Tabel1[[#This Row],[PPO code 3]],Activiteitenoverzicht[PO - code],Activiteitenoverzicht[Jaar- freq],0))</f>
        <v/>
      </c>
      <c r="AL153" s="121"/>
      <c r="AM153" s="122" t="str">
        <f>_xlfn.XLOOKUP(Tabel1[[#This Row],[NLSfB]],OpnameTabel[NL-SfB],OpnameTabel[PPO4],"",0,1)&amp;""</f>
        <v/>
      </c>
      <c r="AN153" s="111" t="str">
        <f>IF((LEN(Tabel1[[#This Row],[PPO code 4]])&lt;1),"",_xlfn.XLOOKUP(Tabel1[[#This Row],[PPO code 4]],Activiteitenoverzicht[PO - code],Activiteitenoverzicht[Jaar- freq],0))</f>
        <v/>
      </c>
      <c r="AO153" s="121"/>
      <c r="AP153" s="123">
        <f>IF(ISNUMBER(Tabel1[[#This Row],[Freq 1]]),Tabel1[[#This Row],[Freq 1]]*Tabel1[[#This Row],[Prijs 1]],0)</f>
        <v>0</v>
      </c>
      <c r="AQ153" s="124">
        <f>IF(ISNUMBER(Tabel1[[#This Row],[Freq 2]]),Tabel1[[#This Row],[Freq 2]]*Tabel1[[#This Row],[Prijs 2]],0)</f>
        <v>0</v>
      </c>
      <c r="AR153" s="124">
        <f>IF(ISNUMBER(Tabel1[[#This Row],[Freq 3]]),Tabel1[[#This Row],[Freq 3]]*Tabel1[[#This Row],[Prijs 3]],0)</f>
        <v>0</v>
      </c>
      <c r="AS153" s="124">
        <f>IF(ISNUMBER(Tabel1[[#This Row],[Freq 4]]),Tabel1[[#This Row],[Freq 4]]*Tabel1[[#This Row],[Prijs 4]],0)</f>
        <v>0</v>
      </c>
      <c r="AT153" s="125">
        <f>SUM(Tabel1[[#This Row],[Totaal 1]:[Totaal 4]])</f>
        <v>0</v>
      </c>
    </row>
    <row r="154" spans="1:46" ht="14.25" customHeight="1" x14ac:dyDescent="0.2">
      <c r="A154" s="32">
        <v>2</v>
      </c>
      <c r="B154" s="32" t="s">
        <v>357</v>
      </c>
      <c r="C154" s="111" t="s">
        <v>358</v>
      </c>
      <c r="D154" s="32" t="s">
        <v>70</v>
      </c>
      <c r="E154" s="32">
        <v>11465</v>
      </c>
      <c r="F154" s="32" t="s">
        <v>412</v>
      </c>
      <c r="G154" s="32" t="s">
        <v>84</v>
      </c>
      <c r="H154" s="112" t="str">
        <f>_xlfn.XLOOKUP(Tabel1[[#This Row],[NLSfB]],OpnameTabel[NL-SfB],OpnameTabel[Omschrijving],"",0,1)</f>
        <v>Brandblustoestel draagbaar</v>
      </c>
      <c r="I154" s="32" t="str">
        <f>_xlfn.XLOOKUP(Tabel1[[#This Row],[NLSfB]],OpnameTabel[NL-SfB],OpnameTabel[Categorie],"",0,1)</f>
        <v>Werktuigkundige brandveiligheid</v>
      </c>
      <c r="J154" s="32" t="s">
        <v>382</v>
      </c>
      <c r="L154" s="32">
        <v>1</v>
      </c>
      <c r="M154" s="32">
        <v>2015</v>
      </c>
      <c r="N154" s="32" t="s">
        <v>413</v>
      </c>
      <c r="O154" s="32" t="s">
        <v>77</v>
      </c>
      <c r="P154" s="32" t="str">
        <f>_xlfn.XLOOKUP(Tabel1[[#This Row],[NLSfB]],OpnameTabel[NL-SfB],OpnameTabel[Kenmerkvraag 4],"",0,1)&amp;""</f>
        <v>Blusmiddel</v>
      </c>
      <c r="Q154" s="33" t="s">
        <v>86</v>
      </c>
      <c r="R154" s="33" t="str">
        <f>_xlfn.XLOOKUP(Tabel1[[#This Row],[NLSfB]],OpnameTabel[NL-SfB],OpnameTabel[Kenmerkvraag 5],"",0,1)&amp;""</f>
        <v>Inhoud [kg]</v>
      </c>
      <c r="S154" s="33">
        <v>5</v>
      </c>
      <c r="T154" s="33" t="str">
        <f>_xlfn.XLOOKUP(Tabel1[[#This Row],[NLSfB]],OpnameTabel[NL-SfB],OpnameTabel[Kenmerkvraag 6],"",0,1)&amp;""</f>
        <v/>
      </c>
      <c r="V154" s="33" t="str">
        <f>_xlfn.XLOOKUP(Tabel1[[#This Row],[NLSfB]],OpnameTabel[NL-SfB],OpnameTabel[Kenmerkvraag 7],"",0,1)&amp;""</f>
        <v/>
      </c>
      <c r="X154" s="33" t="str">
        <f>_xlfn.XLOOKUP(Tabel1[[#This Row],[NLSfB]],OpnameTabel[NL-SfB],OpnameTabel[Kenmerkvraag 8],"",0,1)&amp;""</f>
        <v/>
      </c>
      <c r="Z154" s="33" t="str">
        <f>_xlfn.XLOOKUP(Tabel1[[#This Row],[NLSfB]],OpnameTabel[NL-SfB],OpnameTabel[Kenmerkvraag 9],"",0,1)&amp;""</f>
        <v/>
      </c>
      <c r="AB154" s="33" t="str">
        <f>_xlfn.XLOOKUP(Tabel1[[#This Row],[NLSfB]],OpnameTabel[NL-SfB],OpnameTabel[Kenmerkvraag 10],"",0,1)&amp;""</f>
        <v/>
      </c>
      <c r="AD154" s="120" t="str">
        <f>_xlfn.XLOOKUP(Tabel1[[#This Row],[NLSfB]],OpnameTabel[NL-SfB],OpnameTabel[PPO1],"",0,1)&amp;""</f>
        <v>BRND030-K</v>
      </c>
      <c r="AE154" s="112">
        <f>IF((LEN(Tabel1[[#This Row],[PPO code 1]])&lt;1),"",_xlfn.XLOOKUP(Tabel1[[#This Row],[PPO code 1]],Activiteitenoverzicht[PO - code],Activiteitenoverzicht[Jaar- freq],0))</f>
        <v>0.5</v>
      </c>
      <c r="AF154" s="121"/>
      <c r="AG154" s="122" t="str">
        <f>_xlfn.XLOOKUP(Tabel1[[#This Row],[NLSfB]],OpnameTabel[NL-SfB],OpnameTabel[PPO2],"",0,1)&amp;""</f>
        <v/>
      </c>
      <c r="AH154" s="111" t="str">
        <f>IF((LEN(Tabel1[[#This Row],[PPO code 2]])&lt;1),"",_xlfn.XLOOKUP(Tabel1[[#This Row],[PPO code 2]],Activiteitenoverzicht[PO - code],Activiteitenoverzicht[Jaar- freq],0))</f>
        <v/>
      </c>
      <c r="AI154" s="121"/>
      <c r="AJ154" s="122" t="str">
        <f>_xlfn.XLOOKUP(Tabel1[[#This Row],[NLSfB]],OpnameTabel[NL-SfB],OpnameTabel[PPO3],"",0,1)&amp;""</f>
        <v/>
      </c>
      <c r="AK154" s="111" t="str">
        <f>IF((LEN(Tabel1[[#This Row],[PPO code 3]])&lt;1),"",_xlfn.XLOOKUP(Tabel1[[#This Row],[PPO code 3]],Activiteitenoverzicht[PO - code],Activiteitenoverzicht[Jaar- freq],0))</f>
        <v/>
      </c>
      <c r="AL154" s="121"/>
      <c r="AM154" s="122" t="str">
        <f>_xlfn.XLOOKUP(Tabel1[[#This Row],[NLSfB]],OpnameTabel[NL-SfB],OpnameTabel[PPO4],"",0,1)&amp;""</f>
        <v/>
      </c>
      <c r="AN154" s="111" t="str">
        <f>IF((LEN(Tabel1[[#This Row],[PPO code 4]])&lt;1),"",_xlfn.XLOOKUP(Tabel1[[#This Row],[PPO code 4]],Activiteitenoverzicht[PO - code],Activiteitenoverzicht[Jaar- freq],0))</f>
        <v/>
      </c>
      <c r="AO154" s="121"/>
      <c r="AP154" s="123">
        <f>IF(ISNUMBER(Tabel1[[#This Row],[Freq 1]]),Tabel1[[#This Row],[Freq 1]]*Tabel1[[#This Row],[Prijs 1]],0)</f>
        <v>0</v>
      </c>
      <c r="AQ154" s="124">
        <f>IF(ISNUMBER(Tabel1[[#This Row],[Freq 2]]),Tabel1[[#This Row],[Freq 2]]*Tabel1[[#This Row],[Prijs 2]],0)</f>
        <v>0</v>
      </c>
      <c r="AR154" s="124">
        <f>IF(ISNUMBER(Tabel1[[#This Row],[Freq 3]]),Tabel1[[#This Row],[Freq 3]]*Tabel1[[#This Row],[Prijs 3]],0)</f>
        <v>0</v>
      </c>
      <c r="AS154" s="124">
        <f>IF(ISNUMBER(Tabel1[[#This Row],[Freq 4]]),Tabel1[[#This Row],[Freq 4]]*Tabel1[[#This Row],[Prijs 4]],0)</f>
        <v>0</v>
      </c>
      <c r="AT154" s="125">
        <f>SUM(Tabel1[[#This Row],[Totaal 1]:[Totaal 4]])</f>
        <v>0</v>
      </c>
    </row>
    <row r="155" spans="1:46" ht="14.25" customHeight="1" x14ac:dyDescent="0.2">
      <c r="A155" s="32">
        <v>2</v>
      </c>
      <c r="B155" s="32" t="s">
        <v>357</v>
      </c>
      <c r="C155" s="111" t="s">
        <v>358</v>
      </c>
      <c r="D155" s="32" t="s">
        <v>70</v>
      </c>
      <c r="E155" s="32">
        <v>11465</v>
      </c>
      <c r="F155" s="32" t="s">
        <v>414</v>
      </c>
      <c r="G155" s="32" t="s">
        <v>84</v>
      </c>
      <c r="H155" s="112" t="str">
        <f>_xlfn.XLOOKUP(Tabel1[[#This Row],[NLSfB]],OpnameTabel[NL-SfB],OpnameTabel[Omschrijving],"",0,1)</f>
        <v>Brandblustoestel draagbaar</v>
      </c>
      <c r="I155" s="32" t="str">
        <f>_xlfn.XLOOKUP(Tabel1[[#This Row],[NLSfB]],OpnameTabel[NL-SfB],OpnameTabel[Categorie],"",0,1)</f>
        <v>Werktuigkundige brandveiligheid</v>
      </c>
      <c r="J155" s="32" t="s">
        <v>382</v>
      </c>
      <c r="L155" s="32">
        <v>1</v>
      </c>
      <c r="M155" s="32">
        <v>2015</v>
      </c>
      <c r="N155" s="32" t="s">
        <v>413</v>
      </c>
      <c r="O155" s="32" t="s">
        <v>77</v>
      </c>
      <c r="P155" s="32" t="str">
        <f>_xlfn.XLOOKUP(Tabel1[[#This Row],[NLSfB]],OpnameTabel[NL-SfB],OpnameTabel[Kenmerkvraag 4],"",0,1)&amp;""</f>
        <v>Blusmiddel</v>
      </c>
      <c r="Q155" s="33" t="s">
        <v>86</v>
      </c>
      <c r="R155" s="33" t="str">
        <f>_xlfn.XLOOKUP(Tabel1[[#This Row],[NLSfB]],OpnameTabel[NL-SfB],OpnameTabel[Kenmerkvraag 5],"",0,1)&amp;""</f>
        <v>Inhoud [kg]</v>
      </c>
      <c r="S155" s="33">
        <v>2</v>
      </c>
      <c r="T155" s="33" t="str">
        <f>_xlfn.XLOOKUP(Tabel1[[#This Row],[NLSfB]],OpnameTabel[NL-SfB],OpnameTabel[Kenmerkvraag 6],"",0,1)&amp;""</f>
        <v/>
      </c>
      <c r="V155" s="33" t="str">
        <f>_xlfn.XLOOKUP(Tabel1[[#This Row],[NLSfB]],OpnameTabel[NL-SfB],OpnameTabel[Kenmerkvraag 7],"",0,1)&amp;""</f>
        <v/>
      </c>
      <c r="X155" s="33" t="str">
        <f>_xlfn.XLOOKUP(Tabel1[[#This Row],[NLSfB]],OpnameTabel[NL-SfB],OpnameTabel[Kenmerkvraag 8],"",0,1)&amp;""</f>
        <v/>
      </c>
      <c r="Z155" s="33" t="str">
        <f>_xlfn.XLOOKUP(Tabel1[[#This Row],[NLSfB]],OpnameTabel[NL-SfB],OpnameTabel[Kenmerkvraag 9],"",0,1)&amp;""</f>
        <v/>
      </c>
      <c r="AB155" s="33" t="str">
        <f>_xlfn.XLOOKUP(Tabel1[[#This Row],[NLSfB]],OpnameTabel[NL-SfB],OpnameTabel[Kenmerkvraag 10],"",0,1)&amp;""</f>
        <v/>
      </c>
      <c r="AD155" s="120" t="str">
        <f>_xlfn.XLOOKUP(Tabel1[[#This Row],[NLSfB]],OpnameTabel[NL-SfB],OpnameTabel[PPO1],"",0,1)&amp;""</f>
        <v>BRND030-K</v>
      </c>
      <c r="AE155" s="112">
        <f>IF((LEN(Tabel1[[#This Row],[PPO code 1]])&lt;1),"",_xlfn.XLOOKUP(Tabel1[[#This Row],[PPO code 1]],Activiteitenoverzicht[PO - code],Activiteitenoverzicht[Jaar- freq],0))</f>
        <v>0.5</v>
      </c>
      <c r="AF155" s="121"/>
      <c r="AG155" s="122" t="str">
        <f>_xlfn.XLOOKUP(Tabel1[[#This Row],[NLSfB]],OpnameTabel[NL-SfB],OpnameTabel[PPO2],"",0,1)&amp;""</f>
        <v/>
      </c>
      <c r="AH155" s="111" t="str">
        <f>IF((LEN(Tabel1[[#This Row],[PPO code 2]])&lt;1),"",_xlfn.XLOOKUP(Tabel1[[#This Row],[PPO code 2]],Activiteitenoverzicht[PO - code],Activiteitenoverzicht[Jaar- freq],0))</f>
        <v/>
      </c>
      <c r="AI155" s="121"/>
      <c r="AJ155" s="122" t="str">
        <f>_xlfn.XLOOKUP(Tabel1[[#This Row],[NLSfB]],OpnameTabel[NL-SfB],OpnameTabel[PPO3],"",0,1)&amp;""</f>
        <v/>
      </c>
      <c r="AK155" s="111" t="str">
        <f>IF((LEN(Tabel1[[#This Row],[PPO code 3]])&lt;1),"",_xlfn.XLOOKUP(Tabel1[[#This Row],[PPO code 3]],Activiteitenoverzicht[PO - code],Activiteitenoverzicht[Jaar- freq],0))</f>
        <v/>
      </c>
      <c r="AL155" s="121"/>
      <c r="AM155" s="122" t="str">
        <f>_xlfn.XLOOKUP(Tabel1[[#This Row],[NLSfB]],OpnameTabel[NL-SfB],OpnameTabel[PPO4],"",0,1)&amp;""</f>
        <v/>
      </c>
      <c r="AN155" s="111" t="str">
        <f>IF((LEN(Tabel1[[#This Row],[PPO code 4]])&lt;1),"",_xlfn.XLOOKUP(Tabel1[[#This Row],[PPO code 4]],Activiteitenoverzicht[PO - code],Activiteitenoverzicht[Jaar- freq],0))</f>
        <v/>
      </c>
      <c r="AO155" s="121"/>
      <c r="AP155" s="123">
        <f>IF(ISNUMBER(Tabel1[[#This Row],[Freq 1]]),Tabel1[[#This Row],[Freq 1]]*Tabel1[[#This Row],[Prijs 1]],0)</f>
        <v>0</v>
      </c>
      <c r="AQ155" s="124">
        <f>IF(ISNUMBER(Tabel1[[#This Row],[Freq 2]]),Tabel1[[#This Row],[Freq 2]]*Tabel1[[#This Row],[Prijs 2]],0)</f>
        <v>0</v>
      </c>
      <c r="AR155" s="124">
        <f>IF(ISNUMBER(Tabel1[[#This Row],[Freq 3]]),Tabel1[[#This Row],[Freq 3]]*Tabel1[[#This Row],[Prijs 3]],0)</f>
        <v>0</v>
      </c>
      <c r="AS155" s="124">
        <f>IF(ISNUMBER(Tabel1[[#This Row],[Freq 4]]),Tabel1[[#This Row],[Freq 4]]*Tabel1[[#This Row],[Prijs 4]],0)</f>
        <v>0</v>
      </c>
      <c r="AT155" s="125">
        <f>SUM(Tabel1[[#This Row],[Totaal 1]:[Totaal 4]])</f>
        <v>0</v>
      </c>
    </row>
    <row r="156" spans="1:46" ht="14.25" customHeight="1" x14ac:dyDescent="0.2">
      <c r="A156" s="32">
        <v>2</v>
      </c>
      <c r="B156" s="32" t="s">
        <v>357</v>
      </c>
      <c r="C156" s="111" t="s">
        <v>358</v>
      </c>
      <c r="D156" s="32" t="s">
        <v>70</v>
      </c>
      <c r="E156" s="32">
        <v>11465</v>
      </c>
      <c r="F156" s="32" t="s">
        <v>415</v>
      </c>
      <c r="G156" s="32" t="s">
        <v>84</v>
      </c>
      <c r="H156" s="112" t="str">
        <f>_xlfn.XLOOKUP(Tabel1[[#This Row],[NLSfB]],OpnameTabel[NL-SfB],OpnameTabel[Omschrijving],"",0,1)</f>
        <v>Brandblustoestel draagbaar</v>
      </c>
      <c r="I156" s="32" t="str">
        <f>_xlfn.XLOOKUP(Tabel1[[#This Row],[NLSfB]],OpnameTabel[NL-SfB],OpnameTabel[Categorie],"",0,1)</f>
        <v>Werktuigkundige brandveiligheid</v>
      </c>
      <c r="J156" s="32" t="s">
        <v>382</v>
      </c>
      <c r="L156" s="32">
        <v>2</v>
      </c>
      <c r="M156" s="32">
        <v>2017</v>
      </c>
      <c r="N156" s="32" t="s">
        <v>416</v>
      </c>
      <c r="O156" s="32" t="s">
        <v>77</v>
      </c>
      <c r="P156" s="32" t="str">
        <f>_xlfn.XLOOKUP(Tabel1[[#This Row],[NLSfB]],OpnameTabel[NL-SfB],OpnameTabel[Kenmerkvraag 4],"",0,1)&amp;""</f>
        <v>Blusmiddel</v>
      </c>
      <c r="Q156" s="33" t="s">
        <v>89</v>
      </c>
      <c r="R156" s="33" t="str">
        <f>_xlfn.XLOOKUP(Tabel1[[#This Row],[NLSfB]],OpnameTabel[NL-SfB],OpnameTabel[Kenmerkvraag 5],"",0,1)&amp;""</f>
        <v>Inhoud [kg]</v>
      </c>
      <c r="S156" s="33">
        <v>6</v>
      </c>
      <c r="T156" s="33" t="str">
        <f>_xlfn.XLOOKUP(Tabel1[[#This Row],[NLSfB]],OpnameTabel[NL-SfB],OpnameTabel[Kenmerkvraag 6],"",0,1)&amp;""</f>
        <v/>
      </c>
      <c r="V156" s="33" t="str">
        <f>_xlfn.XLOOKUP(Tabel1[[#This Row],[NLSfB]],OpnameTabel[NL-SfB],OpnameTabel[Kenmerkvraag 7],"",0,1)&amp;""</f>
        <v/>
      </c>
      <c r="X156" s="33" t="str">
        <f>_xlfn.XLOOKUP(Tabel1[[#This Row],[NLSfB]],OpnameTabel[NL-SfB],OpnameTabel[Kenmerkvraag 8],"",0,1)&amp;""</f>
        <v/>
      </c>
      <c r="Z156" s="33" t="str">
        <f>_xlfn.XLOOKUP(Tabel1[[#This Row],[NLSfB]],OpnameTabel[NL-SfB],OpnameTabel[Kenmerkvraag 9],"",0,1)&amp;""</f>
        <v/>
      </c>
      <c r="AB156" s="33" t="str">
        <f>_xlfn.XLOOKUP(Tabel1[[#This Row],[NLSfB]],OpnameTabel[NL-SfB],OpnameTabel[Kenmerkvraag 10],"",0,1)&amp;""</f>
        <v/>
      </c>
      <c r="AD156" s="120" t="str">
        <f>_xlfn.XLOOKUP(Tabel1[[#This Row],[NLSfB]],OpnameTabel[NL-SfB],OpnameTabel[PPO1],"",0,1)&amp;""</f>
        <v>BRND030-K</v>
      </c>
      <c r="AE156" s="112">
        <f>IF((LEN(Tabel1[[#This Row],[PPO code 1]])&lt;1),"",_xlfn.XLOOKUP(Tabel1[[#This Row],[PPO code 1]],Activiteitenoverzicht[PO - code],Activiteitenoverzicht[Jaar- freq],0))</f>
        <v>0.5</v>
      </c>
      <c r="AF156" s="121"/>
      <c r="AG156" s="122" t="str">
        <f>_xlfn.XLOOKUP(Tabel1[[#This Row],[NLSfB]],OpnameTabel[NL-SfB],OpnameTabel[PPO2],"",0,1)&amp;""</f>
        <v/>
      </c>
      <c r="AH156" s="111" t="str">
        <f>IF((LEN(Tabel1[[#This Row],[PPO code 2]])&lt;1),"",_xlfn.XLOOKUP(Tabel1[[#This Row],[PPO code 2]],Activiteitenoverzicht[PO - code],Activiteitenoverzicht[Jaar- freq],0))</f>
        <v/>
      </c>
      <c r="AI156" s="121"/>
      <c r="AJ156" s="122" t="str">
        <f>_xlfn.XLOOKUP(Tabel1[[#This Row],[NLSfB]],OpnameTabel[NL-SfB],OpnameTabel[PPO3],"",0,1)&amp;""</f>
        <v/>
      </c>
      <c r="AK156" s="111" t="str">
        <f>IF((LEN(Tabel1[[#This Row],[PPO code 3]])&lt;1),"",_xlfn.XLOOKUP(Tabel1[[#This Row],[PPO code 3]],Activiteitenoverzicht[PO - code],Activiteitenoverzicht[Jaar- freq],0))</f>
        <v/>
      </c>
      <c r="AL156" s="121"/>
      <c r="AM156" s="122" t="str">
        <f>_xlfn.XLOOKUP(Tabel1[[#This Row],[NLSfB]],OpnameTabel[NL-SfB],OpnameTabel[PPO4],"",0,1)&amp;""</f>
        <v/>
      </c>
      <c r="AN156" s="111" t="str">
        <f>IF((LEN(Tabel1[[#This Row],[PPO code 4]])&lt;1),"",_xlfn.XLOOKUP(Tabel1[[#This Row],[PPO code 4]],Activiteitenoverzicht[PO - code],Activiteitenoverzicht[Jaar- freq],0))</f>
        <v/>
      </c>
      <c r="AO156" s="121"/>
      <c r="AP156" s="123">
        <f>IF(ISNUMBER(Tabel1[[#This Row],[Freq 1]]),Tabel1[[#This Row],[Freq 1]]*Tabel1[[#This Row],[Prijs 1]],0)</f>
        <v>0</v>
      </c>
      <c r="AQ156" s="124">
        <f>IF(ISNUMBER(Tabel1[[#This Row],[Freq 2]]),Tabel1[[#This Row],[Freq 2]]*Tabel1[[#This Row],[Prijs 2]],0)</f>
        <v>0</v>
      </c>
      <c r="AR156" s="124">
        <f>IF(ISNUMBER(Tabel1[[#This Row],[Freq 3]]),Tabel1[[#This Row],[Freq 3]]*Tabel1[[#This Row],[Prijs 3]],0)</f>
        <v>0</v>
      </c>
      <c r="AS156" s="124">
        <f>IF(ISNUMBER(Tabel1[[#This Row],[Freq 4]]),Tabel1[[#This Row],[Freq 4]]*Tabel1[[#This Row],[Prijs 4]],0)</f>
        <v>0</v>
      </c>
      <c r="AT156" s="125">
        <f>SUM(Tabel1[[#This Row],[Totaal 1]:[Totaal 4]])</f>
        <v>0</v>
      </c>
    </row>
    <row r="157" spans="1:46" ht="14.25" customHeight="1" x14ac:dyDescent="0.2">
      <c r="A157" s="32">
        <v>2</v>
      </c>
      <c r="B157" s="32" t="s">
        <v>357</v>
      </c>
      <c r="C157" s="111" t="s">
        <v>358</v>
      </c>
      <c r="D157" s="32" t="s">
        <v>70</v>
      </c>
      <c r="E157" s="32">
        <v>11465</v>
      </c>
      <c r="F157" s="32" t="s">
        <v>417</v>
      </c>
      <c r="G157" s="32" t="s">
        <v>84</v>
      </c>
      <c r="H157" s="112" t="str">
        <f>_xlfn.XLOOKUP(Tabel1[[#This Row],[NLSfB]],OpnameTabel[NL-SfB],OpnameTabel[Omschrijving],"",0,1)</f>
        <v>Brandblustoestel draagbaar</v>
      </c>
      <c r="I157" s="32" t="str">
        <f>_xlfn.XLOOKUP(Tabel1[[#This Row],[NLSfB]],OpnameTabel[NL-SfB],OpnameTabel[Categorie],"",0,1)</f>
        <v>Werktuigkundige brandveiligheid</v>
      </c>
      <c r="J157" s="32" t="s">
        <v>395</v>
      </c>
      <c r="L157" s="32">
        <v>1</v>
      </c>
      <c r="M157" s="32">
        <v>2011</v>
      </c>
      <c r="N157" s="32" t="s">
        <v>405</v>
      </c>
      <c r="O157" s="32" t="s">
        <v>77</v>
      </c>
      <c r="P157" s="32" t="str">
        <f>_xlfn.XLOOKUP(Tabel1[[#This Row],[NLSfB]],OpnameTabel[NL-SfB],OpnameTabel[Kenmerkvraag 4],"",0,1)&amp;""</f>
        <v>Blusmiddel</v>
      </c>
      <c r="Q157" s="33" t="s">
        <v>89</v>
      </c>
      <c r="R157" s="33" t="str">
        <f>_xlfn.XLOOKUP(Tabel1[[#This Row],[NLSfB]],OpnameTabel[NL-SfB],OpnameTabel[Kenmerkvraag 5],"",0,1)&amp;""</f>
        <v>Inhoud [kg]</v>
      </c>
      <c r="S157" s="33">
        <v>6</v>
      </c>
      <c r="T157" s="33" t="str">
        <f>_xlfn.XLOOKUP(Tabel1[[#This Row],[NLSfB]],OpnameTabel[NL-SfB],OpnameTabel[Kenmerkvraag 6],"",0,1)&amp;""</f>
        <v/>
      </c>
      <c r="V157" s="33" t="str">
        <f>_xlfn.XLOOKUP(Tabel1[[#This Row],[NLSfB]],OpnameTabel[NL-SfB],OpnameTabel[Kenmerkvraag 7],"",0,1)&amp;""</f>
        <v/>
      </c>
      <c r="X157" s="33" t="str">
        <f>_xlfn.XLOOKUP(Tabel1[[#This Row],[NLSfB]],OpnameTabel[NL-SfB],OpnameTabel[Kenmerkvraag 8],"",0,1)&amp;""</f>
        <v/>
      </c>
      <c r="Z157" s="33" t="str">
        <f>_xlfn.XLOOKUP(Tabel1[[#This Row],[NLSfB]],OpnameTabel[NL-SfB],OpnameTabel[Kenmerkvraag 9],"",0,1)&amp;""</f>
        <v/>
      </c>
      <c r="AB157" s="33" t="str">
        <f>_xlfn.XLOOKUP(Tabel1[[#This Row],[NLSfB]],OpnameTabel[NL-SfB],OpnameTabel[Kenmerkvraag 10],"",0,1)&amp;""</f>
        <v/>
      </c>
      <c r="AD157" s="120" t="str">
        <f>_xlfn.XLOOKUP(Tabel1[[#This Row],[NLSfB]],OpnameTabel[NL-SfB],OpnameTabel[PPO1],"",0,1)&amp;""</f>
        <v>BRND030-K</v>
      </c>
      <c r="AE157" s="112">
        <f>IF((LEN(Tabel1[[#This Row],[PPO code 1]])&lt;1),"",_xlfn.XLOOKUP(Tabel1[[#This Row],[PPO code 1]],Activiteitenoverzicht[PO - code],Activiteitenoverzicht[Jaar- freq],0))</f>
        <v>0.5</v>
      </c>
      <c r="AF157" s="121"/>
      <c r="AG157" s="122" t="str">
        <f>_xlfn.XLOOKUP(Tabel1[[#This Row],[NLSfB]],OpnameTabel[NL-SfB],OpnameTabel[PPO2],"",0,1)&amp;""</f>
        <v/>
      </c>
      <c r="AH157" s="111" t="str">
        <f>IF((LEN(Tabel1[[#This Row],[PPO code 2]])&lt;1),"",_xlfn.XLOOKUP(Tabel1[[#This Row],[PPO code 2]],Activiteitenoverzicht[PO - code],Activiteitenoverzicht[Jaar- freq],0))</f>
        <v/>
      </c>
      <c r="AI157" s="121"/>
      <c r="AJ157" s="122" t="str">
        <f>_xlfn.XLOOKUP(Tabel1[[#This Row],[NLSfB]],OpnameTabel[NL-SfB],OpnameTabel[PPO3],"",0,1)&amp;""</f>
        <v/>
      </c>
      <c r="AK157" s="111" t="str">
        <f>IF((LEN(Tabel1[[#This Row],[PPO code 3]])&lt;1),"",_xlfn.XLOOKUP(Tabel1[[#This Row],[PPO code 3]],Activiteitenoverzicht[PO - code],Activiteitenoverzicht[Jaar- freq],0))</f>
        <v/>
      </c>
      <c r="AL157" s="121"/>
      <c r="AM157" s="122" t="str">
        <f>_xlfn.XLOOKUP(Tabel1[[#This Row],[NLSfB]],OpnameTabel[NL-SfB],OpnameTabel[PPO4],"",0,1)&amp;""</f>
        <v/>
      </c>
      <c r="AN157" s="111" t="str">
        <f>IF((LEN(Tabel1[[#This Row],[PPO code 4]])&lt;1),"",_xlfn.XLOOKUP(Tabel1[[#This Row],[PPO code 4]],Activiteitenoverzicht[PO - code],Activiteitenoverzicht[Jaar- freq],0))</f>
        <v/>
      </c>
      <c r="AO157" s="121"/>
      <c r="AP157" s="123">
        <f>IF(ISNUMBER(Tabel1[[#This Row],[Freq 1]]),Tabel1[[#This Row],[Freq 1]]*Tabel1[[#This Row],[Prijs 1]],0)</f>
        <v>0</v>
      </c>
      <c r="AQ157" s="124">
        <f>IF(ISNUMBER(Tabel1[[#This Row],[Freq 2]]),Tabel1[[#This Row],[Freq 2]]*Tabel1[[#This Row],[Prijs 2]],0)</f>
        <v>0</v>
      </c>
      <c r="AR157" s="124">
        <f>IF(ISNUMBER(Tabel1[[#This Row],[Freq 3]]),Tabel1[[#This Row],[Freq 3]]*Tabel1[[#This Row],[Prijs 3]],0)</f>
        <v>0</v>
      </c>
      <c r="AS157" s="124">
        <f>IF(ISNUMBER(Tabel1[[#This Row],[Freq 4]]),Tabel1[[#This Row],[Freq 4]]*Tabel1[[#This Row],[Prijs 4]],0)</f>
        <v>0</v>
      </c>
      <c r="AT157" s="125">
        <f>SUM(Tabel1[[#This Row],[Totaal 1]:[Totaal 4]])</f>
        <v>0</v>
      </c>
    </row>
    <row r="158" spans="1:46" ht="14.25" customHeight="1" x14ac:dyDescent="0.2">
      <c r="A158" s="32">
        <v>2</v>
      </c>
      <c r="B158" s="32" t="s">
        <v>357</v>
      </c>
      <c r="C158" s="111" t="s">
        <v>358</v>
      </c>
      <c r="D158" s="32" t="s">
        <v>70</v>
      </c>
      <c r="E158" s="32">
        <v>11465</v>
      </c>
      <c r="F158" s="32" t="s">
        <v>418</v>
      </c>
      <c r="G158" s="32" t="s">
        <v>84</v>
      </c>
      <c r="H158" s="112" t="str">
        <f>_xlfn.XLOOKUP(Tabel1[[#This Row],[NLSfB]],OpnameTabel[NL-SfB],OpnameTabel[Omschrijving],"",0,1)</f>
        <v>Brandblustoestel draagbaar</v>
      </c>
      <c r="I158" s="32" t="str">
        <f>_xlfn.XLOOKUP(Tabel1[[#This Row],[NLSfB]],OpnameTabel[NL-SfB],OpnameTabel[Categorie],"",0,1)</f>
        <v>Werktuigkundige brandveiligheid</v>
      </c>
      <c r="J158" s="32" t="s">
        <v>395</v>
      </c>
      <c r="L158" s="32">
        <v>1</v>
      </c>
      <c r="M158" s="32">
        <v>2011</v>
      </c>
      <c r="N158" s="32" t="s">
        <v>393</v>
      </c>
      <c r="O158" s="32" t="s">
        <v>77</v>
      </c>
      <c r="P158" s="32" t="str">
        <f>_xlfn.XLOOKUP(Tabel1[[#This Row],[NLSfB]],OpnameTabel[NL-SfB],OpnameTabel[Kenmerkvraag 4],"",0,1)&amp;""</f>
        <v>Blusmiddel</v>
      </c>
      <c r="Q158" s="33" t="s">
        <v>86</v>
      </c>
      <c r="R158" s="33" t="str">
        <f>_xlfn.XLOOKUP(Tabel1[[#This Row],[NLSfB]],OpnameTabel[NL-SfB],OpnameTabel[Kenmerkvraag 5],"",0,1)&amp;""</f>
        <v>Inhoud [kg]</v>
      </c>
      <c r="S158" s="33">
        <v>2</v>
      </c>
      <c r="T158" s="33" t="str">
        <f>_xlfn.XLOOKUP(Tabel1[[#This Row],[NLSfB]],OpnameTabel[NL-SfB],OpnameTabel[Kenmerkvraag 6],"",0,1)&amp;""</f>
        <v/>
      </c>
      <c r="V158" s="33" t="str">
        <f>_xlfn.XLOOKUP(Tabel1[[#This Row],[NLSfB]],OpnameTabel[NL-SfB],OpnameTabel[Kenmerkvraag 7],"",0,1)&amp;""</f>
        <v/>
      </c>
      <c r="X158" s="33" t="str">
        <f>_xlfn.XLOOKUP(Tabel1[[#This Row],[NLSfB]],OpnameTabel[NL-SfB],OpnameTabel[Kenmerkvraag 8],"",0,1)&amp;""</f>
        <v/>
      </c>
      <c r="Z158" s="33" t="str">
        <f>_xlfn.XLOOKUP(Tabel1[[#This Row],[NLSfB]],OpnameTabel[NL-SfB],OpnameTabel[Kenmerkvraag 9],"",0,1)&amp;""</f>
        <v/>
      </c>
      <c r="AB158" s="33" t="str">
        <f>_xlfn.XLOOKUP(Tabel1[[#This Row],[NLSfB]],OpnameTabel[NL-SfB],OpnameTabel[Kenmerkvraag 10],"",0,1)&amp;""</f>
        <v/>
      </c>
      <c r="AD158" s="120" t="str">
        <f>_xlfn.XLOOKUP(Tabel1[[#This Row],[NLSfB]],OpnameTabel[NL-SfB],OpnameTabel[PPO1],"",0,1)&amp;""</f>
        <v>BRND030-K</v>
      </c>
      <c r="AE158" s="112">
        <f>IF((LEN(Tabel1[[#This Row],[PPO code 1]])&lt;1),"",_xlfn.XLOOKUP(Tabel1[[#This Row],[PPO code 1]],Activiteitenoverzicht[PO - code],Activiteitenoverzicht[Jaar- freq],0))</f>
        <v>0.5</v>
      </c>
      <c r="AF158" s="121"/>
      <c r="AG158" s="122" t="str">
        <f>_xlfn.XLOOKUP(Tabel1[[#This Row],[NLSfB]],OpnameTabel[NL-SfB],OpnameTabel[PPO2],"",0,1)&amp;""</f>
        <v/>
      </c>
      <c r="AH158" s="111" t="str">
        <f>IF((LEN(Tabel1[[#This Row],[PPO code 2]])&lt;1),"",_xlfn.XLOOKUP(Tabel1[[#This Row],[PPO code 2]],Activiteitenoverzicht[PO - code],Activiteitenoverzicht[Jaar- freq],0))</f>
        <v/>
      </c>
      <c r="AI158" s="121"/>
      <c r="AJ158" s="122" t="str">
        <f>_xlfn.XLOOKUP(Tabel1[[#This Row],[NLSfB]],OpnameTabel[NL-SfB],OpnameTabel[PPO3],"",0,1)&amp;""</f>
        <v/>
      </c>
      <c r="AK158" s="111" t="str">
        <f>IF((LEN(Tabel1[[#This Row],[PPO code 3]])&lt;1),"",_xlfn.XLOOKUP(Tabel1[[#This Row],[PPO code 3]],Activiteitenoverzicht[PO - code],Activiteitenoverzicht[Jaar- freq],0))</f>
        <v/>
      </c>
      <c r="AL158" s="121"/>
      <c r="AM158" s="122" t="str">
        <f>_xlfn.XLOOKUP(Tabel1[[#This Row],[NLSfB]],OpnameTabel[NL-SfB],OpnameTabel[PPO4],"",0,1)&amp;""</f>
        <v/>
      </c>
      <c r="AN158" s="111" t="str">
        <f>IF((LEN(Tabel1[[#This Row],[PPO code 4]])&lt;1),"",_xlfn.XLOOKUP(Tabel1[[#This Row],[PPO code 4]],Activiteitenoverzicht[PO - code],Activiteitenoverzicht[Jaar- freq],0))</f>
        <v/>
      </c>
      <c r="AO158" s="121"/>
      <c r="AP158" s="123">
        <f>IF(ISNUMBER(Tabel1[[#This Row],[Freq 1]]),Tabel1[[#This Row],[Freq 1]]*Tabel1[[#This Row],[Prijs 1]],0)</f>
        <v>0</v>
      </c>
      <c r="AQ158" s="124">
        <f>IF(ISNUMBER(Tabel1[[#This Row],[Freq 2]]),Tabel1[[#This Row],[Freq 2]]*Tabel1[[#This Row],[Prijs 2]],0)</f>
        <v>0</v>
      </c>
      <c r="AR158" s="124">
        <f>IF(ISNUMBER(Tabel1[[#This Row],[Freq 3]]),Tabel1[[#This Row],[Freq 3]]*Tabel1[[#This Row],[Prijs 3]],0)</f>
        <v>0</v>
      </c>
      <c r="AS158" s="124">
        <f>IF(ISNUMBER(Tabel1[[#This Row],[Freq 4]]),Tabel1[[#This Row],[Freq 4]]*Tabel1[[#This Row],[Prijs 4]],0)</f>
        <v>0</v>
      </c>
      <c r="AT158" s="125">
        <f>SUM(Tabel1[[#This Row],[Totaal 1]:[Totaal 4]])</f>
        <v>0</v>
      </c>
    </row>
    <row r="159" spans="1:46" ht="14.25" customHeight="1" x14ac:dyDescent="0.2">
      <c r="A159" s="32">
        <v>2</v>
      </c>
      <c r="B159" s="32" t="s">
        <v>357</v>
      </c>
      <c r="C159" s="111" t="s">
        <v>358</v>
      </c>
      <c r="D159" s="32" t="s">
        <v>70</v>
      </c>
      <c r="E159" s="32">
        <v>11465</v>
      </c>
      <c r="F159" s="32" t="s">
        <v>419</v>
      </c>
      <c r="G159" s="32" t="s">
        <v>84</v>
      </c>
      <c r="H159" s="112" t="str">
        <f>_xlfn.XLOOKUP(Tabel1[[#This Row],[NLSfB]],OpnameTabel[NL-SfB],OpnameTabel[Omschrijving],"",0,1)</f>
        <v>Brandblustoestel draagbaar</v>
      </c>
      <c r="I159" s="32" t="str">
        <f>_xlfn.XLOOKUP(Tabel1[[#This Row],[NLSfB]],OpnameTabel[NL-SfB],OpnameTabel[Categorie],"",0,1)</f>
        <v>Werktuigkundige brandveiligheid</v>
      </c>
      <c r="J159" s="32" t="s">
        <v>107</v>
      </c>
      <c r="L159" s="32">
        <v>1</v>
      </c>
      <c r="M159" s="32">
        <v>2015</v>
      </c>
      <c r="N159" s="32" t="s">
        <v>393</v>
      </c>
      <c r="O159" s="32" t="s">
        <v>77</v>
      </c>
      <c r="P159" s="32" t="str">
        <f>_xlfn.XLOOKUP(Tabel1[[#This Row],[NLSfB]],OpnameTabel[NL-SfB],OpnameTabel[Kenmerkvraag 4],"",0,1)&amp;""</f>
        <v>Blusmiddel</v>
      </c>
      <c r="Q159" s="33" t="s">
        <v>86</v>
      </c>
      <c r="R159" s="33" t="str">
        <f>_xlfn.XLOOKUP(Tabel1[[#This Row],[NLSfB]],OpnameTabel[NL-SfB],OpnameTabel[Kenmerkvraag 5],"",0,1)&amp;""</f>
        <v>Inhoud [kg]</v>
      </c>
      <c r="S159" s="33">
        <v>5</v>
      </c>
      <c r="T159" s="33" t="str">
        <f>_xlfn.XLOOKUP(Tabel1[[#This Row],[NLSfB]],OpnameTabel[NL-SfB],OpnameTabel[Kenmerkvraag 6],"",0,1)&amp;""</f>
        <v/>
      </c>
      <c r="V159" s="33" t="str">
        <f>_xlfn.XLOOKUP(Tabel1[[#This Row],[NLSfB]],OpnameTabel[NL-SfB],OpnameTabel[Kenmerkvraag 7],"",0,1)&amp;""</f>
        <v/>
      </c>
      <c r="X159" s="33" t="str">
        <f>_xlfn.XLOOKUP(Tabel1[[#This Row],[NLSfB]],OpnameTabel[NL-SfB],OpnameTabel[Kenmerkvraag 8],"",0,1)&amp;""</f>
        <v/>
      </c>
      <c r="Z159" s="33" t="str">
        <f>_xlfn.XLOOKUP(Tabel1[[#This Row],[NLSfB]],OpnameTabel[NL-SfB],OpnameTabel[Kenmerkvraag 9],"",0,1)&amp;""</f>
        <v/>
      </c>
      <c r="AB159" s="33" t="str">
        <f>_xlfn.XLOOKUP(Tabel1[[#This Row],[NLSfB]],OpnameTabel[NL-SfB],OpnameTabel[Kenmerkvraag 10],"",0,1)&amp;""</f>
        <v/>
      </c>
      <c r="AD159" s="120" t="str">
        <f>_xlfn.XLOOKUP(Tabel1[[#This Row],[NLSfB]],OpnameTabel[NL-SfB],OpnameTabel[PPO1],"",0,1)&amp;""</f>
        <v>BRND030-K</v>
      </c>
      <c r="AE159" s="112">
        <f>IF((LEN(Tabel1[[#This Row],[PPO code 1]])&lt;1),"",_xlfn.XLOOKUP(Tabel1[[#This Row],[PPO code 1]],Activiteitenoverzicht[PO - code],Activiteitenoverzicht[Jaar- freq],0))</f>
        <v>0.5</v>
      </c>
      <c r="AF159" s="121"/>
      <c r="AG159" s="122" t="str">
        <f>_xlfn.XLOOKUP(Tabel1[[#This Row],[NLSfB]],OpnameTabel[NL-SfB],OpnameTabel[PPO2],"",0,1)&amp;""</f>
        <v/>
      </c>
      <c r="AH159" s="111" t="str">
        <f>IF((LEN(Tabel1[[#This Row],[PPO code 2]])&lt;1),"",_xlfn.XLOOKUP(Tabel1[[#This Row],[PPO code 2]],Activiteitenoverzicht[PO - code],Activiteitenoverzicht[Jaar- freq],0))</f>
        <v/>
      </c>
      <c r="AI159" s="121"/>
      <c r="AJ159" s="122" t="str">
        <f>_xlfn.XLOOKUP(Tabel1[[#This Row],[NLSfB]],OpnameTabel[NL-SfB],OpnameTabel[PPO3],"",0,1)&amp;""</f>
        <v/>
      </c>
      <c r="AK159" s="111" t="str">
        <f>IF((LEN(Tabel1[[#This Row],[PPO code 3]])&lt;1),"",_xlfn.XLOOKUP(Tabel1[[#This Row],[PPO code 3]],Activiteitenoverzicht[PO - code],Activiteitenoverzicht[Jaar- freq],0))</f>
        <v/>
      </c>
      <c r="AL159" s="121"/>
      <c r="AM159" s="122" t="str">
        <f>_xlfn.XLOOKUP(Tabel1[[#This Row],[NLSfB]],OpnameTabel[NL-SfB],OpnameTabel[PPO4],"",0,1)&amp;""</f>
        <v/>
      </c>
      <c r="AN159" s="111" t="str">
        <f>IF((LEN(Tabel1[[#This Row],[PPO code 4]])&lt;1),"",_xlfn.XLOOKUP(Tabel1[[#This Row],[PPO code 4]],Activiteitenoverzicht[PO - code],Activiteitenoverzicht[Jaar- freq],0))</f>
        <v/>
      </c>
      <c r="AO159" s="121"/>
      <c r="AP159" s="123">
        <f>IF(ISNUMBER(Tabel1[[#This Row],[Freq 1]]),Tabel1[[#This Row],[Freq 1]]*Tabel1[[#This Row],[Prijs 1]],0)</f>
        <v>0</v>
      </c>
      <c r="AQ159" s="124">
        <f>IF(ISNUMBER(Tabel1[[#This Row],[Freq 2]]),Tabel1[[#This Row],[Freq 2]]*Tabel1[[#This Row],[Prijs 2]],0)</f>
        <v>0</v>
      </c>
      <c r="AR159" s="124">
        <f>IF(ISNUMBER(Tabel1[[#This Row],[Freq 3]]),Tabel1[[#This Row],[Freq 3]]*Tabel1[[#This Row],[Prijs 3]],0)</f>
        <v>0</v>
      </c>
      <c r="AS159" s="124">
        <f>IF(ISNUMBER(Tabel1[[#This Row],[Freq 4]]),Tabel1[[#This Row],[Freq 4]]*Tabel1[[#This Row],[Prijs 4]],0)</f>
        <v>0</v>
      </c>
      <c r="AT159" s="125">
        <f>SUM(Tabel1[[#This Row],[Totaal 1]:[Totaal 4]])</f>
        <v>0</v>
      </c>
    </row>
    <row r="160" spans="1:46" ht="14.25" customHeight="1" x14ac:dyDescent="0.2">
      <c r="A160" s="32">
        <v>2</v>
      </c>
      <c r="B160" s="32" t="s">
        <v>357</v>
      </c>
      <c r="C160" s="111" t="s">
        <v>358</v>
      </c>
      <c r="D160" s="32" t="s">
        <v>70</v>
      </c>
      <c r="E160" s="32">
        <v>11465</v>
      </c>
      <c r="F160" s="32" t="s">
        <v>420</v>
      </c>
      <c r="G160" s="32" t="s">
        <v>84</v>
      </c>
      <c r="H160" s="112" t="str">
        <f>_xlfn.XLOOKUP(Tabel1[[#This Row],[NLSfB]],OpnameTabel[NL-SfB],OpnameTabel[Omschrijving],"",0,1)</f>
        <v>Brandblustoestel draagbaar</v>
      </c>
      <c r="I160" s="32" t="str">
        <f>_xlfn.XLOOKUP(Tabel1[[#This Row],[NLSfB]],OpnameTabel[NL-SfB],OpnameTabel[Categorie],"",0,1)</f>
        <v>Werktuigkundige brandveiligheid</v>
      </c>
      <c r="J160" s="32" t="s">
        <v>107</v>
      </c>
      <c r="L160" s="32">
        <v>1</v>
      </c>
      <c r="M160" s="32">
        <v>2012</v>
      </c>
      <c r="N160" s="32" t="s">
        <v>385</v>
      </c>
      <c r="O160" s="32" t="s">
        <v>77</v>
      </c>
      <c r="P160" s="32" t="str">
        <f>_xlfn.XLOOKUP(Tabel1[[#This Row],[NLSfB]],OpnameTabel[NL-SfB],OpnameTabel[Kenmerkvraag 4],"",0,1)&amp;""</f>
        <v>Blusmiddel</v>
      </c>
      <c r="Q160" s="33" t="s">
        <v>89</v>
      </c>
      <c r="R160" s="33" t="str">
        <f>_xlfn.XLOOKUP(Tabel1[[#This Row],[NLSfB]],OpnameTabel[NL-SfB],OpnameTabel[Kenmerkvraag 5],"",0,1)&amp;""</f>
        <v>Inhoud [kg]</v>
      </c>
      <c r="S160" s="33">
        <v>9</v>
      </c>
      <c r="T160" s="33" t="str">
        <f>_xlfn.XLOOKUP(Tabel1[[#This Row],[NLSfB]],OpnameTabel[NL-SfB],OpnameTabel[Kenmerkvraag 6],"",0,1)&amp;""</f>
        <v/>
      </c>
      <c r="V160" s="33" t="str">
        <f>_xlfn.XLOOKUP(Tabel1[[#This Row],[NLSfB]],OpnameTabel[NL-SfB],OpnameTabel[Kenmerkvraag 7],"",0,1)&amp;""</f>
        <v/>
      </c>
      <c r="X160" s="33" t="str">
        <f>_xlfn.XLOOKUP(Tabel1[[#This Row],[NLSfB]],OpnameTabel[NL-SfB],OpnameTabel[Kenmerkvraag 8],"",0,1)&amp;""</f>
        <v/>
      </c>
      <c r="Z160" s="33" t="str">
        <f>_xlfn.XLOOKUP(Tabel1[[#This Row],[NLSfB]],OpnameTabel[NL-SfB],OpnameTabel[Kenmerkvraag 9],"",0,1)&amp;""</f>
        <v/>
      </c>
      <c r="AB160" s="33" t="str">
        <f>_xlfn.XLOOKUP(Tabel1[[#This Row],[NLSfB]],OpnameTabel[NL-SfB],OpnameTabel[Kenmerkvraag 10],"",0,1)&amp;""</f>
        <v/>
      </c>
      <c r="AD160" s="120" t="str">
        <f>_xlfn.XLOOKUP(Tabel1[[#This Row],[NLSfB]],OpnameTabel[NL-SfB],OpnameTabel[PPO1],"",0,1)&amp;""</f>
        <v>BRND030-K</v>
      </c>
      <c r="AE160" s="112">
        <f>IF((LEN(Tabel1[[#This Row],[PPO code 1]])&lt;1),"",_xlfn.XLOOKUP(Tabel1[[#This Row],[PPO code 1]],Activiteitenoverzicht[PO - code],Activiteitenoverzicht[Jaar- freq],0))</f>
        <v>0.5</v>
      </c>
      <c r="AF160" s="121"/>
      <c r="AG160" s="122" t="str">
        <f>_xlfn.XLOOKUP(Tabel1[[#This Row],[NLSfB]],OpnameTabel[NL-SfB],OpnameTabel[PPO2],"",0,1)&amp;""</f>
        <v/>
      </c>
      <c r="AH160" s="111" t="str">
        <f>IF((LEN(Tabel1[[#This Row],[PPO code 2]])&lt;1),"",_xlfn.XLOOKUP(Tabel1[[#This Row],[PPO code 2]],Activiteitenoverzicht[PO - code],Activiteitenoverzicht[Jaar- freq],0))</f>
        <v/>
      </c>
      <c r="AI160" s="121"/>
      <c r="AJ160" s="122" t="str">
        <f>_xlfn.XLOOKUP(Tabel1[[#This Row],[NLSfB]],OpnameTabel[NL-SfB],OpnameTabel[PPO3],"",0,1)&amp;""</f>
        <v/>
      </c>
      <c r="AK160" s="111" t="str">
        <f>IF((LEN(Tabel1[[#This Row],[PPO code 3]])&lt;1),"",_xlfn.XLOOKUP(Tabel1[[#This Row],[PPO code 3]],Activiteitenoverzicht[PO - code],Activiteitenoverzicht[Jaar- freq],0))</f>
        <v/>
      </c>
      <c r="AL160" s="121"/>
      <c r="AM160" s="122" t="str">
        <f>_xlfn.XLOOKUP(Tabel1[[#This Row],[NLSfB]],OpnameTabel[NL-SfB],OpnameTabel[PPO4],"",0,1)&amp;""</f>
        <v/>
      </c>
      <c r="AN160" s="111" t="str">
        <f>IF((LEN(Tabel1[[#This Row],[PPO code 4]])&lt;1),"",_xlfn.XLOOKUP(Tabel1[[#This Row],[PPO code 4]],Activiteitenoverzicht[PO - code],Activiteitenoverzicht[Jaar- freq],0))</f>
        <v/>
      </c>
      <c r="AO160" s="121"/>
      <c r="AP160" s="123">
        <f>IF(ISNUMBER(Tabel1[[#This Row],[Freq 1]]),Tabel1[[#This Row],[Freq 1]]*Tabel1[[#This Row],[Prijs 1]],0)</f>
        <v>0</v>
      </c>
      <c r="AQ160" s="124">
        <f>IF(ISNUMBER(Tabel1[[#This Row],[Freq 2]]),Tabel1[[#This Row],[Freq 2]]*Tabel1[[#This Row],[Prijs 2]],0)</f>
        <v>0</v>
      </c>
      <c r="AR160" s="124">
        <f>IF(ISNUMBER(Tabel1[[#This Row],[Freq 3]]),Tabel1[[#This Row],[Freq 3]]*Tabel1[[#This Row],[Prijs 3]],0)</f>
        <v>0</v>
      </c>
      <c r="AS160" s="124">
        <f>IF(ISNUMBER(Tabel1[[#This Row],[Freq 4]]),Tabel1[[#This Row],[Freq 4]]*Tabel1[[#This Row],[Prijs 4]],0)</f>
        <v>0</v>
      </c>
      <c r="AT160" s="125">
        <f>SUM(Tabel1[[#This Row],[Totaal 1]:[Totaal 4]])</f>
        <v>0</v>
      </c>
    </row>
    <row r="161" spans="1:47" ht="14.25" customHeight="1" x14ac:dyDescent="0.2">
      <c r="A161" s="32">
        <v>2</v>
      </c>
      <c r="B161" s="32" t="s">
        <v>357</v>
      </c>
      <c r="C161" s="111" t="s">
        <v>358</v>
      </c>
      <c r="D161" s="32" t="s">
        <v>70</v>
      </c>
      <c r="E161" s="32">
        <v>11465</v>
      </c>
      <c r="F161" s="32" t="s">
        <v>421</v>
      </c>
      <c r="G161" s="32" t="s">
        <v>84</v>
      </c>
      <c r="H161" s="112" t="str">
        <f>_xlfn.XLOOKUP(Tabel1[[#This Row],[NLSfB]],OpnameTabel[NL-SfB],OpnameTabel[Omschrijving],"",0,1)</f>
        <v>Brandblustoestel draagbaar</v>
      </c>
      <c r="I161" s="32" t="str">
        <f>_xlfn.XLOOKUP(Tabel1[[#This Row],[NLSfB]],OpnameTabel[NL-SfB],OpnameTabel[Categorie],"",0,1)</f>
        <v>Werktuigkundige brandveiligheid</v>
      </c>
      <c r="J161" s="32" t="s">
        <v>107</v>
      </c>
      <c r="L161" s="32">
        <v>6</v>
      </c>
      <c r="M161" s="32">
        <v>2016</v>
      </c>
      <c r="N161" s="32" t="s">
        <v>393</v>
      </c>
      <c r="O161" s="32" t="s">
        <v>77</v>
      </c>
      <c r="P161" s="32" t="str">
        <f>_xlfn.XLOOKUP(Tabel1[[#This Row],[NLSfB]],OpnameTabel[NL-SfB],OpnameTabel[Kenmerkvraag 4],"",0,1)&amp;""</f>
        <v>Blusmiddel</v>
      </c>
      <c r="Q161" s="33" t="s">
        <v>89</v>
      </c>
      <c r="R161" s="33" t="str">
        <f>_xlfn.XLOOKUP(Tabel1[[#This Row],[NLSfB]],OpnameTabel[NL-SfB],OpnameTabel[Kenmerkvraag 5],"",0,1)&amp;""</f>
        <v>Inhoud [kg]</v>
      </c>
      <c r="S161" s="33">
        <v>6</v>
      </c>
      <c r="T161" s="33" t="str">
        <f>_xlfn.XLOOKUP(Tabel1[[#This Row],[NLSfB]],OpnameTabel[NL-SfB],OpnameTabel[Kenmerkvraag 6],"",0,1)&amp;""</f>
        <v/>
      </c>
      <c r="V161" s="33" t="str">
        <f>_xlfn.XLOOKUP(Tabel1[[#This Row],[NLSfB]],OpnameTabel[NL-SfB],OpnameTabel[Kenmerkvraag 7],"",0,1)&amp;""</f>
        <v/>
      </c>
      <c r="X161" s="33" t="str">
        <f>_xlfn.XLOOKUP(Tabel1[[#This Row],[NLSfB]],OpnameTabel[NL-SfB],OpnameTabel[Kenmerkvraag 8],"",0,1)&amp;""</f>
        <v/>
      </c>
      <c r="Z161" s="33" t="str">
        <f>_xlfn.XLOOKUP(Tabel1[[#This Row],[NLSfB]],OpnameTabel[NL-SfB],OpnameTabel[Kenmerkvraag 9],"",0,1)&amp;""</f>
        <v/>
      </c>
      <c r="AB161" s="33" t="str">
        <f>_xlfn.XLOOKUP(Tabel1[[#This Row],[NLSfB]],OpnameTabel[NL-SfB],OpnameTabel[Kenmerkvraag 10],"",0,1)&amp;""</f>
        <v/>
      </c>
      <c r="AD161" s="120" t="str">
        <f>_xlfn.XLOOKUP(Tabel1[[#This Row],[NLSfB]],OpnameTabel[NL-SfB],OpnameTabel[PPO1],"",0,1)&amp;""</f>
        <v>BRND030-K</v>
      </c>
      <c r="AE161" s="112">
        <f>IF((LEN(Tabel1[[#This Row],[PPO code 1]])&lt;1),"",_xlfn.XLOOKUP(Tabel1[[#This Row],[PPO code 1]],Activiteitenoverzicht[PO - code],Activiteitenoverzicht[Jaar- freq],0))</f>
        <v>0.5</v>
      </c>
      <c r="AF161" s="121"/>
      <c r="AG161" s="122" t="str">
        <f>_xlfn.XLOOKUP(Tabel1[[#This Row],[NLSfB]],OpnameTabel[NL-SfB],OpnameTabel[PPO2],"",0,1)&amp;""</f>
        <v/>
      </c>
      <c r="AH161" s="111" t="str">
        <f>IF((LEN(Tabel1[[#This Row],[PPO code 2]])&lt;1),"",_xlfn.XLOOKUP(Tabel1[[#This Row],[PPO code 2]],Activiteitenoverzicht[PO - code],Activiteitenoverzicht[Jaar- freq],0))</f>
        <v/>
      </c>
      <c r="AI161" s="121"/>
      <c r="AJ161" s="122" t="str">
        <f>_xlfn.XLOOKUP(Tabel1[[#This Row],[NLSfB]],OpnameTabel[NL-SfB],OpnameTabel[PPO3],"",0,1)&amp;""</f>
        <v/>
      </c>
      <c r="AK161" s="111" t="str">
        <f>IF((LEN(Tabel1[[#This Row],[PPO code 3]])&lt;1),"",_xlfn.XLOOKUP(Tabel1[[#This Row],[PPO code 3]],Activiteitenoverzicht[PO - code],Activiteitenoverzicht[Jaar- freq],0))</f>
        <v/>
      </c>
      <c r="AL161" s="121"/>
      <c r="AM161" s="122" t="str">
        <f>_xlfn.XLOOKUP(Tabel1[[#This Row],[NLSfB]],OpnameTabel[NL-SfB],OpnameTabel[PPO4],"",0,1)&amp;""</f>
        <v/>
      </c>
      <c r="AN161" s="111" t="str">
        <f>IF((LEN(Tabel1[[#This Row],[PPO code 4]])&lt;1),"",_xlfn.XLOOKUP(Tabel1[[#This Row],[PPO code 4]],Activiteitenoverzicht[PO - code],Activiteitenoverzicht[Jaar- freq],0))</f>
        <v/>
      </c>
      <c r="AO161" s="121"/>
      <c r="AP161" s="123">
        <f>IF(ISNUMBER(Tabel1[[#This Row],[Freq 1]]),Tabel1[[#This Row],[Freq 1]]*Tabel1[[#This Row],[Prijs 1]],0)</f>
        <v>0</v>
      </c>
      <c r="AQ161" s="124">
        <f>IF(ISNUMBER(Tabel1[[#This Row],[Freq 2]]),Tabel1[[#This Row],[Freq 2]]*Tabel1[[#This Row],[Prijs 2]],0)</f>
        <v>0</v>
      </c>
      <c r="AR161" s="124">
        <f>IF(ISNUMBER(Tabel1[[#This Row],[Freq 3]]),Tabel1[[#This Row],[Freq 3]]*Tabel1[[#This Row],[Prijs 3]],0)</f>
        <v>0</v>
      </c>
      <c r="AS161" s="124">
        <f>IF(ISNUMBER(Tabel1[[#This Row],[Freq 4]]),Tabel1[[#This Row],[Freq 4]]*Tabel1[[#This Row],[Prijs 4]],0)</f>
        <v>0</v>
      </c>
      <c r="AT161" s="125">
        <f>SUM(Tabel1[[#This Row],[Totaal 1]:[Totaal 4]])</f>
        <v>0</v>
      </c>
    </row>
    <row r="162" spans="1:47" ht="14.25" customHeight="1" x14ac:dyDescent="0.2">
      <c r="A162" s="32">
        <v>2</v>
      </c>
      <c r="B162" s="32" t="s">
        <v>357</v>
      </c>
      <c r="C162" s="111" t="s">
        <v>358</v>
      </c>
      <c r="D162" s="32" t="s">
        <v>70</v>
      </c>
      <c r="E162" s="32">
        <v>11465</v>
      </c>
      <c r="F162" s="32" t="s">
        <v>422</v>
      </c>
      <c r="G162" s="32" t="s">
        <v>423</v>
      </c>
      <c r="H162" s="112" t="str">
        <f>_xlfn.XLOOKUP(Tabel1[[#This Row],[NLSfB]],OpnameTabel[NL-SfB],OpnameTabel[Omschrijving],"",0,1)</f>
        <v/>
      </c>
      <c r="I162" s="32" t="str">
        <f>_xlfn.XLOOKUP(Tabel1[[#This Row],[NLSfB]],OpnameTabel[NL-SfB],OpnameTabel[Categorie],"",0,1)</f>
        <v/>
      </c>
      <c r="J162" s="32" t="s">
        <v>366</v>
      </c>
      <c r="K162" s="32" t="s">
        <v>424</v>
      </c>
      <c r="L162" s="32">
        <v>1</v>
      </c>
      <c r="M162" s="32">
        <v>2012</v>
      </c>
      <c r="N162" s="32" t="s">
        <v>425</v>
      </c>
      <c r="O162" s="32" t="s">
        <v>426</v>
      </c>
      <c r="P162" s="32" t="str">
        <f>_xlfn.XLOOKUP(Tabel1[[#This Row],[NLSfB]],OpnameTabel[NL-SfB],OpnameTabel[Kenmerkvraag 4],"",0,1)&amp;""</f>
        <v/>
      </c>
      <c r="Q162" s="33"/>
      <c r="R162" s="33" t="str">
        <f>_xlfn.XLOOKUP(Tabel1[[#This Row],[NLSfB]],OpnameTabel[NL-SfB],OpnameTabel[Kenmerkvraag 5],"",0,1)&amp;""</f>
        <v/>
      </c>
      <c r="S162" s="33">
        <v>2</v>
      </c>
      <c r="T162" s="33" t="str">
        <f>_xlfn.XLOOKUP(Tabel1[[#This Row],[NLSfB]],OpnameTabel[NL-SfB],OpnameTabel[Kenmerkvraag 6],"",0,1)&amp;""</f>
        <v/>
      </c>
      <c r="U162" s="33">
        <v>2</v>
      </c>
      <c r="V162" s="33" t="str">
        <f>_xlfn.XLOOKUP(Tabel1[[#This Row],[NLSfB]],OpnameTabel[NL-SfB],OpnameTabel[Kenmerkvraag 7],"",0,1)&amp;""</f>
        <v/>
      </c>
      <c r="X162" s="33" t="str">
        <f>_xlfn.XLOOKUP(Tabel1[[#This Row],[NLSfB]],OpnameTabel[NL-SfB],OpnameTabel[Kenmerkvraag 8],"",0,1)&amp;""</f>
        <v/>
      </c>
      <c r="Z162" s="33" t="str">
        <f>_xlfn.XLOOKUP(Tabel1[[#This Row],[NLSfB]],OpnameTabel[NL-SfB],OpnameTabel[Kenmerkvraag 9],"",0,1)&amp;""</f>
        <v/>
      </c>
      <c r="AB162" s="33" t="str">
        <f>_xlfn.XLOOKUP(Tabel1[[#This Row],[NLSfB]],OpnameTabel[NL-SfB],OpnameTabel[Kenmerkvraag 10],"",0,1)&amp;""</f>
        <v/>
      </c>
      <c r="AD162" s="120" t="str">
        <f>_xlfn.XLOOKUP(Tabel1[[#This Row],[NLSfB]],OpnameTabel[NL-SfB],OpnameTabel[PPO1],"",0,1)&amp;""</f>
        <v/>
      </c>
      <c r="AE162" s="112" t="str">
        <f>IF((LEN(Tabel1[[#This Row],[PPO code 1]])&lt;1),"",_xlfn.XLOOKUP(Tabel1[[#This Row],[PPO code 1]],Activiteitenoverzicht[PO - code],Activiteitenoverzicht[Jaar- freq],0))</f>
        <v/>
      </c>
      <c r="AF162" s="121"/>
      <c r="AG162" s="122" t="str">
        <f>_xlfn.XLOOKUP(Tabel1[[#This Row],[NLSfB]],OpnameTabel[NL-SfB],OpnameTabel[PPO2],"",0,1)&amp;""</f>
        <v/>
      </c>
      <c r="AH162" s="111" t="str">
        <f>IF((LEN(Tabel1[[#This Row],[PPO code 2]])&lt;1),"",_xlfn.XLOOKUP(Tabel1[[#This Row],[PPO code 2]],Activiteitenoverzicht[PO - code],Activiteitenoverzicht[Jaar- freq],0))</f>
        <v/>
      </c>
      <c r="AI162" s="121"/>
      <c r="AJ162" s="122" t="str">
        <f>_xlfn.XLOOKUP(Tabel1[[#This Row],[NLSfB]],OpnameTabel[NL-SfB],OpnameTabel[PPO3],"",0,1)&amp;""</f>
        <v/>
      </c>
      <c r="AK162" s="111" t="str">
        <f>IF((LEN(Tabel1[[#This Row],[PPO code 3]])&lt;1),"",_xlfn.XLOOKUP(Tabel1[[#This Row],[PPO code 3]],Activiteitenoverzicht[PO - code],Activiteitenoverzicht[Jaar- freq],0))</f>
        <v/>
      </c>
      <c r="AL162" s="121"/>
      <c r="AM162" s="122" t="str">
        <f>_xlfn.XLOOKUP(Tabel1[[#This Row],[NLSfB]],OpnameTabel[NL-SfB],OpnameTabel[PPO4],"",0,1)&amp;""</f>
        <v/>
      </c>
      <c r="AN162" s="111" t="str">
        <f>IF((LEN(Tabel1[[#This Row],[PPO code 4]])&lt;1),"",_xlfn.XLOOKUP(Tabel1[[#This Row],[PPO code 4]],Activiteitenoverzicht[PO - code],Activiteitenoverzicht[Jaar- freq],0))</f>
        <v/>
      </c>
      <c r="AO162" s="121"/>
      <c r="AP162" s="123">
        <f>IF(ISNUMBER(Tabel1[[#This Row],[Freq 1]]),Tabel1[[#This Row],[Freq 1]]*Tabel1[[#This Row],[Prijs 1]],0)</f>
        <v>0</v>
      </c>
      <c r="AQ162" s="124">
        <f>IF(ISNUMBER(Tabel1[[#This Row],[Freq 2]]),Tabel1[[#This Row],[Freq 2]]*Tabel1[[#This Row],[Prijs 2]],0)</f>
        <v>0</v>
      </c>
      <c r="AR162" s="124">
        <f>IF(ISNUMBER(Tabel1[[#This Row],[Freq 3]]),Tabel1[[#This Row],[Freq 3]]*Tabel1[[#This Row],[Prijs 3]],0)</f>
        <v>0</v>
      </c>
      <c r="AS162" s="124">
        <f>IF(ISNUMBER(Tabel1[[#This Row],[Freq 4]]),Tabel1[[#This Row],[Freq 4]]*Tabel1[[#This Row],[Prijs 4]],0)</f>
        <v>0</v>
      </c>
      <c r="AT162" s="125">
        <f>SUM(Tabel1[[#This Row],[Totaal 1]:[Totaal 4]])</f>
        <v>0</v>
      </c>
    </row>
    <row r="163" spans="1:47" ht="14.25" customHeight="1" x14ac:dyDescent="0.2">
      <c r="A163" s="32">
        <v>2</v>
      </c>
      <c r="B163" s="32" t="s">
        <v>357</v>
      </c>
      <c r="C163" s="111" t="s">
        <v>358</v>
      </c>
      <c r="D163" s="32" t="s">
        <v>70</v>
      </c>
      <c r="E163" s="32">
        <v>11465</v>
      </c>
      <c r="F163" s="32" t="s">
        <v>427</v>
      </c>
      <c r="G163" s="32" t="s">
        <v>84</v>
      </c>
      <c r="H163" s="112" t="str">
        <f>_xlfn.XLOOKUP(Tabel1[[#This Row],[NLSfB]],OpnameTabel[NL-SfB],OpnameTabel[Omschrijving],"",0,1)</f>
        <v>Brandblustoestel draagbaar</v>
      </c>
      <c r="I163" s="32" t="str">
        <f>_xlfn.XLOOKUP(Tabel1[[#This Row],[NLSfB]],OpnameTabel[NL-SfB],OpnameTabel[Categorie],"",0,1)</f>
        <v>Werktuigkundige brandveiligheid</v>
      </c>
      <c r="J163" s="32" t="s">
        <v>107</v>
      </c>
      <c r="L163" s="32">
        <v>1</v>
      </c>
      <c r="M163" s="32">
        <v>2011</v>
      </c>
      <c r="N163" s="32" t="s">
        <v>405</v>
      </c>
      <c r="O163" s="32" t="s">
        <v>77</v>
      </c>
      <c r="P163" s="32" t="str">
        <f>_xlfn.XLOOKUP(Tabel1[[#This Row],[NLSfB]],OpnameTabel[NL-SfB],OpnameTabel[Kenmerkvraag 4],"",0,1)&amp;""</f>
        <v>Blusmiddel</v>
      </c>
      <c r="Q163" s="33" t="s">
        <v>89</v>
      </c>
      <c r="R163" s="33" t="str">
        <f>_xlfn.XLOOKUP(Tabel1[[#This Row],[NLSfB]],OpnameTabel[NL-SfB],OpnameTabel[Kenmerkvraag 5],"",0,1)&amp;""</f>
        <v>Inhoud [kg]</v>
      </c>
      <c r="S163" s="33">
        <v>6</v>
      </c>
      <c r="T163" s="33" t="str">
        <f>_xlfn.XLOOKUP(Tabel1[[#This Row],[NLSfB]],OpnameTabel[NL-SfB],OpnameTabel[Kenmerkvraag 6],"",0,1)&amp;""</f>
        <v/>
      </c>
      <c r="V163" s="33" t="str">
        <f>_xlfn.XLOOKUP(Tabel1[[#This Row],[NLSfB]],OpnameTabel[NL-SfB],OpnameTabel[Kenmerkvraag 7],"",0,1)&amp;""</f>
        <v/>
      </c>
      <c r="X163" s="33" t="str">
        <f>_xlfn.XLOOKUP(Tabel1[[#This Row],[NLSfB]],OpnameTabel[NL-SfB],OpnameTabel[Kenmerkvraag 8],"",0,1)&amp;""</f>
        <v/>
      </c>
      <c r="Z163" s="33" t="str">
        <f>_xlfn.XLOOKUP(Tabel1[[#This Row],[NLSfB]],OpnameTabel[NL-SfB],OpnameTabel[Kenmerkvraag 9],"",0,1)&amp;""</f>
        <v/>
      </c>
      <c r="AB163" s="33" t="str">
        <f>_xlfn.XLOOKUP(Tabel1[[#This Row],[NLSfB]],OpnameTabel[NL-SfB],OpnameTabel[Kenmerkvraag 10],"",0,1)&amp;""</f>
        <v/>
      </c>
      <c r="AD163" s="120" t="str">
        <f>_xlfn.XLOOKUP(Tabel1[[#This Row],[NLSfB]],OpnameTabel[NL-SfB],OpnameTabel[PPO1],"",0,1)&amp;""</f>
        <v>BRND030-K</v>
      </c>
      <c r="AE163" s="112">
        <f>IF((LEN(Tabel1[[#This Row],[PPO code 1]])&lt;1),"",_xlfn.XLOOKUP(Tabel1[[#This Row],[PPO code 1]],Activiteitenoverzicht[PO - code],Activiteitenoverzicht[Jaar- freq],0))</f>
        <v>0.5</v>
      </c>
      <c r="AF163" s="121"/>
      <c r="AG163" s="122" t="str">
        <f>_xlfn.XLOOKUP(Tabel1[[#This Row],[NLSfB]],OpnameTabel[NL-SfB],OpnameTabel[PPO2],"",0,1)&amp;""</f>
        <v/>
      </c>
      <c r="AH163" s="111" t="str">
        <f>IF((LEN(Tabel1[[#This Row],[PPO code 2]])&lt;1),"",_xlfn.XLOOKUP(Tabel1[[#This Row],[PPO code 2]],Activiteitenoverzicht[PO - code],Activiteitenoverzicht[Jaar- freq],0))</f>
        <v/>
      </c>
      <c r="AI163" s="121"/>
      <c r="AJ163" s="122" t="str">
        <f>_xlfn.XLOOKUP(Tabel1[[#This Row],[NLSfB]],OpnameTabel[NL-SfB],OpnameTabel[PPO3],"",0,1)&amp;""</f>
        <v/>
      </c>
      <c r="AK163" s="111" t="str">
        <f>IF((LEN(Tabel1[[#This Row],[PPO code 3]])&lt;1),"",_xlfn.XLOOKUP(Tabel1[[#This Row],[PPO code 3]],Activiteitenoverzicht[PO - code],Activiteitenoverzicht[Jaar- freq],0))</f>
        <v/>
      </c>
      <c r="AL163" s="121"/>
      <c r="AM163" s="122" t="str">
        <f>_xlfn.XLOOKUP(Tabel1[[#This Row],[NLSfB]],OpnameTabel[NL-SfB],OpnameTabel[PPO4],"",0,1)&amp;""</f>
        <v/>
      </c>
      <c r="AN163" s="111" t="str">
        <f>IF((LEN(Tabel1[[#This Row],[PPO code 4]])&lt;1),"",_xlfn.XLOOKUP(Tabel1[[#This Row],[PPO code 4]],Activiteitenoverzicht[PO - code],Activiteitenoverzicht[Jaar- freq],0))</f>
        <v/>
      </c>
      <c r="AO163" s="121"/>
      <c r="AP163" s="123">
        <f>IF(ISNUMBER(Tabel1[[#This Row],[Freq 1]]),Tabel1[[#This Row],[Freq 1]]*Tabel1[[#This Row],[Prijs 1]],0)</f>
        <v>0</v>
      </c>
      <c r="AQ163" s="124">
        <f>IF(ISNUMBER(Tabel1[[#This Row],[Freq 2]]),Tabel1[[#This Row],[Freq 2]]*Tabel1[[#This Row],[Prijs 2]],0)</f>
        <v>0</v>
      </c>
      <c r="AR163" s="124">
        <f>IF(ISNUMBER(Tabel1[[#This Row],[Freq 3]]),Tabel1[[#This Row],[Freq 3]]*Tabel1[[#This Row],[Prijs 3]],0)</f>
        <v>0</v>
      </c>
      <c r="AS163" s="124">
        <f>IF(ISNUMBER(Tabel1[[#This Row],[Freq 4]]),Tabel1[[#This Row],[Freq 4]]*Tabel1[[#This Row],[Prijs 4]],0)</f>
        <v>0</v>
      </c>
      <c r="AT163" s="125">
        <f>SUM(Tabel1[[#This Row],[Totaal 1]:[Totaal 4]])</f>
        <v>0</v>
      </c>
    </row>
    <row r="164" spans="1:47" ht="14.25" customHeight="1" x14ac:dyDescent="0.2">
      <c r="A164" s="32">
        <v>2</v>
      </c>
      <c r="B164" s="32" t="s">
        <v>357</v>
      </c>
      <c r="C164" s="111" t="s">
        <v>358</v>
      </c>
      <c r="D164" s="32" t="s">
        <v>70</v>
      </c>
      <c r="E164" s="32">
        <v>11465</v>
      </c>
      <c r="F164" s="32" t="s">
        <v>428</v>
      </c>
      <c r="G164" s="32" t="s">
        <v>84</v>
      </c>
      <c r="H164" s="112" t="str">
        <f>_xlfn.XLOOKUP(Tabel1[[#This Row],[NLSfB]],OpnameTabel[NL-SfB],OpnameTabel[Omschrijving],"",0,1)</f>
        <v>Brandblustoestel draagbaar</v>
      </c>
      <c r="I164" s="32" t="str">
        <f>_xlfn.XLOOKUP(Tabel1[[#This Row],[NLSfB]],OpnameTabel[NL-SfB],OpnameTabel[Categorie],"",0,1)</f>
        <v>Werktuigkundige brandveiligheid</v>
      </c>
      <c r="J164" s="32" t="s">
        <v>402</v>
      </c>
      <c r="L164" s="32">
        <v>4</v>
      </c>
      <c r="M164" s="32">
        <v>2020</v>
      </c>
      <c r="N164" s="32" t="s">
        <v>393</v>
      </c>
      <c r="O164" s="32" t="s">
        <v>77</v>
      </c>
      <c r="P164" s="32" t="str">
        <f>_xlfn.XLOOKUP(Tabel1[[#This Row],[NLSfB]],OpnameTabel[NL-SfB],OpnameTabel[Kenmerkvraag 4],"",0,1)&amp;""</f>
        <v>Blusmiddel</v>
      </c>
      <c r="Q164" s="33" t="s">
        <v>89</v>
      </c>
      <c r="R164" s="33" t="str">
        <f>_xlfn.XLOOKUP(Tabel1[[#This Row],[NLSfB]],OpnameTabel[NL-SfB],OpnameTabel[Kenmerkvraag 5],"",0,1)&amp;""</f>
        <v>Inhoud [kg]</v>
      </c>
      <c r="S164" s="33">
        <v>6</v>
      </c>
      <c r="T164" s="33" t="str">
        <f>_xlfn.XLOOKUP(Tabel1[[#This Row],[NLSfB]],OpnameTabel[NL-SfB],OpnameTabel[Kenmerkvraag 6],"",0,1)&amp;""</f>
        <v/>
      </c>
      <c r="V164" s="33" t="str">
        <f>_xlfn.XLOOKUP(Tabel1[[#This Row],[NLSfB]],OpnameTabel[NL-SfB],OpnameTabel[Kenmerkvraag 7],"",0,1)&amp;""</f>
        <v/>
      </c>
      <c r="X164" s="33" t="str">
        <f>_xlfn.XLOOKUP(Tabel1[[#This Row],[NLSfB]],OpnameTabel[NL-SfB],OpnameTabel[Kenmerkvraag 8],"",0,1)&amp;""</f>
        <v/>
      </c>
      <c r="Z164" s="33" t="str">
        <f>_xlfn.XLOOKUP(Tabel1[[#This Row],[NLSfB]],OpnameTabel[NL-SfB],OpnameTabel[Kenmerkvraag 9],"",0,1)&amp;""</f>
        <v/>
      </c>
      <c r="AB164" s="33" t="str">
        <f>_xlfn.XLOOKUP(Tabel1[[#This Row],[NLSfB]],OpnameTabel[NL-SfB],OpnameTabel[Kenmerkvraag 10],"",0,1)&amp;""</f>
        <v/>
      </c>
      <c r="AD164" s="120" t="str">
        <f>_xlfn.XLOOKUP(Tabel1[[#This Row],[NLSfB]],OpnameTabel[NL-SfB],OpnameTabel[PPO1],"",0,1)&amp;""</f>
        <v>BRND030-K</v>
      </c>
      <c r="AE164" s="112">
        <f>IF((LEN(Tabel1[[#This Row],[PPO code 1]])&lt;1),"",_xlfn.XLOOKUP(Tabel1[[#This Row],[PPO code 1]],Activiteitenoverzicht[PO - code],Activiteitenoverzicht[Jaar- freq],0))</f>
        <v>0.5</v>
      </c>
      <c r="AF164" s="121"/>
      <c r="AG164" s="122" t="str">
        <f>_xlfn.XLOOKUP(Tabel1[[#This Row],[NLSfB]],OpnameTabel[NL-SfB],OpnameTabel[PPO2],"",0,1)&amp;""</f>
        <v/>
      </c>
      <c r="AH164" s="111" t="str">
        <f>IF((LEN(Tabel1[[#This Row],[PPO code 2]])&lt;1),"",_xlfn.XLOOKUP(Tabel1[[#This Row],[PPO code 2]],Activiteitenoverzicht[PO - code],Activiteitenoverzicht[Jaar- freq],0))</f>
        <v/>
      </c>
      <c r="AI164" s="121"/>
      <c r="AJ164" s="122" t="str">
        <f>_xlfn.XLOOKUP(Tabel1[[#This Row],[NLSfB]],OpnameTabel[NL-SfB],OpnameTabel[PPO3],"",0,1)&amp;""</f>
        <v/>
      </c>
      <c r="AK164" s="111" t="str">
        <f>IF((LEN(Tabel1[[#This Row],[PPO code 3]])&lt;1),"",_xlfn.XLOOKUP(Tabel1[[#This Row],[PPO code 3]],Activiteitenoverzicht[PO - code],Activiteitenoverzicht[Jaar- freq],0))</f>
        <v/>
      </c>
      <c r="AL164" s="121"/>
      <c r="AM164" s="122" t="str">
        <f>_xlfn.XLOOKUP(Tabel1[[#This Row],[NLSfB]],OpnameTabel[NL-SfB],OpnameTabel[PPO4],"",0,1)&amp;""</f>
        <v/>
      </c>
      <c r="AN164" s="111" t="str">
        <f>IF((LEN(Tabel1[[#This Row],[PPO code 4]])&lt;1),"",_xlfn.XLOOKUP(Tabel1[[#This Row],[PPO code 4]],Activiteitenoverzicht[PO - code],Activiteitenoverzicht[Jaar- freq],0))</f>
        <v/>
      </c>
      <c r="AO164" s="121"/>
      <c r="AP164" s="123">
        <f>IF(ISNUMBER(Tabel1[[#This Row],[Freq 1]]),Tabel1[[#This Row],[Freq 1]]*Tabel1[[#This Row],[Prijs 1]],0)</f>
        <v>0</v>
      </c>
      <c r="AQ164" s="124">
        <f>IF(ISNUMBER(Tabel1[[#This Row],[Freq 2]]),Tabel1[[#This Row],[Freq 2]]*Tabel1[[#This Row],[Prijs 2]],0)</f>
        <v>0</v>
      </c>
      <c r="AR164" s="124">
        <f>IF(ISNUMBER(Tabel1[[#This Row],[Freq 3]]),Tabel1[[#This Row],[Freq 3]]*Tabel1[[#This Row],[Prijs 3]],0)</f>
        <v>0</v>
      </c>
      <c r="AS164" s="124">
        <f>IF(ISNUMBER(Tabel1[[#This Row],[Freq 4]]),Tabel1[[#This Row],[Freq 4]]*Tabel1[[#This Row],[Prijs 4]],0)</f>
        <v>0</v>
      </c>
      <c r="AT164" s="125">
        <f>SUM(Tabel1[[#This Row],[Totaal 1]:[Totaal 4]])</f>
        <v>0</v>
      </c>
    </row>
    <row r="165" spans="1:47" ht="14.25" customHeight="1" x14ac:dyDescent="0.2">
      <c r="A165" s="32">
        <v>2</v>
      </c>
      <c r="B165" s="32" t="s">
        <v>357</v>
      </c>
      <c r="C165" s="111" t="s">
        <v>358</v>
      </c>
      <c r="D165" s="32" t="s">
        <v>70</v>
      </c>
      <c r="E165" s="32">
        <v>11465</v>
      </c>
      <c r="F165" s="32" t="s">
        <v>429</v>
      </c>
      <c r="G165" s="32" t="s">
        <v>114</v>
      </c>
      <c r="H165" s="112" t="str">
        <f>_xlfn.XLOOKUP(Tabel1[[#This Row],[NLSfB]],OpnameTabel[NL-SfB],OpnameTabel[Omschrijving],"",0,1)</f>
        <v>PV-paneel</v>
      </c>
      <c r="I165" s="32" t="str">
        <f>_xlfn.XLOOKUP(Tabel1[[#This Row],[NLSfB]],OpnameTabel[NL-SfB],OpnameTabel[Categorie],"",0,1)</f>
        <v>Centrale elektrotechnische voorzieningen</v>
      </c>
      <c r="J165" s="32" t="s">
        <v>115</v>
      </c>
      <c r="L165" s="32">
        <v>392</v>
      </c>
      <c r="M165" s="32">
        <v>2018</v>
      </c>
      <c r="N165" s="32" t="s">
        <v>77</v>
      </c>
      <c r="O165" s="32" t="s">
        <v>77</v>
      </c>
      <c r="P165" s="32" t="str">
        <f>_xlfn.XLOOKUP(Tabel1[[#This Row],[NLSfB]],OpnameTabel[NL-SfB],OpnameTabel[Kenmerkvraag 4],"",0,1)&amp;""</f>
        <v>Piekvermogen [Wp]</v>
      </c>
      <c r="Q165" s="33" t="s">
        <v>77</v>
      </c>
      <c r="R165" s="33" t="str">
        <f>_xlfn.XLOOKUP(Tabel1[[#This Row],[NLSfB]],OpnameTabel[NL-SfB],OpnameTabel[Kenmerkvraag 5],"",0,1)&amp;""</f>
        <v/>
      </c>
      <c r="T165" s="33" t="str">
        <f>_xlfn.XLOOKUP(Tabel1[[#This Row],[NLSfB]],OpnameTabel[NL-SfB],OpnameTabel[Kenmerkvraag 6],"",0,1)&amp;""</f>
        <v/>
      </c>
      <c r="V165" s="33" t="str">
        <f>_xlfn.XLOOKUP(Tabel1[[#This Row],[NLSfB]],OpnameTabel[NL-SfB],OpnameTabel[Kenmerkvraag 7],"",0,1)&amp;""</f>
        <v/>
      </c>
      <c r="X165" s="33" t="str">
        <f>_xlfn.XLOOKUP(Tabel1[[#This Row],[NLSfB]],OpnameTabel[NL-SfB],OpnameTabel[Kenmerkvraag 8],"",0,1)&amp;""</f>
        <v/>
      </c>
      <c r="Z165" s="33" t="str">
        <f>_xlfn.XLOOKUP(Tabel1[[#This Row],[NLSfB]],OpnameTabel[NL-SfB],OpnameTabel[Kenmerkvraag 9],"",0,1)&amp;""</f>
        <v/>
      </c>
      <c r="AB165" s="33" t="str">
        <f>_xlfn.XLOOKUP(Tabel1[[#This Row],[NLSfB]],OpnameTabel[NL-SfB],OpnameTabel[Kenmerkvraag 10],"",0,1)&amp;""</f>
        <v/>
      </c>
      <c r="AD165" s="120" t="str">
        <f>_xlfn.XLOOKUP(Tabel1[[#This Row],[NLSfB]],OpnameTabel[NL-SfB],OpnameTabel[PPO1],"",0,1)&amp;""</f>
        <v>E180-A</v>
      </c>
      <c r="AE165" s="112">
        <f>IF((LEN(Tabel1[[#This Row],[PPO code 1]])&lt;1),"",_xlfn.XLOOKUP(Tabel1[[#This Row],[PPO code 1]],Activiteitenoverzicht[PO - code],Activiteitenoverzicht[Jaar- freq],0))</f>
        <v>1</v>
      </c>
      <c r="AF165" s="121"/>
      <c r="AG165" s="122" t="str">
        <f>_xlfn.XLOOKUP(Tabel1[[#This Row],[NLSfB]],OpnameTabel[NL-SfB],OpnameTabel[PPO2],"",0,1)&amp;""</f>
        <v/>
      </c>
      <c r="AH165" s="111" t="str">
        <f>IF((LEN(Tabel1[[#This Row],[PPO code 2]])&lt;1),"",_xlfn.XLOOKUP(Tabel1[[#This Row],[PPO code 2]],Activiteitenoverzicht[PO - code],Activiteitenoverzicht[Jaar- freq],0))</f>
        <v/>
      </c>
      <c r="AI165" s="121"/>
      <c r="AJ165" s="122" t="str">
        <f>_xlfn.XLOOKUP(Tabel1[[#This Row],[NLSfB]],OpnameTabel[NL-SfB],OpnameTabel[PPO3],"",0,1)&amp;""</f>
        <v/>
      </c>
      <c r="AK165" s="111" t="str">
        <f>IF((LEN(Tabel1[[#This Row],[PPO code 3]])&lt;1),"",_xlfn.XLOOKUP(Tabel1[[#This Row],[PPO code 3]],Activiteitenoverzicht[PO - code],Activiteitenoverzicht[Jaar- freq],0))</f>
        <v/>
      </c>
      <c r="AL165" s="121"/>
      <c r="AM165" s="122" t="str">
        <f>_xlfn.XLOOKUP(Tabel1[[#This Row],[NLSfB]],OpnameTabel[NL-SfB],OpnameTabel[PPO4],"",0,1)&amp;""</f>
        <v/>
      </c>
      <c r="AN165" s="111" t="str">
        <f>IF((LEN(Tabel1[[#This Row],[PPO code 4]])&lt;1),"",_xlfn.XLOOKUP(Tabel1[[#This Row],[PPO code 4]],Activiteitenoverzicht[PO - code],Activiteitenoverzicht[Jaar- freq],0))</f>
        <v/>
      </c>
      <c r="AO165" s="121"/>
      <c r="AP165" s="123">
        <f>IF(ISNUMBER(Tabel1[[#This Row],[Freq 1]]),Tabel1[[#This Row],[Freq 1]]*Tabel1[[#This Row],[Prijs 1]],0)</f>
        <v>0</v>
      </c>
      <c r="AQ165" s="124">
        <f>IF(ISNUMBER(Tabel1[[#This Row],[Freq 2]]),Tabel1[[#This Row],[Freq 2]]*Tabel1[[#This Row],[Prijs 2]],0)</f>
        <v>0</v>
      </c>
      <c r="AR165" s="124">
        <f>IF(ISNUMBER(Tabel1[[#This Row],[Freq 3]]),Tabel1[[#This Row],[Freq 3]]*Tabel1[[#This Row],[Prijs 3]],0)</f>
        <v>0</v>
      </c>
      <c r="AS165" s="124">
        <f>IF(ISNUMBER(Tabel1[[#This Row],[Freq 4]]),Tabel1[[#This Row],[Freq 4]]*Tabel1[[#This Row],[Prijs 4]],0)</f>
        <v>0</v>
      </c>
      <c r="AT165" s="125">
        <f>SUM(Tabel1[[#This Row],[Totaal 1]:[Totaal 4]])</f>
        <v>0</v>
      </c>
    </row>
    <row r="166" spans="1:47" ht="14.25" customHeight="1" x14ac:dyDescent="0.2">
      <c r="A166" s="32">
        <v>2</v>
      </c>
      <c r="B166" s="32" t="s">
        <v>357</v>
      </c>
      <c r="C166" s="111" t="s">
        <v>358</v>
      </c>
      <c r="D166" s="32" t="s">
        <v>70</v>
      </c>
      <c r="E166" s="32">
        <v>11465</v>
      </c>
      <c r="F166" s="32" t="s">
        <v>430</v>
      </c>
      <c r="G166" s="32" t="s">
        <v>117</v>
      </c>
      <c r="H166" s="112" t="str">
        <f>_xlfn.XLOOKUP(Tabel1[[#This Row],[NLSfB]],OpnameTabel[NL-SfB],OpnameTabel[Omschrijving],"",0,1)</f>
        <v>PV-omvormer</v>
      </c>
      <c r="I166" s="32" t="str">
        <f>_xlfn.XLOOKUP(Tabel1[[#This Row],[NLSfB]],OpnameTabel[NL-SfB],OpnameTabel[Categorie],"",0,1)</f>
        <v>Centrale elektrotechnische voorzieningen</v>
      </c>
      <c r="J166" s="32" t="s">
        <v>115</v>
      </c>
      <c r="L166" s="32">
        <v>4</v>
      </c>
      <c r="M166" s="32">
        <v>2018</v>
      </c>
      <c r="N166" s="32" t="s">
        <v>119</v>
      </c>
      <c r="O166" s="32" t="s">
        <v>431</v>
      </c>
      <c r="P166" s="32" t="str">
        <f>_xlfn.XLOOKUP(Tabel1[[#This Row],[NLSfB]],OpnameTabel[NL-SfB],OpnameTabel[Kenmerkvraag 4],"",0,1)&amp;""</f>
        <v>Vermogen [kW]</v>
      </c>
      <c r="Q166" s="33">
        <v>25</v>
      </c>
      <c r="R166" s="33" t="str">
        <f>_xlfn.XLOOKUP(Tabel1[[#This Row],[NLSfB]],OpnameTabel[NL-SfB],OpnameTabel[Kenmerkvraag 5],"",0,1)&amp;""</f>
        <v/>
      </c>
      <c r="T166" s="33" t="str">
        <f>_xlfn.XLOOKUP(Tabel1[[#This Row],[NLSfB]],OpnameTabel[NL-SfB],OpnameTabel[Kenmerkvraag 6],"",0,1)&amp;""</f>
        <v/>
      </c>
      <c r="V166" s="33" t="str">
        <f>_xlfn.XLOOKUP(Tabel1[[#This Row],[NLSfB]],OpnameTabel[NL-SfB],OpnameTabel[Kenmerkvraag 7],"",0,1)&amp;""</f>
        <v/>
      </c>
      <c r="X166" s="33" t="str">
        <f>_xlfn.XLOOKUP(Tabel1[[#This Row],[NLSfB]],OpnameTabel[NL-SfB],OpnameTabel[Kenmerkvraag 8],"",0,1)&amp;""</f>
        <v/>
      </c>
      <c r="Z166" s="33" t="str">
        <f>_xlfn.XLOOKUP(Tabel1[[#This Row],[NLSfB]],OpnameTabel[NL-SfB],OpnameTabel[Kenmerkvraag 9],"",0,1)&amp;""</f>
        <v/>
      </c>
      <c r="AB166" s="33" t="str">
        <f>_xlfn.XLOOKUP(Tabel1[[#This Row],[NLSfB]],OpnameTabel[NL-SfB],OpnameTabel[Kenmerkvraag 10],"",0,1)&amp;""</f>
        <v/>
      </c>
      <c r="AD166" s="120" t="str">
        <f>_xlfn.XLOOKUP(Tabel1[[#This Row],[NLSfB]],OpnameTabel[NL-SfB],OpnameTabel[PPO1],"",0,1)&amp;""</f>
        <v>E180-A</v>
      </c>
      <c r="AE166" s="112">
        <f>IF((LEN(Tabel1[[#This Row],[PPO code 1]])&lt;1),"",_xlfn.XLOOKUP(Tabel1[[#This Row],[PPO code 1]],Activiteitenoverzicht[PO - code],Activiteitenoverzicht[Jaar- freq],0))</f>
        <v>1</v>
      </c>
      <c r="AF166" s="121"/>
      <c r="AG166" s="122" t="str">
        <f>_xlfn.XLOOKUP(Tabel1[[#This Row],[NLSfB]],OpnameTabel[NL-SfB],OpnameTabel[PPO2],"",0,1)&amp;""</f>
        <v/>
      </c>
      <c r="AH166" s="111" t="str">
        <f>IF((LEN(Tabel1[[#This Row],[PPO code 2]])&lt;1),"",_xlfn.XLOOKUP(Tabel1[[#This Row],[PPO code 2]],Activiteitenoverzicht[PO - code],Activiteitenoverzicht[Jaar- freq],0))</f>
        <v/>
      </c>
      <c r="AI166" s="121"/>
      <c r="AJ166" s="122" t="str">
        <f>_xlfn.XLOOKUP(Tabel1[[#This Row],[NLSfB]],OpnameTabel[NL-SfB],OpnameTabel[PPO3],"",0,1)&amp;""</f>
        <v/>
      </c>
      <c r="AK166" s="111" t="str">
        <f>IF((LEN(Tabel1[[#This Row],[PPO code 3]])&lt;1),"",_xlfn.XLOOKUP(Tabel1[[#This Row],[PPO code 3]],Activiteitenoverzicht[PO - code],Activiteitenoverzicht[Jaar- freq],0))</f>
        <v/>
      </c>
      <c r="AL166" s="121"/>
      <c r="AM166" s="122" t="str">
        <f>_xlfn.XLOOKUP(Tabel1[[#This Row],[NLSfB]],OpnameTabel[NL-SfB],OpnameTabel[PPO4],"",0,1)&amp;""</f>
        <v/>
      </c>
      <c r="AN166" s="111" t="str">
        <f>IF((LEN(Tabel1[[#This Row],[PPO code 4]])&lt;1),"",_xlfn.XLOOKUP(Tabel1[[#This Row],[PPO code 4]],Activiteitenoverzicht[PO - code],Activiteitenoverzicht[Jaar- freq],0))</f>
        <v/>
      </c>
      <c r="AO166" s="121"/>
      <c r="AP166" s="123">
        <f>IF(ISNUMBER(Tabel1[[#This Row],[Freq 1]]),Tabel1[[#This Row],[Freq 1]]*Tabel1[[#This Row],[Prijs 1]],0)</f>
        <v>0</v>
      </c>
      <c r="AQ166" s="124">
        <f>IF(ISNUMBER(Tabel1[[#This Row],[Freq 2]]),Tabel1[[#This Row],[Freq 2]]*Tabel1[[#This Row],[Prijs 2]],0)</f>
        <v>0</v>
      </c>
      <c r="AR166" s="124">
        <f>IF(ISNUMBER(Tabel1[[#This Row],[Freq 3]]),Tabel1[[#This Row],[Freq 3]]*Tabel1[[#This Row],[Prijs 3]],0)</f>
        <v>0</v>
      </c>
      <c r="AS166" s="124">
        <f>IF(ISNUMBER(Tabel1[[#This Row],[Freq 4]]),Tabel1[[#This Row],[Freq 4]]*Tabel1[[#This Row],[Prijs 4]],0)</f>
        <v>0</v>
      </c>
      <c r="AT166" s="125">
        <f>SUM(Tabel1[[#This Row],[Totaal 1]:[Totaal 4]])</f>
        <v>0</v>
      </c>
    </row>
    <row r="167" spans="1:47" ht="14.25" customHeight="1" x14ac:dyDescent="0.2">
      <c r="A167" s="32">
        <v>2</v>
      </c>
      <c r="B167" s="32" t="s">
        <v>357</v>
      </c>
      <c r="C167" s="111" t="s">
        <v>358</v>
      </c>
      <c r="D167" s="32" t="s">
        <v>70</v>
      </c>
      <c r="E167" s="32">
        <v>11465</v>
      </c>
      <c r="F167" s="32" t="s">
        <v>432</v>
      </c>
      <c r="G167" s="32" t="s">
        <v>433</v>
      </c>
      <c r="H167" s="112" t="str">
        <f>_xlfn.XLOOKUP(Tabel1[[#This Row],[NLSfB]],OpnameTabel[NL-SfB],OpnameTabel[Omschrijving],"",0,1)</f>
        <v>Bliksemafleiding installatie conform NEN1014</v>
      </c>
      <c r="I167" s="32" t="str">
        <f>_xlfn.XLOOKUP(Tabel1[[#This Row],[NLSfB]],OpnameTabel[NL-SfB],OpnameTabel[Categorie],"",0,1)</f>
        <v>Centrale elektrotechnische voorzieningen</v>
      </c>
      <c r="J167" s="32" t="s">
        <v>115</v>
      </c>
      <c r="L167" s="32">
        <v>1</v>
      </c>
      <c r="M167" s="32">
        <v>2005</v>
      </c>
      <c r="N167" s="32" t="s">
        <v>77</v>
      </c>
      <c r="O167" s="32" t="s">
        <v>77</v>
      </c>
      <c r="P167" s="32" t="str">
        <f>_xlfn.XLOOKUP(Tabel1[[#This Row],[NLSfB]],OpnameTabel[NL-SfB],OpnameTabel[Kenmerkvraag 4],"",0,1)&amp;""</f>
        <v>Oppervlakte daknet [m2]</v>
      </c>
      <c r="Q167" s="33" t="s">
        <v>434</v>
      </c>
      <c r="R167" s="33" t="str">
        <f>_xlfn.XLOOKUP(Tabel1[[#This Row],[NLSfB]],OpnameTabel[NL-SfB],OpnameTabel[Kenmerkvraag 5],"",0,1)&amp;""</f>
        <v>Vangstaven [stuks]</v>
      </c>
      <c r="S167" s="33" t="s">
        <v>77</v>
      </c>
      <c r="T167" s="33" t="str">
        <f>_xlfn.XLOOKUP(Tabel1[[#This Row],[NLSfB]],OpnameTabel[NL-SfB],OpnameTabel[Kenmerkvraag 6],"",0,1)&amp;""</f>
        <v>Aardelektrodes [stuks]</v>
      </c>
      <c r="U167" s="33">
        <v>5</v>
      </c>
      <c r="V167" s="33" t="str">
        <f>_xlfn.XLOOKUP(Tabel1[[#This Row],[NLSfB]],OpnameTabel[NL-SfB],OpnameTabel[Kenmerkvraag 7],"",0,1)&amp;""</f>
        <v/>
      </c>
      <c r="X167" s="33" t="str">
        <f>_xlfn.XLOOKUP(Tabel1[[#This Row],[NLSfB]],OpnameTabel[NL-SfB],OpnameTabel[Kenmerkvraag 8],"",0,1)&amp;""</f>
        <v/>
      </c>
      <c r="Z167" s="33" t="str">
        <f>_xlfn.XLOOKUP(Tabel1[[#This Row],[NLSfB]],OpnameTabel[NL-SfB],OpnameTabel[Kenmerkvraag 9],"",0,1)&amp;""</f>
        <v/>
      </c>
      <c r="AB167" s="33" t="str">
        <f>_xlfn.XLOOKUP(Tabel1[[#This Row],[NLSfB]],OpnameTabel[NL-SfB],OpnameTabel[Kenmerkvraag 10],"",0,1)&amp;""</f>
        <v/>
      </c>
      <c r="AD167" s="120" t="str">
        <f>_xlfn.XLOOKUP(Tabel1[[#This Row],[NLSfB]],OpnameTabel[NL-SfB],OpnameTabel[PPO1],"",0,1)&amp;""</f>
        <v>E020-A</v>
      </c>
      <c r="AE167" s="112">
        <f>IF((LEN(Tabel1[[#This Row],[PPO code 1]])&lt;1),"",_xlfn.XLOOKUP(Tabel1[[#This Row],[PPO code 1]],Activiteitenoverzicht[PO - code],Activiteitenoverzicht[Jaar- freq],0))</f>
        <v>0.2</v>
      </c>
      <c r="AF167" s="121"/>
      <c r="AG167" s="122" t="str">
        <f>_xlfn.XLOOKUP(Tabel1[[#This Row],[NLSfB]],OpnameTabel[NL-SfB],OpnameTabel[PPO2],"",0,1)&amp;""</f>
        <v>E021-A</v>
      </c>
      <c r="AH167" s="111">
        <f>IF((LEN(Tabel1[[#This Row],[PPO code 2]])&lt;1),"",_xlfn.XLOOKUP(Tabel1[[#This Row],[PPO code 2]],Activiteitenoverzicht[PO - code],Activiteitenoverzicht[Jaar- freq],0))</f>
        <v>1</v>
      </c>
      <c r="AI167" s="121"/>
      <c r="AJ167" s="122" t="str">
        <f>_xlfn.XLOOKUP(Tabel1[[#This Row],[NLSfB]],OpnameTabel[NL-SfB],OpnameTabel[PPO3],"",0,1)&amp;""</f>
        <v/>
      </c>
      <c r="AK167" s="111" t="str">
        <f>IF((LEN(Tabel1[[#This Row],[PPO code 3]])&lt;1),"",_xlfn.XLOOKUP(Tabel1[[#This Row],[PPO code 3]],Activiteitenoverzicht[PO - code],Activiteitenoverzicht[Jaar- freq],0))</f>
        <v/>
      </c>
      <c r="AL167" s="121"/>
      <c r="AM167" s="122" t="str">
        <f>_xlfn.XLOOKUP(Tabel1[[#This Row],[NLSfB]],OpnameTabel[NL-SfB],OpnameTabel[PPO4],"",0,1)&amp;""</f>
        <v/>
      </c>
      <c r="AN167" s="111" t="str">
        <f>IF((LEN(Tabel1[[#This Row],[PPO code 4]])&lt;1),"",_xlfn.XLOOKUP(Tabel1[[#This Row],[PPO code 4]],Activiteitenoverzicht[PO - code],Activiteitenoverzicht[Jaar- freq],0))</f>
        <v/>
      </c>
      <c r="AO167" s="121"/>
      <c r="AP167" s="123">
        <f>IF(ISNUMBER(Tabel1[[#This Row],[Freq 1]]),Tabel1[[#This Row],[Freq 1]]*Tabel1[[#This Row],[Prijs 1]],0)</f>
        <v>0</v>
      </c>
      <c r="AQ167" s="124">
        <f>IF(ISNUMBER(Tabel1[[#This Row],[Freq 2]]),Tabel1[[#This Row],[Freq 2]]*Tabel1[[#This Row],[Prijs 2]],0)</f>
        <v>0</v>
      </c>
      <c r="AR167" s="124">
        <f>IF(ISNUMBER(Tabel1[[#This Row],[Freq 3]]),Tabel1[[#This Row],[Freq 3]]*Tabel1[[#This Row],[Prijs 3]],0)</f>
        <v>0</v>
      </c>
      <c r="AS167" s="124">
        <f>IF(ISNUMBER(Tabel1[[#This Row],[Freq 4]]),Tabel1[[#This Row],[Freq 4]]*Tabel1[[#This Row],[Prijs 4]],0)</f>
        <v>0</v>
      </c>
      <c r="AT167" s="125">
        <f>SUM(Tabel1[[#This Row],[Totaal 1]:[Totaal 4]])</f>
        <v>0</v>
      </c>
    </row>
    <row r="168" spans="1:47" ht="14.25" customHeight="1" x14ac:dyDescent="0.2">
      <c r="A168" s="32">
        <v>2</v>
      </c>
      <c r="B168" s="32" t="s">
        <v>357</v>
      </c>
      <c r="C168" s="111" t="s">
        <v>358</v>
      </c>
      <c r="D168" s="32" t="s">
        <v>70</v>
      </c>
      <c r="E168" s="32">
        <v>11465</v>
      </c>
      <c r="F168" s="32" t="s">
        <v>435</v>
      </c>
      <c r="G168" s="32" t="s">
        <v>122</v>
      </c>
      <c r="H168" s="112" t="str">
        <f>_xlfn.XLOOKUP(Tabel1[[#This Row],[NLSfB]],OpnameTabel[NL-SfB],OpnameTabel[Omschrijving],"",0,1)</f>
        <v>(Hoofd)verdeelinrichting (groepenkast)</v>
      </c>
      <c r="I168" s="32" t="str">
        <f>_xlfn.XLOOKUP(Tabel1[[#This Row],[NLSfB]],OpnameTabel[NL-SfB],OpnameTabel[Categorie],"",0,1)</f>
        <v>Centrale elektrotechnische voorzieningen</v>
      </c>
      <c r="J168" s="32" t="s">
        <v>382</v>
      </c>
      <c r="K168" s="32" t="s">
        <v>436</v>
      </c>
      <c r="L168" s="32">
        <v>1</v>
      </c>
      <c r="M168" s="32">
        <v>2006</v>
      </c>
      <c r="N168" s="32" t="s">
        <v>437</v>
      </c>
      <c r="O168" s="32" t="s">
        <v>438</v>
      </c>
      <c r="P168" s="32" t="str">
        <f>_xlfn.XLOOKUP(Tabel1[[#This Row],[NLSfB]],OpnameTabel[NL-SfB],OpnameTabel[Kenmerkvraag 4],"",0,1)&amp;""</f>
        <v>Inom [A]</v>
      </c>
      <c r="Q168" s="33">
        <v>63</v>
      </c>
      <c r="R168" s="33" t="str">
        <f>_xlfn.XLOOKUP(Tabel1[[#This Row],[NLSfB]],OpnameTabel[NL-SfB],OpnameTabel[Kenmerkvraag 5],"",0,1)&amp;""</f>
        <v>Lichtgroepen [stuks]</v>
      </c>
      <c r="S168" s="33">
        <v>19</v>
      </c>
      <c r="T168" s="33" t="str">
        <f>_xlfn.XLOOKUP(Tabel1[[#This Row],[NLSfB]],OpnameTabel[NL-SfB],OpnameTabel[Kenmerkvraag 6],"",0,1)&amp;""</f>
        <v>Krachtgroepen [stuks]</v>
      </c>
      <c r="U168" s="33">
        <v>5</v>
      </c>
      <c r="V168" s="33" t="str">
        <f>_xlfn.XLOOKUP(Tabel1[[#This Row],[NLSfB]],OpnameTabel[NL-SfB],OpnameTabel[Kenmerkvraag 7],"",0,1)&amp;""</f>
        <v>Groepen acht. aardlek [stuks]</v>
      </c>
      <c r="W168" s="33" t="s">
        <v>77</v>
      </c>
      <c r="X168" s="33" t="str">
        <f>_xlfn.XLOOKUP(Tabel1[[#This Row],[NLSfB]],OpnameTabel[NL-SfB],OpnameTabel[Kenmerkvraag 8],"",0,1)&amp;""</f>
        <v>Overspanningsbeveiliging</v>
      </c>
      <c r="Y168" s="33" t="s">
        <v>77</v>
      </c>
      <c r="Z168" s="33" t="str">
        <f>_xlfn.XLOOKUP(Tabel1[[#This Row],[NLSfB]],OpnameTabel[NL-SfB],OpnameTabel[Kenmerkvraag 9],"",0,1)&amp;""</f>
        <v/>
      </c>
      <c r="AB168" s="33" t="str">
        <f>_xlfn.XLOOKUP(Tabel1[[#This Row],[NLSfB]],OpnameTabel[NL-SfB],OpnameTabel[Kenmerkvraag 10],"",0,1)&amp;""</f>
        <v/>
      </c>
      <c r="AD168" s="120" t="str">
        <f>_xlfn.XLOOKUP(Tabel1[[#This Row],[NLSfB]],OpnameTabel[NL-SfB],OpnameTabel[PPO1],"",0,1)&amp;""</f>
        <v>E030-A</v>
      </c>
      <c r="AE168" s="112">
        <f>IF((LEN(Tabel1[[#This Row],[PPO code 1]])&lt;1),"",_xlfn.XLOOKUP(Tabel1[[#This Row],[PPO code 1]],Activiteitenoverzicht[PO - code],Activiteitenoverzicht[Jaar- freq],0))</f>
        <v>0.2</v>
      </c>
      <c r="AF168" s="121"/>
      <c r="AG168" s="122" t="str">
        <f>_xlfn.XLOOKUP(Tabel1[[#This Row],[NLSfB]],OpnameTabel[NL-SfB],OpnameTabel[PPO2],"",0,1)&amp;""</f>
        <v>E160-A</v>
      </c>
      <c r="AH168" s="111">
        <f>IF((LEN(Tabel1[[#This Row],[PPO code 2]])&lt;1),"",_xlfn.XLOOKUP(Tabel1[[#This Row],[PPO code 2]],Activiteitenoverzicht[PO - code],Activiteitenoverzicht[Jaar- freq],0))</f>
        <v>1</v>
      </c>
      <c r="AI168" s="121"/>
      <c r="AJ168" s="122" t="str">
        <f>_xlfn.XLOOKUP(Tabel1[[#This Row],[NLSfB]],OpnameTabel[NL-SfB],OpnameTabel[PPO3],"",0,1)&amp;""</f>
        <v>E170-A</v>
      </c>
      <c r="AK168" s="111">
        <f>IF((LEN(Tabel1[[#This Row],[PPO code 3]])&lt;1),"",_xlfn.XLOOKUP(Tabel1[[#This Row],[PPO code 3]],Activiteitenoverzicht[PO - code],Activiteitenoverzicht[Jaar- freq],0))</f>
        <v>1</v>
      </c>
      <c r="AL168" s="121"/>
      <c r="AM168" s="122" t="str">
        <f>_xlfn.XLOOKUP(Tabel1[[#This Row],[NLSfB]],OpnameTabel[NL-SfB],OpnameTabel[PPO4],"",0,1)&amp;""</f>
        <v/>
      </c>
      <c r="AN168" s="111" t="str">
        <f>IF((LEN(Tabel1[[#This Row],[PPO code 4]])&lt;1),"",_xlfn.XLOOKUP(Tabel1[[#This Row],[PPO code 4]],Activiteitenoverzicht[PO - code],Activiteitenoverzicht[Jaar- freq],0))</f>
        <v/>
      </c>
      <c r="AO168" s="121"/>
      <c r="AP168" s="123">
        <f>IF(ISNUMBER(Tabel1[[#This Row],[Freq 1]]),Tabel1[[#This Row],[Freq 1]]*Tabel1[[#This Row],[Prijs 1]],0)</f>
        <v>0</v>
      </c>
      <c r="AQ168" s="124">
        <f>IF(ISNUMBER(Tabel1[[#This Row],[Freq 2]]),Tabel1[[#This Row],[Freq 2]]*Tabel1[[#This Row],[Prijs 2]],0)</f>
        <v>0</v>
      </c>
      <c r="AR168" s="124">
        <f>IF(ISNUMBER(Tabel1[[#This Row],[Freq 3]]),Tabel1[[#This Row],[Freq 3]]*Tabel1[[#This Row],[Prijs 3]],0)</f>
        <v>0</v>
      </c>
      <c r="AS168" s="124">
        <f>IF(ISNUMBER(Tabel1[[#This Row],[Freq 4]]),Tabel1[[#This Row],[Freq 4]]*Tabel1[[#This Row],[Prijs 4]],0)</f>
        <v>0</v>
      </c>
      <c r="AT168" s="125">
        <f>SUM(Tabel1[[#This Row],[Totaal 1]:[Totaal 4]])</f>
        <v>0</v>
      </c>
    </row>
    <row r="169" spans="1:47" ht="14.25" customHeight="1" x14ac:dyDescent="0.2">
      <c r="A169" s="32">
        <v>2</v>
      </c>
      <c r="B169" s="32" t="s">
        <v>357</v>
      </c>
      <c r="C169" s="111" t="s">
        <v>358</v>
      </c>
      <c r="D169" s="32" t="s">
        <v>70</v>
      </c>
      <c r="E169" s="32">
        <v>11465</v>
      </c>
      <c r="F169" s="32" t="s">
        <v>439</v>
      </c>
      <c r="G169" s="32" t="s">
        <v>122</v>
      </c>
      <c r="H169" s="112" t="str">
        <f>_xlfn.XLOOKUP(Tabel1[[#This Row],[NLSfB]],OpnameTabel[NL-SfB],OpnameTabel[Omschrijving],"",0,1)</f>
        <v>(Hoofd)verdeelinrichting (groepenkast)</v>
      </c>
      <c r="I169" s="32" t="str">
        <f>_xlfn.XLOOKUP(Tabel1[[#This Row],[NLSfB]],OpnameTabel[NL-SfB],OpnameTabel[Categorie],"",0,1)</f>
        <v>Centrale elektrotechnische voorzieningen</v>
      </c>
      <c r="J169" s="32" t="s">
        <v>440</v>
      </c>
      <c r="L169" s="32">
        <v>1</v>
      </c>
      <c r="M169" s="32">
        <v>2021</v>
      </c>
      <c r="N169" s="32" t="s">
        <v>127</v>
      </c>
      <c r="O169" s="32" t="s">
        <v>124</v>
      </c>
      <c r="P169" s="32" t="str">
        <f>_xlfn.XLOOKUP(Tabel1[[#This Row],[NLSfB]],OpnameTabel[NL-SfB],OpnameTabel[Kenmerkvraag 4],"",0,1)&amp;""</f>
        <v>Inom [A]</v>
      </c>
      <c r="Q169" s="33">
        <v>40</v>
      </c>
      <c r="R169" s="33" t="str">
        <f>_xlfn.XLOOKUP(Tabel1[[#This Row],[NLSfB]],OpnameTabel[NL-SfB],OpnameTabel[Kenmerkvraag 5],"",0,1)&amp;""</f>
        <v>Lichtgroepen [stuks]</v>
      </c>
      <c r="S169" s="33">
        <v>1</v>
      </c>
      <c r="T169" s="33" t="str">
        <f>_xlfn.XLOOKUP(Tabel1[[#This Row],[NLSfB]],OpnameTabel[NL-SfB],OpnameTabel[Kenmerkvraag 6],"",0,1)&amp;""</f>
        <v>Krachtgroepen [stuks]</v>
      </c>
      <c r="U169" s="33" t="s">
        <v>77</v>
      </c>
      <c r="V169" s="33" t="str">
        <f>_xlfn.XLOOKUP(Tabel1[[#This Row],[NLSfB]],OpnameTabel[NL-SfB],OpnameTabel[Kenmerkvraag 7],"",0,1)&amp;""</f>
        <v>Groepen acht. aardlek [stuks]</v>
      </c>
      <c r="W169" s="33">
        <v>4</v>
      </c>
      <c r="X169" s="33" t="str">
        <f>_xlfn.XLOOKUP(Tabel1[[#This Row],[NLSfB]],OpnameTabel[NL-SfB],OpnameTabel[Kenmerkvraag 8],"",0,1)&amp;""</f>
        <v>Overspanningsbeveiliging</v>
      </c>
      <c r="Y169" s="33" t="s">
        <v>77</v>
      </c>
      <c r="Z169" s="33" t="str">
        <f>_xlfn.XLOOKUP(Tabel1[[#This Row],[NLSfB]],OpnameTabel[NL-SfB],OpnameTabel[Kenmerkvraag 9],"",0,1)&amp;""</f>
        <v/>
      </c>
      <c r="AB169" s="33" t="str">
        <f>_xlfn.XLOOKUP(Tabel1[[#This Row],[NLSfB]],OpnameTabel[NL-SfB],OpnameTabel[Kenmerkvraag 10],"",0,1)&amp;""</f>
        <v/>
      </c>
      <c r="AD169" s="120" t="str">
        <f>_xlfn.XLOOKUP(Tabel1[[#This Row],[NLSfB]],OpnameTabel[NL-SfB],OpnameTabel[PPO1],"",0,1)&amp;""</f>
        <v>E030-A</v>
      </c>
      <c r="AE169" s="112">
        <f>IF((LEN(Tabel1[[#This Row],[PPO code 1]])&lt;1),"",_xlfn.XLOOKUP(Tabel1[[#This Row],[PPO code 1]],Activiteitenoverzicht[PO - code],Activiteitenoverzicht[Jaar- freq],0))</f>
        <v>0.2</v>
      </c>
      <c r="AF169" s="121"/>
      <c r="AG169" s="122" t="str">
        <f>_xlfn.XLOOKUP(Tabel1[[#This Row],[NLSfB]],OpnameTabel[NL-SfB],OpnameTabel[PPO2],"",0,1)&amp;""</f>
        <v>E160-A</v>
      </c>
      <c r="AH169" s="111">
        <f>IF((LEN(Tabel1[[#This Row],[PPO code 2]])&lt;1),"",_xlfn.XLOOKUP(Tabel1[[#This Row],[PPO code 2]],Activiteitenoverzicht[PO - code],Activiteitenoverzicht[Jaar- freq],0))</f>
        <v>1</v>
      </c>
      <c r="AI169" s="121"/>
      <c r="AJ169" s="122" t="str">
        <f>_xlfn.XLOOKUP(Tabel1[[#This Row],[NLSfB]],OpnameTabel[NL-SfB],OpnameTabel[PPO3],"",0,1)&amp;""</f>
        <v>E170-A</v>
      </c>
      <c r="AK169" s="111">
        <f>IF((LEN(Tabel1[[#This Row],[PPO code 3]])&lt;1),"",_xlfn.XLOOKUP(Tabel1[[#This Row],[PPO code 3]],Activiteitenoverzicht[PO - code],Activiteitenoverzicht[Jaar- freq],0))</f>
        <v>1</v>
      </c>
      <c r="AL169" s="121"/>
      <c r="AM169" s="122" t="str">
        <f>_xlfn.XLOOKUP(Tabel1[[#This Row],[NLSfB]],OpnameTabel[NL-SfB],OpnameTabel[PPO4],"",0,1)&amp;""</f>
        <v/>
      </c>
      <c r="AN169" s="111" t="str">
        <f>IF((LEN(Tabel1[[#This Row],[PPO code 4]])&lt;1),"",_xlfn.XLOOKUP(Tabel1[[#This Row],[PPO code 4]],Activiteitenoverzicht[PO - code],Activiteitenoverzicht[Jaar- freq],0))</f>
        <v/>
      </c>
      <c r="AO169" s="121"/>
      <c r="AP169" s="123">
        <f>IF(ISNUMBER(Tabel1[[#This Row],[Freq 1]]),Tabel1[[#This Row],[Freq 1]]*Tabel1[[#This Row],[Prijs 1]],0)</f>
        <v>0</v>
      </c>
      <c r="AQ169" s="124">
        <f>IF(ISNUMBER(Tabel1[[#This Row],[Freq 2]]),Tabel1[[#This Row],[Freq 2]]*Tabel1[[#This Row],[Prijs 2]],0)</f>
        <v>0</v>
      </c>
      <c r="AR169" s="124">
        <f>IF(ISNUMBER(Tabel1[[#This Row],[Freq 3]]),Tabel1[[#This Row],[Freq 3]]*Tabel1[[#This Row],[Prijs 3]],0)</f>
        <v>0</v>
      </c>
      <c r="AS169" s="124">
        <f>IF(ISNUMBER(Tabel1[[#This Row],[Freq 4]]),Tabel1[[#This Row],[Freq 4]]*Tabel1[[#This Row],[Prijs 4]],0)</f>
        <v>0</v>
      </c>
      <c r="AT169" s="125">
        <f>SUM(Tabel1[[#This Row],[Totaal 1]:[Totaal 4]])</f>
        <v>0</v>
      </c>
    </row>
    <row r="170" spans="1:47" ht="14.25" customHeight="1" x14ac:dyDescent="0.2">
      <c r="A170" s="32">
        <v>2</v>
      </c>
      <c r="B170" s="32" t="s">
        <v>357</v>
      </c>
      <c r="C170" s="111" t="s">
        <v>358</v>
      </c>
      <c r="D170" s="32" t="s">
        <v>70</v>
      </c>
      <c r="E170" s="32">
        <v>11465</v>
      </c>
      <c r="F170" s="32" t="s">
        <v>441</v>
      </c>
      <c r="G170" s="32" t="s">
        <v>122</v>
      </c>
      <c r="H170" s="112" t="str">
        <f>_xlfn.XLOOKUP(Tabel1[[#This Row],[NLSfB]],OpnameTabel[NL-SfB],OpnameTabel[Omschrijving],"",0,1)</f>
        <v>(Hoofd)verdeelinrichting (groepenkast)</v>
      </c>
      <c r="I170" s="32" t="str">
        <f>_xlfn.XLOOKUP(Tabel1[[#This Row],[NLSfB]],OpnameTabel[NL-SfB],OpnameTabel[Categorie],"",0,1)</f>
        <v>Centrale elektrotechnische voorzieningen</v>
      </c>
      <c r="J170" s="32" t="s">
        <v>442</v>
      </c>
      <c r="L170" s="32">
        <v>1</v>
      </c>
      <c r="M170" s="32">
        <v>2021</v>
      </c>
      <c r="N170" s="32" t="s">
        <v>127</v>
      </c>
      <c r="O170" s="32" t="s">
        <v>124</v>
      </c>
      <c r="P170" s="32" t="str">
        <f>_xlfn.XLOOKUP(Tabel1[[#This Row],[NLSfB]],OpnameTabel[NL-SfB],OpnameTabel[Kenmerkvraag 4],"",0,1)&amp;""</f>
        <v>Inom [A]</v>
      </c>
      <c r="Q170" s="33">
        <v>40</v>
      </c>
      <c r="R170" s="33" t="str">
        <f>_xlfn.XLOOKUP(Tabel1[[#This Row],[NLSfB]],OpnameTabel[NL-SfB],OpnameTabel[Kenmerkvraag 5],"",0,1)&amp;""</f>
        <v>Lichtgroepen [stuks]</v>
      </c>
      <c r="S170" s="33">
        <v>1</v>
      </c>
      <c r="T170" s="33" t="str">
        <f>_xlfn.XLOOKUP(Tabel1[[#This Row],[NLSfB]],OpnameTabel[NL-SfB],OpnameTabel[Kenmerkvraag 6],"",0,1)&amp;""</f>
        <v>Krachtgroepen [stuks]</v>
      </c>
      <c r="U170" s="33" t="s">
        <v>77</v>
      </c>
      <c r="V170" s="33" t="str">
        <f>_xlfn.XLOOKUP(Tabel1[[#This Row],[NLSfB]],OpnameTabel[NL-SfB],OpnameTabel[Kenmerkvraag 7],"",0,1)&amp;""</f>
        <v>Groepen acht. aardlek [stuks]</v>
      </c>
      <c r="W170" s="33">
        <v>4</v>
      </c>
      <c r="X170" s="33" t="str">
        <f>_xlfn.XLOOKUP(Tabel1[[#This Row],[NLSfB]],OpnameTabel[NL-SfB],OpnameTabel[Kenmerkvraag 8],"",0,1)&amp;""</f>
        <v>Overspanningsbeveiliging</v>
      </c>
      <c r="Y170" s="33" t="s">
        <v>77</v>
      </c>
      <c r="Z170" s="33" t="str">
        <f>_xlfn.XLOOKUP(Tabel1[[#This Row],[NLSfB]],OpnameTabel[NL-SfB],OpnameTabel[Kenmerkvraag 9],"",0,1)&amp;""</f>
        <v/>
      </c>
      <c r="AB170" s="33" t="str">
        <f>_xlfn.XLOOKUP(Tabel1[[#This Row],[NLSfB]],OpnameTabel[NL-SfB],OpnameTabel[Kenmerkvraag 10],"",0,1)&amp;""</f>
        <v/>
      </c>
      <c r="AD170" s="120" t="str">
        <f>_xlfn.XLOOKUP(Tabel1[[#This Row],[NLSfB]],OpnameTabel[NL-SfB],OpnameTabel[PPO1],"",0,1)&amp;""</f>
        <v>E030-A</v>
      </c>
      <c r="AE170" s="112">
        <f>IF((LEN(Tabel1[[#This Row],[PPO code 1]])&lt;1),"",_xlfn.XLOOKUP(Tabel1[[#This Row],[PPO code 1]],Activiteitenoverzicht[PO - code],Activiteitenoverzicht[Jaar- freq],0))</f>
        <v>0.2</v>
      </c>
      <c r="AF170" s="121"/>
      <c r="AG170" s="122" t="str">
        <f>_xlfn.XLOOKUP(Tabel1[[#This Row],[NLSfB]],OpnameTabel[NL-SfB],OpnameTabel[PPO2],"",0,1)&amp;""</f>
        <v>E160-A</v>
      </c>
      <c r="AH170" s="111">
        <f>IF((LEN(Tabel1[[#This Row],[PPO code 2]])&lt;1),"",_xlfn.XLOOKUP(Tabel1[[#This Row],[PPO code 2]],Activiteitenoverzicht[PO - code],Activiteitenoverzicht[Jaar- freq],0))</f>
        <v>1</v>
      </c>
      <c r="AI170" s="121"/>
      <c r="AJ170" s="122" t="str">
        <f>_xlfn.XLOOKUP(Tabel1[[#This Row],[NLSfB]],OpnameTabel[NL-SfB],OpnameTabel[PPO3],"",0,1)&amp;""</f>
        <v>E170-A</v>
      </c>
      <c r="AK170" s="111">
        <f>IF((LEN(Tabel1[[#This Row],[PPO code 3]])&lt;1),"",_xlfn.XLOOKUP(Tabel1[[#This Row],[PPO code 3]],Activiteitenoverzicht[PO - code],Activiteitenoverzicht[Jaar- freq],0))</f>
        <v>1</v>
      </c>
      <c r="AL170" s="121"/>
      <c r="AM170" s="122" t="str">
        <f>_xlfn.XLOOKUP(Tabel1[[#This Row],[NLSfB]],OpnameTabel[NL-SfB],OpnameTabel[PPO4],"",0,1)&amp;""</f>
        <v/>
      </c>
      <c r="AN170" s="111" t="str">
        <f>IF((LEN(Tabel1[[#This Row],[PPO code 4]])&lt;1),"",_xlfn.XLOOKUP(Tabel1[[#This Row],[PPO code 4]],Activiteitenoverzicht[PO - code],Activiteitenoverzicht[Jaar- freq],0))</f>
        <v/>
      </c>
      <c r="AO170" s="121"/>
      <c r="AP170" s="123">
        <f>IF(ISNUMBER(Tabel1[[#This Row],[Freq 1]]),Tabel1[[#This Row],[Freq 1]]*Tabel1[[#This Row],[Prijs 1]],0)</f>
        <v>0</v>
      </c>
      <c r="AQ170" s="124">
        <f>IF(ISNUMBER(Tabel1[[#This Row],[Freq 2]]),Tabel1[[#This Row],[Freq 2]]*Tabel1[[#This Row],[Prijs 2]],0)</f>
        <v>0</v>
      </c>
      <c r="AR170" s="124">
        <f>IF(ISNUMBER(Tabel1[[#This Row],[Freq 3]]),Tabel1[[#This Row],[Freq 3]]*Tabel1[[#This Row],[Prijs 3]],0)</f>
        <v>0</v>
      </c>
      <c r="AS170" s="124">
        <f>IF(ISNUMBER(Tabel1[[#This Row],[Freq 4]]),Tabel1[[#This Row],[Freq 4]]*Tabel1[[#This Row],[Prijs 4]],0)</f>
        <v>0</v>
      </c>
      <c r="AT170" s="125">
        <f>SUM(Tabel1[[#This Row],[Totaal 1]:[Totaal 4]])</f>
        <v>0</v>
      </c>
    </row>
    <row r="171" spans="1:47" ht="14.25" customHeight="1" x14ac:dyDescent="0.2">
      <c r="A171" s="113">
        <v>2</v>
      </c>
      <c r="B171" s="32" t="s">
        <v>357</v>
      </c>
      <c r="C171" s="111" t="s">
        <v>358</v>
      </c>
      <c r="D171" s="32" t="s">
        <v>70</v>
      </c>
      <c r="E171" s="32">
        <v>11465</v>
      </c>
      <c r="F171" s="32" t="s">
        <v>443</v>
      </c>
      <c r="G171" s="32" t="s">
        <v>122</v>
      </c>
      <c r="H171" s="112" t="str">
        <f>_xlfn.XLOOKUP(Tabel1[[#This Row],[NLSfB]],OpnameTabel[NL-SfB],OpnameTabel[Omschrijving],"",0,1)</f>
        <v>(Hoofd)verdeelinrichting (groepenkast)</v>
      </c>
      <c r="I171" s="32" t="str">
        <f>_xlfn.XLOOKUP(Tabel1[[#This Row],[NLSfB]],OpnameTabel[NL-SfB],OpnameTabel[Categorie],"",0,1)</f>
        <v>Centrale elektrotechnische voorzieningen</v>
      </c>
      <c r="J171" s="32" t="s">
        <v>444</v>
      </c>
      <c r="L171" s="32">
        <v>1</v>
      </c>
      <c r="M171" s="32">
        <v>2021</v>
      </c>
      <c r="N171" s="32" t="s">
        <v>127</v>
      </c>
      <c r="O171" s="32" t="s">
        <v>124</v>
      </c>
      <c r="P171" s="32" t="str">
        <f>_xlfn.XLOOKUP(Tabel1[[#This Row],[NLSfB]],OpnameTabel[NL-SfB],OpnameTabel[Kenmerkvraag 4],"",0,1)&amp;""</f>
        <v>Inom [A]</v>
      </c>
      <c r="Q171" s="33">
        <v>40</v>
      </c>
      <c r="R171" s="33" t="str">
        <f>_xlfn.XLOOKUP(Tabel1[[#This Row],[NLSfB]],OpnameTabel[NL-SfB],OpnameTabel[Kenmerkvraag 5],"",0,1)&amp;""</f>
        <v>Lichtgroepen [stuks]</v>
      </c>
      <c r="S171" s="33">
        <v>3</v>
      </c>
      <c r="T171" s="33" t="str">
        <f>_xlfn.XLOOKUP(Tabel1[[#This Row],[NLSfB]],OpnameTabel[NL-SfB],OpnameTabel[Kenmerkvraag 6],"",0,1)&amp;""</f>
        <v>Krachtgroepen [stuks]</v>
      </c>
      <c r="U171" s="33">
        <v>2</v>
      </c>
      <c r="V171" s="33" t="str">
        <f>_xlfn.XLOOKUP(Tabel1[[#This Row],[NLSfB]],OpnameTabel[NL-SfB],OpnameTabel[Kenmerkvraag 7],"",0,1)&amp;""</f>
        <v>Groepen acht. aardlek [stuks]</v>
      </c>
      <c r="W171" s="33">
        <v>12</v>
      </c>
      <c r="X171" s="33" t="str">
        <f>_xlfn.XLOOKUP(Tabel1[[#This Row],[NLSfB]],OpnameTabel[NL-SfB],OpnameTabel[Kenmerkvraag 8],"",0,1)&amp;""</f>
        <v>Overspanningsbeveiliging</v>
      </c>
      <c r="Y171" s="33" t="s">
        <v>77</v>
      </c>
      <c r="Z171" s="33" t="str">
        <f>_xlfn.XLOOKUP(Tabel1[[#This Row],[NLSfB]],OpnameTabel[NL-SfB],OpnameTabel[Kenmerkvraag 9],"",0,1)&amp;""</f>
        <v/>
      </c>
      <c r="AB171" s="33" t="str">
        <f>_xlfn.XLOOKUP(Tabel1[[#This Row],[NLSfB]],OpnameTabel[NL-SfB],OpnameTabel[Kenmerkvraag 10],"",0,1)&amp;""</f>
        <v/>
      </c>
      <c r="AD171" s="120" t="str">
        <f>_xlfn.XLOOKUP(Tabel1[[#This Row],[NLSfB]],OpnameTabel[NL-SfB],OpnameTabel[PPO1],"",0,1)&amp;""</f>
        <v>E030-A</v>
      </c>
      <c r="AE171" s="112">
        <f>IF((LEN(Tabel1[[#This Row],[PPO code 1]])&lt;1),"",_xlfn.XLOOKUP(Tabel1[[#This Row],[PPO code 1]],Activiteitenoverzicht[PO - code],Activiteitenoverzicht[Jaar- freq],0))</f>
        <v>0.2</v>
      </c>
      <c r="AF171" s="121"/>
      <c r="AG171" s="122" t="str">
        <f>_xlfn.XLOOKUP(Tabel1[[#This Row],[NLSfB]],OpnameTabel[NL-SfB],OpnameTabel[PPO2],"",0,1)&amp;""</f>
        <v>E160-A</v>
      </c>
      <c r="AH171" s="111">
        <f>IF((LEN(Tabel1[[#This Row],[PPO code 2]])&lt;1),"",_xlfn.XLOOKUP(Tabel1[[#This Row],[PPO code 2]],Activiteitenoverzicht[PO - code],Activiteitenoverzicht[Jaar- freq],0))</f>
        <v>1</v>
      </c>
      <c r="AI171" s="121"/>
      <c r="AJ171" s="122" t="str">
        <f>_xlfn.XLOOKUP(Tabel1[[#This Row],[NLSfB]],OpnameTabel[NL-SfB],OpnameTabel[PPO3],"",0,1)&amp;""</f>
        <v>E170-A</v>
      </c>
      <c r="AK171" s="111">
        <f>IF((LEN(Tabel1[[#This Row],[PPO code 3]])&lt;1),"",_xlfn.XLOOKUP(Tabel1[[#This Row],[PPO code 3]],Activiteitenoverzicht[PO - code],Activiteitenoverzicht[Jaar- freq],0))</f>
        <v>1</v>
      </c>
      <c r="AL171" s="121"/>
      <c r="AM171" s="122" t="str">
        <f>_xlfn.XLOOKUP(Tabel1[[#This Row],[NLSfB]],OpnameTabel[NL-SfB],OpnameTabel[PPO4],"",0,1)&amp;""</f>
        <v/>
      </c>
      <c r="AN171" s="111" t="str">
        <f>IF((LEN(Tabel1[[#This Row],[PPO code 4]])&lt;1),"",_xlfn.XLOOKUP(Tabel1[[#This Row],[PPO code 4]],Activiteitenoverzicht[PO - code],Activiteitenoverzicht[Jaar- freq],0))</f>
        <v/>
      </c>
      <c r="AO171" s="121"/>
      <c r="AP171" s="123">
        <f>IF(ISNUMBER(Tabel1[[#This Row],[Freq 1]]),Tabel1[[#This Row],[Freq 1]]*Tabel1[[#This Row],[Prijs 1]],0)</f>
        <v>0</v>
      </c>
      <c r="AQ171" s="124">
        <f>IF(ISNUMBER(Tabel1[[#This Row],[Freq 2]]),Tabel1[[#This Row],[Freq 2]]*Tabel1[[#This Row],[Prijs 2]],0)</f>
        <v>0</v>
      </c>
      <c r="AR171" s="124">
        <f>IF(ISNUMBER(Tabel1[[#This Row],[Freq 3]]),Tabel1[[#This Row],[Freq 3]]*Tabel1[[#This Row],[Prijs 3]],0)</f>
        <v>0</v>
      </c>
      <c r="AS171" s="124">
        <f>IF(ISNUMBER(Tabel1[[#This Row],[Freq 4]]),Tabel1[[#This Row],[Freq 4]]*Tabel1[[#This Row],[Prijs 4]],0)</f>
        <v>0</v>
      </c>
      <c r="AT171" s="125">
        <f>SUM(Tabel1[[#This Row],[Totaal 1]:[Totaal 4]])</f>
        <v>0</v>
      </c>
      <c r="AU171" s="114"/>
    </row>
    <row r="172" spans="1:47" ht="14.25" customHeight="1" x14ac:dyDescent="0.2">
      <c r="A172" s="113">
        <v>2</v>
      </c>
      <c r="B172" s="32" t="s">
        <v>357</v>
      </c>
      <c r="C172" s="111" t="s">
        <v>358</v>
      </c>
      <c r="D172" s="32" t="s">
        <v>70</v>
      </c>
      <c r="E172" s="32">
        <v>11465</v>
      </c>
      <c r="F172" s="32" t="s">
        <v>445</v>
      </c>
      <c r="G172" s="32" t="s">
        <v>122</v>
      </c>
      <c r="H172" s="112" t="str">
        <f>_xlfn.XLOOKUP(Tabel1[[#This Row],[NLSfB]],OpnameTabel[NL-SfB],OpnameTabel[Omschrijving],"",0,1)</f>
        <v>(Hoofd)verdeelinrichting (groepenkast)</v>
      </c>
      <c r="I172" s="32" t="str">
        <f>_xlfn.XLOOKUP(Tabel1[[#This Row],[NLSfB]],OpnameTabel[NL-SfB],OpnameTabel[Categorie],"",0,1)</f>
        <v>Centrale elektrotechnische voorzieningen</v>
      </c>
      <c r="J172" s="32" t="s">
        <v>446</v>
      </c>
      <c r="L172" s="32">
        <v>1</v>
      </c>
      <c r="M172" s="32">
        <v>2021</v>
      </c>
      <c r="N172" s="32" t="s">
        <v>127</v>
      </c>
      <c r="O172" s="32" t="s">
        <v>124</v>
      </c>
      <c r="P172" s="32" t="str">
        <f>_xlfn.XLOOKUP(Tabel1[[#This Row],[NLSfB]],OpnameTabel[NL-SfB],OpnameTabel[Kenmerkvraag 4],"",0,1)&amp;""</f>
        <v>Inom [A]</v>
      </c>
      <c r="Q172" s="33">
        <v>40</v>
      </c>
      <c r="R172" s="33" t="str">
        <f>_xlfn.XLOOKUP(Tabel1[[#This Row],[NLSfB]],OpnameTabel[NL-SfB],OpnameTabel[Kenmerkvraag 5],"",0,1)&amp;""</f>
        <v>Lichtgroepen [stuks]</v>
      </c>
      <c r="S172" s="33">
        <v>1</v>
      </c>
      <c r="T172" s="33" t="str">
        <f>_xlfn.XLOOKUP(Tabel1[[#This Row],[NLSfB]],OpnameTabel[NL-SfB],OpnameTabel[Kenmerkvraag 6],"",0,1)&amp;""</f>
        <v>Krachtgroepen [stuks]</v>
      </c>
      <c r="U172" s="33" t="s">
        <v>77</v>
      </c>
      <c r="V172" s="33" t="str">
        <f>_xlfn.XLOOKUP(Tabel1[[#This Row],[NLSfB]],OpnameTabel[NL-SfB],OpnameTabel[Kenmerkvraag 7],"",0,1)&amp;""</f>
        <v>Groepen acht. aardlek [stuks]</v>
      </c>
      <c r="W172" s="33">
        <v>4</v>
      </c>
      <c r="X172" s="33" t="str">
        <f>_xlfn.XLOOKUP(Tabel1[[#This Row],[NLSfB]],OpnameTabel[NL-SfB],OpnameTabel[Kenmerkvraag 8],"",0,1)&amp;""</f>
        <v>Overspanningsbeveiliging</v>
      </c>
      <c r="Y172" s="33" t="s">
        <v>77</v>
      </c>
      <c r="Z172" s="33" t="str">
        <f>_xlfn.XLOOKUP(Tabel1[[#This Row],[NLSfB]],OpnameTabel[NL-SfB],OpnameTabel[Kenmerkvraag 9],"",0,1)&amp;""</f>
        <v/>
      </c>
      <c r="AB172" s="33" t="str">
        <f>_xlfn.XLOOKUP(Tabel1[[#This Row],[NLSfB]],OpnameTabel[NL-SfB],OpnameTabel[Kenmerkvraag 10],"",0,1)&amp;""</f>
        <v/>
      </c>
      <c r="AD172" s="120" t="str">
        <f>_xlfn.XLOOKUP(Tabel1[[#This Row],[NLSfB]],OpnameTabel[NL-SfB],OpnameTabel[PPO1],"",0,1)&amp;""</f>
        <v>E030-A</v>
      </c>
      <c r="AE172" s="112">
        <f>IF((LEN(Tabel1[[#This Row],[PPO code 1]])&lt;1),"",_xlfn.XLOOKUP(Tabel1[[#This Row],[PPO code 1]],Activiteitenoverzicht[PO - code],Activiteitenoverzicht[Jaar- freq],0))</f>
        <v>0.2</v>
      </c>
      <c r="AF172" s="121"/>
      <c r="AG172" s="122" t="str">
        <f>_xlfn.XLOOKUP(Tabel1[[#This Row],[NLSfB]],OpnameTabel[NL-SfB],OpnameTabel[PPO2],"",0,1)&amp;""</f>
        <v>E160-A</v>
      </c>
      <c r="AH172" s="111">
        <f>IF((LEN(Tabel1[[#This Row],[PPO code 2]])&lt;1),"",_xlfn.XLOOKUP(Tabel1[[#This Row],[PPO code 2]],Activiteitenoverzicht[PO - code],Activiteitenoverzicht[Jaar- freq],0))</f>
        <v>1</v>
      </c>
      <c r="AI172" s="121"/>
      <c r="AJ172" s="122" t="str">
        <f>_xlfn.XLOOKUP(Tabel1[[#This Row],[NLSfB]],OpnameTabel[NL-SfB],OpnameTabel[PPO3],"",0,1)&amp;""</f>
        <v>E170-A</v>
      </c>
      <c r="AK172" s="111">
        <f>IF((LEN(Tabel1[[#This Row],[PPO code 3]])&lt;1),"",_xlfn.XLOOKUP(Tabel1[[#This Row],[PPO code 3]],Activiteitenoverzicht[PO - code],Activiteitenoverzicht[Jaar- freq],0))</f>
        <v>1</v>
      </c>
      <c r="AL172" s="121"/>
      <c r="AM172" s="122" t="str">
        <f>_xlfn.XLOOKUP(Tabel1[[#This Row],[NLSfB]],OpnameTabel[NL-SfB],OpnameTabel[PPO4],"",0,1)&amp;""</f>
        <v/>
      </c>
      <c r="AN172" s="111" t="str">
        <f>IF((LEN(Tabel1[[#This Row],[PPO code 4]])&lt;1),"",_xlfn.XLOOKUP(Tabel1[[#This Row],[PPO code 4]],Activiteitenoverzicht[PO - code],Activiteitenoverzicht[Jaar- freq],0))</f>
        <v/>
      </c>
      <c r="AO172" s="121"/>
      <c r="AP172" s="123">
        <f>IF(ISNUMBER(Tabel1[[#This Row],[Freq 1]]),Tabel1[[#This Row],[Freq 1]]*Tabel1[[#This Row],[Prijs 1]],0)</f>
        <v>0</v>
      </c>
      <c r="AQ172" s="124">
        <f>IF(ISNUMBER(Tabel1[[#This Row],[Freq 2]]),Tabel1[[#This Row],[Freq 2]]*Tabel1[[#This Row],[Prijs 2]],0)</f>
        <v>0</v>
      </c>
      <c r="AR172" s="124">
        <f>IF(ISNUMBER(Tabel1[[#This Row],[Freq 3]]),Tabel1[[#This Row],[Freq 3]]*Tabel1[[#This Row],[Prijs 3]],0)</f>
        <v>0</v>
      </c>
      <c r="AS172" s="124">
        <f>IF(ISNUMBER(Tabel1[[#This Row],[Freq 4]]),Tabel1[[#This Row],[Freq 4]]*Tabel1[[#This Row],[Prijs 4]],0)</f>
        <v>0</v>
      </c>
      <c r="AT172" s="125">
        <f>SUM(Tabel1[[#This Row],[Totaal 1]:[Totaal 4]])</f>
        <v>0</v>
      </c>
    </row>
    <row r="173" spans="1:47" ht="14.25" customHeight="1" x14ac:dyDescent="0.2">
      <c r="A173" s="113">
        <v>2</v>
      </c>
      <c r="B173" s="32" t="s">
        <v>357</v>
      </c>
      <c r="C173" s="111" t="s">
        <v>358</v>
      </c>
      <c r="D173" s="32" t="s">
        <v>70</v>
      </c>
      <c r="E173" s="32">
        <v>11465</v>
      </c>
      <c r="F173" s="32" t="s">
        <v>447</v>
      </c>
      <c r="G173" s="32" t="s">
        <v>79</v>
      </c>
      <c r="H173" s="112" t="str">
        <f>_xlfn.XLOOKUP(Tabel1[[#This Row],[NLSfB]],OpnameTabel[NL-SfB],OpnameTabel[Omschrijving],"",0,1)</f>
        <v>Elektrische boiler</v>
      </c>
      <c r="I173" s="32" t="str">
        <f>_xlfn.XLOOKUP(Tabel1[[#This Row],[NLSfB]],OpnameTabel[NL-SfB],OpnameTabel[Categorie],"",0,1)</f>
        <v>Water</v>
      </c>
      <c r="J173" s="32" t="s">
        <v>448</v>
      </c>
      <c r="L173" s="32">
        <v>1</v>
      </c>
      <c r="M173" s="32">
        <v>2006</v>
      </c>
      <c r="N173" s="32" t="s">
        <v>81</v>
      </c>
      <c r="O173" s="32" t="s">
        <v>449</v>
      </c>
      <c r="P173" s="32" t="str">
        <f>_xlfn.XLOOKUP(Tabel1[[#This Row],[NLSfB]],OpnameTabel[NL-SfB],OpnameTabel[Kenmerkvraag 4],"",0,1)&amp;""</f>
        <v>Inhoud [L]</v>
      </c>
      <c r="Q173" s="33" t="s">
        <v>450</v>
      </c>
      <c r="R173" s="33" t="str">
        <f>_xlfn.XLOOKUP(Tabel1[[#This Row],[NLSfB]],OpnameTabel[NL-SfB],OpnameTabel[Kenmerkvraag 5],"",0,1)&amp;""</f>
        <v>Vermogen [kW]</v>
      </c>
      <c r="S173" s="33">
        <v>2.2000000000000002</v>
      </c>
      <c r="T173" s="33" t="str">
        <f>_xlfn.XLOOKUP(Tabel1[[#This Row],[NLSfB]],OpnameTabel[NL-SfB],OpnameTabel[Kenmerkvraag 6],"",0,1)&amp;""</f>
        <v/>
      </c>
      <c r="V173" s="33" t="str">
        <f>_xlfn.XLOOKUP(Tabel1[[#This Row],[NLSfB]],OpnameTabel[NL-SfB],OpnameTabel[Kenmerkvraag 7],"",0,1)&amp;""</f>
        <v/>
      </c>
      <c r="X173" s="33" t="str">
        <f>_xlfn.XLOOKUP(Tabel1[[#This Row],[NLSfB]],OpnameTabel[NL-SfB],OpnameTabel[Kenmerkvraag 8],"",0,1)&amp;""</f>
        <v/>
      </c>
      <c r="Z173" s="33" t="str">
        <f>_xlfn.XLOOKUP(Tabel1[[#This Row],[NLSfB]],OpnameTabel[NL-SfB],OpnameTabel[Kenmerkvraag 9],"",0,1)&amp;""</f>
        <v/>
      </c>
      <c r="AB173" s="33" t="str">
        <f>_xlfn.XLOOKUP(Tabel1[[#This Row],[NLSfB]],OpnameTabel[NL-SfB],OpnameTabel[Kenmerkvraag 10],"",0,1)&amp;""</f>
        <v/>
      </c>
      <c r="AD173" s="120" t="str">
        <f>_xlfn.XLOOKUP(Tabel1[[#This Row],[NLSfB]],OpnameTabel[NL-SfB],OpnameTabel[PPO1],"",0,1)&amp;""</f>
        <v>WTR030-A</v>
      </c>
      <c r="AE173" s="112">
        <f>IF((LEN(Tabel1[[#This Row],[PPO code 1]])&lt;1),"",_xlfn.XLOOKUP(Tabel1[[#This Row],[PPO code 1]],Activiteitenoverzicht[PO - code],Activiteitenoverzicht[Jaar- freq],0))</f>
        <v>1</v>
      </c>
      <c r="AF173" s="121"/>
      <c r="AG173" s="122" t="str">
        <f>_xlfn.XLOOKUP(Tabel1[[#This Row],[NLSfB]],OpnameTabel[NL-SfB],OpnameTabel[PPO2],"",0,1)&amp;""</f>
        <v/>
      </c>
      <c r="AH173" s="111" t="str">
        <f>IF((LEN(Tabel1[[#This Row],[PPO code 2]])&lt;1),"",_xlfn.XLOOKUP(Tabel1[[#This Row],[PPO code 2]],Activiteitenoverzicht[PO - code],Activiteitenoverzicht[Jaar- freq],0))</f>
        <v/>
      </c>
      <c r="AI173" s="121"/>
      <c r="AJ173" s="122" t="str">
        <f>_xlfn.XLOOKUP(Tabel1[[#This Row],[NLSfB]],OpnameTabel[NL-SfB],OpnameTabel[PPO3],"",0,1)&amp;""</f>
        <v/>
      </c>
      <c r="AK173" s="111" t="str">
        <f>IF((LEN(Tabel1[[#This Row],[PPO code 3]])&lt;1),"",_xlfn.XLOOKUP(Tabel1[[#This Row],[PPO code 3]],Activiteitenoverzicht[PO - code],Activiteitenoverzicht[Jaar- freq],0))</f>
        <v/>
      </c>
      <c r="AL173" s="121"/>
      <c r="AM173" s="122" t="str">
        <f>_xlfn.XLOOKUP(Tabel1[[#This Row],[NLSfB]],OpnameTabel[NL-SfB],OpnameTabel[PPO4],"",0,1)&amp;""</f>
        <v/>
      </c>
      <c r="AN173" s="111" t="str">
        <f>IF((LEN(Tabel1[[#This Row],[PPO code 4]])&lt;1),"",_xlfn.XLOOKUP(Tabel1[[#This Row],[PPO code 4]],Activiteitenoverzicht[PO - code],Activiteitenoverzicht[Jaar- freq],0))</f>
        <v/>
      </c>
      <c r="AO173" s="121"/>
      <c r="AP173" s="123">
        <f>IF(ISNUMBER(Tabel1[[#This Row],[Freq 1]]),Tabel1[[#This Row],[Freq 1]]*Tabel1[[#This Row],[Prijs 1]],0)</f>
        <v>0</v>
      </c>
      <c r="AQ173" s="124">
        <f>IF(ISNUMBER(Tabel1[[#This Row],[Freq 2]]),Tabel1[[#This Row],[Freq 2]]*Tabel1[[#This Row],[Prijs 2]],0)</f>
        <v>0</v>
      </c>
      <c r="AR173" s="124">
        <f>IF(ISNUMBER(Tabel1[[#This Row],[Freq 3]]),Tabel1[[#This Row],[Freq 3]]*Tabel1[[#This Row],[Prijs 3]],0)</f>
        <v>0</v>
      </c>
      <c r="AS173" s="124">
        <f>IF(ISNUMBER(Tabel1[[#This Row],[Freq 4]]),Tabel1[[#This Row],[Freq 4]]*Tabel1[[#This Row],[Prijs 4]],0)</f>
        <v>0</v>
      </c>
      <c r="AT173" s="125">
        <f>SUM(Tabel1[[#This Row],[Totaal 1]:[Totaal 4]])</f>
        <v>0</v>
      </c>
    </row>
    <row r="174" spans="1:47" ht="14.25" customHeight="1" x14ac:dyDescent="0.2">
      <c r="A174" s="113">
        <v>2</v>
      </c>
      <c r="B174" s="32" t="s">
        <v>357</v>
      </c>
      <c r="C174" s="111" t="s">
        <v>358</v>
      </c>
      <c r="D174" s="32" t="s">
        <v>70</v>
      </c>
      <c r="E174" s="32">
        <v>11465</v>
      </c>
      <c r="F174" s="32" t="s">
        <v>451</v>
      </c>
      <c r="G174" s="32" t="s">
        <v>122</v>
      </c>
      <c r="H174" s="112" t="str">
        <f>_xlfn.XLOOKUP(Tabel1[[#This Row],[NLSfB]],OpnameTabel[NL-SfB],OpnameTabel[Omschrijving],"",0,1)</f>
        <v>(Hoofd)verdeelinrichting (groepenkast)</v>
      </c>
      <c r="I174" s="32" t="str">
        <f>_xlfn.XLOOKUP(Tabel1[[#This Row],[NLSfB]],OpnameTabel[NL-SfB],OpnameTabel[Categorie],"",0,1)</f>
        <v>Centrale elektrotechnische voorzieningen</v>
      </c>
      <c r="J174" s="32" t="s">
        <v>452</v>
      </c>
      <c r="L174" s="32">
        <v>1</v>
      </c>
      <c r="M174" s="32">
        <v>2021</v>
      </c>
      <c r="N174" s="32" t="s">
        <v>127</v>
      </c>
      <c r="O174" s="32" t="s">
        <v>124</v>
      </c>
      <c r="P174" s="32" t="str">
        <f>_xlfn.XLOOKUP(Tabel1[[#This Row],[NLSfB]],OpnameTabel[NL-SfB],OpnameTabel[Kenmerkvraag 4],"",0,1)&amp;""</f>
        <v>Inom [A]</v>
      </c>
      <c r="Q174" s="33">
        <v>40</v>
      </c>
      <c r="R174" s="33" t="str">
        <f>_xlfn.XLOOKUP(Tabel1[[#This Row],[NLSfB]],OpnameTabel[NL-SfB],OpnameTabel[Kenmerkvraag 5],"",0,1)&amp;""</f>
        <v>Lichtgroepen [stuks]</v>
      </c>
      <c r="S174" s="33">
        <v>1</v>
      </c>
      <c r="T174" s="33" t="str">
        <f>_xlfn.XLOOKUP(Tabel1[[#This Row],[NLSfB]],OpnameTabel[NL-SfB],OpnameTabel[Kenmerkvraag 6],"",0,1)&amp;""</f>
        <v>Krachtgroepen [stuks]</v>
      </c>
      <c r="U174" s="33" t="s">
        <v>77</v>
      </c>
      <c r="V174" s="33" t="str">
        <f>_xlfn.XLOOKUP(Tabel1[[#This Row],[NLSfB]],OpnameTabel[NL-SfB],OpnameTabel[Kenmerkvraag 7],"",0,1)&amp;""</f>
        <v>Groepen acht. aardlek [stuks]</v>
      </c>
      <c r="W174" s="33">
        <v>4</v>
      </c>
      <c r="X174" s="33" t="str">
        <f>_xlfn.XLOOKUP(Tabel1[[#This Row],[NLSfB]],OpnameTabel[NL-SfB],OpnameTabel[Kenmerkvraag 8],"",0,1)&amp;""</f>
        <v>Overspanningsbeveiliging</v>
      </c>
      <c r="Y174" s="33" t="s">
        <v>77</v>
      </c>
      <c r="Z174" s="33" t="str">
        <f>_xlfn.XLOOKUP(Tabel1[[#This Row],[NLSfB]],OpnameTabel[NL-SfB],OpnameTabel[Kenmerkvraag 9],"",0,1)&amp;""</f>
        <v/>
      </c>
      <c r="AB174" s="33" t="str">
        <f>_xlfn.XLOOKUP(Tabel1[[#This Row],[NLSfB]],OpnameTabel[NL-SfB],OpnameTabel[Kenmerkvraag 10],"",0,1)&amp;""</f>
        <v/>
      </c>
      <c r="AD174" s="120" t="str">
        <f>_xlfn.XLOOKUP(Tabel1[[#This Row],[NLSfB]],OpnameTabel[NL-SfB],OpnameTabel[PPO1],"",0,1)&amp;""</f>
        <v>E030-A</v>
      </c>
      <c r="AE174" s="112">
        <f>IF((LEN(Tabel1[[#This Row],[PPO code 1]])&lt;1),"",_xlfn.XLOOKUP(Tabel1[[#This Row],[PPO code 1]],Activiteitenoverzicht[PO - code],Activiteitenoverzicht[Jaar- freq],0))</f>
        <v>0.2</v>
      </c>
      <c r="AF174" s="121"/>
      <c r="AG174" s="122" t="str">
        <f>_xlfn.XLOOKUP(Tabel1[[#This Row],[NLSfB]],OpnameTabel[NL-SfB],OpnameTabel[PPO2],"",0,1)&amp;""</f>
        <v>E160-A</v>
      </c>
      <c r="AH174" s="111">
        <f>IF((LEN(Tabel1[[#This Row],[PPO code 2]])&lt;1),"",_xlfn.XLOOKUP(Tabel1[[#This Row],[PPO code 2]],Activiteitenoverzicht[PO - code],Activiteitenoverzicht[Jaar- freq],0))</f>
        <v>1</v>
      </c>
      <c r="AI174" s="121"/>
      <c r="AJ174" s="122" t="str">
        <f>_xlfn.XLOOKUP(Tabel1[[#This Row],[NLSfB]],OpnameTabel[NL-SfB],OpnameTabel[PPO3],"",0,1)&amp;""</f>
        <v>E170-A</v>
      </c>
      <c r="AK174" s="111">
        <f>IF((LEN(Tabel1[[#This Row],[PPO code 3]])&lt;1),"",_xlfn.XLOOKUP(Tabel1[[#This Row],[PPO code 3]],Activiteitenoverzicht[PO - code],Activiteitenoverzicht[Jaar- freq],0))</f>
        <v>1</v>
      </c>
      <c r="AL174" s="121"/>
      <c r="AM174" s="122" t="str">
        <f>_xlfn.XLOOKUP(Tabel1[[#This Row],[NLSfB]],OpnameTabel[NL-SfB],OpnameTabel[PPO4],"",0,1)&amp;""</f>
        <v/>
      </c>
      <c r="AN174" s="111" t="str">
        <f>IF((LEN(Tabel1[[#This Row],[PPO code 4]])&lt;1),"",_xlfn.XLOOKUP(Tabel1[[#This Row],[PPO code 4]],Activiteitenoverzicht[PO - code],Activiteitenoverzicht[Jaar- freq],0))</f>
        <v/>
      </c>
      <c r="AO174" s="121"/>
      <c r="AP174" s="123">
        <f>IF(ISNUMBER(Tabel1[[#This Row],[Freq 1]]),Tabel1[[#This Row],[Freq 1]]*Tabel1[[#This Row],[Prijs 1]],0)</f>
        <v>0</v>
      </c>
      <c r="AQ174" s="124">
        <f>IF(ISNUMBER(Tabel1[[#This Row],[Freq 2]]),Tabel1[[#This Row],[Freq 2]]*Tabel1[[#This Row],[Prijs 2]],0)</f>
        <v>0</v>
      </c>
      <c r="AR174" s="124">
        <f>IF(ISNUMBER(Tabel1[[#This Row],[Freq 3]]),Tabel1[[#This Row],[Freq 3]]*Tabel1[[#This Row],[Prijs 3]],0)</f>
        <v>0</v>
      </c>
      <c r="AS174" s="124">
        <f>IF(ISNUMBER(Tabel1[[#This Row],[Freq 4]]),Tabel1[[#This Row],[Freq 4]]*Tabel1[[#This Row],[Prijs 4]],0)</f>
        <v>0</v>
      </c>
      <c r="AT174" s="125">
        <f>SUM(Tabel1[[#This Row],[Totaal 1]:[Totaal 4]])</f>
        <v>0</v>
      </c>
    </row>
    <row r="175" spans="1:47" ht="14.25" customHeight="1" x14ac:dyDescent="0.2">
      <c r="A175" s="113">
        <v>2</v>
      </c>
      <c r="B175" s="32" t="s">
        <v>357</v>
      </c>
      <c r="C175" s="111" t="s">
        <v>358</v>
      </c>
      <c r="D175" s="32" t="s">
        <v>70</v>
      </c>
      <c r="E175" s="32">
        <v>11465</v>
      </c>
      <c r="F175" s="32" t="s">
        <v>453</v>
      </c>
      <c r="G175" s="32" t="s">
        <v>122</v>
      </c>
      <c r="H175" s="112" t="str">
        <f>_xlfn.XLOOKUP(Tabel1[[#This Row],[NLSfB]],OpnameTabel[NL-SfB],OpnameTabel[Omschrijving],"",0,1)</f>
        <v>(Hoofd)verdeelinrichting (groepenkast)</v>
      </c>
      <c r="I175" s="32" t="str">
        <f>_xlfn.XLOOKUP(Tabel1[[#This Row],[NLSfB]],OpnameTabel[NL-SfB],OpnameTabel[Categorie],"",0,1)</f>
        <v>Centrale elektrotechnische voorzieningen</v>
      </c>
      <c r="J175" s="32" t="s">
        <v>454</v>
      </c>
      <c r="L175" s="32">
        <v>1</v>
      </c>
      <c r="M175" s="32">
        <v>2021</v>
      </c>
      <c r="N175" s="32" t="s">
        <v>127</v>
      </c>
      <c r="O175" s="32" t="s">
        <v>124</v>
      </c>
      <c r="P175" s="32" t="str">
        <f>_xlfn.XLOOKUP(Tabel1[[#This Row],[NLSfB]],OpnameTabel[NL-SfB],OpnameTabel[Kenmerkvraag 4],"",0,1)&amp;""</f>
        <v>Inom [A]</v>
      </c>
      <c r="Q175" s="33">
        <v>40</v>
      </c>
      <c r="R175" s="33" t="str">
        <f>_xlfn.XLOOKUP(Tabel1[[#This Row],[NLSfB]],OpnameTabel[NL-SfB],OpnameTabel[Kenmerkvraag 5],"",0,1)&amp;""</f>
        <v>Lichtgroepen [stuks]</v>
      </c>
      <c r="S175" s="33">
        <v>1</v>
      </c>
      <c r="T175" s="33" t="str">
        <f>_xlfn.XLOOKUP(Tabel1[[#This Row],[NLSfB]],OpnameTabel[NL-SfB],OpnameTabel[Kenmerkvraag 6],"",0,1)&amp;""</f>
        <v>Krachtgroepen [stuks]</v>
      </c>
      <c r="U175" s="33" t="s">
        <v>77</v>
      </c>
      <c r="V175" s="33" t="str">
        <f>_xlfn.XLOOKUP(Tabel1[[#This Row],[NLSfB]],OpnameTabel[NL-SfB],OpnameTabel[Kenmerkvraag 7],"",0,1)&amp;""</f>
        <v>Groepen acht. aardlek [stuks]</v>
      </c>
      <c r="W175" s="33">
        <v>4</v>
      </c>
      <c r="X175" s="33" t="str">
        <f>_xlfn.XLOOKUP(Tabel1[[#This Row],[NLSfB]],OpnameTabel[NL-SfB],OpnameTabel[Kenmerkvraag 8],"",0,1)&amp;""</f>
        <v>Overspanningsbeveiliging</v>
      </c>
      <c r="Y175" s="33" t="s">
        <v>77</v>
      </c>
      <c r="Z175" s="33" t="str">
        <f>_xlfn.XLOOKUP(Tabel1[[#This Row],[NLSfB]],OpnameTabel[NL-SfB],OpnameTabel[Kenmerkvraag 9],"",0,1)&amp;""</f>
        <v/>
      </c>
      <c r="AB175" s="33" t="str">
        <f>_xlfn.XLOOKUP(Tabel1[[#This Row],[NLSfB]],OpnameTabel[NL-SfB],OpnameTabel[Kenmerkvraag 10],"",0,1)&amp;""</f>
        <v/>
      </c>
      <c r="AD175" s="120" t="str">
        <f>_xlfn.XLOOKUP(Tabel1[[#This Row],[NLSfB]],OpnameTabel[NL-SfB],OpnameTabel[PPO1],"",0,1)&amp;""</f>
        <v>E030-A</v>
      </c>
      <c r="AE175" s="112">
        <f>IF((LEN(Tabel1[[#This Row],[PPO code 1]])&lt;1),"",_xlfn.XLOOKUP(Tabel1[[#This Row],[PPO code 1]],Activiteitenoverzicht[PO - code],Activiteitenoverzicht[Jaar- freq],0))</f>
        <v>0.2</v>
      </c>
      <c r="AF175" s="121"/>
      <c r="AG175" s="122" t="str">
        <f>_xlfn.XLOOKUP(Tabel1[[#This Row],[NLSfB]],OpnameTabel[NL-SfB],OpnameTabel[PPO2],"",0,1)&amp;""</f>
        <v>E160-A</v>
      </c>
      <c r="AH175" s="111">
        <f>IF((LEN(Tabel1[[#This Row],[PPO code 2]])&lt;1),"",_xlfn.XLOOKUP(Tabel1[[#This Row],[PPO code 2]],Activiteitenoverzicht[PO - code],Activiteitenoverzicht[Jaar- freq],0))</f>
        <v>1</v>
      </c>
      <c r="AI175" s="121"/>
      <c r="AJ175" s="122" t="str">
        <f>_xlfn.XLOOKUP(Tabel1[[#This Row],[NLSfB]],OpnameTabel[NL-SfB],OpnameTabel[PPO3],"",0,1)&amp;""</f>
        <v>E170-A</v>
      </c>
      <c r="AK175" s="111">
        <f>IF((LEN(Tabel1[[#This Row],[PPO code 3]])&lt;1),"",_xlfn.XLOOKUP(Tabel1[[#This Row],[PPO code 3]],Activiteitenoverzicht[PO - code],Activiteitenoverzicht[Jaar- freq],0))</f>
        <v>1</v>
      </c>
      <c r="AL175" s="121"/>
      <c r="AM175" s="122" t="str">
        <f>_xlfn.XLOOKUP(Tabel1[[#This Row],[NLSfB]],OpnameTabel[NL-SfB],OpnameTabel[PPO4],"",0,1)&amp;""</f>
        <v/>
      </c>
      <c r="AN175" s="111" t="str">
        <f>IF((LEN(Tabel1[[#This Row],[PPO code 4]])&lt;1),"",_xlfn.XLOOKUP(Tabel1[[#This Row],[PPO code 4]],Activiteitenoverzicht[PO - code],Activiteitenoverzicht[Jaar- freq],0))</f>
        <v/>
      </c>
      <c r="AO175" s="121"/>
      <c r="AP175" s="123">
        <f>IF(ISNUMBER(Tabel1[[#This Row],[Freq 1]]),Tabel1[[#This Row],[Freq 1]]*Tabel1[[#This Row],[Prijs 1]],0)</f>
        <v>0</v>
      </c>
      <c r="AQ175" s="124">
        <f>IF(ISNUMBER(Tabel1[[#This Row],[Freq 2]]),Tabel1[[#This Row],[Freq 2]]*Tabel1[[#This Row],[Prijs 2]],0)</f>
        <v>0</v>
      </c>
      <c r="AR175" s="124">
        <f>IF(ISNUMBER(Tabel1[[#This Row],[Freq 3]]),Tabel1[[#This Row],[Freq 3]]*Tabel1[[#This Row],[Prijs 3]],0)</f>
        <v>0</v>
      </c>
      <c r="AS175" s="124">
        <f>IF(ISNUMBER(Tabel1[[#This Row],[Freq 4]]),Tabel1[[#This Row],[Freq 4]]*Tabel1[[#This Row],[Prijs 4]],0)</f>
        <v>0</v>
      </c>
      <c r="AT175" s="125">
        <f>SUM(Tabel1[[#This Row],[Totaal 1]:[Totaal 4]])</f>
        <v>0</v>
      </c>
    </row>
    <row r="176" spans="1:47" ht="14.25" customHeight="1" x14ac:dyDescent="0.2">
      <c r="A176" s="113">
        <v>2</v>
      </c>
      <c r="B176" s="32" t="s">
        <v>357</v>
      </c>
      <c r="C176" s="111" t="s">
        <v>358</v>
      </c>
      <c r="D176" s="32" t="s">
        <v>70</v>
      </c>
      <c r="E176" s="32">
        <v>11465</v>
      </c>
      <c r="F176" s="32" t="s">
        <v>455</v>
      </c>
      <c r="G176" s="32" t="s">
        <v>122</v>
      </c>
      <c r="H176" s="112" t="str">
        <f>_xlfn.XLOOKUP(Tabel1[[#This Row],[NLSfB]],OpnameTabel[NL-SfB],OpnameTabel[Omschrijving],"",0,1)</f>
        <v>(Hoofd)verdeelinrichting (groepenkast)</v>
      </c>
      <c r="I176" s="32" t="str">
        <f>_xlfn.XLOOKUP(Tabel1[[#This Row],[NLSfB]],OpnameTabel[NL-SfB],OpnameTabel[Categorie],"",0,1)</f>
        <v>Centrale elektrotechnische voorzieningen</v>
      </c>
      <c r="J176" s="32" t="s">
        <v>456</v>
      </c>
      <c r="K176" s="32" t="s">
        <v>457</v>
      </c>
      <c r="L176" s="32">
        <v>1</v>
      </c>
      <c r="M176" s="32">
        <v>2006</v>
      </c>
      <c r="N176" s="32" t="s">
        <v>437</v>
      </c>
      <c r="O176" s="32" t="s">
        <v>438</v>
      </c>
      <c r="P176" s="32" t="str">
        <f>_xlfn.XLOOKUP(Tabel1[[#This Row],[NLSfB]],OpnameTabel[NL-SfB],OpnameTabel[Kenmerkvraag 4],"",0,1)&amp;""</f>
        <v>Inom [A]</v>
      </c>
      <c r="Q176" s="33">
        <v>63</v>
      </c>
      <c r="R176" s="33" t="str">
        <f>_xlfn.XLOOKUP(Tabel1[[#This Row],[NLSfB]],OpnameTabel[NL-SfB],OpnameTabel[Kenmerkvraag 5],"",0,1)&amp;""</f>
        <v>Lichtgroepen [stuks]</v>
      </c>
      <c r="S176" s="33">
        <v>9</v>
      </c>
      <c r="T176" s="33" t="str">
        <f>_xlfn.XLOOKUP(Tabel1[[#This Row],[NLSfB]],OpnameTabel[NL-SfB],OpnameTabel[Kenmerkvraag 6],"",0,1)&amp;""</f>
        <v>Krachtgroepen [stuks]</v>
      </c>
      <c r="U176" s="33">
        <v>4</v>
      </c>
      <c r="V176" s="33" t="str">
        <f>_xlfn.XLOOKUP(Tabel1[[#This Row],[NLSfB]],OpnameTabel[NL-SfB],OpnameTabel[Kenmerkvraag 7],"",0,1)&amp;""</f>
        <v>Groepen acht. aardlek [stuks]</v>
      </c>
      <c r="W176" s="33" t="s">
        <v>77</v>
      </c>
      <c r="X176" s="33" t="str">
        <f>_xlfn.XLOOKUP(Tabel1[[#This Row],[NLSfB]],OpnameTabel[NL-SfB],OpnameTabel[Kenmerkvraag 8],"",0,1)&amp;""</f>
        <v>Overspanningsbeveiliging</v>
      </c>
      <c r="Y176" s="33" t="s">
        <v>77</v>
      </c>
      <c r="Z176" s="33" t="str">
        <f>_xlfn.XLOOKUP(Tabel1[[#This Row],[NLSfB]],OpnameTabel[NL-SfB],OpnameTabel[Kenmerkvraag 9],"",0,1)&amp;""</f>
        <v/>
      </c>
      <c r="AB176" s="33" t="str">
        <f>_xlfn.XLOOKUP(Tabel1[[#This Row],[NLSfB]],OpnameTabel[NL-SfB],OpnameTabel[Kenmerkvraag 10],"",0,1)&amp;""</f>
        <v/>
      </c>
      <c r="AD176" s="120" t="str">
        <f>_xlfn.XLOOKUP(Tabel1[[#This Row],[NLSfB]],OpnameTabel[NL-SfB],OpnameTabel[PPO1],"",0,1)&amp;""</f>
        <v>E030-A</v>
      </c>
      <c r="AE176" s="112">
        <f>IF((LEN(Tabel1[[#This Row],[PPO code 1]])&lt;1),"",_xlfn.XLOOKUP(Tabel1[[#This Row],[PPO code 1]],Activiteitenoverzicht[PO - code],Activiteitenoverzicht[Jaar- freq],0))</f>
        <v>0.2</v>
      </c>
      <c r="AF176" s="121"/>
      <c r="AG176" s="122" t="str">
        <f>_xlfn.XLOOKUP(Tabel1[[#This Row],[NLSfB]],OpnameTabel[NL-SfB],OpnameTabel[PPO2],"",0,1)&amp;""</f>
        <v>E160-A</v>
      </c>
      <c r="AH176" s="111">
        <f>IF((LEN(Tabel1[[#This Row],[PPO code 2]])&lt;1),"",_xlfn.XLOOKUP(Tabel1[[#This Row],[PPO code 2]],Activiteitenoverzicht[PO - code],Activiteitenoverzicht[Jaar- freq],0))</f>
        <v>1</v>
      </c>
      <c r="AI176" s="121"/>
      <c r="AJ176" s="122" t="str">
        <f>_xlfn.XLOOKUP(Tabel1[[#This Row],[NLSfB]],OpnameTabel[NL-SfB],OpnameTabel[PPO3],"",0,1)&amp;""</f>
        <v>E170-A</v>
      </c>
      <c r="AK176" s="111">
        <f>IF((LEN(Tabel1[[#This Row],[PPO code 3]])&lt;1),"",_xlfn.XLOOKUP(Tabel1[[#This Row],[PPO code 3]],Activiteitenoverzicht[PO - code],Activiteitenoverzicht[Jaar- freq],0))</f>
        <v>1</v>
      </c>
      <c r="AL176" s="121"/>
      <c r="AM176" s="122" t="str">
        <f>_xlfn.XLOOKUP(Tabel1[[#This Row],[NLSfB]],OpnameTabel[NL-SfB],OpnameTabel[PPO4],"",0,1)&amp;""</f>
        <v/>
      </c>
      <c r="AN176" s="111" t="str">
        <f>IF((LEN(Tabel1[[#This Row],[PPO code 4]])&lt;1),"",_xlfn.XLOOKUP(Tabel1[[#This Row],[PPO code 4]],Activiteitenoverzicht[PO - code],Activiteitenoverzicht[Jaar- freq],0))</f>
        <v/>
      </c>
      <c r="AO176" s="121"/>
      <c r="AP176" s="123">
        <f>IF(ISNUMBER(Tabel1[[#This Row],[Freq 1]]),Tabel1[[#This Row],[Freq 1]]*Tabel1[[#This Row],[Prijs 1]],0)</f>
        <v>0</v>
      </c>
      <c r="AQ176" s="124">
        <f>IF(ISNUMBER(Tabel1[[#This Row],[Freq 2]]),Tabel1[[#This Row],[Freq 2]]*Tabel1[[#This Row],[Prijs 2]],0)</f>
        <v>0</v>
      </c>
      <c r="AR176" s="124">
        <f>IF(ISNUMBER(Tabel1[[#This Row],[Freq 3]]),Tabel1[[#This Row],[Freq 3]]*Tabel1[[#This Row],[Prijs 3]],0)</f>
        <v>0</v>
      </c>
      <c r="AS176" s="124">
        <f>IF(ISNUMBER(Tabel1[[#This Row],[Freq 4]]),Tabel1[[#This Row],[Freq 4]]*Tabel1[[#This Row],[Prijs 4]],0)</f>
        <v>0</v>
      </c>
      <c r="AT176" s="125">
        <f>SUM(Tabel1[[#This Row],[Totaal 1]:[Totaal 4]])</f>
        <v>0</v>
      </c>
    </row>
    <row r="177" spans="1:46" ht="14.25" customHeight="1" x14ac:dyDescent="0.2">
      <c r="A177" s="113">
        <v>2</v>
      </c>
      <c r="B177" s="32" t="s">
        <v>357</v>
      </c>
      <c r="C177" s="111" t="s">
        <v>358</v>
      </c>
      <c r="D177" s="32" t="s">
        <v>70</v>
      </c>
      <c r="E177" s="32">
        <v>11465</v>
      </c>
      <c r="F177" s="32" t="s">
        <v>458</v>
      </c>
      <c r="G177" s="32" t="s">
        <v>122</v>
      </c>
      <c r="H177" s="112" t="str">
        <f>_xlfn.XLOOKUP(Tabel1[[#This Row],[NLSfB]],OpnameTabel[NL-SfB],OpnameTabel[Omschrijving],"",0,1)</f>
        <v>(Hoofd)verdeelinrichting (groepenkast)</v>
      </c>
      <c r="I177" s="32" t="str">
        <f>_xlfn.XLOOKUP(Tabel1[[#This Row],[NLSfB]],OpnameTabel[NL-SfB],OpnameTabel[Categorie],"",0,1)</f>
        <v>Centrale elektrotechnische voorzieningen</v>
      </c>
      <c r="J177" s="32" t="s">
        <v>459</v>
      </c>
      <c r="L177" s="32">
        <v>1</v>
      </c>
      <c r="M177" s="32">
        <v>2021</v>
      </c>
      <c r="N177" s="32" t="s">
        <v>127</v>
      </c>
      <c r="O177" s="32" t="s">
        <v>124</v>
      </c>
      <c r="P177" s="32" t="str">
        <f>_xlfn.XLOOKUP(Tabel1[[#This Row],[NLSfB]],OpnameTabel[NL-SfB],OpnameTabel[Kenmerkvraag 4],"",0,1)&amp;""</f>
        <v>Inom [A]</v>
      </c>
      <c r="Q177" s="33">
        <v>40</v>
      </c>
      <c r="R177" s="33" t="str">
        <f>_xlfn.XLOOKUP(Tabel1[[#This Row],[NLSfB]],OpnameTabel[NL-SfB],OpnameTabel[Kenmerkvraag 5],"",0,1)&amp;""</f>
        <v>Lichtgroepen [stuks]</v>
      </c>
      <c r="S177" s="33" t="s">
        <v>77</v>
      </c>
      <c r="T177" s="33" t="str">
        <f>_xlfn.XLOOKUP(Tabel1[[#This Row],[NLSfB]],OpnameTabel[NL-SfB],OpnameTabel[Kenmerkvraag 6],"",0,1)&amp;""</f>
        <v>Krachtgroepen [stuks]</v>
      </c>
      <c r="U177" s="33" t="s">
        <v>77</v>
      </c>
      <c r="V177" s="33" t="str">
        <f>_xlfn.XLOOKUP(Tabel1[[#This Row],[NLSfB]],OpnameTabel[NL-SfB],OpnameTabel[Kenmerkvraag 7],"",0,1)&amp;""</f>
        <v>Groepen acht. aardlek [stuks]</v>
      </c>
      <c r="W177" s="33">
        <v>8</v>
      </c>
      <c r="X177" s="33" t="str">
        <f>_xlfn.XLOOKUP(Tabel1[[#This Row],[NLSfB]],OpnameTabel[NL-SfB],OpnameTabel[Kenmerkvraag 8],"",0,1)&amp;""</f>
        <v>Overspanningsbeveiliging</v>
      </c>
      <c r="Y177" s="33" t="s">
        <v>77</v>
      </c>
      <c r="Z177" s="33" t="str">
        <f>_xlfn.XLOOKUP(Tabel1[[#This Row],[NLSfB]],OpnameTabel[NL-SfB],OpnameTabel[Kenmerkvraag 9],"",0,1)&amp;""</f>
        <v/>
      </c>
      <c r="AB177" s="33" t="str">
        <f>_xlfn.XLOOKUP(Tabel1[[#This Row],[NLSfB]],OpnameTabel[NL-SfB],OpnameTabel[Kenmerkvraag 10],"",0,1)&amp;""</f>
        <v/>
      </c>
      <c r="AD177" s="120" t="str">
        <f>_xlfn.XLOOKUP(Tabel1[[#This Row],[NLSfB]],OpnameTabel[NL-SfB],OpnameTabel[PPO1],"",0,1)&amp;""</f>
        <v>E030-A</v>
      </c>
      <c r="AE177" s="112">
        <f>IF((LEN(Tabel1[[#This Row],[PPO code 1]])&lt;1),"",_xlfn.XLOOKUP(Tabel1[[#This Row],[PPO code 1]],Activiteitenoverzicht[PO - code],Activiteitenoverzicht[Jaar- freq],0))</f>
        <v>0.2</v>
      </c>
      <c r="AF177" s="121"/>
      <c r="AG177" s="122" t="str">
        <f>_xlfn.XLOOKUP(Tabel1[[#This Row],[NLSfB]],OpnameTabel[NL-SfB],OpnameTabel[PPO2],"",0,1)&amp;""</f>
        <v>E160-A</v>
      </c>
      <c r="AH177" s="111">
        <f>IF((LEN(Tabel1[[#This Row],[PPO code 2]])&lt;1),"",_xlfn.XLOOKUP(Tabel1[[#This Row],[PPO code 2]],Activiteitenoverzicht[PO - code],Activiteitenoverzicht[Jaar- freq],0))</f>
        <v>1</v>
      </c>
      <c r="AI177" s="121"/>
      <c r="AJ177" s="122" t="str">
        <f>_xlfn.XLOOKUP(Tabel1[[#This Row],[NLSfB]],OpnameTabel[NL-SfB],OpnameTabel[PPO3],"",0,1)&amp;""</f>
        <v>E170-A</v>
      </c>
      <c r="AK177" s="111">
        <f>IF((LEN(Tabel1[[#This Row],[PPO code 3]])&lt;1),"",_xlfn.XLOOKUP(Tabel1[[#This Row],[PPO code 3]],Activiteitenoverzicht[PO - code],Activiteitenoverzicht[Jaar- freq],0))</f>
        <v>1</v>
      </c>
      <c r="AL177" s="121"/>
      <c r="AM177" s="122" t="str">
        <f>_xlfn.XLOOKUP(Tabel1[[#This Row],[NLSfB]],OpnameTabel[NL-SfB],OpnameTabel[PPO4],"",0,1)&amp;""</f>
        <v/>
      </c>
      <c r="AN177" s="111" t="str">
        <f>IF((LEN(Tabel1[[#This Row],[PPO code 4]])&lt;1),"",_xlfn.XLOOKUP(Tabel1[[#This Row],[PPO code 4]],Activiteitenoverzicht[PO - code],Activiteitenoverzicht[Jaar- freq],0))</f>
        <v/>
      </c>
      <c r="AO177" s="121"/>
      <c r="AP177" s="123">
        <f>IF(ISNUMBER(Tabel1[[#This Row],[Freq 1]]),Tabel1[[#This Row],[Freq 1]]*Tabel1[[#This Row],[Prijs 1]],0)</f>
        <v>0</v>
      </c>
      <c r="AQ177" s="124">
        <f>IF(ISNUMBER(Tabel1[[#This Row],[Freq 2]]),Tabel1[[#This Row],[Freq 2]]*Tabel1[[#This Row],[Prijs 2]],0)</f>
        <v>0</v>
      </c>
      <c r="AR177" s="124">
        <f>IF(ISNUMBER(Tabel1[[#This Row],[Freq 3]]),Tabel1[[#This Row],[Freq 3]]*Tabel1[[#This Row],[Prijs 3]],0)</f>
        <v>0</v>
      </c>
      <c r="AS177" s="124">
        <f>IF(ISNUMBER(Tabel1[[#This Row],[Freq 4]]),Tabel1[[#This Row],[Freq 4]]*Tabel1[[#This Row],[Prijs 4]],0)</f>
        <v>0</v>
      </c>
      <c r="AT177" s="125">
        <f>SUM(Tabel1[[#This Row],[Totaal 1]:[Totaal 4]])</f>
        <v>0</v>
      </c>
    </row>
    <row r="178" spans="1:46" ht="14.25" customHeight="1" x14ac:dyDescent="0.2">
      <c r="A178" s="113">
        <v>2</v>
      </c>
      <c r="B178" s="32" t="s">
        <v>357</v>
      </c>
      <c r="C178" s="111" t="s">
        <v>358</v>
      </c>
      <c r="D178" s="32" t="s">
        <v>70</v>
      </c>
      <c r="E178" s="32">
        <v>11465</v>
      </c>
      <c r="F178" s="32" t="s">
        <v>460</v>
      </c>
      <c r="G178" s="32" t="s">
        <v>122</v>
      </c>
      <c r="H178" s="112" t="str">
        <f>_xlfn.XLOOKUP(Tabel1[[#This Row],[NLSfB]],OpnameTabel[NL-SfB],OpnameTabel[Omschrijving],"",0,1)</f>
        <v>(Hoofd)verdeelinrichting (groepenkast)</v>
      </c>
      <c r="I178" s="32" t="str">
        <f>_xlfn.XLOOKUP(Tabel1[[#This Row],[NLSfB]],OpnameTabel[NL-SfB],OpnameTabel[Categorie],"",0,1)</f>
        <v>Centrale elektrotechnische voorzieningen</v>
      </c>
      <c r="J178" s="32" t="s">
        <v>382</v>
      </c>
      <c r="K178" s="32" t="s">
        <v>461</v>
      </c>
      <c r="L178" s="32">
        <v>1</v>
      </c>
      <c r="M178" s="32">
        <v>2006</v>
      </c>
      <c r="N178" s="32" t="s">
        <v>462</v>
      </c>
      <c r="O178" s="32" t="s">
        <v>438</v>
      </c>
      <c r="P178" s="32" t="str">
        <f>_xlfn.XLOOKUP(Tabel1[[#This Row],[NLSfB]],OpnameTabel[NL-SfB],OpnameTabel[Kenmerkvraag 4],"",0,1)&amp;""</f>
        <v>Inom [A]</v>
      </c>
      <c r="Q178" s="33">
        <v>125</v>
      </c>
      <c r="R178" s="33" t="str">
        <f>_xlfn.XLOOKUP(Tabel1[[#This Row],[NLSfB]],OpnameTabel[NL-SfB],OpnameTabel[Kenmerkvraag 5],"",0,1)&amp;""</f>
        <v>Lichtgroepen [stuks]</v>
      </c>
      <c r="S178" s="33">
        <v>54</v>
      </c>
      <c r="T178" s="33" t="str">
        <f>_xlfn.XLOOKUP(Tabel1[[#This Row],[NLSfB]],OpnameTabel[NL-SfB],OpnameTabel[Kenmerkvraag 6],"",0,1)&amp;""</f>
        <v>Krachtgroepen [stuks]</v>
      </c>
      <c r="U178" s="33">
        <v>2</v>
      </c>
      <c r="V178" s="33" t="str">
        <f>_xlfn.XLOOKUP(Tabel1[[#This Row],[NLSfB]],OpnameTabel[NL-SfB],OpnameTabel[Kenmerkvraag 7],"",0,1)&amp;""</f>
        <v>Groepen acht. aardlek [stuks]</v>
      </c>
      <c r="W178" s="33" t="s">
        <v>77</v>
      </c>
      <c r="X178" s="33" t="str">
        <f>_xlfn.XLOOKUP(Tabel1[[#This Row],[NLSfB]],OpnameTabel[NL-SfB],OpnameTabel[Kenmerkvraag 8],"",0,1)&amp;""</f>
        <v>Overspanningsbeveiliging</v>
      </c>
      <c r="Y178" s="33" t="s">
        <v>77</v>
      </c>
      <c r="Z178" s="33" t="str">
        <f>_xlfn.XLOOKUP(Tabel1[[#This Row],[NLSfB]],OpnameTabel[NL-SfB],OpnameTabel[Kenmerkvraag 9],"",0,1)&amp;""</f>
        <v/>
      </c>
      <c r="AB178" s="33" t="str">
        <f>_xlfn.XLOOKUP(Tabel1[[#This Row],[NLSfB]],OpnameTabel[NL-SfB],OpnameTabel[Kenmerkvraag 10],"",0,1)&amp;""</f>
        <v/>
      </c>
      <c r="AD178" s="120" t="str">
        <f>_xlfn.XLOOKUP(Tabel1[[#This Row],[NLSfB]],OpnameTabel[NL-SfB],OpnameTabel[PPO1],"",0,1)&amp;""</f>
        <v>E030-A</v>
      </c>
      <c r="AE178" s="112">
        <f>IF((LEN(Tabel1[[#This Row],[PPO code 1]])&lt;1),"",_xlfn.XLOOKUP(Tabel1[[#This Row],[PPO code 1]],Activiteitenoverzicht[PO - code],Activiteitenoverzicht[Jaar- freq],0))</f>
        <v>0.2</v>
      </c>
      <c r="AF178" s="121"/>
      <c r="AG178" s="122" t="str">
        <f>_xlfn.XLOOKUP(Tabel1[[#This Row],[NLSfB]],OpnameTabel[NL-SfB],OpnameTabel[PPO2],"",0,1)&amp;""</f>
        <v>E160-A</v>
      </c>
      <c r="AH178" s="111">
        <f>IF((LEN(Tabel1[[#This Row],[PPO code 2]])&lt;1),"",_xlfn.XLOOKUP(Tabel1[[#This Row],[PPO code 2]],Activiteitenoverzicht[PO - code],Activiteitenoverzicht[Jaar- freq],0))</f>
        <v>1</v>
      </c>
      <c r="AI178" s="121"/>
      <c r="AJ178" s="122" t="str">
        <f>_xlfn.XLOOKUP(Tabel1[[#This Row],[NLSfB]],OpnameTabel[NL-SfB],OpnameTabel[PPO3],"",0,1)&amp;""</f>
        <v>E170-A</v>
      </c>
      <c r="AK178" s="111">
        <f>IF((LEN(Tabel1[[#This Row],[PPO code 3]])&lt;1),"",_xlfn.XLOOKUP(Tabel1[[#This Row],[PPO code 3]],Activiteitenoverzicht[PO - code],Activiteitenoverzicht[Jaar- freq],0))</f>
        <v>1</v>
      </c>
      <c r="AL178" s="121"/>
      <c r="AM178" s="122" t="str">
        <f>_xlfn.XLOOKUP(Tabel1[[#This Row],[NLSfB]],OpnameTabel[NL-SfB],OpnameTabel[PPO4],"",0,1)&amp;""</f>
        <v/>
      </c>
      <c r="AN178" s="111" t="str">
        <f>IF((LEN(Tabel1[[#This Row],[PPO code 4]])&lt;1),"",_xlfn.XLOOKUP(Tabel1[[#This Row],[PPO code 4]],Activiteitenoverzicht[PO - code],Activiteitenoverzicht[Jaar- freq],0))</f>
        <v/>
      </c>
      <c r="AO178" s="121"/>
      <c r="AP178" s="123">
        <f>IF(ISNUMBER(Tabel1[[#This Row],[Freq 1]]),Tabel1[[#This Row],[Freq 1]]*Tabel1[[#This Row],[Prijs 1]],0)</f>
        <v>0</v>
      </c>
      <c r="AQ178" s="124">
        <f>IF(ISNUMBER(Tabel1[[#This Row],[Freq 2]]),Tabel1[[#This Row],[Freq 2]]*Tabel1[[#This Row],[Prijs 2]],0)</f>
        <v>0</v>
      </c>
      <c r="AR178" s="124">
        <f>IF(ISNUMBER(Tabel1[[#This Row],[Freq 3]]),Tabel1[[#This Row],[Freq 3]]*Tabel1[[#This Row],[Prijs 3]],0)</f>
        <v>0</v>
      </c>
      <c r="AS178" s="124">
        <f>IF(ISNUMBER(Tabel1[[#This Row],[Freq 4]]),Tabel1[[#This Row],[Freq 4]]*Tabel1[[#This Row],[Prijs 4]],0)</f>
        <v>0</v>
      </c>
      <c r="AT178" s="125">
        <f>SUM(Tabel1[[#This Row],[Totaal 1]:[Totaal 4]])</f>
        <v>0</v>
      </c>
    </row>
    <row r="179" spans="1:46" ht="14.25" customHeight="1" x14ac:dyDescent="0.2">
      <c r="A179" s="113">
        <v>2</v>
      </c>
      <c r="B179" s="32" t="s">
        <v>357</v>
      </c>
      <c r="C179" s="111" t="s">
        <v>358</v>
      </c>
      <c r="D179" s="32" t="s">
        <v>70</v>
      </c>
      <c r="E179" s="32">
        <v>11465</v>
      </c>
      <c r="F179" s="32" t="s">
        <v>463</v>
      </c>
      <c r="G179" s="32" t="s">
        <v>122</v>
      </c>
      <c r="H179" s="112" t="str">
        <f>_xlfn.XLOOKUP(Tabel1[[#This Row],[NLSfB]],OpnameTabel[NL-SfB],OpnameTabel[Omschrijving],"",0,1)</f>
        <v>(Hoofd)verdeelinrichting (groepenkast)</v>
      </c>
      <c r="I179" s="32" t="str">
        <f>_xlfn.XLOOKUP(Tabel1[[#This Row],[NLSfB]],OpnameTabel[NL-SfB],OpnameTabel[Categorie],"",0,1)</f>
        <v>Centrale elektrotechnische voorzieningen</v>
      </c>
      <c r="J179" s="32" t="s">
        <v>395</v>
      </c>
      <c r="K179" s="32" t="s">
        <v>464</v>
      </c>
      <c r="L179" s="32">
        <v>1</v>
      </c>
      <c r="M179" s="32">
        <v>1992</v>
      </c>
      <c r="N179" s="32" t="s">
        <v>437</v>
      </c>
      <c r="O179" s="32" t="s">
        <v>438</v>
      </c>
      <c r="P179" s="32" t="str">
        <f>_xlfn.XLOOKUP(Tabel1[[#This Row],[NLSfB]],OpnameTabel[NL-SfB],OpnameTabel[Kenmerkvraag 4],"",0,1)&amp;""</f>
        <v>Inom [A]</v>
      </c>
      <c r="Q179" s="33">
        <v>63</v>
      </c>
      <c r="R179" s="33" t="str">
        <f>_xlfn.XLOOKUP(Tabel1[[#This Row],[NLSfB]],OpnameTabel[NL-SfB],OpnameTabel[Kenmerkvraag 5],"",0,1)&amp;""</f>
        <v>Lichtgroepen [stuks]</v>
      </c>
      <c r="S179" s="33">
        <v>21</v>
      </c>
      <c r="T179" s="33" t="str">
        <f>_xlfn.XLOOKUP(Tabel1[[#This Row],[NLSfB]],OpnameTabel[NL-SfB],OpnameTabel[Kenmerkvraag 6],"",0,1)&amp;""</f>
        <v>Krachtgroepen [stuks]</v>
      </c>
      <c r="U179" s="33">
        <v>4</v>
      </c>
      <c r="V179" s="33" t="str">
        <f>_xlfn.XLOOKUP(Tabel1[[#This Row],[NLSfB]],OpnameTabel[NL-SfB],OpnameTabel[Kenmerkvraag 7],"",0,1)&amp;""</f>
        <v>Groepen acht. aardlek [stuks]</v>
      </c>
      <c r="W179" s="33" t="s">
        <v>77</v>
      </c>
      <c r="X179" s="33" t="str">
        <f>_xlfn.XLOOKUP(Tabel1[[#This Row],[NLSfB]],OpnameTabel[NL-SfB],OpnameTabel[Kenmerkvraag 8],"",0,1)&amp;""</f>
        <v>Overspanningsbeveiliging</v>
      </c>
      <c r="Y179" s="33" t="s">
        <v>77</v>
      </c>
      <c r="Z179" s="33" t="str">
        <f>_xlfn.XLOOKUP(Tabel1[[#This Row],[NLSfB]],OpnameTabel[NL-SfB],OpnameTabel[Kenmerkvraag 9],"",0,1)&amp;""</f>
        <v/>
      </c>
      <c r="AB179" s="33" t="str">
        <f>_xlfn.XLOOKUP(Tabel1[[#This Row],[NLSfB]],OpnameTabel[NL-SfB],OpnameTabel[Kenmerkvraag 10],"",0,1)&amp;""</f>
        <v/>
      </c>
      <c r="AD179" s="120" t="str">
        <f>_xlfn.XLOOKUP(Tabel1[[#This Row],[NLSfB]],OpnameTabel[NL-SfB],OpnameTabel[PPO1],"",0,1)&amp;""</f>
        <v>E030-A</v>
      </c>
      <c r="AE179" s="112">
        <f>IF((LEN(Tabel1[[#This Row],[PPO code 1]])&lt;1),"",_xlfn.XLOOKUP(Tabel1[[#This Row],[PPO code 1]],Activiteitenoverzicht[PO - code],Activiteitenoverzicht[Jaar- freq],0))</f>
        <v>0.2</v>
      </c>
      <c r="AF179" s="121"/>
      <c r="AG179" s="122" t="str">
        <f>_xlfn.XLOOKUP(Tabel1[[#This Row],[NLSfB]],OpnameTabel[NL-SfB],OpnameTabel[PPO2],"",0,1)&amp;""</f>
        <v>E160-A</v>
      </c>
      <c r="AH179" s="111">
        <f>IF((LEN(Tabel1[[#This Row],[PPO code 2]])&lt;1),"",_xlfn.XLOOKUP(Tabel1[[#This Row],[PPO code 2]],Activiteitenoverzicht[PO - code],Activiteitenoverzicht[Jaar- freq],0))</f>
        <v>1</v>
      </c>
      <c r="AI179" s="121"/>
      <c r="AJ179" s="122" t="str">
        <f>_xlfn.XLOOKUP(Tabel1[[#This Row],[NLSfB]],OpnameTabel[NL-SfB],OpnameTabel[PPO3],"",0,1)&amp;""</f>
        <v>E170-A</v>
      </c>
      <c r="AK179" s="111">
        <f>IF((LEN(Tabel1[[#This Row],[PPO code 3]])&lt;1),"",_xlfn.XLOOKUP(Tabel1[[#This Row],[PPO code 3]],Activiteitenoverzicht[PO - code],Activiteitenoverzicht[Jaar- freq],0))</f>
        <v>1</v>
      </c>
      <c r="AL179" s="121"/>
      <c r="AM179" s="122" t="str">
        <f>_xlfn.XLOOKUP(Tabel1[[#This Row],[NLSfB]],OpnameTabel[NL-SfB],OpnameTabel[PPO4],"",0,1)&amp;""</f>
        <v/>
      </c>
      <c r="AN179" s="111" t="str">
        <f>IF((LEN(Tabel1[[#This Row],[PPO code 4]])&lt;1),"",_xlfn.XLOOKUP(Tabel1[[#This Row],[PPO code 4]],Activiteitenoverzicht[PO - code],Activiteitenoverzicht[Jaar- freq],0))</f>
        <v/>
      </c>
      <c r="AO179" s="121"/>
      <c r="AP179" s="123">
        <f>IF(ISNUMBER(Tabel1[[#This Row],[Freq 1]]),Tabel1[[#This Row],[Freq 1]]*Tabel1[[#This Row],[Prijs 1]],0)</f>
        <v>0</v>
      </c>
      <c r="AQ179" s="124">
        <f>IF(ISNUMBER(Tabel1[[#This Row],[Freq 2]]),Tabel1[[#This Row],[Freq 2]]*Tabel1[[#This Row],[Prijs 2]],0)</f>
        <v>0</v>
      </c>
      <c r="AR179" s="124">
        <f>IF(ISNUMBER(Tabel1[[#This Row],[Freq 3]]),Tabel1[[#This Row],[Freq 3]]*Tabel1[[#This Row],[Prijs 3]],0)</f>
        <v>0</v>
      </c>
      <c r="AS179" s="124">
        <f>IF(ISNUMBER(Tabel1[[#This Row],[Freq 4]]),Tabel1[[#This Row],[Freq 4]]*Tabel1[[#This Row],[Prijs 4]],0)</f>
        <v>0</v>
      </c>
      <c r="AT179" s="125">
        <f>SUM(Tabel1[[#This Row],[Totaal 1]:[Totaal 4]])</f>
        <v>0</v>
      </c>
    </row>
    <row r="180" spans="1:46" ht="14.25" customHeight="1" x14ac:dyDescent="0.2">
      <c r="A180" s="113">
        <v>2</v>
      </c>
      <c r="B180" s="32" t="s">
        <v>357</v>
      </c>
      <c r="C180" s="111" t="s">
        <v>358</v>
      </c>
      <c r="D180" s="32" t="s">
        <v>70</v>
      </c>
      <c r="E180" s="32">
        <v>11465</v>
      </c>
      <c r="F180" s="32" t="s">
        <v>465</v>
      </c>
      <c r="G180" s="32" t="s">
        <v>122</v>
      </c>
      <c r="H180" s="112" t="str">
        <f>_xlfn.XLOOKUP(Tabel1[[#This Row],[NLSfB]],OpnameTabel[NL-SfB],OpnameTabel[Omschrijving],"",0,1)</f>
        <v>(Hoofd)verdeelinrichting (groepenkast)</v>
      </c>
      <c r="I180" s="32" t="str">
        <f>_xlfn.XLOOKUP(Tabel1[[#This Row],[NLSfB]],OpnameTabel[NL-SfB],OpnameTabel[Categorie],"",0,1)</f>
        <v>Centrale elektrotechnische voorzieningen</v>
      </c>
      <c r="J180" s="32" t="s">
        <v>395</v>
      </c>
      <c r="K180" s="32" t="s">
        <v>466</v>
      </c>
      <c r="L180" s="32">
        <v>1</v>
      </c>
      <c r="M180" s="32">
        <v>1992</v>
      </c>
      <c r="N180" s="32" t="s">
        <v>437</v>
      </c>
      <c r="O180" s="32" t="s">
        <v>438</v>
      </c>
      <c r="P180" s="32" t="str">
        <f>_xlfn.XLOOKUP(Tabel1[[#This Row],[NLSfB]],OpnameTabel[NL-SfB],OpnameTabel[Kenmerkvraag 4],"",0,1)&amp;""</f>
        <v>Inom [A]</v>
      </c>
      <c r="Q180" s="33">
        <v>63</v>
      </c>
      <c r="R180" s="33" t="str">
        <f>_xlfn.XLOOKUP(Tabel1[[#This Row],[NLSfB]],OpnameTabel[NL-SfB],OpnameTabel[Kenmerkvraag 5],"",0,1)&amp;""</f>
        <v>Lichtgroepen [stuks]</v>
      </c>
      <c r="S180" s="33">
        <v>13</v>
      </c>
      <c r="T180" s="33" t="str">
        <f>_xlfn.XLOOKUP(Tabel1[[#This Row],[NLSfB]],OpnameTabel[NL-SfB],OpnameTabel[Kenmerkvraag 6],"",0,1)&amp;""</f>
        <v>Krachtgroepen [stuks]</v>
      </c>
      <c r="U180" s="33">
        <v>2</v>
      </c>
      <c r="V180" s="33" t="str">
        <f>_xlfn.XLOOKUP(Tabel1[[#This Row],[NLSfB]],OpnameTabel[NL-SfB],OpnameTabel[Kenmerkvraag 7],"",0,1)&amp;""</f>
        <v>Groepen acht. aardlek [stuks]</v>
      </c>
      <c r="W180" s="33" t="s">
        <v>77</v>
      </c>
      <c r="X180" s="33" t="str">
        <f>_xlfn.XLOOKUP(Tabel1[[#This Row],[NLSfB]],OpnameTabel[NL-SfB],OpnameTabel[Kenmerkvraag 8],"",0,1)&amp;""</f>
        <v>Overspanningsbeveiliging</v>
      </c>
      <c r="Y180" s="33" t="s">
        <v>77</v>
      </c>
      <c r="Z180" s="33" t="str">
        <f>_xlfn.XLOOKUP(Tabel1[[#This Row],[NLSfB]],OpnameTabel[NL-SfB],OpnameTabel[Kenmerkvraag 9],"",0,1)&amp;""</f>
        <v/>
      </c>
      <c r="AB180" s="33" t="str">
        <f>_xlfn.XLOOKUP(Tabel1[[#This Row],[NLSfB]],OpnameTabel[NL-SfB],OpnameTabel[Kenmerkvraag 10],"",0,1)&amp;""</f>
        <v/>
      </c>
      <c r="AD180" s="120" t="str">
        <f>_xlfn.XLOOKUP(Tabel1[[#This Row],[NLSfB]],OpnameTabel[NL-SfB],OpnameTabel[PPO1],"",0,1)&amp;""</f>
        <v>E030-A</v>
      </c>
      <c r="AE180" s="112">
        <f>IF((LEN(Tabel1[[#This Row],[PPO code 1]])&lt;1),"",_xlfn.XLOOKUP(Tabel1[[#This Row],[PPO code 1]],Activiteitenoverzicht[PO - code],Activiteitenoverzicht[Jaar- freq],0))</f>
        <v>0.2</v>
      </c>
      <c r="AF180" s="121"/>
      <c r="AG180" s="122" t="str">
        <f>_xlfn.XLOOKUP(Tabel1[[#This Row],[NLSfB]],OpnameTabel[NL-SfB],OpnameTabel[PPO2],"",0,1)&amp;""</f>
        <v>E160-A</v>
      </c>
      <c r="AH180" s="111">
        <f>IF((LEN(Tabel1[[#This Row],[PPO code 2]])&lt;1),"",_xlfn.XLOOKUP(Tabel1[[#This Row],[PPO code 2]],Activiteitenoverzicht[PO - code],Activiteitenoverzicht[Jaar- freq],0))</f>
        <v>1</v>
      </c>
      <c r="AI180" s="121"/>
      <c r="AJ180" s="122" t="str">
        <f>_xlfn.XLOOKUP(Tabel1[[#This Row],[NLSfB]],OpnameTabel[NL-SfB],OpnameTabel[PPO3],"",0,1)&amp;""</f>
        <v>E170-A</v>
      </c>
      <c r="AK180" s="111">
        <f>IF((LEN(Tabel1[[#This Row],[PPO code 3]])&lt;1),"",_xlfn.XLOOKUP(Tabel1[[#This Row],[PPO code 3]],Activiteitenoverzicht[PO - code],Activiteitenoverzicht[Jaar- freq],0))</f>
        <v>1</v>
      </c>
      <c r="AL180" s="121"/>
      <c r="AM180" s="122" t="str">
        <f>_xlfn.XLOOKUP(Tabel1[[#This Row],[NLSfB]],OpnameTabel[NL-SfB],OpnameTabel[PPO4],"",0,1)&amp;""</f>
        <v/>
      </c>
      <c r="AN180" s="111" t="str">
        <f>IF((LEN(Tabel1[[#This Row],[PPO code 4]])&lt;1),"",_xlfn.XLOOKUP(Tabel1[[#This Row],[PPO code 4]],Activiteitenoverzicht[PO - code],Activiteitenoverzicht[Jaar- freq],0))</f>
        <v/>
      </c>
      <c r="AO180" s="121"/>
      <c r="AP180" s="123">
        <f>IF(ISNUMBER(Tabel1[[#This Row],[Freq 1]]),Tabel1[[#This Row],[Freq 1]]*Tabel1[[#This Row],[Prijs 1]],0)</f>
        <v>0</v>
      </c>
      <c r="AQ180" s="124">
        <f>IF(ISNUMBER(Tabel1[[#This Row],[Freq 2]]),Tabel1[[#This Row],[Freq 2]]*Tabel1[[#This Row],[Prijs 2]],0)</f>
        <v>0</v>
      </c>
      <c r="AR180" s="124">
        <f>IF(ISNUMBER(Tabel1[[#This Row],[Freq 3]]),Tabel1[[#This Row],[Freq 3]]*Tabel1[[#This Row],[Prijs 3]],0)</f>
        <v>0</v>
      </c>
      <c r="AS180" s="124">
        <f>IF(ISNUMBER(Tabel1[[#This Row],[Freq 4]]),Tabel1[[#This Row],[Freq 4]]*Tabel1[[#This Row],[Prijs 4]],0)</f>
        <v>0</v>
      </c>
      <c r="AT180" s="125">
        <f>SUM(Tabel1[[#This Row],[Totaal 1]:[Totaal 4]])</f>
        <v>0</v>
      </c>
    </row>
    <row r="181" spans="1:46" ht="14.25" customHeight="1" x14ac:dyDescent="0.2">
      <c r="A181" s="113">
        <v>2</v>
      </c>
      <c r="B181" s="32" t="s">
        <v>357</v>
      </c>
      <c r="C181" s="111" t="s">
        <v>358</v>
      </c>
      <c r="D181" s="32" t="s">
        <v>70</v>
      </c>
      <c r="E181" s="32">
        <v>11465</v>
      </c>
      <c r="F181" s="32" t="s">
        <v>467</v>
      </c>
      <c r="G181" s="32" t="s">
        <v>122</v>
      </c>
      <c r="H181" s="112" t="str">
        <f>_xlfn.XLOOKUP(Tabel1[[#This Row],[NLSfB]],OpnameTabel[NL-SfB],OpnameTabel[Omschrijving],"",0,1)</f>
        <v>(Hoofd)verdeelinrichting (groepenkast)</v>
      </c>
      <c r="I181" s="32" t="str">
        <f>_xlfn.XLOOKUP(Tabel1[[#This Row],[NLSfB]],OpnameTabel[NL-SfB],OpnameTabel[Categorie],"",0,1)</f>
        <v>Centrale elektrotechnische voorzieningen</v>
      </c>
      <c r="J181" s="32" t="s">
        <v>468</v>
      </c>
      <c r="L181" s="32">
        <v>1</v>
      </c>
      <c r="M181" s="32">
        <v>2021</v>
      </c>
      <c r="N181" s="32" t="s">
        <v>127</v>
      </c>
      <c r="O181" s="32" t="s">
        <v>124</v>
      </c>
      <c r="P181" s="32" t="str">
        <f>_xlfn.XLOOKUP(Tabel1[[#This Row],[NLSfB]],OpnameTabel[NL-SfB],OpnameTabel[Kenmerkvraag 4],"",0,1)&amp;""</f>
        <v>Inom [A]</v>
      </c>
      <c r="Q181" s="33">
        <v>40</v>
      </c>
      <c r="R181" s="33" t="str">
        <f>_xlfn.XLOOKUP(Tabel1[[#This Row],[NLSfB]],OpnameTabel[NL-SfB],OpnameTabel[Kenmerkvraag 5],"",0,1)&amp;""</f>
        <v>Lichtgroepen [stuks]</v>
      </c>
      <c r="S181" s="33" t="s">
        <v>77</v>
      </c>
      <c r="T181" s="33" t="str">
        <f>_xlfn.XLOOKUP(Tabel1[[#This Row],[NLSfB]],OpnameTabel[NL-SfB],OpnameTabel[Kenmerkvraag 6],"",0,1)&amp;""</f>
        <v>Krachtgroepen [stuks]</v>
      </c>
      <c r="U181" s="33" t="s">
        <v>77</v>
      </c>
      <c r="V181" s="33" t="str">
        <f>_xlfn.XLOOKUP(Tabel1[[#This Row],[NLSfB]],OpnameTabel[NL-SfB],OpnameTabel[Kenmerkvraag 7],"",0,1)&amp;""</f>
        <v>Groepen acht. aardlek [stuks]</v>
      </c>
      <c r="W181" s="33">
        <v>8</v>
      </c>
      <c r="X181" s="33" t="str">
        <f>_xlfn.XLOOKUP(Tabel1[[#This Row],[NLSfB]],OpnameTabel[NL-SfB],OpnameTabel[Kenmerkvraag 8],"",0,1)&amp;""</f>
        <v>Overspanningsbeveiliging</v>
      </c>
      <c r="Y181" s="33" t="s">
        <v>77</v>
      </c>
      <c r="Z181" s="33" t="str">
        <f>_xlfn.XLOOKUP(Tabel1[[#This Row],[NLSfB]],OpnameTabel[NL-SfB],OpnameTabel[Kenmerkvraag 9],"",0,1)&amp;""</f>
        <v/>
      </c>
      <c r="AB181" s="33" t="str">
        <f>_xlfn.XLOOKUP(Tabel1[[#This Row],[NLSfB]],OpnameTabel[NL-SfB],OpnameTabel[Kenmerkvraag 10],"",0,1)&amp;""</f>
        <v/>
      </c>
      <c r="AD181" s="120" t="str">
        <f>_xlfn.XLOOKUP(Tabel1[[#This Row],[NLSfB]],OpnameTabel[NL-SfB],OpnameTabel[PPO1],"",0,1)&amp;""</f>
        <v>E030-A</v>
      </c>
      <c r="AE181" s="112">
        <f>IF((LEN(Tabel1[[#This Row],[PPO code 1]])&lt;1),"",_xlfn.XLOOKUP(Tabel1[[#This Row],[PPO code 1]],Activiteitenoverzicht[PO - code],Activiteitenoverzicht[Jaar- freq],0))</f>
        <v>0.2</v>
      </c>
      <c r="AF181" s="121"/>
      <c r="AG181" s="122" t="str">
        <f>_xlfn.XLOOKUP(Tabel1[[#This Row],[NLSfB]],OpnameTabel[NL-SfB],OpnameTabel[PPO2],"",0,1)&amp;""</f>
        <v>E160-A</v>
      </c>
      <c r="AH181" s="111">
        <f>IF((LEN(Tabel1[[#This Row],[PPO code 2]])&lt;1),"",_xlfn.XLOOKUP(Tabel1[[#This Row],[PPO code 2]],Activiteitenoverzicht[PO - code],Activiteitenoverzicht[Jaar- freq],0))</f>
        <v>1</v>
      </c>
      <c r="AI181" s="121"/>
      <c r="AJ181" s="122" t="str">
        <f>_xlfn.XLOOKUP(Tabel1[[#This Row],[NLSfB]],OpnameTabel[NL-SfB],OpnameTabel[PPO3],"",0,1)&amp;""</f>
        <v>E170-A</v>
      </c>
      <c r="AK181" s="111">
        <f>IF((LEN(Tabel1[[#This Row],[PPO code 3]])&lt;1),"",_xlfn.XLOOKUP(Tabel1[[#This Row],[PPO code 3]],Activiteitenoverzicht[PO - code],Activiteitenoverzicht[Jaar- freq],0))</f>
        <v>1</v>
      </c>
      <c r="AL181" s="121"/>
      <c r="AM181" s="122" t="str">
        <f>_xlfn.XLOOKUP(Tabel1[[#This Row],[NLSfB]],OpnameTabel[NL-SfB],OpnameTabel[PPO4],"",0,1)&amp;""</f>
        <v/>
      </c>
      <c r="AN181" s="111" t="str">
        <f>IF((LEN(Tabel1[[#This Row],[PPO code 4]])&lt;1),"",_xlfn.XLOOKUP(Tabel1[[#This Row],[PPO code 4]],Activiteitenoverzicht[PO - code],Activiteitenoverzicht[Jaar- freq],0))</f>
        <v/>
      </c>
      <c r="AO181" s="121"/>
      <c r="AP181" s="123">
        <f>IF(ISNUMBER(Tabel1[[#This Row],[Freq 1]]),Tabel1[[#This Row],[Freq 1]]*Tabel1[[#This Row],[Prijs 1]],0)</f>
        <v>0</v>
      </c>
      <c r="AQ181" s="124">
        <f>IF(ISNUMBER(Tabel1[[#This Row],[Freq 2]]),Tabel1[[#This Row],[Freq 2]]*Tabel1[[#This Row],[Prijs 2]],0)</f>
        <v>0</v>
      </c>
      <c r="AR181" s="124">
        <f>IF(ISNUMBER(Tabel1[[#This Row],[Freq 3]]),Tabel1[[#This Row],[Freq 3]]*Tabel1[[#This Row],[Prijs 3]],0)</f>
        <v>0</v>
      </c>
      <c r="AS181" s="124">
        <f>IF(ISNUMBER(Tabel1[[#This Row],[Freq 4]]),Tabel1[[#This Row],[Freq 4]]*Tabel1[[#This Row],[Prijs 4]],0)</f>
        <v>0</v>
      </c>
      <c r="AT181" s="125">
        <f>SUM(Tabel1[[#This Row],[Totaal 1]:[Totaal 4]])</f>
        <v>0</v>
      </c>
    </row>
    <row r="182" spans="1:46" ht="14.25" customHeight="1" x14ac:dyDescent="0.2">
      <c r="A182" s="113">
        <v>2</v>
      </c>
      <c r="B182" s="32" t="s">
        <v>357</v>
      </c>
      <c r="C182" s="111" t="s">
        <v>358</v>
      </c>
      <c r="D182" s="32" t="s">
        <v>70</v>
      </c>
      <c r="E182" s="32">
        <v>11465</v>
      </c>
      <c r="F182" s="32" t="s">
        <v>469</v>
      </c>
      <c r="G182" s="32" t="s">
        <v>122</v>
      </c>
      <c r="H182" s="112" t="str">
        <f>_xlfn.XLOOKUP(Tabel1[[#This Row],[NLSfB]],OpnameTabel[NL-SfB],OpnameTabel[Omschrijving],"",0,1)</f>
        <v>(Hoofd)verdeelinrichting (groepenkast)</v>
      </c>
      <c r="I182" s="32" t="str">
        <f>_xlfn.XLOOKUP(Tabel1[[#This Row],[NLSfB]],OpnameTabel[NL-SfB],OpnameTabel[Categorie],"",0,1)</f>
        <v>Centrale elektrotechnische voorzieningen</v>
      </c>
      <c r="J182" s="32" t="s">
        <v>395</v>
      </c>
      <c r="K182" s="32" t="s">
        <v>470</v>
      </c>
      <c r="L182" s="32">
        <v>1</v>
      </c>
      <c r="M182" s="32">
        <v>2006</v>
      </c>
      <c r="N182" s="32" t="s">
        <v>437</v>
      </c>
      <c r="O182" s="32" t="s">
        <v>438</v>
      </c>
      <c r="P182" s="32" t="str">
        <f>_xlfn.XLOOKUP(Tabel1[[#This Row],[NLSfB]],OpnameTabel[NL-SfB],OpnameTabel[Kenmerkvraag 4],"",0,1)&amp;""</f>
        <v>Inom [A]</v>
      </c>
      <c r="Q182" s="33">
        <v>125</v>
      </c>
      <c r="R182" s="33" t="str">
        <f>_xlfn.XLOOKUP(Tabel1[[#This Row],[NLSfB]],OpnameTabel[NL-SfB],OpnameTabel[Kenmerkvraag 5],"",0,1)&amp;""</f>
        <v>Lichtgroepen [stuks]</v>
      </c>
      <c r="S182" s="33">
        <v>57</v>
      </c>
      <c r="T182" s="33" t="str">
        <f>_xlfn.XLOOKUP(Tabel1[[#This Row],[NLSfB]],OpnameTabel[NL-SfB],OpnameTabel[Kenmerkvraag 6],"",0,1)&amp;""</f>
        <v>Krachtgroepen [stuks]</v>
      </c>
      <c r="U182" s="33">
        <v>2</v>
      </c>
      <c r="V182" s="33" t="str">
        <f>_xlfn.XLOOKUP(Tabel1[[#This Row],[NLSfB]],OpnameTabel[NL-SfB],OpnameTabel[Kenmerkvraag 7],"",0,1)&amp;""</f>
        <v>Groepen acht. aardlek [stuks]</v>
      </c>
      <c r="W182" s="33" t="s">
        <v>77</v>
      </c>
      <c r="X182" s="33" t="str">
        <f>_xlfn.XLOOKUP(Tabel1[[#This Row],[NLSfB]],OpnameTabel[NL-SfB],OpnameTabel[Kenmerkvraag 8],"",0,1)&amp;""</f>
        <v>Overspanningsbeveiliging</v>
      </c>
      <c r="Y182" s="33" t="s">
        <v>77</v>
      </c>
      <c r="Z182" s="33" t="str">
        <f>_xlfn.XLOOKUP(Tabel1[[#This Row],[NLSfB]],OpnameTabel[NL-SfB],OpnameTabel[Kenmerkvraag 9],"",0,1)&amp;""</f>
        <v/>
      </c>
      <c r="AB182" s="33" t="str">
        <f>_xlfn.XLOOKUP(Tabel1[[#This Row],[NLSfB]],OpnameTabel[NL-SfB],OpnameTabel[Kenmerkvraag 10],"",0,1)&amp;""</f>
        <v/>
      </c>
      <c r="AD182" s="120" t="str">
        <f>_xlfn.XLOOKUP(Tabel1[[#This Row],[NLSfB]],OpnameTabel[NL-SfB],OpnameTabel[PPO1],"",0,1)&amp;""</f>
        <v>E030-A</v>
      </c>
      <c r="AE182" s="112">
        <f>IF((LEN(Tabel1[[#This Row],[PPO code 1]])&lt;1),"",_xlfn.XLOOKUP(Tabel1[[#This Row],[PPO code 1]],Activiteitenoverzicht[PO - code],Activiteitenoverzicht[Jaar- freq],0))</f>
        <v>0.2</v>
      </c>
      <c r="AF182" s="121"/>
      <c r="AG182" s="122" t="str">
        <f>_xlfn.XLOOKUP(Tabel1[[#This Row],[NLSfB]],OpnameTabel[NL-SfB],OpnameTabel[PPO2],"",0,1)&amp;""</f>
        <v>E160-A</v>
      </c>
      <c r="AH182" s="111">
        <f>IF((LEN(Tabel1[[#This Row],[PPO code 2]])&lt;1),"",_xlfn.XLOOKUP(Tabel1[[#This Row],[PPO code 2]],Activiteitenoverzicht[PO - code],Activiteitenoverzicht[Jaar- freq],0))</f>
        <v>1</v>
      </c>
      <c r="AI182" s="121"/>
      <c r="AJ182" s="122" t="str">
        <f>_xlfn.XLOOKUP(Tabel1[[#This Row],[NLSfB]],OpnameTabel[NL-SfB],OpnameTabel[PPO3],"",0,1)&amp;""</f>
        <v>E170-A</v>
      </c>
      <c r="AK182" s="111">
        <f>IF((LEN(Tabel1[[#This Row],[PPO code 3]])&lt;1),"",_xlfn.XLOOKUP(Tabel1[[#This Row],[PPO code 3]],Activiteitenoverzicht[PO - code],Activiteitenoverzicht[Jaar- freq],0))</f>
        <v>1</v>
      </c>
      <c r="AL182" s="121"/>
      <c r="AM182" s="122" t="str">
        <f>_xlfn.XLOOKUP(Tabel1[[#This Row],[NLSfB]],OpnameTabel[NL-SfB],OpnameTabel[PPO4],"",0,1)&amp;""</f>
        <v/>
      </c>
      <c r="AN182" s="111" t="str">
        <f>IF((LEN(Tabel1[[#This Row],[PPO code 4]])&lt;1),"",_xlfn.XLOOKUP(Tabel1[[#This Row],[PPO code 4]],Activiteitenoverzicht[PO - code],Activiteitenoverzicht[Jaar- freq],0))</f>
        <v/>
      </c>
      <c r="AO182" s="121"/>
      <c r="AP182" s="123">
        <f>IF(ISNUMBER(Tabel1[[#This Row],[Freq 1]]),Tabel1[[#This Row],[Freq 1]]*Tabel1[[#This Row],[Prijs 1]],0)</f>
        <v>0</v>
      </c>
      <c r="AQ182" s="124">
        <f>IF(ISNUMBER(Tabel1[[#This Row],[Freq 2]]),Tabel1[[#This Row],[Freq 2]]*Tabel1[[#This Row],[Prijs 2]],0)</f>
        <v>0</v>
      </c>
      <c r="AR182" s="124">
        <f>IF(ISNUMBER(Tabel1[[#This Row],[Freq 3]]),Tabel1[[#This Row],[Freq 3]]*Tabel1[[#This Row],[Prijs 3]],0)</f>
        <v>0</v>
      </c>
      <c r="AS182" s="124">
        <f>IF(ISNUMBER(Tabel1[[#This Row],[Freq 4]]),Tabel1[[#This Row],[Freq 4]]*Tabel1[[#This Row],[Prijs 4]],0)</f>
        <v>0</v>
      </c>
      <c r="AT182" s="125">
        <f>SUM(Tabel1[[#This Row],[Totaal 1]:[Totaal 4]])</f>
        <v>0</v>
      </c>
    </row>
    <row r="183" spans="1:46" ht="14.25" customHeight="1" x14ac:dyDescent="0.2">
      <c r="A183" s="113">
        <v>2</v>
      </c>
      <c r="B183" s="32" t="s">
        <v>357</v>
      </c>
      <c r="C183" s="111" t="s">
        <v>358</v>
      </c>
      <c r="D183" s="32" t="s">
        <v>70</v>
      </c>
      <c r="E183" s="32">
        <v>11465</v>
      </c>
      <c r="F183" s="32" t="s">
        <v>471</v>
      </c>
      <c r="G183" s="32" t="s">
        <v>122</v>
      </c>
      <c r="H183" s="112" t="str">
        <f>_xlfn.XLOOKUP(Tabel1[[#This Row],[NLSfB]],OpnameTabel[NL-SfB],OpnameTabel[Omschrijving],"",0,1)</f>
        <v>(Hoofd)verdeelinrichting (groepenkast)</v>
      </c>
      <c r="I183" s="32" t="str">
        <f>_xlfn.XLOOKUP(Tabel1[[#This Row],[NLSfB]],OpnameTabel[NL-SfB],OpnameTabel[Categorie],"",0,1)</f>
        <v>Centrale elektrotechnische voorzieningen</v>
      </c>
      <c r="J183" s="32" t="s">
        <v>107</v>
      </c>
      <c r="K183" s="32" t="s">
        <v>472</v>
      </c>
      <c r="L183" s="32">
        <v>1</v>
      </c>
      <c r="M183" s="32">
        <v>1992</v>
      </c>
      <c r="N183" s="32" t="s">
        <v>437</v>
      </c>
      <c r="O183" s="32" t="s">
        <v>438</v>
      </c>
      <c r="P183" s="32" t="str">
        <f>_xlfn.XLOOKUP(Tabel1[[#This Row],[NLSfB]],OpnameTabel[NL-SfB],OpnameTabel[Kenmerkvraag 4],"",0,1)&amp;""</f>
        <v>Inom [A]</v>
      </c>
      <c r="Q183" s="33">
        <v>125</v>
      </c>
      <c r="R183" s="33" t="str">
        <f>_xlfn.XLOOKUP(Tabel1[[#This Row],[NLSfB]],OpnameTabel[NL-SfB],OpnameTabel[Kenmerkvraag 5],"",0,1)&amp;""</f>
        <v>Lichtgroepen [stuks]</v>
      </c>
      <c r="S183" s="33">
        <v>30</v>
      </c>
      <c r="T183" s="33" t="str">
        <f>_xlfn.XLOOKUP(Tabel1[[#This Row],[NLSfB]],OpnameTabel[NL-SfB],OpnameTabel[Kenmerkvraag 6],"",0,1)&amp;""</f>
        <v>Krachtgroepen [stuks]</v>
      </c>
      <c r="U183" s="33">
        <v>4</v>
      </c>
      <c r="V183" s="33" t="str">
        <f>_xlfn.XLOOKUP(Tabel1[[#This Row],[NLSfB]],OpnameTabel[NL-SfB],OpnameTabel[Kenmerkvraag 7],"",0,1)&amp;""</f>
        <v>Groepen acht. aardlek [stuks]</v>
      </c>
      <c r="W183" s="33">
        <v>1</v>
      </c>
      <c r="X183" s="33" t="str">
        <f>_xlfn.XLOOKUP(Tabel1[[#This Row],[NLSfB]],OpnameTabel[NL-SfB],OpnameTabel[Kenmerkvraag 8],"",0,1)&amp;""</f>
        <v>Overspanningsbeveiliging</v>
      </c>
      <c r="Y183" s="33" t="s">
        <v>77</v>
      </c>
      <c r="Z183" s="33" t="str">
        <f>_xlfn.XLOOKUP(Tabel1[[#This Row],[NLSfB]],OpnameTabel[NL-SfB],OpnameTabel[Kenmerkvraag 9],"",0,1)&amp;""</f>
        <v/>
      </c>
      <c r="AB183" s="33" t="str">
        <f>_xlfn.XLOOKUP(Tabel1[[#This Row],[NLSfB]],OpnameTabel[NL-SfB],OpnameTabel[Kenmerkvraag 10],"",0,1)&amp;""</f>
        <v/>
      </c>
      <c r="AD183" s="120" t="str">
        <f>_xlfn.XLOOKUP(Tabel1[[#This Row],[NLSfB]],OpnameTabel[NL-SfB],OpnameTabel[PPO1],"",0,1)&amp;""</f>
        <v>E030-A</v>
      </c>
      <c r="AE183" s="112">
        <f>IF((LEN(Tabel1[[#This Row],[PPO code 1]])&lt;1),"",_xlfn.XLOOKUP(Tabel1[[#This Row],[PPO code 1]],Activiteitenoverzicht[PO - code],Activiteitenoverzicht[Jaar- freq],0))</f>
        <v>0.2</v>
      </c>
      <c r="AF183" s="121"/>
      <c r="AG183" s="122" t="str">
        <f>_xlfn.XLOOKUP(Tabel1[[#This Row],[NLSfB]],OpnameTabel[NL-SfB],OpnameTabel[PPO2],"",0,1)&amp;""</f>
        <v>E160-A</v>
      </c>
      <c r="AH183" s="111">
        <f>IF((LEN(Tabel1[[#This Row],[PPO code 2]])&lt;1),"",_xlfn.XLOOKUP(Tabel1[[#This Row],[PPO code 2]],Activiteitenoverzicht[PO - code],Activiteitenoverzicht[Jaar- freq],0))</f>
        <v>1</v>
      </c>
      <c r="AI183" s="121"/>
      <c r="AJ183" s="122" t="str">
        <f>_xlfn.XLOOKUP(Tabel1[[#This Row],[NLSfB]],OpnameTabel[NL-SfB],OpnameTabel[PPO3],"",0,1)&amp;""</f>
        <v>E170-A</v>
      </c>
      <c r="AK183" s="111">
        <f>IF((LEN(Tabel1[[#This Row],[PPO code 3]])&lt;1),"",_xlfn.XLOOKUP(Tabel1[[#This Row],[PPO code 3]],Activiteitenoverzicht[PO - code],Activiteitenoverzicht[Jaar- freq],0))</f>
        <v>1</v>
      </c>
      <c r="AL183" s="121"/>
      <c r="AM183" s="122" t="str">
        <f>_xlfn.XLOOKUP(Tabel1[[#This Row],[NLSfB]],OpnameTabel[NL-SfB],OpnameTabel[PPO4],"",0,1)&amp;""</f>
        <v/>
      </c>
      <c r="AN183" s="111" t="str">
        <f>IF((LEN(Tabel1[[#This Row],[PPO code 4]])&lt;1),"",_xlfn.XLOOKUP(Tabel1[[#This Row],[PPO code 4]],Activiteitenoverzicht[PO - code],Activiteitenoverzicht[Jaar- freq],0))</f>
        <v/>
      </c>
      <c r="AO183" s="121"/>
      <c r="AP183" s="123">
        <f>IF(ISNUMBER(Tabel1[[#This Row],[Freq 1]]),Tabel1[[#This Row],[Freq 1]]*Tabel1[[#This Row],[Prijs 1]],0)</f>
        <v>0</v>
      </c>
      <c r="AQ183" s="124">
        <f>IF(ISNUMBER(Tabel1[[#This Row],[Freq 2]]),Tabel1[[#This Row],[Freq 2]]*Tabel1[[#This Row],[Prijs 2]],0)</f>
        <v>0</v>
      </c>
      <c r="AR183" s="124">
        <f>IF(ISNUMBER(Tabel1[[#This Row],[Freq 3]]),Tabel1[[#This Row],[Freq 3]]*Tabel1[[#This Row],[Prijs 3]],0)</f>
        <v>0</v>
      </c>
      <c r="AS183" s="124">
        <f>IF(ISNUMBER(Tabel1[[#This Row],[Freq 4]]),Tabel1[[#This Row],[Freq 4]]*Tabel1[[#This Row],[Prijs 4]],0)</f>
        <v>0</v>
      </c>
      <c r="AT183" s="125">
        <f>SUM(Tabel1[[#This Row],[Totaal 1]:[Totaal 4]])</f>
        <v>0</v>
      </c>
    </row>
    <row r="184" spans="1:46" ht="14.25" customHeight="1" x14ac:dyDescent="0.2">
      <c r="A184" s="113">
        <v>2</v>
      </c>
      <c r="B184" s="32" t="s">
        <v>357</v>
      </c>
      <c r="C184" s="111" t="s">
        <v>358</v>
      </c>
      <c r="D184" s="32" t="s">
        <v>70</v>
      </c>
      <c r="E184" s="32">
        <v>11465</v>
      </c>
      <c r="F184" s="32" t="s">
        <v>473</v>
      </c>
      <c r="G184" s="32" t="s">
        <v>79</v>
      </c>
      <c r="H184" s="112" t="str">
        <f>_xlfn.XLOOKUP(Tabel1[[#This Row],[NLSfB]],OpnameTabel[NL-SfB],OpnameTabel[Omschrijving],"",0,1)</f>
        <v>Elektrische boiler</v>
      </c>
      <c r="I184" s="32" t="str">
        <f>_xlfn.XLOOKUP(Tabel1[[#This Row],[NLSfB]],OpnameTabel[NL-SfB],OpnameTabel[Categorie],"",0,1)</f>
        <v>Water</v>
      </c>
      <c r="J184" s="32" t="s">
        <v>382</v>
      </c>
      <c r="L184" s="32">
        <v>1</v>
      </c>
      <c r="M184" s="32">
        <v>2014</v>
      </c>
      <c r="N184" s="32" t="s">
        <v>81</v>
      </c>
      <c r="O184" s="32" t="s">
        <v>449</v>
      </c>
      <c r="P184" s="32" t="str">
        <f>_xlfn.XLOOKUP(Tabel1[[#This Row],[NLSfB]],OpnameTabel[NL-SfB],OpnameTabel[Kenmerkvraag 4],"",0,1)&amp;""</f>
        <v>Inhoud [L]</v>
      </c>
      <c r="Q184" s="33" t="s">
        <v>474</v>
      </c>
      <c r="R184" s="33" t="str">
        <f>_xlfn.XLOOKUP(Tabel1[[#This Row],[NLSfB]],OpnameTabel[NL-SfB],OpnameTabel[Kenmerkvraag 5],"",0,1)&amp;""</f>
        <v>Vermogen [kW]</v>
      </c>
      <c r="S184" s="33">
        <v>2.2000000000000002</v>
      </c>
      <c r="T184" s="33" t="str">
        <f>_xlfn.XLOOKUP(Tabel1[[#This Row],[NLSfB]],OpnameTabel[NL-SfB],OpnameTabel[Kenmerkvraag 6],"",0,1)&amp;""</f>
        <v/>
      </c>
      <c r="V184" s="33" t="str">
        <f>_xlfn.XLOOKUP(Tabel1[[#This Row],[NLSfB]],OpnameTabel[NL-SfB],OpnameTabel[Kenmerkvraag 7],"",0,1)&amp;""</f>
        <v/>
      </c>
      <c r="X184" s="33" t="str">
        <f>_xlfn.XLOOKUP(Tabel1[[#This Row],[NLSfB]],OpnameTabel[NL-SfB],OpnameTabel[Kenmerkvraag 8],"",0,1)&amp;""</f>
        <v/>
      </c>
      <c r="Z184" s="33" t="str">
        <f>_xlfn.XLOOKUP(Tabel1[[#This Row],[NLSfB]],OpnameTabel[NL-SfB],OpnameTabel[Kenmerkvraag 9],"",0,1)&amp;""</f>
        <v/>
      </c>
      <c r="AB184" s="33" t="str">
        <f>_xlfn.XLOOKUP(Tabel1[[#This Row],[NLSfB]],OpnameTabel[NL-SfB],OpnameTabel[Kenmerkvraag 10],"",0,1)&amp;""</f>
        <v/>
      </c>
      <c r="AD184" s="120" t="str">
        <f>_xlfn.XLOOKUP(Tabel1[[#This Row],[NLSfB]],OpnameTabel[NL-SfB],OpnameTabel[PPO1],"",0,1)&amp;""</f>
        <v>WTR030-A</v>
      </c>
      <c r="AE184" s="112">
        <f>IF((LEN(Tabel1[[#This Row],[PPO code 1]])&lt;1),"",_xlfn.XLOOKUP(Tabel1[[#This Row],[PPO code 1]],Activiteitenoverzicht[PO - code],Activiteitenoverzicht[Jaar- freq],0))</f>
        <v>1</v>
      </c>
      <c r="AF184" s="121"/>
      <c r="AG184" s="122" t="str">
        <f>_xlfn.XLOOKUP(Tabel1[[#This Row],[NLSfB]],OpnameTabel[NL-SfB],OpnameTabel[PPO2],"",0,1)&amp;""</f>
        <v/>
      </c>
      <c r="AH184" s="111" t="str">
        <f>IF((LEN(Tabel1[[#This Row],[PPO code 2]])&lt;1),"",_xlfn.XLOOKUP(Tabel1[[#This Row],[PPO code 2]],Activiteitenoverzicht[PO - code],Activiteitenoverzicht[Jaar- freq],0))</f>
        <v/>
      </c>
      <c r="AI184" s="121"/>
      <c r="AJ184" s="122" t="str">
        <f>_xlfn.XLOOKUP(Tabel1[[#This Row],[NLSfB]],OpnameTabel[NL-SfB],OpnameTabel[PPO3],"",0,1)&amp;""</f>
        <v/>
      </c>
      <c r="AK184" s="111" t="str">
        <f>IF((LEN(Tabel1[[#This Row],[PPO code 3]])&lt;1),"",_xlfn.XLOOKUP(Tabel1[[#This Row],[PPO code 3]],Activiteitenoverzicht[PO - code],Activiteitenoverzicht[Jaar- freq],0))</f>
        <v/>
      </c>
      <c r="AL184" s="121"/>
      <c r="AM184" s="122" t="str">
        <f>_xlfn.XLOOKUP(Tabel1[[#This Row],[NLSfB]],OpnameTabel[NL-SfB],OpnameTabel[PPO4],"",0,1)&amp;""</f>
        <v/>
      </c>
      <c r="AN184" s="111" t="str">
        <f>IF((LEN(Tabel1[[#This Row],[PPO code 4]])&lt;1),"",_xlfn.XLOOKUP(Tabel1[[#This Row],[PPO code 4]],Activiteitenoverzicht[PO - code],Activiteitenoverzicht[Jaar- freq],0))</f>
        <v/>
      </c>
      <c r="AO184" s="121"/>
      <c r="AP184" s="123">
        <f>IF(ISNUMBER(Tabel1[[#This Row],[Freq 1]]),Tabel1[[#This Row],[Freq 1]]*Tabel1[[#This Row],[Prijs 1]],0)</f>
        <v>0</v>
      </c>
      <c r="AQ184" s="124">
        <f>IF(ISNUMBER(Tabel1[[#This Row],[Freq 2]]),Tabel1[[#This Row],[Freq 2]]*Tabel1[[#This Row],[Prijs 2]],0)</f>
        <v>0</v>
      </c>
      <c r="AR184" s="124">
        <f>IF(ISNUMBER(Tabel1[[#This Row],[Freq 3]]),Tabel1[[#This Row],[Freq 3]]*Tabel1[[#This Row],[Prijs 3]],0)</f>
        <v>0</v>
      </c>
      <c r="AS184" s="124">
        <f>IF(ISNUMBER(Tabel1[[#This Row],[Freq 4]]),Tabel1[[#This Row],[Freq 4]]*Tabel1[[#This Row],[Prijs 4]],0)</f>
        <v>0</v>
      </c>
      <c r="AT184" s="125">
        <f>SUM(Tabel1[[#This Row],[Totaal 1]:[Totaal 4]])</f>
        <v>0</v>
      </c>
    </row>
    <row r="185" spans="1:46" ht="14.25" customHeight="1" x14ac:dyDescent="0.2">
      <c r="A185" s="113">
        <v>2</v>
      </c>
      <c r="B185" s="32" t="s">
        <v>357</v>
      </c>
      <c r="C185" s="111" t="s">
        <v>358</v>
      </c>
      <c r="D185" s="32" t="s">
        <v>70</v>
      </c>
      <c r="E185" s="32">
        <v>11465</v>
      </c>
      <c r="F185" s="32" t="s">
        <v>475</v>
      </c>
      <c r="G185" s="32" t="s">
        <v>122</v>
      </c>
      <c r="H185" s="112" t="str">
        <f>_xlfn.XLOOKUP(Tabel1[[#This Row],[NLSfB]],OpnameTabel[NL-SfB],OpnameTabel[Omschrijving],"",0,1)</f>
        <v>(Hoofd)verdeelinrichting (groepenkast)</v>
      </c>
      <c r="I185" s="32" t="str">
        <f>_xlfn.XLOOKUP(Tabel1[[#This Row],[NLSfB]],OpnameTabel[NL-SfB],OpnameTabel[Categorie],"",0,1)</f>
        <v>Centrale elektrotechnische voorzieningen</v>
      </c>
      <c r="J185" s="32" t="s">
        <v>476</v>
      </c>
      <c r="L185" s="32">
        <v>1</v>
      </c>
      <c r="M185" s="32">
        <v>2006</v>
      </c>
      <c r="N185" s="32" t="s">
        <v>111</v>
      </c>
      <c r="O185" s="32" t="s">
        <v>77</v>
      </c>
      <c r="P185" s="32" t="str">
        <f>_xlfn.XLOOKUP(Tabel1[[#This Row],[NLSfB]],OpnameTabel[NL-SfB],OpnameTabel[Kenmerkvraag 4],"",0,1)&amp;""</f>
        <v>Inom [A]</v>
      </c>
      <c r="Q185" s="33">
        <v>63</v>
      </c>
      <c r="R185" s="33" t="str">
        <f>_xlfn.XLOOKUP(Tabel1[[#This Row],[NLSfB]],OpnameTabel[NL-SfB],OpnameTabel[Kenmerkvraag 5],"",0,1)&amp;""</f>
        <v>Lichtgroepen [stuks]</v>
      </c>
      <c r="S185" s="33">
        <v>18</v>
      </c>
      <c r="T185" s="33" t="str">
        <f>_xlfn.XLOOKUP(Tabel1[[#This Row],[NLSfB]],OpnameTabel[NL-SfB],OpnameTabel[Kenmerkvraag 6],"",0,1)&amp;""</f>
        <v>Krachtgroepen [stuks]</v>
      </c>
      <c r="U185" s="33">
        <v>5</v>
      </c>
      <c r="V185" s="33" t="str">
        <f>_xlfn.XLOOKUP(Tabel1[[#This Row],[NLSfB]],OpnameTabel[NL-SfB],OpnameTabel[Kenmerkvraag 7],"",0,1)&amp;""</f>
        <v>Groepen acht. aardlek [stuks]</v>
      </c>
      <c r="W185" s="33" t="s">
        <v>77</v>
      </c>
      <c r="X185" s="33" t="str">
        <f>_xlfn.XLOOKUP(Tabel1[[#This Row],[NLSfB]],OpnameTabel[NL-SfB],OpnameTabel[Kenmerkvraag 8],"",0,1)&amp;""</f>
        <v>Overspanningsbeveiliging</v>
      </c>
      <c r="Y185" s="33" t="s">
        <v>77</v>
      </c>
      <c r="Z185" s="33" t="str">
        <f>_xlfn.XLOOKUP(Tabel1[[#This Row],[NLSfB]],OpnameTabel[NL-SfB],OpnameTabel[Kenmerkvraag 9],"",0,1)&amp;""</f>
        <v/>
      </c>
      <c r="AB185" s="33" t="str">
        <f>_xlfn.XLOOKUP(Tabel1[[#This Row],[NLSfB]],OpnameTabel[NL-SfB],OpnameTabel[Kenmerkvraag 10],"",0,1)&amp;""</f>
        <v/>
      </c>
      <c r="AD185" s="120" t="str">
        <f>_xlfn.XLOOKUP(Tabel1[[#This Row],[NLSfB]],OpnameTabel[NL-SfB],OpnameTabel[PPO1],"",0,1)&amp;""</f>
        <v>E030-A</v>
      </c>
      <c r="AE185" s="112">
        <f>IF((LEN(Tabel1[[#This Row],[PPO code 1]])&lt;1),"",_xlfn.XLOOKUP(Tabel1[[#This Row],[PPO code 1]],Activiteitenoverzicht[PO - code],Activiteitenoverzicht[Jaar- freq],0))</f>
        <v>0.2</v>
      </c>
      <c r="AF185" s="121"/>
      <c r="AG185" s="122" t="str">
        <f>_xlfn.XLOOKUP(Tabel1[[#This Row],[NLSfB]],OpnameTabel[NL-SfB],OpnameTabel[PPO2],"",0,1)&amp;""</f>
        <v>E160-A</v>
      </c>
      <c r="AH185" s="111">
        <f>IF((LEN(Tabel1[[#This Row],[PPO code 2]])&lt;1),"",_xlfn.XLOOKUP(Tabel1[[#This Row],[PPO code 2]],Activiteitenoverzicht[PO - code],Activiteitenoverzicht[Jaar- freq],0))</f>
        <v>1</v>
      </c>
      <c r="AI185" s="121"/>
      <c r="AJ185" s="122" t="str">
        <f>_xlfn.XLOOKUP(Tabel1[[#This Row],[NLSfB]],OpnameTabel[NL-SfB],OpnameTabel[PPO3],"",0,1)&amp;""</f>
        <v>E170-A</v>
      </c>
      <c r="AK185" s="111">
        <f>IF((LEN(Tabel1[[#This Row],[PPO code 3]])&lt;1),"",_xlfn.XLOOKUP(Tabel1[[#This Row],[PPO code 3]],Activiteitenoverzicht[PO - code],Activiteitenoverzicht[Jaar- freq],0))</f>
        <v>1</v>
      </c>
      <c r="AL185" s="121"/>
      <c r="AM185" s="122" t="str">
        <f>_xlfn.XLOOKUP(Tabel1[[#This Row],[NLSfB]],OpnameTabel[NL-SfB],OpnameTabel[PPO4],"",0,1)&amp;""</f>
        <v/>
      </c>
      <c r="AN185" s="111" t="str">
        <f>IF((LEN(Tabel1[[#This Row],[PPO code 4]])&lt;1),"",_xlfn.XLOOKUP(Tabel1[[#This Row],[PPO code 4]],Activiteitenoverzicht[PO - code],Activiteitenoverzicht[Jaar- freq],0))</f>
        <v/>
      </c>
      <c r="AO185" s="121"/>
      <c r="AP185" s="123">
        <f>IF(ISNUMBER(Tabel1[[#This Row],[Freq 1]]),Tabel1[[#This Row],[Freq 1]]*Tabel1[[#This Row],[Prijs 1]],0)</f>
        <v>0</v>
      </c>
      <c r="AQ185" s="124">
        <f>IF(ISNUMBER(Tabel1[[#This Row],[Freq 2]]),Tabel1[[#This Row],[Freq 2]]*Tabel1[[#This Row],[Prijs 2]],0)</f>
        <v>0</v>
      </c>
      <c r="AR185" s="124">
        <f>IF(ISNUMBER(Tabel1[[#This Row],[Freq 3]]),Tabel1[[#This Row],[Freq 3]]*Tabel1[[#This Row],[Prijs 3]],0)</f>
        <v>0</v>
      </c>
      <c r="AS185" s="124">
        <f>IF(ISNUMBER(Tabel1[[#This Row],[Freq 4]]),Tabel1[[#This Row],[Freq 4]]*Tabel1[[#This Row],[Prijs 4]],0)</f>
        <v>0</v>
      </c>
      <c r="AT185" s="125">
        <f>SUM(Tabel1[[#This Row],[Totaal 1]:[Totaal 4]])</f>
        <v>0</v>
      </c>
    </row>
    <row r="186" spans="1:46" ht="14.25" customHeight="1" x14ac:dyDescent="0.2">
      <c r="A186" s="113">
        <v>2</v>
      </c>
      <c r="B186" s="32" t="s">
        <v>357</v>
      </c>
      <c r="C186" s="111" t="s">
        <v>358</v>
      </c>
      <c r="D186" s="32" t="s">
        <v>70</v>
      </c>
      <c r="E186" s="32">
        <v>11465</v>
      </c>
      <c r="F186" s="32" t="s">
        <v>477</v>
      </c>
      <c r="G186" s="32" t="s">
        <v>122</v>
      </c>
      <c r="H186" s="112" t="str">
        <f>_xlfn.XLOOKUP(Tabel1[[#This Row],[NLSfB]],OpnameTabel[NL-SfB],OpnameTabel[Omschrijving],"",0,1)</f>
        <v>(Hoofd)verdeelinrichting (groepenkast)</v>
      </c>
      <c r="I186" s="32" t="str">
        <f>_xlfn.XLOOKUP(Tabel1[[#This Row],[NLSfB]],OpnameTabel[NL-SfB],OpnameTabel[Categorie],"",0,1)</f>
        <v>Centrale elektrotechnische voorzieningen</v>
      </c>
      <c r="J186" s="32" t="s">
        <v>107</v>
      </c>
      <c r="K186" s="32" t="s">
        <v>478</v>
      </c>
      <c r="L186" s="32">
        <v>1</v>
      </c>
      <c r="M186" s="32">
        <v>1992</v>
      </c>
      <c r="N186" s="32" t="s">
        <v>437</v>
      </c>
      <c r="O186" s="32" t="s">
        <v>438</v>
      </c>
      <c r="P186" s="32" t="str">
        <f>_xlfn.XLOOKUP(Tabel1[[#This Row],[NLSfB]],OpnameTabel[NL-SfB],OpnameTabel[Kenmerkvraag 4],"",0,1)&amp;""</f>
        <v>Inom [A]</v>
      </c>
      <c r="Q186" s="33">
        <v>63</v>
      </c>
      <c r="R186" s="33" t="str">
        <f>_xlfn.XLOOKUP(Tabel1[[#This Row],[NLSfB]],OpnameTabel[NL-SfB],OpnameTabel[Kenmerkvraag 5],"",0,1)&amp;""</f>
        <v>Lichtgroepen [stuks]</v>
      </c>
      <c r="S186" s="33">
        <v>5</v>
      </c>
      <c r="T186" s="33" t="str">
        <f>_xlfn.XLOOKUP(Tabel1[[#This Row],[NLSfB]],OpnameTabel[NL-SfB],OpnameTabel[Kenmerkvraag 6],"",0,1)&amp;""</f>
        <v>Krachtgroepen [stuks]</v>
      </c>
      <c r="U186" s="33">
        <v>5</v>
      </c>
      <c r="V186" s="33" t="str">
        <f>_xlfn.XLOOKUP(Tabel1[[#This Row],[NLSfB]],OpnameTabel[NL-SfB],OpnameTabel[Kenmerkvraag 7],"",0,1)&amp;""</f>
        <v>Groepen acht. aardlek [stuks]</v>
      </c>
      <c r="W186" s="33">
        <v>4</v>
      </c>
      <c r="X186" s="33" t="str">
        <f>_xlfn.XLOOKUP(Tabel1[[#This Row],[NLSfB]],OpnameTabel[NL-SfB],OpnameTabel[Kenmerkvraag 8],"",0,1)&amp;""</f>
        <v>Overspanningsbeveiliging</v>
      </c>
      <c r="Y186" s="33" t="s">
        <v>77</v>
      </c>
      <c r="Z186" s="33" t="str">
        <f>_xlfn.XLOOKUP(Tabel1[[#This Row],[NLSfB]],OpnameTabel[NL-SfB],OpnameTabel[Kenmerkvraag 9],"",0,1)&amp;""</f>
        <v/>
      </c>
      <c r="AB186" s="33" t="str">
        <f>_xlfn.XLOOKUP(Tabel1[[#This Row],[NLSfB]],OpnameTabel[NL-SfB],OpnameTabel[Kenmerkvraag 10],"",0,1)&amp;""</f>
        <v/>
      </c>
      <c r="AD186" s="120" t="str">
        <f>_xlfn.XLOOKUP(Tabel1[[#This Row],[NLSfB]],OpnameTabel[NL-SfB],OpnameTabel[PPO1],"",0,1)&amp;""</f>
        <v>E030-A</v>
      </c>
      <c r="AE186" s="112">
        <f>IF((LEN(Tabel1[[#This Row],[PPO code 1]])&lt;1),"",_xlfn.XLOOKUP(Tabel1[[#This Row],[PPO code 1]],Activiteitenoverzicht[PO - code],Activiteitenoverzicht[Jaar- freq],0))</f>
        <v>0.2</v>
      </c>
      <c r="AF186" s="121"/>
      <c r="AG186" s="122" t="str">
        <f>_xlfn.XLOOKUP(Tabel1[[#This Row],[NLSfB]],OpnameTabel[NL-SfB],OpnameTabel[PPO2],"",0,1)&amp;""</f>
        <v>E160-A</v>
      </c>
      <c r="AH186" s="111">
        <f>IF((LEN(Tabel1[[#This Row],[PPO code 2]])&lt;1),"",_xlfn.XLOOKUP(Tabel1[[#This Row],[PPO code 2]],Activiteitenoverzicht[PO - code],Activiteitenoverzicht[Jaar- freq],0))</f>
        <v>1</v>
      </c>
      <c r="AI186" s="121"/>
      <c r="AJ186" s="122" t="str">
        <f>_xlfn.XLOOKUP(Tabel1[[#This Row],[NLSfB]],OpnameTabel[NL-SfB],OpnameTabel[PPO3],"",0,1)&amp;""</f>
        <v>E170-A</v>
      </c>
      <c r="AK186" s="111">
        <f>IF((LEN(Tabel1[[#This Row],[PPO code 3]])&lt;1),"",_xlfn.XLOOKUP(Tabel1[[#This Row],[PPO code 3]],Activiteitenoverzicht[PO - code],Activiteitenoverzicht[Jaar- freq],0))</f>
        <v>1</v>
      </c>
      <c r="AL186" s="121"/>
      <c r="AM186" s="122" t="str">
        <f>_xlfn.XLOOKUP(Tabel1[[#This Row],[NLSfB]],OpnameTabel[NL-SfB],OpnameTabel[PPO4],"",0,1)&amp;""</f>
        <v/>
      </c>
      <c r="AN186" s="111" t="str">
        <f>IF((LEN(Tabel1[[#This Row],[PPO code 4]])&lt;1),"",_xlfn.XLOOKUP(Tabel1[[#This Row],[PPO code 4]],Activiteitenoverzicht[PO - code],Activiteitenoverzicht[Jaar- freq],0))</f>
        <v/>
      </c>
      <c r="AO186" s="121"/>
      <c r="AP186" s="123">
        <f>IF(ISNUMBER(Tabel1[[#This Row],[Freq 1]]),Tabel1[[#This Row],[Freq 1]]*Tabel1[[#This Row],[Prijs 1]],0)</f>
        <v>0</v>
      </c>
      <c r="AQ186" s="124">
        <f>IF(ISNUMBER(Tabel1[[#This Row],[Freq 2]]),Tabel1[[#This Row],[Freq 2]]*Tabel1[[#This Row],[Prijs 2]],0)</f>
        <v>0</v>
      </c>
      <c r="AR186" s="124">
        <f>IF(ISNUMBER(Tabel1[[#This Row],[Freq 3]]),Tabel1[[#This Row],[Freq 3]]*Tabel1[[#This Row],[Prijs 3]],0)</f>
        <v>0</v>
      </c>
      <c r="AS186" s="124">
        <f>IF(ISNUMBER(Tabel1[[#This Row],[Freq 4]]),Tabel1[[#This Row],[Freq 4]]*Tabel1[[#This Row],[Prijs 4]],0)</f>
        <v>0</v>
      </c>
      <c r="AT186" s="125">
        <f>SUM(Tabel1[[#This Row],[Totaal 1]:[Totaal 4]])</f>
        <v>0</v>
      </c>
    </row>
    <row r="187" spans="1:46" ht="14.25" customHeight="1" x14ac:dyDescent="0.2">
      <c r="A187" s="113">
        <v>2</v>
      </c>
      <c r="B187" s="32" t="s">
        <v>357</v>
      </c>
      <c r="C187" s="111" t="s">
        <v>358</v>
      </c>
      <c r="D187" s="32" t="s">
        <v>70</v>
      </c>
      <c r="E187" s="32">
        <v>11465</v>
      </c>
      <c r="F187" s="32" t="s">
        <v>479</v>
      </c>
      <c r="G187" s="32" t="s">
        <v>122</v>
      </c>
      <c r="H187" s="112" t="str">
        <f>_xlfn.XLOOKUP(Tabel1[[#This Row],[NLSfB]],OpnameTabel[NL-SfB],OpnameTabel[Omschrijving],"",0,1)</f>
        <v>(Hoofd)verdeelinrichting (groepenkast)</v>
      </c>
      <c r="I187" s="32" t="str">
        <f>_xlfn.XLOOKUP(Tabel1[[#This Row],[NLSfB]],OpnameTabel[NL-SfB],OpnameTabel[Categorie],"",0,1)</f>
        <v>Centrale elektrotechnische voorzieningen</v>
      </c>
      <c r="J187" s="32" t="s">
        <v>107</v>
      </c>
      <c r="K187" s="32" t="s">
        <v>480</v>
      </c>
      <c r="L187" s="32">
        <v>1</v>
      </c>
      <c r="M187" s="32">
        <v>2006</v>
      </c>
      <c r="N187" s="32" t="s">
        <v>127</v>
      </c>
      <c r="O187" s="32" t="s">
        <v>124</v>
      </c>
      <c r="P187" s="32" t="str">
        <f>_xlfn.XLOOKUP(Tabel1[[#This Row],[NLSfB]],OpnameTabel[NL-SfB],OpnameTabel[Kenmerkvraag 4],"",0,1)&amp;""</f>
        <v>Inom [A]</v>
      </c>
      <c r="Q187" s="33">
        <v>40</v>
      </c>
      <c r="R187" s="33" t="str">
        <f>_xlfn.XLOOKUP(Tabel1[[#This Row],[NLSfB]],OpnameTabel[NL-SfB],OpnameTabel[Kenmerkvraag 5],"",0,1)&amp;""</f>
        <v>Lichtgroepen [stuks]</v>
      </c>
      <c r="S187" s="33">
        <v>10</v>
      </c>
      <c r="T187" s="33" t="str">
        <f>_xlfn.XLOOKUP(Tabel1[[#This Row],[NLSfB]],OpnameTabel[NL-SfB],OpnameTabel[Kenmerkvraag 6],"",0,1)&amp;""</f>
        <v>Krachtgroepen [stuks]</v>
      </c>
      <c r="U187" s="33">
        <v>1</v>
      </c>
      <c r="V187" s="33" t="str">
        <f>_xlfn.XLOOKUP(Tabel1[[#This Row],[NLSfB]],OpnameTabel[NL-SfB],OpnameTabel[Kenmerkvraag 7],"",0,1)&amp;""</f>
        <v>Groepen acht. aardlek [stuks]</v>
      </c>
      <c r="W187" s="33">
        <v>3</v>
      </c>
      <c r="X187" s="33" t="str">
        <f>_xlfn.XLOOKUP(Tabel1[[#This Row],[NLSfB]],OpnameTabel[NL-SfB],OpnameTabel[Kenmerkvraag 8],"",0,1)&amp;""</f>
        <v>Overspanningsbeveiliging</v>
      </c>
      <c r="Y187" s="33" t="s">
        <v>77</v>
      </c>
      <c r="Z187" s="33" t="str">
        <f>_xlfn.XLOOKUP(Tabel1[[#This Row],[NLSfB]],OpnameTabel[NL-SfB],OpnameTabel[Kenmerkvraag 9],"",0,1)&amp;""</f>
        <v/>
      </c>
      <c r="AB187" s="33" t="str">
        <f>_xlfn.XLOOKUP(Tabel1[[#This Row],[NLSfB]],OpnameTabel[NL-SfB],OpnameTabel[Kenmerkvraag 10],"",0,1)&amp;""</f>
        <v/>
      </c>
      <c r="AD187" s="120" t="str">
        <f>_xlfn.XLOOKUP(Tabel1[[#This Row],[NLSfB]],OpnameTabel[NL-SfB],OpnameTabel[PPO1],"",0,1)&amp;""</f>
        <v>E030-A</v>
      </c>
      <c r="AE187" s="112">
        <f>IF((LEN(Tabel1[[#This Row],[PPO code 1]])&lt;1),"",_xlfn.XLOOKUP(Tabel1[[#This Row],[PPO code 1]],Activiteitenoverzicht[PO - code],Activiteitenoverzicht[Jaar- freq],0))</f>
        <v>0.2</v>
      </c>
      <c r="AF187" s="121"/>
      <c r="AG187" s="122" t="str">
        <f>_xlfn.XLOOKUP(Tabel1[[#This Row],[NLSfB]],OpnameTabel[NL-SfB],OpnameTabel[PPO2],"",0,1)&amp;""</f>
        <v>E160-A</v>
      </c>
      <c r="AH187" s="111">
        <f>IF((LEN(Tabel1[[#This Row],[PPO code 2]])&lt;1),"",_xlfn.XLOOKUP(Tabel1[[#This Row],[PPO code 2]],Activiteitenoverzicht[PO - code],Activiteitenoverzicht[Jaar- freq],0))</f>
        <v>1</v>
      </c>
      <c r="AI187" s="121"/>
      <c r="AJ187" s="122" t="str">
        <f>_xlfn.XLOOKUP(Tabel1[[#This Row],[NLSfB]],OpnameTabel[NL-SfB],OpnameTabel[PPO3],"",0,1)&amp;""</f>
        <v>E170-A</v>
      </c>
      <c r="AK187" s="111">
        <f>IF((LEN(Tabel1[[#This Row],[PPO code 3]])&lt;1),"",_xlfn.XLOOKUP(Tabel1[[#This Row],[PPO code 3]],Activiteitenoverzicht[PO - code],Activiteitenoverzicht[Jaar- freq],0))</f>
        <v>1</v>
      </c>
      <c r="AL187" s="121"/>
      <c r="AM187" s="122" t="str">
        <f>_xlfn.XLOOKUP(Tabel1[[#This Row],[NLSfB]],OpnameTabel[NL-SfB],OpnameTabel[PPO4],"",0,1)&amp;""</f>
        <v/>
      </c>
      <c r="AN187" s="111" t="str">
        <f>IF((LEN(Tabel1[[#This Row],[PPO code 4]])&lt;1),"",_xlfn.XLOOKUP(Tabel1[[#This Row],[PPO code 4]],Activiteitenoverzicht[PO - code],Activiteitenoverzicht[Jaar- freq],0))</f>
        <v/>
      </c>
      <c r="AO187" s="121"/>
      <c r="AP187" s="123">
        <f>IF(ISNUMBER(Tabel1[[#This Row],[Freq 1]]),Tabel1[[#This Row],[Freq 1]]*Tabel1[[#This Row],[Prijs 1]],0)</f>
        <v>0</v>
      </c>
      <c r="AQ187" s="124">
        <f>IF(ISNUMBER(Tabel1[[#This Row],[Freq 2]]),Tabel1[[#This Row],[Freq 2]]*Tabel1[[#This Row],[Prijs 2]],0)</f>
        <v>0</v>
      </c>
      <c r="AR187" s="124">
        <f>IF(ISNUMBER(Tabel1[[#This Row],[Freq 3]]),Tabel1[[#This Row],[Freq 3]]*Tabel1[[#This Row],[Prijs 3]],0)</f>
        <v>0</v>
      </c>
      <c r="AS187" s="124">
        <f>IF(ISNUMBER(Tabel1[[#This Row],[Freq 4]]),Tabel1[[#This Row],[Freq 4]]*Tabel1[[#This Row],[Prijs 4]],0)</f>
        <v>0</v>
      </c>
      <c r="AT187" s="125">
        <f>SUM(Tabel1[[#This Row],[Totaal 1]:[Totaal 4]])</f>
        <v>0</v>
      </c>
    </row>
    <row r="188" spans="1:46" ht="14.25" customHeight="1" x14ac:dyDescent="0.2">
      <c r="A188" s="113">
        <v>2</v>
      </c>
      <c r="B188" s="32" t="s">
        <v>357</v>
      </c>
      <c r="C188" s="111" t="s">
        <v>358</v>
      </c>
      <c r="D188" s="32" t="s">
        <v>70</v>
      </c>
      <c r="E188" s="32">
        <v>11465</v>
      </c>
      <c r="F188" s="32" t="s">
        <v>481</v>
      </c>
      <c r="G188" s="32" t="s">
        <v>122</v>
      </c>
      <c r="H188" s="112" t="str">
        <f>_xlfn.XLOOKUP(Tabel1[[#This Row],[NLSfB]],OpnameTabel[NL-SfB],OpnameTabel[Omschrijving],"",0,1)</f>
        <v>(Hoofd)verdeelinrichting (groepenkast)</v>
      </c>
      <c r="I188" s="32" t="str">
        <f>_xlfn.XLOOKUP(Tabel1[[#This Row],[NLSfB]],OpnameTabel[NL-SfB],OpnameTabel[Categorie],"",0,1)</f>
        <v>Centrale elektrotechnische voorzieningen</v>
      </c>
      <c r="J188" s="32" t="s">
        <v>482</v>
      </c>
      <c r="K188" s="32" t="s">
        <v>483</v>
      </c>
      <c r="L188" s="32">
        <v>1</v>
      </c>
      <c r="M188" s="32">
        <v>1992</v>
      </c>
      <c r="N188" s="32" t="s">
        <v>484</v>
      </c>
      <c r="O188" s="32" t="s">
        <v>483</v>
      </c>
      <c r="P188" s="32" t="str">
        <f>_xlfn.XLOOKUP(Tabel1[[#This Row],[NLSfB]],OpnameTabel[NL-SfB],OpnameTabel[Kenmerkvraag 4],"",0,1)&amp;""</f>
        <v>Inom [A]</v>
      </c>
      <c r="Q188" s="33">
        <v>40</v>
      </c>
      <c r="R188" s="33" t="str">
        <f>_xlfn.XLOOKUP(Tabel1[[#This Row],[NLSfB]],OpnameTabel[NL-SfB],OpnameTabel[Kenmerkvraag 5],"",0,1)&amp;""</f>
        <v>Lichtgroepen [stuks]</v>
      </c>
      <c r="S188" s="33">
        <v>2</v>
      </c>
      <c r="T188" s="33" t="str">
        <f>_xlfn.XLOOKUP(Tabel1[[#This Row],[NLSfB]],OpnameTabel[NL-SfB],OpnameTabel[Kenmerkvraag 6],"",0,1)&amp;""</f>
        <v>Krachtgroepen [stuks]</v>
      </c>
      <c r="U188" s="33">
        <v>2</v>
      </c>
      <c r="V188" s="33" t="str">
        <f>_xlfn.XLOOKUP(Tabel1[[#This Row],[NLSfB]],OpnameTabel[NL-SfB],OpnameTabel[Kenmerkvraag 7],"",0,1)&amp;""</f>
        <v>Groepen acht. aardlek [stuks]</v>
      </c>
      <c r="W188" s="33" t="s">
        <v>77</v>
      </c>
      <c r="X188" s="33" t="str">
        <f>_xlfn.XLOOKUP(Tabel1[[#This Row],[NLSfB]],OpnameTabel[NL-SfB],OpnameTabel[Kenmerkvraag 8],"",0,1)&amp;""</f>
        <v>Overspanningsbeveiliging</v>
      </c>
      <c r="Y188" s="33" t="s">
        <v>77</v>
      </c>
      <c r="Z188" s="33" t="str">
        <f>_xlfn.XLOOKUP(Tabel1[[#This Row],[NLSfB]],OpnameTabel[NL-SfB],OpnameTabel[Kenmerkvraag 9],"",0,1)&amp;""</f>
        <v/>
      </c>
      <c r="AB188" s="33" t="str">
        <f>_xlfn.XLOOKUP(Tabel1[[#This Row],[NLSfB]],OpnameTabel[NL-SfB],OpnameTabel[Kenmerkvraag 10],"",0,1)&amp;""</f>
        <v/>
      </c>
      <c r="AD188" s="120" t="str">
        <f>_xlfn.XLOOKUP(Tabel1[[#This Row],[NLSfB]],OpnameTabel[NL-SfB],OpnameTabel[PPO1],"",0,1)&amp;""</f>
        <v>E030-A</v>
      </c>
      <c r="AE188" s="112">
        <f>IF((LEN(Tabel1[[#This Row],[PPO code 1]])&lt;1),"",_xlfn.XLOOKUP(Tabel1[[#This Row],[PPO code 1]],Activiteitenoverzicht[PO - code],Activiteitenoverzicht[Jaar- freq],0))</f>
        <v>0.2</v>
      </c>
      <c r="AF188" s="121"/>
      <c r="AG188" s="122" t="str">
        <f>_xlfn.XLOOKUP(Tabel1[[#This Row],[NLSfB]],OpnameTabel[NL-SfB],OpnameTabel[PPO2],"",0,1)&amp;""</f>
        <v>E160-A</v>
      </c>
      <c r="AH188" s="111">
        <f>IF((LEN(Tabel1[[#This Row],[PPO code 2]])&lt;1),"",_xlfn.XLOOKUP(Tabel1[[#This Row],[PPO code 2]],Activiteitenoverzicht[PO - code],Activiteitenoverzicht[Jaar- freq],0))</f>
        <v>1</v>
      </c>
      <c r="AI188" s="121"/>
      <c r="AJ188" s="122" t="str">
        <f>_xlfn.XLOOKUP(Tabel1[[#This Row],[NLSfB]],OpnameTabel[NL-SfB],OpnameTabel[PPO3],"",0,1)&amp;""</f>
        <v>E170-A</v>
      </c>
      <c r="AK188" s="111">
        <f>IF((LEN(Tabel1[[#This Row],[PPO code 3]])&lt;1),"",_xlfn.XLOOKUP(Tabel1[[#This Row],[PPO code 3]],Activiteitenoverzicht[PO - code],Activiteitenoverzicht[Jaar- freq],0))</f>
        <v>1</v>
      </c>
      <c r="AL188" s="121"/>
      <c r="AM188" s="122" t="str">
        <f>_xlfn.XLOOKUP(Tabel1[[#This Row],[NLSfB]],OpnameTabel[NL-SfB],OpnameTabel[PPO4],"",0,1)&amp;""</f>
        <v/>
      </c>
      <c r="AN188" s="111" t="str">
        <f>IF((LEN(Tabel1[[#This Row],[PPO code 4]])&lt;1),"",_xlfn.XLOOKUP(Tabel1[[#This Row],[PPO code 4]],Activiteitenoverzicht[PO - code],Activiteitenoverzicht[Jaar- freq],0))</f>
        <v/>
      </c>
      <c r="AO188" s="121"/>
      <c r="AP188" s="123">
        <f>IF(ISNUMBER(Tabel1[[#This Row],[Freq 1]]),Tabel1[[#This Row],[Freq 1]]*Tabel1[[#This Row],[Prijs 1]],0)</f>
        <v>0</v>
      </c>
      <c r="AQ188" s="124">
        <f>IF(ISNUMBER(Tabel1[[#This Row],[Freq 2]]),Tabel1[[#This Row],[Freq 2]]*Tabel1[[#This Row],[Prijs 2]],0)</f>
        <v>0</v>
      </c>
      <c r="AR188" s="124">
        <f>IF(ISNUMBER(Tabel1[[#This Row],[Freq 3]]),Tabel1[[#This Row],[Freq 3]]*Tabel1[[#This Row],[Prijs 3]],0)</f>
        <v>0</v>
      </c>
      <c r="AS188" s="124">
        <f>IF(ISNUMBER(Tabel1[[#This Row],[Freq 4]]),Tabel1[[#This Row],[Freq 4]]*Tabel1[[#This Row],[Prijs 4]],0)</f>
        <v>0</v>
      </c>
      <c r="AT188" s="125">
        <f>SUM(Tabel1[[#This Row],[Totaal 1]:[Totaal 4]])</f>
        <v>0</v>
      </c>
    </row>
    <row r="189" spans="1:46" ht="14.25" customHeight="1" x14ac:dyDescent="0.2">
      <c r="A189" s="113">
        <v>2</v>
      </c>
      <c r="B189" s="32" t="s">
        <v>357</v>
      </c>
      <c r="C189" s="111" t="s">
        <v>358</v>
      </c>
      <c r="D189" s="32" t="s">
        <v>70</v>
      </c>
      <c r="E189" s="32">
        <v>11465</v>
      </c>
      <c r="F189" s="32" t="s">
        <v>485</v>
      </c>
      <c r="G189" s="32" t="s">
        <v>122</v>
      </c>
      <c r="H189" s="112" t="str">
        <f>_xlfn.XLOOKUP(Tabel1[[#This Row],[NLSfB]],OpnameTabel[NL-SfB],OpnameTabel[Omschrijving],"",0,1)</f>
        <v>(Hoofd)verdeelinrichting (groepenkast)</v>
      </c>
      <c r="I189" s="32" t="str">
        <f>_xlfn.XLOOKUP(Tabel1[[#This Row],[NLSfB]],OpnameTabel[NL-SfB],OpnameTabel[Categorie],"",0,1)</f>
        <v>Centrale elektrotechnische voorzieningen</v>
      </c>
      <c r="J189" s="32" t="s">
        <v>107</v>
      </c>
      <c r="L189" s="32">
        <v>1</v>
      </c>
      <c r="M189" s="32">
        <v>2021</v>
      </c>
      <c r="N189" s="32" t="s">
        <v>486</v>
      </c>
      <c r="O189" s="32" t="s">
        <v>438</v>
      </c>
      <c r="P189" s="32" t="str">
        <f>_xlfn.XLOOKUP(Tabel1[[#This Row],[NLSfB]],OpnameTabel[NL-SfB],OpnameTabel[Kenmerkvraag 4],"",0,1)&amp;""</f>
        <v>Inom [A]</v>
      </c>
      <c r="Q189" s="33">
        <v>125</v>
      </c>
      <c r="R189" s="33" t="str">
        <f>_xlfn.XLOOKUP(Tabel1[[#This Row],[NLSfB]],OpnameTabel[NL-SfB],OpnameTabel[Kenmerkvraag 5],"",0,1)&amp;""</f>
        <v>Lichtgroepen [stuks]</v>
      </c>
      <c r="S189" s="33" t="s">
        <v>77</v>
      </c>
      <c r="T189" s="33" t="str">
        <f>_xlfn.XLOOKUP(Tabel1[[#This Row],[NLSfB]],OpnameTabel[NL-SfB],OpnameTabel[Kenmerkvraag 6],"",0,1)&amp;""</f>
        <v>Krachtgroepen [stuks]</v>
      </c>
      <c r="U189" s="33">
        <v>4</v>
      </c>
      <c r="V189" s="33" t="str">
        <f>_xlfn.XLOOKUP(Tabel1[[#This Row],[NLSfB]],OpnameTabel[NL-SfB],OpnameTabel[Kenmerkvraag 7],"",0,1)&amp;""</f>
        <v>Groepen acht. aardlek [stuks]</v>
      </c>
      <c r="W189" s="33" t="s">
        <v>77</v>
      </c>
      <c r="X189" s="33" t="str">
        <f>_xlfn.XLOOKUP(Tabel1[[#This Row],[NLSfB]],OpnameTabel[NL-SfB],OpnameTabel[Kenmerkvraag 8],"",0,1)&amp;""</f>
        <v>Overspanningsbeveiliging</v>
      </c>
      <c r="Y189" s="33" t="s">
        <v>77</v>
      </c>
      <c r="Z189" s="33" t="str">
        <f>_xlfn.XLOOKUP(Tabel1[[#This Row],[NLSfB]],OpnameTabel[NL-SfB],OpnameTabel[Kenmerkvraag 9],"",0,1)&amp;""</f>
        <v/>
      </c>
      <c r="AB189" s="33" t="str">
        <f>_xlfn.XLOOKUP(Tabel1[[#This Row],[NLSfB]],OpnameTabel[NL-SfB],OpnameTabel[Kenmerkvraag 10],"",0,1)&amp;""</f>
        <v/>
      </c>
      <c r="AD189" s="120" t="str">
        <f>_xlfn.XLOOKUP(Tabel1[[#This Row],[NLSfB]],OpnameTabel[NL-SfB],OpnameTabel[PPO1],"",0,1)&amp;""</f>
        <v>E030-A</v>
      </c>
      <c r="AE189" s="112">
        <f>IF((LEN(Tabel1[[#This Row],[PPO code 1]])&lt;1),"",_xlfn.XLOOKUP(Tabel1[[#This Row],[PPO code 1]],Activiteitenoverzicht[PO - code],Activiteitenoverzicht[Jaar- freq],0))</f>
        <v>0.2</v>
      </c>
      <c r="AF189" s="121"/>
      <c r="AG189" s="122" t="str">
        <f>_xlfn.XLOOKUP(Tabel1[[#This Row],[NLSfB]],OpnameTabel[NL-SfB],OpnameTabel[PPO2],"",0,1)&amp;""</f>
        <v>E160-A</v>
      </c>
      <c r="AH189" s="111">
        <f>IF((LEN(Tabel1[[#This Row],[PPO code 2]])&lt;1),"",_xlfn.XLOOKUP(Tabel1[[#This Row],[PPO code 2]],Activiteitenoverzicht[PO - code],Activiteitenoverzicht[Jaar- freq],0))</f>
        <v>1</v>
      </c>
      <c r="AI189" s="121"/>
      <c r="AJ189" s="122" t="str">
        <f>_xlfn.XLOOKUP(Tabel1[[#This Row],[NLSfB]],OpnameTabel[NL-SfB],OpnameTabel[PPO3],"",0,1)&amp;""</f>
        <v>E170-A</v>
      </c>
      <c r="AK189" s="111">
        <f>IF((LEN(Tabel1[[#This Row],[PPO code 3]])&lt;1),"",_xlfn.XLOOKUP(Tabel1[[#This Row],[PPO code 3]],Activiteitenoverzicht[PO - code],Activiteitenoverzicht[Jaar- freq],0))</f>
        <v>1</v>
      </c>
      <c r="AL189" s="121"/>
      <c r="AM189" s="122" t="str">
        <f>_xlfn.XLOOKUP(Tabel1[[#This Row],[NLSfB]],OpnameTabel[NL-SfB],OpnameTabel[PPO4],"",0,1)&amp;""</f>
        <v/>
      </c>
      <c r="AN189" s="111" t="str">
        <f>IF((LEN(Tabel1[[#This Row],[PPO code 4]])&lt;1),"",_xlfn.XLOOKUP(Tabel1[[#This Row],[PPO code 4]],Activiteitenoverzicht[PO - code],Activiteitenoverzicht[Jaar- freq],0))</f>
        <v/>
      </c>
      <c r="AO189" s="121"/>
      <c r="AP189" s="123">
        <f>IF(ISNUMBER(Tabel1[[#This Row],[Freq 1]]),Tabel1[[#This Row],[Freq 1]]*Tabel1[[#This Row],[Prijs 1]],0)</f>
        <v>0</v>
      </c>
      <c r="AQ189" s="124">
        <f>IF(ISNUMBER(Tabel1[[#This Row],[Freq 2]]),Tabel1[[#This Row],[Freq 2]]*Tabel1[[#This Row],[Prijs 2]],0)</f>
        <v>0</v>
      </c>
      <c r="AR189" s="124">
        <f>IF(ISNUMBER(Tabel1[[#This Row],[Freq 3]]),Tabel1[[#This Row],[Freq 3]]*Tabel1[[#This Row],[Prijs 3]],0)</f>
        <v>0</v>
      </c>
      <c r="AS189" s="124">
        <f>IF(ISNUMBER(Tabel1[[#This Row],[Freq 4]]),Tabel1[[#This Row],[Freq 4]]*Tabel1[[#This Row],[Prijs 4]],0)</f>
        <v>0</v>
      </c>
      <c r="AT189" s="125">
        <f>SUM(Tabel1[[#This Row],[Totaal 1]:[Totaal 4]])</f>
        <v>0</v>
      </c>
    </row>
    <row r="190" spans="1:46" ht="14.25" customHeight="1" x14ac:dyDescent="0.2">
      <c r="A190" s="113">
        <v>2</v>
      </c>
      <c r="B190" s="32" t="s">
        <v>357</v>
      </c>
      <c r="C190" s="111" t="s">
        <v>358</v>
      </c>
      <c r="D190" s="32" t="s">
        <v>70</v>
      </c>
      <c r="E190" s="32">
        <v>11465</v>
      </c>
      <c r="F190" s="32" t="s">
        <v>487</v>
      </c>
      <c r="G190" s="32" t="s">
        <v>122</v>
      </c>
      <c r="H190" s="112" t="str">
        <f>_xlfn.XLOOKUP(Tabel1[[#This Row],[NLSfB]],OpnameTabel[NL-SfB],OpnameTabel[Omschrijving],"",0,1)</f>
        <v>(Hoofd)verdeelinrichting (groepenkast)</v>
      </c>
      <c r="I190" s="32" t="str">
        <f>_xlfn.XLOOKUP(Tabel1[[#This Row],[NLSfB]],OpnameTabel[NL-SfB],OpnameTabel[Categorie],"",0,1)</f>
        <v>Centrale elektrotechnische voorzieningen</v>
      </c>
      <c r="J190" s="32" t="s">
        <v>107</v>
      </c>
      <c r="K190" s="32" t="s">
        <v>480</v>
      </c>
      <c r="L190" s="32">
        <v>1</v>
      </c>
      <c r="M190" s="32">
        <v>2006</v>
      </c>
      <c r="N190" s="32" t="s">
        <v>127</v>
      </c>
      <c r="O190" s="32" t="s">
        <v>124</v>
      </c>
      <c r="P190" s="32" t="str">
        <f>_xlfn.XLOOKUP(Tabel1[[#This Row],[NLSfB]],OpnameTabel[NL-SfB],OpnameTabel[Kenmerkvraag 4],"",0,1)&amp;""</f>
        <v>Inom [A]</v>
      </c>
      <c r="Q190" s="33">
        <v>80</v>
      </c>
      <c r="R190" s="33" t="str">
        <f>_xlfn.XLOOKUP(Tabel1[[#This Row],[NLSfB]],OpnameTabel[NL-SfB],OpnameTabel[Kenmerkvraag 5],"",0,1)&amp;""</f>
        <v>Lichtgroepen [stuks]</v>
      </c>
      <c r="S190" s="33">
        <v>43</v>
      </c>
      <c r="T190" s="33" t="str">
        <f>_xlfn.XLOOKUP(Tabel1[[#This Row],[NLSfB]],OpnameTabel[NL-SfB],OpnameTabel[Kenmerkvraag 6],"",0,1)&amp;""</f>
        <v>Krachtgroepen [stuks]</v>
      </c>
      <c r="U190" s="33">
        <v>2</v>
      </c>
      <c r="V190" s="33" t="str">
        <f>_xlfn.XLOOKUP(Tabel1[[#This Row],[NLSfB]],OpnameTabel[NL-SfB],OpnameTabel[Kenmerkvraag 7],"",0,1)&amp;""</f>
        <v>Groepen acht. aardlek [stuks]</v>
      </c>
      <c r="W190" s="33" t="s">
        <v>77</v>
      </c>
      <c r="X190" s="33" t="str">
        <f>_xlfn.XLOOKUP(Tabel1[[#This Row],[NLSfB]],OpnameTabel[NL-SfB],OpnameTabel[Kenmerkvraag 8],"",0,1)&amp;""</f>
        <v>Overspanningsbeveiliging</v>
      </c>
      <c r="Y190" s="33" t="s">
        <v>77</v>
      </c>
      <c r="Z190" s="33" t="str">
        <f>_xlfn.XLOOKUP(Tabel1[[#This Row],[NLSfB]],OpnameTabel[NL-SfB],OpnameTabel[Kenmerkvraag 9],"",0,1)&amp;""</f>
        <v/>
      </c>
      <c r="AB190" s="33" t="str">
        <f>_xlfn.XLOOKUP(Tabel1[[#This Row],[NLSfB]],OpnameTabel[NL-SfB],OpnameTabel[Kenmerkvraag 10],"",0,1)&amp;""</f>
        <v/>
      </c>
      <c r="AD190" s="120" t="str">
        <f>_xlfn.XLOOKUP(Tabel1[[#This Row],[NLSfB]],OpnameTabel[NL-SfB],OpnameTabel[PPO1],"",0,1)&amp;""</f>
        <v>E030-A</v>
      </c>
      <c r="AE190" s="112">
        <f>IF((LEN(Tabel1[[#This Row],[PPO code 1]])&lt;1),"",_xlfn.XLOOKUP(Tabel1[[#This Row],[PPO code 1]],Activiteitenoverzicht[PO - code],Activiteitenoverzicht[Jaar- freq],0))</f>
        <v>0.2</v>
      </c>
      <c r="AF190" s="121"/>
      <c r="AG190" s="122" t="str">
        <f>_xlfn.XLOOKUP(Tabel1[[#This Row],[NLSfB]],OpnameTabel[NL-SfB],OpnameTabel[PPO2],"",0,1)&amp;""</f>
        <v>E160-A</v>
      </c>
      <c r="AH190" s="111">
        <f>IF((LEN(Tabel1[[#This Row],[PPO code 2]])&lt;1),"",_xlfn.XLOOKUP(Tabel1[[#This Row],[PPO code 2]],Activiteitenoverzicht[PO - code],Activiteitenoverzicht[Jaar- freq],0))</f>
        <v>1</v>
      </c>
      <c r="AI190" s="121"/>
      <c r="AJ190" s="122" t="str">
        <f>_xlfn.XLOOKUP(Tabel1[[#This Row],[NLSfB]],OpnameTabel[NL-SfB],OpnameTabel[PPO3],"",0,1)&amp;""</f>
        <v>E170-A</v>
      </c>
      <c r="AK190" s="111">
        <f>IF((LEN(Tabel1[[#This Row],[PPO code 3]])&lt;1),"",_xlfn.XLOOKUP(Tabel1[[#This Row],[PPO code 3]],Activiteitenoverzicht[PO - code],Activiteitenoverzicht[Jaar- freq],0))</f>
        <v>1</v>
      </c>
      <c r="AL190" s="121"/>
      <c r="AM190" s="122" t="str">
        <f>_xlfn.XLOOKUP(Tabel1[[#This Row],[NLSfB]],OpnameTabel[NL-SfB],OpnameTabel[PPO4],"",0,1)&amp;""</f>
        <v/>
      </c>
      <c r="AN190" s="111" t="str">
        <f>IF((LEN(Tabel1[[#This Row],[PPO code 4]])&lt;1),"",_xlfn.XLOOKUP(Tabel1[[#This Row],[PPO code 4]],Activiteitenoverzicht[PO - code],Activiteitenoverzicht[Jaar- freq],0))</f>
        <v/>
      </c>
      <c r="AO190" s="121"/>
      <c r="AP190" s="123">
        <f>IF(ISNUMBER(Tabel1[[#This Row],[Freq 1]]),Tabel1[[#This Row],[Freq 1]]*Tabel1[[#This Row],[Prijs 1]],0)</f>
        <v>0</v>
      </c>
      <c r="AQ190" s="124">
        <f>IF(ISNUMBER(Tabel1[[#This Row],[Freq 2]]),Tabel1[[#This Row],[Freq 2]]*Tabel1[[#This Row],[Prijs 2]],0)</f>
        <v>0</v>
      </c>
      <c r="AR190" s="124">
        <f>IF(ISNUMBER(Tabel1[[#This Row],[Freq 3]]),Tabel1[[#This Row],[Freq 3]]*Tabel1[[#This Row],[Prijs 3]],0)</f>
        <v>0</v>
      </c>
      <c r="AS190" s="124">
        <f>IF(ISNUMBER(Tabel1[[#This Row],[Freq 4]]),Tabel1[[#This Row],[Freq 4]]*Tabel1[[#This Row],[Prijs 4]],0)</f>
        <v>0</v>
      </c>
      <c r="AT190" s="125">
        <f>SUM(Tabel1[[#This Row],[Totaal 1]:[Totaal 4]])</f>
        <v>0</v>
      </c>
    </row>
    <row r="191" spans="1:46" ht="14.25" customHeight="1" x14ac:dyDescent="0.2">
      <c r="A191" s="113">
        <v>2</v>
      </c>
      <c r="B191" s="32" t="s">
        <v>357</v>
      </c>
      <c r="C191" s="111" t="s">
        <v>358</v>
      </c>
      <c r="D191" s="32" t="s">
        <v>70</v>
      </c>
      <c r="E191" s="32">
        <v>11465</v>
      </c>
      <c r="F191" s="32" t="s">
        <v>488</v>
      </c>
      <c r="G191" s="32" t="s">
        <v>122</v>
      </c>
      <c r="H191" s="112" t="str">
        <f>_xlfn.XLOOKUP(Tabel1[[#This Row],[NLSfB]],OpnameTabel[NL-SfB],OpnameTabel[Omschrijving],"",0,1)</f>
        <v>(Hoofd)verdeelinrichting (groepenkast)</v>
      </c>
      <c r="I191" s="32" t="str">
        <f>_xlfn.XLOOKUP(Tabel1[[#This Row],[NLSfB]],OpnameTabel[NL-SfB],OpnameTabel[Categorie],"",0,1)</f>
        <v>Centrale elektrotechnische voorzieningen</v>
      </c>
      <c r="J191" s="32" t="s">
        <v>107</v>
      </c>
      <c r="K191" s="32" t="s">
        <v>489</v>
      </c>
      <c r="L191" s="32">
        <v>1</v>
      </c>
      <c r="M191" s="32">
        <v>1992</v>
      </c>
      <c r="N191" s="32" t="s">
        <v>437</v>
      </c>
      <c r="O191" s="32" t="s">
        <v>438</v>
      </c>
      <c r="P191" s="32" t="str">
        <f>_xlfn.XLOOKUP(Tabel1[[#This Row],[NLSfB]],OpnameTabel[NL-SfB],OpnameTabel[Kenmerkvraag 4],"",0,1)&amp;""</f>
        <v>Inom [A]</v>
      </c>
      <c r="Q191" s="33">
        <v>40</v>
      </c>
      <c r="R191" s="33" t="str">
        <f>_xlfn.XLOOKUP(Tabel1[[#This Row],[NLSfB]],OpnameTabel[NL-SfB],OpnameTabel[Kenmerkvraag 5],"",0,1)&amp;""</f>
        <v>Lichtgroepen [stuks]</v>
      </c>
      <c r="S191" s="33">
        <v>9</v>
      </c>
      <c r="T191" s="33" t="str">
        <f>_xlfn.XLOOKUP(Tabel1[[#This Row],[NLSfB]],OpnameTabel[NL-SfB],OpnameTabel[Kenmerkvraag 6],"",0,1)&amp;""</f>
        <v>Krachtgroepen [stuks]</v>
      </c>
      <c r="U191" s="33">
        <v>3</v>
      </c>
      <c r="V191" s="33" t="str">
        <f>_xlfn.XLOOKUP(Tabel1[[#This Row],[NLSfB]],OpnameTabel[NL-SfB],OpnameTabel[Kenmerkvraag 7],"",0,1)&amp;""</f>
        <v>Groepen acht. aardlek [stuks]</v>
      </c>
      <c r="W191" s="33" t="s">
        <v>77</v>
      </c>
      <c r="X191" s="33" t="str">
        <f>_xlfn.XLOOKUP(Tabel1[[#This Row],[NLSfB]],OpnameTabel[NL-SfB],OpnameTabel[Kenmerkvraag 8],"",0,1)&amp;""</f>
        <v>Overspanningsbeveiliging</v>
      </c>
      <c r="Y191" s="33" t="s">
        <v>77</v>
      </c>
      <c r="Z191" s="33" t="str">
        <f>_xlfn.XLOOKUP(Tabel1[[#This Row],[NLSfB]],OpnameTabel[NL-SfB],OpnameTabel[Kenmerkvraag 9],"",0,1)&amp;""</f>
        <v/>
      </c>
      <c r="AB191" s="33" t="str">
        <f>_xlfn.XLOOKUP(Tabel1[[#This Row],[NLSfB]],OpnameTabel[NL-SfB],OpnameTabel[Kenmerkvraag 10],"",0,1)&amp;""</f>
        <v/>
      </c>
      <c r="AD191" s="120" t="str">
        <f>_xlfn.XLOOKUP(Tabel1[[#This Row],[NLSfB]],OpnameTabel[NL-SfB],OpnameTabel[PPO1],"",0,1)&amp;""</f>
        <v>E030-A</v>
      </c>
      <c r="AE191" s="112">
        <f>IF((LEN(Tabel1[[#This Row],[PPO code 1]])&lt;1),"",_xlfn.XLOOKUP(Tabel1[[#This Row],[PPO code 1]],Activiteitenoverzicht[PO - code],Activiteitenoverzicht[Jaar- freq],0))</f>
        <v>0.2</v>
      </c>
      <c r="AF191" s="121"/>
      <c r="AG191" s="122" t="str">
        <f>_xlfn.XLOOKUP(Tabel1[[#This Row],[NLSfB]],OpnameTabel[NL-SfB],OpnameTabel[PPO2],"",0,1)&amp;""</f>
        <v>E160-A</v>
      </c>
      <c r="AH191" s="111">
        <f>IF((LEN(Tabel1[[#This Row],[PPO code 2]])&lt;1),"",_xlfn.XLOOKUP(Tabel1[[#This Row],[PPO code 2]],Activiteitenoverzicht[PO - code],Activiteitenoverzicht[Jaar- freq],0))</f>
        <v>1</v>
      </c>
      <c r="AI191" s="121"/>
      <c r="AJ191" s="122" t="str">
        <f>_xlfn.XLOOKUP(Tabel1[[#This Row],[NLSfB]],OpnameTabel[NL-SfB],OpnameTabel[PPO3],"",0,1)&amp;""</f>
        <v>E170-A</v>
      </c>
      <c r="AK191" s="111">
        <f>IF((LEN(Tabel1[[#This Row],[PPO code 3]])&lt;1),"",_xlfn.XLOOKUP(Tabel1[[#This Row],[PPO code 3]],Activiteitenoverzicht[PO - code],Activiteitenoverzicht[Jaar- freq],0))</f>
        <v>1</v>
      </c>
      <c r="AL191" s="121"/>
      <c r="AM191" s="122" t="str">
        <f>_xlfn.XLOOKUP(Tabel1[[#This Row],[NLSfB]],OpnameTabel[NL-SfB],OpnameTabel[PPO4],"",0,1)&amp;""</f>
        <v/>
      </c>
      <c r="AN191" s="111" t="str">
        <f>IF((LEN(Tabel1[[#This Row],[PPO code 4]])&lt;1),"",_xlfn.XLOOKUP(Tabel1[[#This Row],[PPO code 4]],Activiteitenoverzicht[PO - code],Activiteitenoverzicht[Jaar- freq],0))</f>
        <v/>
      </c>
      <c r="AO191" s="121"/>
      <c r="AP191" s="123">
        <f>IF(ISNUMBER(Tabel1[[#This Row],[Freq 1]]),Tabel1[[#This Row],[Freq 1]]*Tabel1[[#This Row],[Prijs 1]],0)</f>
        <v>0</v>
      </c>
      <c r="AQ191" s="124">
        <f>IF(ISNUMBER(Tabel1[[#This Row],[Freq 2]]),Tabel1[[#This Row],[Freq 2]]*Tabel1[[#This Row],[Prijs 2]],0)</f>
        <v>0</v>
      </c>
      <c r="AR191" s="124">
        <f>IF(ISNUMBER(Tabel1[[#This Row],[Freq 3]]),Tabel1[[#This Row],[Freq 3]]*Tabel1[[#This Row],[Prijs 3]],0)</f>
        <v>0</v>
      </c>
      <c r="AS191" s="124">
        <f>IF(ISNUMBER(Tabel1[[#This Row],[Freq 4]]),Tabel1[[#This Row],[Freq 4]]*Tabel1[[#This Row],[Prijs 4]],0)</f>
        <v>0</v>
      </c>
      <c r="AT191" s="125">
        <f>SUM(Tabel1[[#This Row],[Totaal 1]:[Totaal 4]])</f>
        <v>0</v>
      </c>
    </row>
    <row r="192" spans="1:46" ht="14.25" customHeight="1" x14ac:dyDescent="0.2">
      <c r="A192" s="113">
        <v>2</v>
      </c>
      <c r="B192" s="32" t="s">
        <v>357</v>
      </c>
      <c r="C192" s="111" t="s">
        <v>358</v>
      </c>
      <c r="D192" s="32" t="s">
        <v>70</v>
      </c>
      <c r="E192" s="32">
        <v>11465</v>
      </c>
      <c r="F192" s="32" t="s">
        <v>490</v>
      </c>
      <c r="G192" s="32" t="s">
        <v>122</v>
      </c>
      <c r="H192" s="112" t="str">
        <f>_xlfn.XLOOKUP(Tabel1[[#This Row],[NLSfB]],OpnameTabel[NL-SfB],OpnameTabel[Omschrijving],"",0,1)</f>
        <v>(Hoofd)verdeelinrichting (groepenkast)</v>
      </c>
      <c r="I192" s="32" t="str">
        <f>_xlfn.XLOOKUP(Tabel1[[#This Row],[NLSfB]],OpnameTabel[NL-SfB],OpnameTabel[Categorie],"",0,1)</f>
        <v>Centrale elektrotechnische voorzieningen</v>
      </c>
      <c r="J192" s="32" t="s">
        <v>491</v>
      </c>
      <c r="K192" s="32" t="s">
        <v>492</v>
      </c>
      <c r="L192" s="32">
        <v>1</v>
      </c>
      <c r="M192" s="32">
        <v>1992</v>
      </c>
      <c r="N192" s="32" t="s">
        <v>437</v>
      </c>
      <c r="O192" s="32" t="s">
        <v>438</v>
      </c>
      <c r="P192" s="32" t="str">
        <f>_xlfn.XLOOKUP(Tabel1[[#This Row],[NLSfB]],OpnameTabel[NL-SfB],OpnameTabel[Kenmerkvraag 4],"",0,1)&amp;""</f>
        <v>Inom [A]</v>
      </c>
      <c r="Q192" s="33">
        <v>40</v>
      </c>
      <c r="R192" s="33" t="str">
        <f>_xlfn.XLOOKUP(Tabel1[[#This Row],[NLSfB]],OpnameTabel[NL-SfB],OpnameTabel[Kenmerkvraag 5],"",0,1)&amp;""</f>
        <v>Lichtgroepen [stuks]</v>
      </c>
      <c r="S192" s="33">
        <v>9</v>
      </c>
      <c r="T192" s="33" t="str">
        <f>_xlfn.XLOOKUP(Tabel1[[#This Row],[NLSfB]],OpnameTabel[NL-SfB],OpnameTabel[Kenmerkvraag 6],"",0,1)&amp;""</f>
        <v>Krachtgroepen [stuks]</v>
      </c>
      <c r="U192" s="33">
        <v>3</v>
      </c>
      <c r="V192" s="33" t="str">
        <f>_xlfn.XLOOKUP(Tabel1[[#This Row],[NLSfB]],OpnameTabel[NL-SfB],OpnameTabel[Kenmerkvraag 7],"",0,1)&amp;""</f>
        <v>Groepen acht. aardlek [stuks]</v>
      </c>
      <c r="W192" s="33">
        <v>1</v>
      </c>
      <c r="X192" s="33" t="str">
        <f>_xlfn.XLOOKUP(Tabel1[[#This Row],[NLSfB]],OpnameTabel[NL-SfB],OpnameTabel[Kenmerkvraag 8],"",0,1)&amp;""</f>
        <v>Overspanningsbeveiliging</v>
      </c>
      <c r="Y192" s="33" t="s">
        <v>77</v>
      </c>
      <c r="Z192" s="33" t="str">
        <f>_xlfn.XLOOKUP(Tabel1[[#This Row],[NLSfB]],OpnameTabel[NL-SfB],OpnameTabel[Kenmerkvraag 9],"",0,1)&amp;""</f>
        <v/>
      </c>
      <c r="AB192" s="33" t="str">
        <f>_xlfn.XLOOKUP(Tabel1[[#This Row],[NLSfB]],OpnameTabel[NL-SfB],OpnameTabel[Kenmerkvraag 10],"",0,1)&amp;""</f>
        <v/>
      </c>
      <c r="AD192" s="120" t="str">
        <f>_xlfn.XLOOKUP(Tabel1[[#This Row],[NLSfB]],OpnameTabel[NL-SfB],OpnameTabel[PPO1],"",0,1)&amp;""</f>
        <v>E030-A</v>
      </c>
      <c r="AE192" s="112">
        <f>IF((LEN(Tabel1[[#This Row],[PPO code 1]])&lt;1),"",_xlfn.XLOOKUP(Tabel1[[#This Row],[PPO code 1]],Activiteitenoverzicht[PO - code],Activiteitenoverzicht[Jaar- freq],0))</f>
        <v>0.2</v>
      </c>
      <c r="AF192" s="121"/>
      <c r="AG192" s="122" t="str">
        <f>_xlfn.XLOOKUP(Tabel1[[#This Row],[NLSfB]],OpnameTabel[NL-SfB],OpnameTabel[PPO2],"",0,1)&amp;""</f>
        <v>E160-A</v>
      </c>
      <c r="AH192" s="111">
        <f>IF((LEN(Tabel1[[#This Row],[PPO code 2]])&lt;1),"",_xlfn.XLOOKUP(Tabel1[[#This Row],[PPO code 2]],Activiteitenoverzicht[PO - code],Activiteitenoverzicht[Jaar- freq],0))</f>
        <v>1</v>
      </c>
      <c r="AI192" s="121"/>
      <c r="AJ192" s="122" t="str">
        <f>_xlfn.XLOOKUP(Tabel1[[#This Row],[NLSfB]],OpnameTabel[NL-SfB],OpnameTabel[PPO3],"",0,1)&amp;""</f>
        <v>E170-A</v>
      </c>
      <c r="AK192" s="111">
        <f>IF((LEN(Tabel1[[#This Row],[PPO code 3]])&lt;1),"",_xlfn.XLOOKUP(Tabel1[[#This Row],[PPO code 3]],Activiteitenoverzicht[PO - code],Activiteitenoverzicht[Jaar- freq],0))</f>
        <v>1</v>
      </c>
      <c r="AL192" s="121"/>
      <c r="AM192" s="122" t="str">
        <f>_xlfn.XLOOKUP(Tabel1[[#This Row],[NLSfB]],OpnameTabel[NL-SfB],OpnameTabel[PPO4],"",0,1)&amp;""</f>
        <v/>
      </c>
      <c r="AN192" s="111" t="str">
        <f>IF((LEN(Tabel1[[#This Row],[PPO code 4]])&lt;1),"",_xlfn.XLOOKUP(Tabel1[[#This Row],[PPO code 4]],Activiteitenoverzicht[PO - code],Activiteitenoverzicht[Jaar- freq],0))</f>
        <v/>
      </c>
      <c r="AO192" s="121"/>
      <c r="AP192" s="123">
        <f>IF(ISNUMBER(Tabel1[[#This Row],[Freq 1]]),Tabel1[[#This Row],[Freq 1]]*Tabel1[[#This Row],[Prijs 1]],0)</f>
        <v>0</v>
      </c>
      <c r="AQ192" s="124">
        <f>IF(ISNUMBER(Tabel1[[#This Row],[Freq 2]]),Tabel1[[#This Row],[Freq 2]]*Tabel1[[#This Row],[Prijs 2]],0)</f>
        <v>0</v>
      </c>
      <c r="AR192" s="124">
        <f>IF(ISNUMBER(Tabel1[[#This Row],[Freq 3]]),Tabel1[[#This Row],[Freq 3]]*Tabel1[[#This Row],[Prijs 3]],0)</f>
        <v>0</v>
      </c>
      <c r="AS192" s="124">
        <f>IF(ISNUMBER(Tabel1[[#This Row],[Freq 4]]),Tabel1[[#This Row],[Freq 4]]*Tabel1[[#This Row],[Prijs 4]],0)</f>
        <v>0</v>
      </c>
      <c r="AT192" s="125">
        <f>SUM(Tabel1[[#This Row],[Totaal 1]:[Totaal 4]])</f>
        <v>0</v>
      </c>
    </row>
    <row r="193" spans="1:46" ht="14.25" customHeight="1" x14ac:dyDescent="0.2">
      <c r="A193" s="113">
        <v>2</v>
      </c>
      <c r="B193" s="32" t="s">
        <v>357</v>
      </c>
      <c r="C193" s="111" t="s">
        <v>358</v>
      </c>
      <c r="D193" s="32" t="s">
        <v>70</v>
      </c>
      <c r="E193" s="32">
        <v>11465</v>
      </c>
      <c r="F193" s="32" t="s">
        <v>493</v>
      </c>
      <c r="G193" s="32" t="s">
        <v>122</v>
      </c>
      <c r="H193" s="112" t="str">
        <f>_xlfn.XLOOKUP(Tabel1[[#This Row],[NLSfB]],OpnameTabel[NL-SfB],OpnameTabel[Omschrijving],"",0,1)</f>
        <v>(Hoofd)verdeelinrichting (groepenkast)</v>
      </c>
      <c r="I193" s="32" t="str">
        <f>_xlfn.XLOOKUP(Tabel1[[#This Row],[NLSfB]],OpnameTabel[NL-SfB],OpnameTabel[Categorie],"",0,1)</f>
        <v>Centrale elektrotechnische voorzieningen</v>
      </c>
      <c r="J193" s="32" t="s">
        <v>402</v>
      </c>
      <c r="K193" s="32" t="s">
        <v>494</v>
      </c>
      <c r="L193" s="32">
        <v>1</v>
      </c>
      <c r="M193" s="32">
        <v>2021</v>
      </c>
      <c r="N193" s="32" t="s">
        <v>127</v>
      </c>
      <c r="O193" s="32" t="s">
        <v>124</v>
      </c>
      <c r="P193" s="32" t="str">
        <f>_xlfn.XLOOKUP(Tabel1[[#This Row],[NLSfB]],OpnameTabel[NL-SfB],OpnameTabel[Kenmerkvraag 4],"",0,1)&amp;""</f>
        <v>Inom [A]</v>
      </c>
      <c r="Q193" s="33">
        <v>1250</v>
      </c>
      <c r="R193" s="33" t="str">
        <f>_xlfn.XLOOKUP(Tabel1[[#This Row],[NLSfB]],OpnameTabel[NL-SfB],OpnameTabel[Kenmerkvraag 5],"",0,1)&amp;""</f>
        <v>Lichtgroepen [stuks]</v>
      </c>
      <c r="S193" s="33" t="s">
        <v>77</v>
      </c>
      <c r="T193" s="33" t="str">
        <f>_xlfn.XLOOKUP(Tabel1[[#This Row],[NLSfB]],OpnameTabel[NL-SfB],OpnameTabel[Kenmerkvraag 6],"",0,1)&amp;""</f>
        <v>Krachtgroepen [stuks]</v>
      </c>
      <c r="U193" s="33">
        <v>17</v>
      </c>
      <c r="V193" s="33" t="str">
        <f>_xlfn.XLOOKUP(Tabel1[[#This Row],[NLSfB]],OpnameTabel[NL-SfB],OpnameTabel[Kenmerkvraag 7],"",0,1)&amp;""</f>
        <v>Groepen acht. aardlek [stuks]</v>
      </c>
      <c r="W193" s="33" t="s">
        <v>77</v>
      </c>
      <c r="X193" s="33" t="str">
        <f>_xlfn.XLOOKUP(Tabel1[[#This Row],[NLSfB]],OpnameTabel[NL-SfB],OpnameTabel[Kenmerkvraag 8],"",0,1)&amp;""</f>
        <v>Overspanningsbeveiliging</v>
      </c>
      <c r="Y193" s="33" t="s">
        <v>77</v>
      </c>
      <c r="Z193" s="33" t="str">
        <f>_xlfn.XLOOKUP(Tabel1[[#This Row],[NLSfB]],OpnameTabel[NL-SfB],OpnameTabel[Kenmerkvraag 9],"",0,1)&amp;""</f>
        <v/>
      </c>
      <c r="AB193" s="33" t="str">
        <f>_xlfn.XLOOKUP(Tabel1[[#This Row],[NLSfB]],OpnameTabel[NL-SfB],OpnameTabel[Kenmerkvraag 10],"",0,1)&amp;""</f>
        <v/>
      </c>
      <c r="AD193" s="120" t="str">
        <f>_xlfn.XLOOKUP(Tabel1[[#This Row],[NLSfB]],OpnameTabel[NL-SfB],OpnameTabel[PPO1],"",0,1)&amp;""</f>
        <v>E030-A</v>
      </c>
      <c r="AE193" s="112">
        <f>IF((LEN(Tabel1[[#This Row],[PPO code 1]])&lt;1),"",_xlfn.XLOOKUP(Tabel1[[#This Row],[PPO code 1]],Activiteitenoverzicht[PO - code],Activiteitenoverzicht[Jaar- freq],0))</f>
        <v>0.2</v>
      </c>
      <c r="AF193" s="121"/>
      <c r="AG193" s="122" t="str">
        <f>_xlfn.XLOOKUP(Tabel1[[#This Row],[NLSfB]],OpnameTabel[NL-SfB],OpnameTabel[PPO2],"",0,1)&amp;""</f>
        <v>E160-A</v>
      </c>
      <c r="AH193" s="111">
        <f>IF((LEN(Tabel1[[#This Row],[PPO code 2]])&lt;1),"",_xlfn.XLOOKUP(Tabel1[[#This Row],[PPO code 2]],Activiteitenoverzicht[PO - code],Activiteitenoverzicht[Jaar- freq],0))</f>
        <v>1</v>
      </c>
      <c r="AI193" s="121"/>
      <c r="AJ193" s="122" t="str">
        <f>_xlfn.XLOOKUP(Tabel1[[#This Row],[NLSfB]],OpnameTabel[NL-SfB],OpnameTabel[PPO3],"",0,1)&amp;""</f>
        <v>E170-A</v>
      </c>
      <c r="AK193" s="111">
        <f>IF((LEN(Tabel1[[#This Row],[PPO code 3]])&lt;1),"",_xlfn.XLOOKUP(Tabel1[[#This Row],[PPO code 3]],Activiteitenoverzicht[PO - code],Activiteitenoverzicht[Jaar- freq],0))</f>
        <v>1</v>
      </c>
      <c r="AL193" s="121"/>
      <c r="AM193" s="122" t="str">
        <f>_xlfn.XLOOKUP(Tabel1[[#This Row],[NLSfB]],OpnameTabel[NL-SfB],OpnameTabel[PPO4],"",0,1)&amp;""</f>
        <v/>
      </c>
      <c r="AN193" s="111" t="str">
        <f>IF((LEN(Tabel1[[#This Row],[PPO code 4]])&lt;1),"",_xlfn.XLOOKUP(Tabel1[[#This Row],[PPO code 4]],Activiteitenoverzicht[PO - code],Activiteitenoverzicht[Jaar- freq],0))</f>
        <v/>
      </c>
      <c r="AO193" s="121"/>
      <c r="AP193" s="123">
        <f>IF(ISNUMBER(Tabel1[[#This Row],[Freq 1]]),Tabel1[[#This Row],[Freq 1]]*Tabel1[[#This Row],[Prijs 1]],0)</f>
        <v>0</v>
      </c>
      <c r="AQ193" s="124">
        <f>IF(ISNUMBER(Tabel1[[#This Row],[Freq 2]]),Tabel1[[#This Row],[Freq 2]]*Tabel1[[#This Row],[Prijs 2]],0)</f>
        <v>0</v>
      </c>
      <c r="AR193" s="124">
        <f>IF(ISNUMBER(Tabel1[[#This Row],[Freq 3]]),Tabel1[[#This Row],[Freq 3]]*Tabel1[[#This Row],[Prijs 3]],0)</f>
        <v>0</v>
      </c>
      <c r="AS193" s="124">
        <f>IF(ISNUMBER(Tabel1[[#This Row],[Freq 4]]),Tabel1[[#This Row],[Freq 4]]*Tabel1[[#This Row],[Prijs 4]],0)</f>
        <v>0</v>
      </c>
      <c r="AT193" s="125">
        <f>SUM(Tabel1[[#This Row],[Totaal 1]:[Totaal 4]])</f>
        <v>0</v>
      </c>
    </row>
    <row r="194" spans="1:46" ht="14.25" customHeight="1" x14ac:dyDescent="0.2">
      <c r="A194" s="113">
        <v>2</v>
      </c>
      <c r="B194" s="32" t="s">
        <v>357</v>
      </c>
      <c r="C194" s="111" t="s">
        <v>358</v>
      </c>
      <c r="D194" s="32" t="s">
        <v>70</v>
      </c>
      <c r="E194" s="32">
        <v>11465</v>
      </c>
      <c r="F194" s="32" t="s">
        <v>495</v>
      </c>
      <c r="G194" s="32" t="s">
        <v>122</v>
      </c>
      <c r="H194" s="112" t="str">
        <f>_xlfn.XLOOKUP(Tabel1[[#This Row],[NLSfB]],OpnameTabel[NL-SfB],OpnameTabel[Omschrijving],"",0,1)</f>
        <v>(Hoofd)verdeelinrichting (groepenkast)</v>
      </c>
      <c r="I194" s="32" t="str">
        <f>_xlfn.XLOOKUP(Tabel1[[#This Row],[NLSfB]],OpnameTabel[NL-SfB],OpnameTabel[Categorie],"",0,1)</f>
        <v>Centrale elektrotechnische voorzieningen</v>
      </c>
      <c r="J194" s="32" t="s">
        <v>402</v>
      </c>
      <c r="L194" s="32">
        <v>1</v>
      </c>
      <c r="M194" s="32">
        <v>2021</v>
      </c>
      <c r="N194" s="32" t="s">
        <v>437</v>
      </c>
      <c r="O194" s="32" t="s">
        <v>159</v>
      </c>
      <c r="P194" s="32" t="str">
        <f>_xlfn.XLOOKUP(Tabel1[[#This Row],[NLSfB]],OpnameTabel[NL-SfB],OpnameTabel[Kenmerkvraag 4],"",0,1)&amp;""</f>
        <v>Inom [A]</v>
      </c>
      <c r="Q194" s="33">
        <v>250</v>
      </c>
      <c r="R194" s="33" t="str">
        <f>_xlfn.XLOOKUP(Tabel1[[#This Row],[NLSfB]],OpnameTabel[NL-SfB],OpnameTabel[Kenmerkvraag 5],"",0,1)&amp;""</f>
        <v>Lichtgroepen [stuks]</v>
      </c>
      <c r="S194" s="33">
        <v>16</v>
      </c>
      <c r="T194" s="33" t="str">
        <f>_xlfn.XLOOKUP(Tabel1[[#This Row],[NLSfB]],OpnameTabel[NL-SfB],OpnameTabel[Kenmerkvraag 6],"",0,1)&amp;""</f>
        <v>Krachtgroepen [stuks]</v>
      </c>
      <c r="U194" s="33">
        <v>16</v>
      </c>
      <c r="V194" s="33" t="str">
        <f>_xlfn.XLOOKUP(Tabel1[[#This Row],[NLSfB]],OpnameTabel[NL-SfB],OpnameTabel[Kenmerkvraag 7],"",0,1)&amp;""</f>
        <v>Groepen acht. aardlek [stuks]</v>
      </c>
      <c r="W194" s="33" t="s">
        <v>77</v>
      </c>
      <c r="X194" s="33" t="str">
        <f>_xlfn.XLOOKUP(Tabel1[[#This Row],[NLSfB]],OpnameTabel[NL-SfB],OpnameTabel[Kenmerkvraag 8],"",0,1)&amp;""</f>
        <v>Overspanningsbeveiliging</v>
      </c>
      <c r="Y194" s="33" t="s">
        <v>77</v>
      </c>
      <c r="Z194" s="33" t="str">
        <f>_xlfn.XLOOKUP(Tabel1[[#This Row],[NLSfB]],OpnameTabel[NL-SfB],OpnameTabel[Kenmerkvraag 9],"",0,1)&amp;""</f>
        <v/>
      </c>
      <c r="AB194" s="33" t="str">
        <f>_xlfn.XLOOKUP(Tabel1[[#This Row],[NLSfB]],OpnameTabel[NL-SfB],OpnameTabel[Kenmerkvraag 10],"",0,1)&amp;""</f>
        <v/>
      </c>
      <c r="AD194" s="120" t="str">
        <f>_xlfn.XLOOKUP(Tabel1[[#This Row],[NLSfB]],OpnameTabel[NL-SfB],OpnameTabel[PPO1],"",0,1)&amp;""</f>
        <v>E030-A</v>
      </c>
      <c r="AE194" s="112">
        <f>IF((LEN(Tabel1[[#This Row],[PPO code 1]])&lt;1),"",_xlfn.XLOOKUP(Tabel1[[#This Row],[PPO code 1]],Activiteitenoverzicht[PO - code],Activiteitenoverzicht[Jaar- freq],0))</f>
        <v>0.2</v>
      </c>
      <c r="AF194" s="121"/>
      <c r="AG194" s="122" t="str">
        <f>_xlfn.XLOOKUP(Tabel1[[#This Row],[NLSfB]],OpnameTabel[NL-SfB],OpnameTabel[PPO2],"",0,1)&amp;""</f>
        <v>E160-A</v>
      </c>
      <c r="AH194" s="111">
        <f>IF((LEN(Tabel1[[#This Row],[PPO code 2]])&lt;1),"",_xlfn.XLOOKUP(Tabel1[[#This Row],[PPO code 2]],Activiteitenoverzicht[PO - code],Activiteitenoverzicht[Jaar- freq],0))</f>
        <v>1</v>
      </c>
      <c r="AI194" s="121"/>
      <c r="AJ194" s="122" t="str">
        <f>_xlfn.XLOOKUP(Tabel1[[#This Row],[NLSfB]],OpnameTabel[NL-SfB],OpnameTabel[PPO3],"",0,1)&amp;""</f>
        <v>E170-A</v>
      </c>
      <c r="AK194" s="111">
        <f>IF((LEN(Tabel1[[#This Row],[PPO code 3]])&lt;1),"",_xlfn.XLOOKUP(Tabel1[[#This Row],[PPO code 3]],Activiteitenoverzicht[PO - code],Activiteitenoverzicht[Jaar- freq],0))</f>
        <v>1</v>
      </c>
      <c r="AL194" s="121"/>
      <c r="AM194" s="122" t="str">
        <f>_xlfn.XLOOKUP(Tabel1[[#This Row],[NLSfB]],OpnameTabel[NL-SfB],OpnameTabel[PPO4],"",0,1)&amp;""</f>
        <v/>
      </c>
      <c r="AN194" s="111" t="str">
        <f>IF((LEN(Tabel1[[#This Row],[PPO code 4]])&lt;1),"",_xlfn.XLOOKUP(Tabel1[[#This Row],[PPO code 4]],Activiteitenoverzicht[PO - code],Activiteitenoverzicht[Jaar- freq],0))</f>
        <v/>
      </c>
      <c r="AO194" s="121"/>
      <c r="AP194" s="123">
        <f>IF(ISNUMBER(Tabel1[[#This Row],[Freq 1]]),Tabel1[[#This Row],[Freq 1]]*Tabel1[[#This Row],[Prijs 1]],0)</f>
        <v>0</v>
      </c>
      <c r="AQ194" s="124">
        <f>IF(ISNUMBER(Tabel1[[#This Row],[Freq 2]]),Tabel1[[#This Row],[Freq 2]]*Tabel1[[#This Row],[Prijs 2]],0)</f>
        <v>0</v>
      </c>
      <c r="AR194" s="124">
        <f>IF(ISNUMBER(Tabel1[[#This Row],[Freq 3]]),Tabel1[[#This Row],[Freq 3]]*Tabel1[[#This Row],[Prijs 3]],0)</f>
        <v>0</v>
      </c>
      <c r="AS194" s="124">
        <f>IF(ISNUMBER(Tabel1[[#This Row],[Freq 4]]),Tabel1[[#This Row],[Freq 4]]*Tabel1[[#This Row],[Prijs 4]],0)</f>
        <v>0</v>
      </c>
      <c r="AT194" s="125">
        <f>SUM(Tabel1[[#This Row],[Totaal 1]:[Totaal 4]])</f>
        <v>0</v>
      </c>
    </row>
    <row r="195" spans="1:46" ht="14.25" customHeight="1" x14ac:dyDescent="0.2">
      <c r="A195" s="113">
        <v>2</v>
      </c>
      <c r="B195" s="32" t="s">
        <v>357</v>
      </c>
      <c r="C195" s="111" t="s">
        <v>358</v>
      </c>
      <c r="D195" s="32" t="s">
        <v>70</v>
      </c>
      <c r="E195" s="32">
        <v>11465</v>
      </c>
      <c r="F195" s="32" t="s">
        <v>496</v>
      </c>
      <c r="G195" s="32" t="s">
        <v>79</v>
      </c>
      <c r="H195" s="112" t="str">
        <f>_xlfn.XLOOKUP(Tabel1[[#This Row],[NLSfB]],OpnameTabel[NL-SfB],OpnameTabel[Omschrijving],"",0,1)</f>
        <v>Elektrische boiler</v>
      </c>
      <c r="I195" s="32" t="str">
        <f>_xlfn.XLOOKUP(Tabel1[[#This Row],[NLSfB]],OpnameTabel[NL-SfB],OpnameTabel[Categorie],"",0,1)</f>
        <v>Water</v>
      </c>
      <c r="J195" s="32" t="s">
        <v>395</v>
      </c>
      <c r="L195" s="32">
        <v>1</v>
      </c>
      <c r="M195" s="32">
        <v>1995</v>
      </c>
      <c r="N195" s="32" t="s">
        <v>81</v>
      </c>
      <c r="O195" s="32" t="s">
        <v>449</v>
      </c>
      <c r="P195" s="32" t="str">
        <f>_xlfn.XLOOKUP(Tabel1[[#This Row],[NLSfB]],OpnameTabel[NL-SfB],OpnameTabel[Kenmerkvraag 4],"",0,1)&amp;""</f>
        <v>Inhoud [L]</v>
      </c>
      <c r="Q195" s="33" t="s">
        <v>474</v>
      </c>
      <c r="R195" s="33" t="str">
        <f>_xlfn.XLOOKUP(Tabel1[[#This Row],[NLSfB]],OpnameTabel[NL-SfB],OpnameTabel[Kenmerkvraag 5],"",0,1)&amp;""</f>
        <v>Vermogen [kW]</v>
      </c>
      <c r="S195" s="33">
        <v>2.2000000000000002</v>
      </c>
      <c r="T195" s="33" t="str">
        <f>_xlfn.XLOOKUP(Tabel1[[#This Row],[NLSfB]],OpnameTabel[NL-SfB],OpnameTabel[Kenmerkvraag 6],"",0,1)&amp;""</f>
        <v/>
      </c>
      <c r="V195" s="33" t="str">
        <f>_xlfn.XLOOKUP(Tabel1[[#This Row],[NLSfB]],OpnameTabel[NL-SfB],OpnameTabel[Kenmerkvraag 7],"",0,1)&amp;""</f>
        <v/>
      </c>
      <c r="X195" s="33" t="str">
        <f>_xlfn.XLOOKUP(Tabel1[[#This Row],[NLSfB]],OpnameTabel[NL-SfB],OpnameTabel[Kenmerkvraag 8],"",0,1)&amp;""</f>
        <v/>
      </c>
      <c r="Z195" s="33" t="str">
        <f>_xlfn.XLOOKUP(Tabel1[[#This Row],[NLSfB]],OpnameTabel[NL-SfB],OpnameTabel[Kenmerkvraag 9],"",0,1)&amp;""</f>
        <v/>
      </c>
      <c r="AB195" s="33" t="str">
        <f>_xlfn.XLOOKUP(Tabel1[[#This Row],[NLSfB]],OpnameTabel[NL-SfB],OpnameTabel[Kenmerkvraag 10],"",0,1)&amp;""</f>
        <v/>
      </c>
      <c r="AD195" s="120" t="str">
        <f>_xlfn.XLOOKUP(Tabel1[[#This Row],[NLSfB]],OpnameTabel[NL-SfB],OpnameTabel[PPO1],"",0,1)&amp;""</f>
        <v>WTR030-A</v>
      </c>
      <c r="AE195" s="112">
        <f>IF((LEN(Tabel1[[#This Row],[PPO code 1]])&lt;1),"",_xlfn.XLOOKUP(Tabel1[[#This Row],[PPO code 1]],Activiteitenoverzicht[PO - code],Activiteitenoverzicht[Jaar- freq],0))</f>
        <v>1</v>
      </c>
      <c r="AF195" s="121"/>
      <c r="AG195" s="122" t="str">
        <f>_xlfn.XLOOKUP(Tabel1[[#This Row],[NLSfB]],OpnameTabel[NL-SfB],OpnameTabel[PPO2],"",0,1)&amp;""</f>
        <v/>
      </c>
      <c r="AH195" s="111" t="str">
        <f>IF((LEN(Tabel1[[#This Row],[PPO code 2]])&lt;1),"",_xlfn.XLOOKUP(Tabel1[[#This Row],[PPO code 2]],Activiteitenoverzicht[PO - code],Activiteitenoverzicht[Jaar- freq],0))</f>
        <v/>
      </c>
      <c r="AI195" s="121"/>
      <c r="AJ195" s="122" t="str">
        <f>_xlfn.XLOOKUP(Tabel1[[#This Row],[NLSfB]],OpnameTabel[NL-SfB],OpnameTabel[PPO3],"",0,1)&amp;""</f>
        <v/>
      </c>
      <c r="AK195" s="111" t="str">
        <f>IF((LEN(Tabel1[[#This Row],[PPO code 3]])&lt;1),"",_xlfn.XLOOKUP(Tabel1[[#This Row],[PPO code 3]],Activiteitenoverzicht[PO - code],Activiteitenoverzicht[Jaar- freq],0))</f>
        <v/>
      </c>
      <c r="AL195" s="121"/>
      <c r="AM195" s="122" t="str">
        <f>_xlfn.XLOOKUP(Tabel1[[#This Row],[NLSfB]],OpnameTabel[NL-SfB],OpnameTabel[PPO4],"",0,1)&amp;""</f>
        <v/>
      </c>
      <c r="AN195" s="111" t="str">
        <f>IF((LEN(Tabel1[[#This Row],[PPO code 4]])&lt;1),"",_xlfn.XLOOKUP(Tabel1[[#This Row],[PPO code 4]],Activiteitenoverzicht[PO - code],Activiteitenoverzicht[Jaar- freq],0))</f>
        <v/>
      </c>
      <c r="AO195" s="121"/>
      <c r="AP195" s="123">
        <f>IF(ISNUMBER(Tabel1[[#This Row],[Freq 1]]),Tabel1[[#This Row],[Freq 1]]*Tabel1[[#This Row],[Prijs 1]],0)</f>
        <v>0</v>
      </c>
      <c r="AQ195" s="124">
        <f>IF(ISNUMBER(Tabel1[[#This Row],[Freq 2]]),Tabel1[[#This Row],[Freq 2]]*Tabel1[[#This Row],[Prijs 2]],0)</f>
        <v>0</v>
      </c>
      <c r="AR195" s="124">
        <f>IF(ISNUMBER(Tabel1[[#This Row],[Freq 3]]),Tabel1[[#This Row],[Freq 3]]*Tabel1[[#This Row],[Prijs 3]],0)</f>
        <v>0</v>
      </c>
      <c r="AS195" s="124">
        <f>IF(ISNUMBER(Tabel1[[#This Row],[Freq 4]]),Tabel1[[#This Row],[Freq 4]]*Tabel1[[#This Row],[Prijs 4]],0)</f>
        <v>0</v>
      </c>
      <c r="AT195" s="125">
        <f>SUM(Tabel1[[#This Row],[Totaal 1]:[Totaal 4]])</f>
        <v>0</v>
      </c>
    </row>
    <row r="196" spans="1:46" ht="14.25" customHeight="1" x14ac:dyDescent="0.2">
      <c r="A196" s="113">
        <v>2</v>
      </c>
      <c r="B196" s="32" t="s">
        <v>357</v>
      </c>
      <c r="C196" s="111" t="s">
        <v>358</v>
      </c>
      <c r="D196" s="32" t="s">
        <v>70</v>
      </c>
      <c r="E196" s="32">
        <v>11465</v>
      </c>
      <c r="F196" s="32" t="s">
        <v>497</v>
      </c>
      <c r="G196" s="32" t="s">
        <v>122</v>
      </c>
      <c r="H196" s="112" t="str">
        <f>_xlfn.XLOOKUP(Tabel1[[#This Row],[NLSfB]],OpnameTabel[NL-SfB],OpnameTabel[Omschrijving],"",0,1)</f>
        <v>(Hoofd)verdeelinrichting (groepenkast)</v>
      </c>
      <c r="I196" s="32" t="str">
        <f>_xlfn.XLOOKUP(Tabel1[[#This Row],[NLSfB]],OpnameTabel[NL-SfB],OpnameTabel[Categorie],"",0,1)</f>
        <v>Centrale elektrotechnische voorzieningen</v>
      </c>
      <c r="J196" s="32" t="s">
        <v>402</v>
      </c>
      <c r="L196" s="32">
        <v>1</v>
      </c>
      <c r="M196" s="32">
        <v>2006</v>
      </c>
      <c r="N196" s="32" t="s">
        <v>111</v>
      </c>
      <c r="O196" s="32" t="s">
        <v>159</v>
      </c>
      <c r="P196" s="32" t="str">
        <f>_xlfn.XLOOKUP(Tabel1[[#This Row],[NLSfB]],OpnameTabel[NL-SfB],OpnameTabel[Kenmerkvraag 4],"",0,1)&amp;""</f>
        <v>Inom [A]</v>
      </c>
      <c r="Q196" s="33">
        <v>40</v>
      </c>
      <c r="R196" s="33" t="str">
        <f>_xlfn.XLOOKUP(Tabel1[[#This Row],[NLSfB]],OpnameTabel[NL-SfB],OpnameTabel[Kenmerkvraag 5],"",0,1)&amp;""</f>
        <v>Lichtgroepen [stuks]</v>
      </c>
      <c r="S196" s="33">
        <v>3</v>
      </c>
      <c r="T196" s="33" t="str">
        <f>_xlfn.XLOOKUP(Tabel1[[#This Row],[NLSfB]],OpnameTabel[NL-SfB],OpnameTabel[Kenmerkvraag 6],"",0,1)&amp;""</f>
        <v>Krachtgroepen [stuks]</v>
      </c>
      <c r="U196" s="33" t="s">
        <v>77</v>
      </c>
      <c r="V196" s="33" t="str">
        <f>_xlfn.XLOOKUP(Tabel1[[#This Row],[NLSfB]],OpnameTabel[NL-SfB],OpnameTabel[Kenmerkvraag 7],"",0,1)&amp;""</f>
        <v>Groepen acht. aardlek [stuks]</v>
      </c>
      <c r="W196" s="33" t="s">
        <v>77</v>
      </c>
      <c r="X196" s="33" t="str">
        <f>_xlfn.XLOOKUP(Tabel1[[#This Row],[NLSfB]],OpnameTabel[NL-SfB],OpnameTabel[Kenmerkvraag 8],"",0,1)&amp;""</f>
        <v>Overspanningsbeveiliging</v>
      </c>
      <c r="Y196" s="33" t="s">
        <v>77</v>
      </c>
      <c r="Z196" s="33" t="str">
        <f>_xlfn.XLOOKUP(Tabel1[[#This Row],[NLSfB]],OpnameTabel[NL-SfB],OpnameTabel[Kenmerkvraag 9],"",0,1)&amp;""</f>
        <v/>
      </c>
      <c r="AB196" s="33" t="str">
        <f>_xlfn.XLOOKUP(Tabel1[[#This Row],[NLSfB]],OpnameTabel[NL-SfB],OpnameTabel[Kenmerkvraag 10],"",0,1)&amp;""</f>
        <v/>
      </c>
      <c r="AD196" s="120" t="str">
        <f>_xlfn.XLOOKUP(Tabel1[[#This Row],[NLSfB]],OpnameTabel[NL-SfB],OpnameTabel[PPO1],"",0,1)&amp;""</f>
        <v>E030-A</v>
      </c>
      <c r="AE196" s="112">
        <f>IF((LEN(Tabel1[[#This Row],[PPO code 1]])&lt;1),"",_xlfn.XLOOKUP(Tabel1[[#This Row],[PPO code 1]],Activiteitenoverzicht[PO - code],Activiteitenoverzicht[Jaar- freq],0))</f>
        <v>0.2</v>
      </c>
      <c r="AF196" s="121"/>
      <c r="AG196" s="122" t="str">
        <f>_xlfn.XLOOKUP(Tabel1[[#This Row],[NLSfB]],OpnameTabel[NL-SfB],OpnameTabel[PPO2],"",0,1)&amp;""</f>
        <v>E160-A</v>
      </c>
      <c r="AH196" s="111">
        <f>IF((LEN(Tabel1[[#This Row],[PPO code 2]])&lt;1),"",_xlfn.XLOOKUP(Tabel1[[#This Row],[PPO code 2]],Activiteitenoverzicht[PO - code],Activiteitenoverzicht[Jaar- freq],0))</f>
        <v>1</v>
      </c>
      <c r="AI196" s="121"/>
      <c r="AJ196" s="122" t="str">
        <f>_xlfn.XLOOKUP(Tabel1[[#This Row],[NLSfB]],OpnameTabel[NL-SfB],OpnameTabel[PPO3],"",0,1)&amp;""</f>
        <v>E170-A</v>
      </c>
      <c r="AK196" s="111">
        <f>IF((LEN(Tabel1[[#This Row],[PPO code 3]])&lt;1),"",_xlfn.XLOOKUP(Tabel1[[#This Row],[PPO code 3]],Activiteitenoverzicht[PO - code],Activiteitenoverzicht[Jaar- freq],0))</f>
        <v>1</v>
      </c>
      <c r="AL196" s="121"/>
      <c r="AM196" s="122" t="str">
        <f>_xlfn.XLOOKUP(Tabel1[[#This Row],[NLSfB]],OpnameTabel[NL-SfB],OpnameTabel[PPO4],"",0,1)&amp;""</f>
        <v/>
      </c>
      <c r="AN196" s="111" t="str">
        <f>IF((LEN(Tabel1[[#This Row],[PPO code 4]])&lt;1),"",_xlfn.XLOOKUP(Tabel1[[#This Row],[PPO code 4]],Activiteitenoverzicht[PO - code],Activiteitenoverzicht[Jaar- freq],0))</f>
        <v/>
      </c>
      <c r="AO196" s="121"/>
      <c r="AP196" s="123">
        <f>IF(ISNUMBER(Tabel1[[#This Row],[Freq 1]]),Tabel1[[#This Row],[Freq 1]]*Tabel1[[#This Row],[Prijs 1]],0)</f>
        <v>0</v>
      </c>
      <c r="AQ196" s="124">
        <f>IF(ISNUMBER(Tabel1[[#This Row],[Freq 2]]),Tabel1[[#This Row],[Freq 2]]*Tabel1[[#This Row],[Prijs 2]],0)</f>
        <v>0</v>
      </c>
      <c r="AR196" s="124">
        <f>IF(ISNUMBER(Tabel1[[#This Row],[Freq 3]]),Tabel1[[#This Row],[Freq 3]]*Tabel1[[#This Row],[Prijs 3]],0)</f>
        <v>0</v>
      </c>
      <c r="AS196" s="124">
        <f>IF(ISNUMBER(Tabel1[[#This Row],[Freq 4]]),Tabel1[[#This Row],[Freq 4]]*Tabel1[[#This Row],[Prijs 4]],0)</f>
        <v>0</v>
      </c>
      <c r="AT196" s="125">
        <f>SUM(Tabel1[[#This Row],[Totaal 1]:[Totaal 4]])</f>
        <v>0</v>
      </c>
    </row>
    <row r="197" spans="1:46" ht="14.25" customHeight="1" x14ac:dyDescent="0.2">
      <c r="A197" s="113">
        <v>2</v>
      </c>
      <c r="B197" s="32" t="s">
        <v>357</v>
      </c>
      <c r="C197" s="111" t="s">
        <v>358</v>
      </c>
      <c r="D197" s="32" t="s">
        <v>70</v>
      </c>
      <c r="E197" s="32">
        <v>11465</v>
      </c>
      <c r="F197" s="32" t="s">
        <v>498</v>
      </c>
      <c r="G197" s="32" t="s">
        <v>122</v>
      </c>
      <c r="H197" s="112" t="str">
        <f>_xlfn.XLOOKUP(Tabel1[[#This Row],[NLSfB]],OpnameTabel[NL-SfB],OpnameTabel[Omschrijving],"",0,1)</f>
        <v>(Hoofd)verdeelinrichting (groepenkast)</v>
      </c>
      <c r="I197" s="32" t="str">
        <f>_xlfn.XLOOKUP(Tabel1[[#This Row],[NLSfB]],OpnameTabel[NL-SfB],OpnameTabel[Categorie],"",0,1)</f>
        <v>Centrale elektrotechnische voorzieningen</v>
      </c>
      <c r="J197" s="32" t="s">
        <v>402</v>
      </c>
      <c r="K197" s="32" t="s">
        <v>499</v>
      </c>
      <c r="L197" s="32">
        <v>1</v>
      </c>
      <c r="M197" s="32">
        <v>2006</v>
      </c>
      <c r="N197" s="32" t="s">
        <v>462</v>
      </c>
      <c r="O197" s="32" t="s">
        <v>159</v>
      </c>
      <c r="P197" s="32" t="str">
        <f>_xlfn.XLOOKUP(Tabel1[[#This Row],[NLSfB]],OpnameTabel[NL-SfB],OpnameTabel[Kenmerkvraag 4],"",0,1)&amp;""</f>
        <v>Inom [A]</v>
      </c>
      <c r="Q197" s="33">
        <v>63</v>
      </c>
      <c r="R197" s="33" t="str">
        <f>_xlfn.XLOOKUP(Tabel1[[#This Row],[NLSfB]],OpnameTabel[NL-SfB],OpnameTabel[Kenmerkvraag 5],"",0,1)&amp;""</f>
        <v>Lichtgroepen [stuks]</v>
      </c>
      <c r="S197" s="33">
        <v>5</v>
      </c>
      <c r="T197" s="33" t="str">
        <f>_xlfn.XLOOKUP(Tabel1[[#This Row],[NLSfB]],OpnameTabel[NL-SfB],OpnameTabel[Kenmerkvraag 6],"",0,1)&amp;""</f>
        <v>Krachtgroepen [stuks]</v>
      </c>
      <c r="U197" s="33">
        <v>1</v>
      </c>
      <c r="V197" s="33" t="str">
        <f>_xlfn.XLOOKUP(Tabel1[[#This Row],[NLSfB]],OpnameTabel[NL-SfB],OpnameTabel[Kenmerkvraag 7],"",0,1)&amp;""</f>
        <v>Groepen acht. aardlek [stuks]</v>
      </c>
      <c r="W197" s="33">
        <v>3</v>
      </c>
      <c r="X197" s="33" t="str">
        <f>_xlfn.XLOOKUP(Tabel1[[#This Row],[NLSfB]],OpnameTabel[NL-SfB],OpnameTabel[Kenmerkvraag 8],"",0,1)&amp;""</f>
        <v>Overspanningsbeveiliging</v>
      </c>
      <c r="Y197" s="33" t="s">
        <v>77</v>
      </c>
      <c r="Z197" s="33" t="str">
        <f>_xlfn.XLOOKUP(Tabel1[[#This Row],[NLSfB]],OpnameTabel[NL-SfB],OpnameTabel[Kenmerkvraag 9],"",0,1)&amp;""</f>
        <v/>
      </c>
      <c r="AB197" s="33" t="str">
        <f>_xlfn.XLOOKUP(Tabel1[[#This Row],[NLSfB]],OpnameTabel[NL-SfB],OpnameTabel[Kenmerkvraag 10],"",0,1)&amp;""</f>
        <v/>
      </c>
      <c r="AD197" s="120" t="str">
        <f>_xlfn.XLOOKUP(Tabel1[[#This Row],[NLSfB]],OpnameTabel[NL-SfB],OpnameTabel[PPO1],"",0,1)&amp;""</f>
        <v>E030-A</v>
      </c>
      <c r="AE197" s="112">
        <f>IF((LEN(Tabel1[[#This Row],[PPO code 1]])&lt;1),"",_xlfn.XLOOKUP(Tabel1[[#This Row],[PPO code 1]],Activiteitenoverzicht[PO - code],Activiteitenoverzicht[Jaar- freq],0))</f>
        <v>0.2</v>
      </c>
      <c r="AF197" s="121"/>
      <c r="AG197" s="122" t="str">
        <f>_xlfn.XLOOKUP(Tabel1[[#This Row],[NLSfB]],OpnameTabel[NL-SfB],OpnameTabel[PPO2],"",0,1)&amp;""</f>
        <v>E160-A</v>
      </c>
      <c r="AH197" s="111">
        <f>IF((LEN(Tabel1[[#This Row],[PPO code 2]])&lt;1),"",_xlfn.XLOOKUP(Tabel1[[#This Row],[PPO code 2]],Activiteitenoverzicht[PO - code],Activiteitenoverzicht[Jaar- freq],0))</f>
        <v>1</v>
      </c>
      <c r="AI197" s="121"/>
      <c r="AJ197" s="122" t="str">
        <f>_xlfn.XLOOKUP(Tabel1[[#This Row],[NLSfB]],OpnameTabel[NL-SfB],OpnameTabel[PPO3],"",0,1)&amp;""</f>
        <v>E170-A</v>
      </c>
      <c r="AK197" s="111">
        <f>IF((LEN(Tabel1[[#This Row],[PPO code 3]])&lt;1),"",_xlfn.XLOOKUP(Tabel1[[#This Row],[PPO code 3]],Activiteitenoverzicht[PO - code],Activiteitenoverzicht[Jaar- freq],0))</f>
        <v>1</v>
      </c>
      <c r="AL197" s="121"/>
      <c r="AM197" s="122" t="str">
        <f>_xlfn.XLOOKUP(Tabel1[[#This Row],[NLSfB]],OpnameTabel[NL-SfB],OpnameTabel[PPO4],"",0,1)&amp;""</f>
        <v/>
      </c>
      <c r="AN197" s="111" t="str">
        <f>IF((LEN(Tabel1[[#This Row],[PPO code 4]])&lt;1),"",_xlfn.XLOOKUP(Tabel1[[#This Row],[PPO code 4]],Activiteitenoverzicht[PO - code],Activiteitenoverzicht[Jaar- freq],0))</f>
        <v/>
      </c>
      <c r="AO197" s="121"/>
      <c r="AP197" s="123">
        <f>IF(ISNUMBER(Tabel1[[#This Row],[Freq 1]]),Tabel1[[#This Row],[Freq 1]]*Tabel1[[#This Row],[Prijs 1]],0)</f>
        <v>0</v>
      </c>
      <c r="AQ197" s="124">
        <f>IF(ISNUMBER(Tabel1[[#This Row],[Freq 2]]),Tabel1[[#This Row],[Freq 2]]*Tabel1[[#This Row],[Prijs 2]],0)</f>
        <v>0</v>
      </c>
      <c r="AR197" s="124">
        <f>IF(ISNUMBER(Tabel1[[#This Row],[Freq 3]]),Tabel1[[#This Row],[Freq 3]]*Tabel1[[#This Row],[Prijs 3]],0)</f>
        <v>0</v>
      </c>
      <c r="AS197" s="124">
        <f>IF(ISNUMBER(Tabel1[[#This Row],[Freq 4]]),Tabel1[[#This Row],[Freq 4]]*Tabel1[[#This Row],[Prijs 4]],0)</f>
        <v>0</v>
      </c>
      <c r="AT197" s="125">
        <f>SUM(Tabel1[[#This Row],[Totaal 1]:[Totaal 4]])</f>
        <v>0</v>
      </c>
    </row>
    <row r="198" spans="1:46" ht="14.25" customHeight="1" x14ac:dyDescent="0.2">
      <c r="A198" s="113">
        <v>2</v>
      </c>
      <c r="B198" s="32" t="s">
        <v>357</v>
      </c>
      <c r="C198" s="111" t="s">
        <v>358</v>
      </c>
      <c r="D198" s="32" t="s">
        <v>70</v>
      </c>
      <c r="E198" s="32">
        <v>11465</v>
      </c>
      <c r="F198" s="32" t="s">
        <v>500</v>
      </c>
      <c r="G198" s="32" t="s">
        <v>122</v>
      </c>
      <c r="H198" s="112" t="str">
        <f>_xlfn.XLOOKUP(Tabel1[[#This Row],[NLSfB]],OpnameTabel[NL-SfB],OpnameTabel[Omschrijving],"",0,1)</f>
        <v>(Hoofd)verdeelinrichting (groepenkast)</v>
      </c>
      <c r="I198" s="32" t="str">
        <f>_xlfn.XLOOKUP(Tabel1[[#This Row],[NLSfB]],OpnameTabel[NL-SfB],OpnameTabel[Categorie],"",0,1)</f>
        <v>Centrale elektrotechnische voorzieningen</v>
      </c>
      <c r="J198" s="32" t="s">
        <v>402</v>
      </c>
      <c r="K198" s="32" t="s">
        <v>501</v>
      </c>
      <c r="L198" s="32">
        <v>1</v>
      </c>
      <c r="M198" s="32">
        <v>2006</v>
      </c>
      <c r="N198" s="32" t="s">
        <v>462</v>
      </c>
      <c r="O198" s="32" t="s">
        <v>159</v>
      </c>
      <c r="P198" s="32" t="str">
        <f>_xlfn.XLOOKUP(Tabel1[[#This Row],[NLSfB]],OpnameTabel[NL-SfB],OpnameTabel[Kenmerkvraag 4],"",0,1)&amp;""</f>
        <v>Inom [A]</v>
      </c>
      <c r="Q198" s="33">
        <v>63</v>
      </c>
      <c r="R198" s="33" t="str">
        <f>_xlfn.XLOOKUP(Tabel1[[#This Row],[NLSfB]],OpnameTabel[NL-SfB],OpnameTabel[Kenmerkvraag 5],"",0,1)&amp;""</f>
        <v>Lichtgroepen [stuks]</v>
      </c>
      <c r="S198" s="33">
        <v>15</v>
      </c>
      <c r="T198" s="33" t="str">
        <f>_xlfn.XLOOKUP(Tabel1[[#This Row],[NLSfB]],OpnameTabel[NL-SfB],OpnameTabel[Kenmerkvraag 6],"",0,1)&amp;""</f>
        <v>Krachtgroepen [stuks]</v>
      </c>
      <c r="U198" s="33" t="s">
        <v>77</v>
      </c>
      <c r="V198" s="33" t="str">
        <f>_xlfn.XLOOKUP(Tabel1[[#This Row],[NLSfB]],OpnameTabel[NL-SfB],OpnameTabel[Kenmerkvraag 7],"",0,1)&amp;""</f>
        <v>Groepen acht. aardlek [stuks]</v>
      </c>
      <c r="W198" s="33" t="s">
        <v>77</v>
      </c>
      <c r="X198" s="33" t="str">
        <f>_xlfn.XLOOKUP(Tabel1[[#This Row],[NLSfB]],OpnameTabel[NL-SfB],OpnameTabel[Kenmerkvraag 8],"",0,1)&amp;""</f>
        <v>Overspanningsbeveiliging</v>
      </c>
      <c r="Y198" s="33" t="s">
        <v>77</v>
      </c>
      <c r="Z198" s="33" t="str">
        <f>_xlfn.XLOOKUP(Tabel1[[#This Row],[NLSfB]],OpnameTabel[NL-SfB],OpnameTabel[Kenmerkvraag 9],"",0,1)&amp;""</f>
        <v/>
      </c>
      <c r="AB198" s="33" t="str">
        <f>_xlfn.XLOOKUP(Tabel1[[#This Row],[NLSfB]],OpnameTabel[NL-SfB],OpnameTabel[Kenmerkvraag 10],"",0,1)&amp;""</f>
        <v/>
      </c>
      <c r="AD198" s="120" t="str">
        <f>_xlfn.XLOOKUP(Tabel1[[#This Row],[NLSfB]],OpnameTabel[NL-SfB],OpnameTabel[PPO1],"",0,1)&amp;""</f>
        <v>E030-A</v>
      </c>
      <c r="AE198" s="112">
        <f>IF((LEN(Tabel1[[#This Row],[PPO code 1]])&lt;1),"",_xlfn.XLOOKUP(Tabel1[[#This Row],[PPO code 1]],Activiteitenoverzicht[PO - code],Activiteitenoverzicht[Jaar- freq],0))</f>
        <v>0.2</v>
      </c>
      <c r="AF198" s="121"/>
      <c r="AG198" s="122" t="str">
        <f>_xlfn.XLOOKUP(Tabel1[[#This Row],[NLSfB]],OpnameTabel[NL-SfB],OpnameTabel[PPO2],"",0,1)&amp;""</f>
        <v>E160-A</v>
      </c>
      <c r="AH198" s="111">
        <f>IF((LEN(Tabel1[[#This Row],[PPO code 2]])&lt;1),"",_xlfn.XLOOKUP(Tabel1[[#This Row],[PPO code 2]],Activiteitenoverzicht[PO - code],Activiteitenoverzicht[Jaar- freq],0))</f>
        <v>1</v>
      </c>
      <c r="AI198" s="121"/>
      <c r="AJ198" s="122" t="str">
        <f>_xlfn.XLOOKUP(Tabel1[[#This Row],[NLSfB]],OpnameTabel[NL-SfB],OpnameTabel[PPO3],"",0,1)&amp;""</f>
        <v>E170-A</v>
      </c>
      <c r="AK198" s="111">
        <f>IF((LEN(Tabel1[[#This Row],[PPO code 3]])&lt;1),"",_xlfn.XLOOKUP(Tabel1[[#This Row],[PPO code 3]],Activiteitenoverzicht[PO - code],Activiteitenoverzicht[Jaar- freq],0))</f>
        <v>1</v>
      </c>
      <c r="AL198" s="121"/>
      <c r="AM198" s="122" t="str">
        <f>_xlfn.XLOOKUP(Tabel1[[#This Row],[NLSfB]],OpnameTabel[NL-SfB],OpnameTabel[PPO4],"",0,1)&amp;""</f>
        <v/>
      </c>
      <c r="AN198" s="111" t="str">
        <f>IF((LEN(Tabel1[[#This Row],[PPO code 4]])&lt;1),"",_xlfn.XLOOKUP(Tabel1[[#This Row],[PPO code 4]],Activiteitenoverzicht[PO - code],Activiteitenoverzicht[Jaar- freq],0))</f>
        <v/>
      </c>
      <c r="AO198" s="121"/>
      <c r="AP198" s="123">
        <f>IF(ISNUMBER(Tabel1[[#This Row],[Freq 1]]),Tabel1[[#This Row],[Freq 1]]*Tabel1[[#This Row],[Prijs 1]],0)</f>
        <v>0</v>
      </c>
      <c r="AQ198" s="124">
        <f>IF(ISNUMBER(Tabel1[[#This Row],[Freq 2]]),Tabel1[[#This Row],[Freq 2]]*Tabel1[[#This Row],[Prijs 2]],0)</f>
        <v>0</v>
      </c>
      <c r="AR198" s="124">
        <f>IF(ISNUMBER(Tabel1[[#This Row],[Freq 3]]),Tabel1[[#This Row],[Freq 3]]*Tabel1[[#This Row],[Prijs 3]],0)</f>
        <v>0</v>
      </c>
      <c r="AS198" s="124">
        <f>IF(ISNUMBER(Tabel1[[#This Row],[Freq 4]]),Tabel1[[#This Row],[Freq 4]]*Tabel1[[#This Row],[Prijs 4]],0)</f>
        <v>0</v>
      </c>
      <c r="AT198" s="125">
        <f>SUM(Tabel1[[#This Row],[Totaal 1]:[Totaal 4]])</f>
        <v>0</v>
      </c>
    </row>
    <row r="199" spans="1:46" ht="14.25" customHeight="1" x14ac:dyDescent="0.2">
      <c r="A199" s="113">
        <v>2</v>
      </c>
      <c r="B199" s="32" t="s">
        <v>357</v>
      </c>
      <c r="C199" s="111" t="s">
        <v>358</v>
      </c>
      <c r="D199" s="32" t="s">
        <v>70</v>
      </c>
      <c r="E199" s="32">
        <v>11465</v>
      </c>
      <c r="F199" s="32" t="s">
        <v>502</v>
      </c>
      <c r="G199" s="32" t="s">
        <v>503</v>
      </c>
      <c r="H199" s="112" t="str">
        <f>_xlfn.XLOOKUP(Tabel1[[#This Row],[NLSfB]],OpnameTabel[NL-SfB],OpnameTabel[Omschrijving],"",0,1)</f>
        <v>Centraal bedienpaneel (tbv verlichting ed.)</v>
      </c>
      <c r="I199" s="32" t="str">
        <f>_xlfn.XLOOKUP(Tabel1[[#This Row],[NLSfB]],OpnameTabel[NL-SfB],OpnameTabel[Categorie],"",0,1)</f>
        <v>Verlichting</v>
      </c>
      <c r="J199" s="32" t="s">
        <v>107</v>
      </c>
      <c r="L199" s="32">
        <v>1</v>
      </c>
      <c r="M199" s="32">
        <v>1995</v>
      </c>
      <c r="N199" s="32" t="s">
        <v>504</v>
      </c>
      <c r="O199" s="32" t="s">
        <v>77</v>
      </c>
      <c r="P199" s="32" t="str">
        <f>_xlfn.XLOOKUP(Tabel1[[#This Row],[NLSfB]],OpnameTabel[NL-SfB],OpnameTabel[Kenmerkvraag 4],"",0,1)&amp;""</f>
        <v>Aantal aansturingen</v>
      </c>
      <c r="Q199" s="33">
        <v>16</v>
      </c>
      <c r="R199" s="33" t="str">
        <f>_xlfn.XLOOKUP(Tabel1[[#This Row],[NLSfB]],OpnameTabel[NL-SfB],OpnameTabel[Kenmerkvraag 5],"",0,1)&amp;""</f>
        <v>Aantal signaleringen</v>
      </c>
      <c r="S199" s="33">
        <v>9</v>
      </c>
      <c r="T199" s="33" t="str">
        <f>_xlfn.XLOOKUP(Tabel1[[#This Row],[NLSfB]],OpnameTabel[NL-SfB],OpnameTabel[Kenmerkvraag 6],"",0,1)&amp;""</f>
        <v/>
      </c>
      <c r="U199" s="33" t="s">
        <v>505</v>
      </c>
      <c r="V199" s="33" t="str">
        <f>_xlfn.XLOOKUP(Tabel1[[#This Row],[NLSfB]],OpnameTabel[NL-SfB],OpnameTabel[Kenmerkvraag 7],"",0,1)&amp;""</f>
        <v/>
      </c>
      <c r="X199" s="33" t="str">
        <f>_xlfn.XLOOKUP(Tabel1[[#This Row],[NLSfB]],OpnameTabel[NL-SfB],OpnameTabel[Kenmerkvraag 8],"",0,1)&amp;""</f>
        <v/>
      </c>
      <c r="Z199" s="33" t="str">
        <f>_xlfn.XLOOKUP(Tabel1[[#This Row],[NLSfB]],OpnameTabel[NL-SfB],OpnameTabel[Kenmerkvraag 9],"",0,1)&amp;""</f>
        <v/>
      </c>
      <c r="AB199" s="33" t="str">
        <f>_xlfn.XLOOKUP(Tabel1[[#This Row],[NLSfB]],OpnameTabel[NL-SfB],OpnameTabel[Kenmerkvraag 10],"",0,1)&amp;""</f>
        <v/>
      </c>
      <c r="AD199" s="120" t="str">
        <f>_xlfn.XLOOKUP(Tabel1[[#This Row],[NLSfB]],OpnameTabel[NL-SfB],OpnameTabel[PPO1],"",0,1)&amp;""</f>
        <v>SIG050-A</v>
      </c>
      <c r="AE199" s="112">
        <f>IF((LEN(Tabel1[[#This Row],[PPO code 1]])&lt;1),"",_xlfn.XLOOKUP(Tabel1[[#This Row],[PPO code 1]],Activiteitenoverzicht[PO - code],Activiteitenoverzicht[Jaar- freq],0))</f>
        <v>1</v>
      </c>
      <c r="AF199" s="121"/>
      <c r="AG199" s="122" t="str">
        <f>_xlfn.XLOOKUP(Tabel1[[#This Row],[NLSfB]],OpnameTabel[NL-SfB],OpnameTabel[PPO2],"",0,1)&amp;""</f>
        <v/>
      </c>
      <c r="AH199" s="111" t="str">
        <f>IF((LEN(Tabel1[[#This Row],[PPO code 2]])&lt;1),"",_xlfn.XLOOKUP(Tabel1[[#This Row],[PPO code 2]],Activiteitenoverzicht[PO - code],Activiteitenoverzicht[Jaar- freq],0))</f>
        <v/>
      </c>
      <c r="AI199" s="121"/>
      <c r="AJ199" s="122" t="str">
        <f>_xlfn.XLOOKUP(Tabel1[[#This Row],[NLSfB]],OpnameTabel[NL-SfB],OpnameTabel[PPO3],"",0,1)&amp;""</f>
        <v/>
      </c>
      <c r="AK199" s="111" t="str">
        <f>IF((LEN(Tabel1[[#This Row],[PPO code 3]])&lt;1),"",_xlfn.XLOOKUP(Tabel1[[#This Row],[PPO code 3]],Activiteitenoverzicht[PO - code],Activiteitenoverzicht[Jaar- freq],0))</f>
        <v/>
      </c>
      <c r="AL199" s="121"/>
      <c r="AM199" s="122" t="str">
        <f>_xlfn.XLOOKUP(Tabel1[[#This Row],[NLSfB]],OpnameTabel[NL-SfB],OpnameTabel[PPO4],"",0,1)&amp;""</f>
        <v/>
      </c>
      <c r="AN199" s="111" t="str">
        <f>IF((LEN(Tabel1[[#This Row],[PPO code 4]])&lt;1),"",_xlfn.XLOOKUP(Tabel1[[#This Row],[PPO code 4]],Activiteitenoverzicht[PO - code],Activiteitenoverzicht[Jaar- freq],0))</f>
        <v/>
      </c>
      <c r="AO199" s="121"/>
      <c r="AP199" s="123">
        <f>IF(ISNUMBER(Tabel1[[#This Row],[Freq 1]]),Tabel1[[#This Row],[Freq 1]]*Tabel1[[#This Row],[Prijs 1]],0)</f>
        <v>0</v>
      </c>
      <c r="AQ199" s="124">
        <f>IF(ISNUMBER(Tabel1[[#This Row],[Freq 2]]),Tabel1[[#This Row],[Freq 2]]*Tabel1[[#This Row],[Prijs 2]],0)</f>
        <v>0</v>
      </c>
      <c r="AR199" s="124">
        <f>IF(ISNUMBER(Tabel1[[#This Row],[Freq 3]]),Tabel1[[#This Row],[Freq 3]]*Tabel1[[#This Row],[Prijs 3]],0)</f>
        <v>0</v>
      </c>
      <c r="AS199" s="124">
        <f>IF(ISNUMBER(Tabel1[[#This Row],[Freq 4]]),Tabel1[[#This Row],[Freq 4]]*Tabel1[[#This Row],[Prijs 4]],0)</f>
        <v>0</v>
      </c>
      <c r="AT199" s="125">
        <f>SUM(Tabel1[[#This Row],[Totaal 1]:[Totaal 4]])</f>
        <v>0</v>
      </c>
    </row>
    <row r="200" spans="1:46" ht="14.25" customHeight="1" x14ac:dyDescent="0.2">
      <c r="A200" s="113">
        <v>2</v>
      </c>
      <c r="B200" s="32" t="s">
        <v>357</v>
      </c>
      <c r="C200" s="111" t="s">
        <v>358</v>
      </c>
      <c r="D200" s="32" t="s">
        <v>70</v>
      </c>
      <c r="E200" s="32">
        <v>11465</v>
      </c>
      <c r="F200" s="32" t="s">
        <v>506</v>
      </c>
      <c r="G200" s="32" t="s">
        <v>79</v>
      </c>
      <c r="H200" s="112" t="str">
        <f>_xlfn.XLOOKUP(Tabel1[[#This Row],[NLSfB]],OpnameTabel[NL-SfB],OpnameTabel[Omschrijving],"",0,1)</f>
        <v>Elektrische boiler</v>
      </c>
      <c r="I200" s="32" t="str">
        <f>_xlfn.XLOOKUP(Tabel1[[#This Row],[NLSfB]],OpnameTabel[NL-SfB],OpnameTabel[Categorie],"",0,1)</f>
        <v>Water</v>
      </c>
      <c r="J200" s="32" t="s">
        <v>507</v>
      </c>
      <c r="L200" s="32">
        <v>1</v>
      </c>
      <c r="M200" s="32">
        <v>2007</v>
      </c>
      <c r="N200" s="32" t="s">
        <v>81</v>
      </c>
      <c r="O200" s="32" t="s">
        <v>508</v>
      </c>
      <c r="P200" s="32" t="str">
        <f>_xlfn.XLOOKUP(Tabel1[[#This Row],[NLSfB]],OpnameTabel[NL-SfB],OpnameTabel[Kenmerkvraag 4],"",0,1)&amp;""</f>
        <v>Inhoud [L]</v>
      </c>
      <c r="Q200" s="33" t="s">
        <v>509</v>
      </c>
      <c r="R200" s="33" t="str">
        <f>_xlfn.XLOOKUP(Tabel1[[#This Row],[NLSfB]],OpnameTabel[NL-SfB],OpnameTabel[Kenmerkvraag 5],"",0,1)&amp;""</f>
        <v>Vermogen [kW]</v>
      </c>
      <c r="S200" s="33">
        <v>2.5</v>
      </c>
      <c r="T200" s="33" t="str">
        <f>_xlfn.XLOOKUP(Tabel1[[#This Row],[NLSfB]],OpnameTabel[NL-SfB],OpnameTabel[Kenmerkvraag 6],"",0,1)&amp;""</f>
        <v/>
      </c>
      <c r="V200" s="33" t="str">
        <f>_xlfn.XLOOKUP(Tabel1[[#This Row],[NLSfB]],OpnameTabel[NL-SfB],OpnameTabel[Kenmerkvraag 7],"",0,1)&amp;""</f>
        <v/>
      </c>
      <c r="X200" s="33" t="str">
        <f>_xlfn.XLOOKUP(Tabel1[[#This Row],[NLSfB]],OpnameTabel[NL-SfB],OpnameTabel[Kenmerkvraag 8],"",0,1)&amp;""</f>
        <v/>
      </c>
      <c r="Z200" s="33" t="str">
        <f>_xlfn.XLOOKUP(Tabel1[[#This Row],[NLSfB]],OpnameTabel[NL-SfB],OpnameTabel[Kenmerkvraag 9],"",0,1)&amp;""</f>
        <v/>
      </c>
      <c r="AB200" s="33" t="str">
        <f>_xlfn.XLOOKUP(Tabel1[[#This Row],[NLSfB]],OpnameTabel[NL-SfB],OpnameTabel[Kenmerkvraag 10],"",0,1)&amp;""</f>
        <v/>
      </c>
      <c r="AD200" s="120" t="str">
        <f>_xlfn.XLOOKUP(Tabel1[[#This Row],[NLSfB]],OpnameTabel[NL-SfB],OpnameTabel[PPO1],"",0,1)&amp;""</f>
        <v>WTR030-A</v>
      </c>
      <c r="AE200" s="112">
        <f>IF((LEN(Tabel1[[#This Row],[PPO code 1]])&lt;1),"",_xlfn.XLOOKUP(Tabel1[[#This Row],[PPO code 1]],Activiteitenoverzicht[PO - code],Activiteitenoverzicht[Jaar- freq],0))</f>
        <v>1</v>
      </c>
      <c r="AF200" s="121"/>
      <c r="AG200" s="122" t="str">
        <f>_xlfn.XLOOKUP(Tabel1[[#This Row],[NLSfB]],OpnameTabel[NL-SfB],OpnameTabel[PPO2],"",0,1)&amp;""</f>
        <v/>
      </c>
      <c r="AH200" s="111" t="str">
        <f>IF((LEN(Tabel1[[#This Row],[PPO code 2]])&lt;1),"",_xlfn.XLOOKUP(Tabel1[[#This Row],[PPO code 2]],Activiteitenoverzicht[PO - code],Activiteitenoverzicht[Jaar- freq],0))</f>
        <v/>
      </c>
      <c r="AI200" s="121"/>
      <c r="AJ200" s="122" t="str">
        <f>_xlfn.XLOOKUP(Tabel1[[#This Row],[NLSfB]],OpnameTabel[NL-SfB],OpnameTabel[PPO3],"",0,1)&amp;""</f>
        <v/>
      </c>
      <c r="AK200" s="111" t="str">
        <f>IF((LEN(Tabel1[[#This Row],[PPO code 3]])&lt;1),"",_xlfn.XLOOKUP(Tabel1[[#This Row],[PPO code 3]],Activiteitenoverzicht[PO - code],Activiteitenoverzicht[Jaar- freq],0))</f>
        <v/>
      </c>
      <c r="AL200" s="121"/>
      <c r="AM200" s="122" t="str">
        <f>_xlfn.XLOOKUP(Tabel1[[#This Row],[NLSfB]],OpnameTabel[NL-SfB],OpnameTabel[PPO4],"",0,1)&amp;""</f>
        <v/>
      </c>
      <c r="AN200" s="111" t="str">
        <f>IF((LEN(Tabel1[[#This Row],[PPO code 4]])&lt;1),"",_xlfn.XLOOKUP(Tabel1[[#This Row],[PPO code 4]],Activiteitenoverzicht[PO - code],Activiteitenoverzicht[Jaar- freq],0))</f>
        <v/>
      </c>
      <c r="AO200" s="121"/>
      <c r="AP200" s="123">
        <f>IF(ISNUMBER(Tabel1[[#This Row],[Freq 1]]),Tabel1[[#This Row],[Freq 1]]*Tabel1[[#This Row],[Prijs 1]],0)</f>
        <v>0</v>
      </c>
      <c r="AQ200" s="124">
        <f>IF(ISNUMBER(Tabel1[[#This Row],[Freq 2]]),Tabel1[[#This Row],[Freq 2]]*Tabel1[[#This Row],[Prijs 2]],0)</f>
        <v>0</v>
      </c>
      <c r="AR200" s="124">
        <f>IF(ISNUMBER(Tabel1[[#This Row],[Freq 3]]),Tabel1[[#This Row],[Freq 3]]*Tabel1[[#This Row],[Prijs 3]],0)</f>
        <v>0</v>
      </c>
      <c r="AS200" s="124">
        <f>IF(ISNUMBER(Tabel1[[#This Row],[Freq 4]]),Tabel1[[#This Row],[Freq 4]]*Tabel1[[#This Row],[Prijs 4]],0)</f>
        <v>0</v>
      </c>
      <c r="AT200" s="125">
        <f>SUM(Tabel1[[#This Row],[Totaal 1]:[Totaal 4]])</f>
        <v>0</v>
      </c>
    </row>
    <row r="201" spans="1:46" ht="14.25" customHeight="1" x14ac:dyDescent="0.2">
      <c r="A201" s="113">
        <v>2</v>
      </c>
      <c r="B201" s="32" t="s">
        <v>357</v>
      </c>
      <c r="C201" s="111" t="s">
        <v>358</v>
      </c>
      <c r="D201" s="32" t="s">
        <v>70</v>
      </c>
      <c r="E201" s="32">
        <v>11465</v>
      </c>
      <c r="F201" s="32" t="s">
        <v>510</v>
      </c>
      <c r="G201" s="32" t="s">
        <v>511</v>
      </c>
      <c r="H201" s="112" t="str">
        <f>_xlfn.XLOOKUP(Tabel1[[#This Row],[NLSfB]],OpnameTabel[NL-SfB],OpnameTabel[Omschrijving],"",0,1)</f>
        <v>Verlichtingsarmatuur</v>
      </c>
      <c r="I201" s="32" t="str">
        <f>_xlfn.XLOOKUP(Tabel1[[#This Row],[NLSfB]],OpnameTabel[NL-SfB],OpnameTabel[Categorie],"",0,1)</f>
        <v>Verlichting</v>
      </c>
      <c r="J201" s="32" t="s">
        <v>107</v>
      </c>
      <c r="L201" s="32">
        <v>3</v>
      </c>
      <c r="M201" s="32">
        <v>2016</v>
      </c>
      <c r="N201" s="32" t="s">
        <v>512</v>
      </c>
      <c r="O201" s="32" t="s">
        <v>513</v>
      </c>
      <c r="P201" s="32" t="str">
        <f>_xlfn.XLOOKUP(Tabel1[[#This Row],[NLSfB]],OpnameTabel[NL-SfB],OpnameTabel[Kenmerkvraag 4],"",0,1)&amp;""</f>
        <v>Type lichtbron</v>
      </c>
      <c r="Q201" s="33" t="s">
        <v>77</v>
      </c>
      <c r="R201" s="33" t="str">
        <f>_xlfn.XLOOKUP(Tabel1[[#This Row],[NLSfB]],OpnameTabel[NL-SfB],OpnameTabel[Kenmerkvraag 5],"",0,1)&amp;""</f>
        <v>Vermogen [W]</v>
      </c>
      <c r="S201" s="33" t="s">
        <v>77</v>
      </c>
      <c r="T201" s="33" t="str">
        <f>_xlfn.XLOOKUP(Tabel1[[#This Row],[NLSfB]],OpnameTabel[NL-SfB],OpnameTabel[Kenmerkvraag 6],"",0,1)&amp;""</f>
        <v>Type sensor</v>
      </c>
      <c r="U201" s="33" t="s">
        <v>77</v>
      </c>
      <c r="V201" s="33" t="str">
        <f>_xlfn.XLOOKUP(Tabel1[[#This Row],[NLSfB]],OpnameTabel[NL-SfB],OpnameTabel[Kenmerkvraag 7],"",0,1)&amp;""</f>
        <v>Communicatieprotocol</v>
      </c>
      <c r="W201" s="33" t="s">
        <v>77</v>
      </c>
      <c r="X201" s="33" t="str">
        <f>_xlfn.XLOOKUP(Tabel1[[#This Row],[NLSfB]],OpnameTabel[NL-SfB],OpnameTabel[Kenmerkvraag 8],"",0,1)&amp;""</f>
        <v>Kleurtemperatuur [K]</v>
      </c>
      <c r="Y201" s="33" t="s">
        <v>77</v>
      </c>
      <c r="Z201" s="33" t="str">
        <f>_xlfn.XLOOKUP(Tabel1[[#This Row],[NLSfB]],OpnameTabel[NL-SfB],OpnameTabel[Kenmerkvraag 9],"",0,1)&amp;""</f>
        <v/>
      </c>
      <c r="AB201" s="33" t="str">
        <f>_xlfn.XLOOKUP(Tabel1[[#This Row],[NLSfB]],OpnameTabel[NL-SfB],OpnameTabel[Kenmerkvraag 10],"",0,1)&amp;""</f>
        <v/>
      </c>
      <c r="AD201" s="120" t="str">
        <f>_xlfn.XLOOKUP(Tabel1[[#This Row],[NLSfB]],OpnameTabel[NL-SfB],OpnameTabel[PPO1],"",0,1)&amp;""</f>
        <v>LCHT010-A</v>
      </c>
      <c r="AE201" s="112">
        <f>IF((LEN(Tabel1[[#This Row],[PPO code 1]])&lt;1),"",_xlfn.XLOOKUP(Tabel1[[#This Row],[PPO code 1]],Activiteitenoverzicht[PO - code],Activiteitenoverzicht[Jaar- freq],0))</f>
        <v>1</v>
      </c>
      <c r="AF201" s="121"/>
      <c r="AG201" s="122" t="str">
        <f>_xlfn.XLOOKUP(Tabel1[[#This Row],[NLSfB]],OpnameTabel[NL-SfB],OpnameTabel[PPO2],"",0,1)&amp;""</f>
        <v/>
      </c>
      <c r="AH201" s="111" t="str">
        <f>IF((LEN(Tabel1[[#This Row],[PPO code 2]])&lt;1),"",_xlfn.XLOOKUP(Tabel1[[#This Row],[PPO code 2]],Activiteitenoverzicht[PO - code],Activiteitenoverzicht[Jaar- freq],0))</f>
        <v/>
      </c>
      <c r="AI201" s="121"/>
      <c r="AJ201" s="122" t="str">
        <f>_xlfn.XLOOKUP(Tabel1[[#This Row],[NLSfB]],OpnameTabel[NL-SfB],OpnameTabel[PPO3],"",0,1)&amp;""</f>
        <v/>
      </c>
      <c r="AK201" s="111" t="str">
        <f>IF((LEN(Tabel1[[#This Row],[PPO code 3]])&lt;1),"",_xlfn.XLOOKUP(Tabel1[[#This Row],[PPO code 3]],Activiteitenoverzicht[PO - code],Activiteitenoverzicht[Jaar- freq],0))</f>
        <v/>
      </c>
      <c r="AL201" s="121"/>
      <c r="AM201" s="122" t="str">
        <f>_xlfn.XLOOKUP(Tabel1[[#This Row],[NLSfB]],OpnameTabel[NL-SfB],OpnameTabel[PPO4],"",0,1)&amp;""</f>
        <v/>
      </c>
      <c r="AN201" s="111" t="str">
        <f>IF((LEN(Tabel1[[#This Row],[PPO code 4]])&lt;1),"",_xlfn.XLOOKUP(Tabel1[[#This Row],[PPO code 4]],Activiteitenoverzicht[PO - code],Activiteitenoverzicht[Jaar- freq],0))</f>
        <v/>
      </c>
      <c r="AO201" s="121"/>
      <c r="AP201" s="123">
        <f>IF(ISNUMBER(Tabel1[[#This Row],[Freq 1]]),Tabel1[[#This Row],[Freq 1]]*Tabel1[[#This Row],[Prijs 1]],0)</f>
        <v>0</v>
      </c>
      <c r="AQ201" s="124">
        <f>IF(ISNUMBER(Tabel1[[#This Row],[Freq 2]]),Tabel1[[#This Row],[Freq 2]]*Tabel1[[#This Row],[Prijs 2]],0)</f>
        <v>0</v>
      </c>
      <c r="AR201" s="124">
        <f>IF(ISNUMBER(Tabel1[[#This Row],[Freq 3]]),Tabel1[[#This Row],[Freq 3]]*Tabel1[[#This Row],[Prijs 3]],0)</f>
        <v>0</v>
      </c>
      <c r="AS201" s="124">
        <f>IF(ISNUMBER(Tabel1[[#This Row],[Freq 4]]),Tabel1[[#This Row],[Freq 4]]*Tabel1[[#This Row],[Prijs 4]],0)</f>
        <v>0</v>
      </c>
      <c r="AT201" s="125">
        <f>SUM(Tabel1[[#This Row],[Totaal 1]:[Totaal 4]])</f>
        <v>0</v>
      </c>
    </row>
    <row r="202" spans="1:46" ht="14.25" customHeight="1" x14ac:dyDescent="0.2">
      <c r="A202" s="113">
        <v>2</v>
      </c>
      <c r="B202" s="32" t="s">
        <v>357</v>
      </c>
      <c r="C202" s="111" t="s">
        <v>358</v>
      </c>
      <c r="D202" s="32" t="s">
        <v>70</v>
      </c>
      <c r="E202" s="32">
        <v>11465</v>
      </c>
      <c r="F202" s="32" t="s">
        <v>514</v>
      </c>
      <c r="G202" s="32" t="s">
        <v>511</v>
      </c>
      <c r="H202" s="112" t="str">
        <f>_xlfn.XLOOKUP(Tabel1[[#This Row],[NLSfB]],OpnameTabel[NL-SfB],OpnameTabel[Omschrijving],"",0,1)</f>
        <v>Verlichtingsarmatuur</v>
      </c>
      <c r="I202" s="32" t="str">
        <f>_xlfn.XLOOKUP(Tabel1[[#This Row],[NLSfB]],OpnameTabel[NL-SfB],OpnameTabel[Categorie],"",0,1)</f>
        <v>Verlichting</v>
      </c>
      <c r="J202" s="32" t="s">
        <v>107</v>
      </c>
      <c r="L202" s="32">
        <v>11</v>
      </c>
      <c r="M202" s="32">
        <v>2016</v>
      </c>
      <c r="N202" s="32" t="s">
        <v>512</v>
      </c>
      <c r="O202" s="32" t="s">
        <v>515</v>
      </c>
      <c r="P202" s="32" t="str">
        <f>_xlfn.XLOOKUP(Tabel1[[#This Row],[NLSfB]],OpnameTabel[NL-SfB],OpnameTabel[Kenmerkvraag 4],"",0,1)&amp;""</f>
        <v>Type lichtbron</v>
      </c>
      <c r="Q202" s="33" t="s">
        <v>77</v>
      </c>
      <c r="R202" s="33" t="str">
        <f>_xlfn.XLOOKUP(Tabel1[[#This Row],[NLSfB]],OpnameTabel[NL-SfB],OpnameTabel[Kenmerkvraag 5],"",0,1)&amp;""</f>
        <v>Vermogen [W]</v>
      </c>
      <c r="S202" s="33" t="s">
        <v>77</v>
      </c>
      <c r="T202" s="33" t="str">
        <f>_xlfn.XLOOKUP(Tabel1[[#This Row],[NLSfB]],OpnameTabel[NL-SfB],OpnameTabel[Kenmerkvraag 6],"",0,1)&amp;""</f>
        <v>Type sensor</v>
      </c>
      <c r="U202" s="33" t="s">
        <v>77</v>
      </c>
      <c r="V202" s="33" t="str">
        <f>_xlfn.XLOOKUP(Tabel1[[#This Row],[NLSfB]],OpnameTabel[NL-SfB],OpnameTabel[Kenmerkvraag 7],"",0,1)&amp;""</f>
        <v>Communicatieprotocol</v>
      </c>
      <c r="W202" s="33" t="s">
        <v>77</v>
      </c>
      <c r="X202" s="33" t="str">
        <f>_xlfn.XLOOKUP(Tabel1[[#This Row],[NLSfB]],OpnameTabel[NL-SfB],OpnameTabel[Kenmerkvraag 8],"",0,1)&amp;""</f>
        <v>Kleurtemperatuur [K]</v>
      </c>
      <c r="Y202" s="33" t="s">
        <v>77</v>
      </c>
      <c r="Z202" s="33" t="str">
        <f>_xlfn.XLOOKUP(Tabel1[[#This Row],[NLSfB]],OpnameTabel[NL-SfB],OpnameTabel[Kenmerkvraag 9],"",0,1)&amp;""</f>
        <v/>
      </c>
      <c r="AB202" s="33" t="str">
        <f>_xlfn.XLOOKUP(Tabel1[[#This Row],[NLSfB]],OpnameTabel[NL-SfB],OpnameTabel[Kenmerkvraag 10],"",0,1)&amp;""</f>
        <v/>
      </c>
      <c r="AD202" s="120" t="str">
        <f>_xlfn.XLOOKUP(Tabel1[[#This Row],[NLSfB]],OpnameTabel[NL-SfB],OpnameTabel[PPO1],"",0,1)&amp;""</f>
        <v>LCHT010-A</v>
      </c>
      <c r="AE202" s="112">
        <f>IF((LEN(Tabel1[[#This Row],[PPO code 1]])&lt;1),"",_xlfn.XLOOKUP(Tabel1[[#This Row],[PPO code 1]],Activiteitenoverzicht[PO - code],Activiteitenoverzicht[Jaar- freq],0))</f>
        <v>1</v>
      </c>
      <c r="AF202" s="121"/>
      <c r="AG202" s="122" t="str">
        <f>_xlfn.XLOOKUP(Tabel1[[#This Row],[NLSfB]],OpnameTabel[NL-SfB],OpnameTabel[PPO2],"",0,1)&amp;""</f>
        <v/>
      </c>
      <c r="AH202" s="111" t="str">
        <f>IF((LEN(Tabel1[[#This Row],[PPO code 2]])&lt;1),"",_xlfn.XLOOKUP(Tabel1[[#This Row],[PPO code 2]],Activiteitenoverzicht[PO - code],Activiteitenoverzicht[Jaar- freq],0))</f>
        <v/>
      </c>
      <c r="AI202" s="121"/>
      <c r="AJ202" s="122" t="str">
        <f>_xlfn.XLOOKUP(Tabel1[[#This Row],[NLSfB]],OpnameTabel[NL-SfB],OpnameTabel[PPO3],"",0,1)&amp;""</f>
        <v/>
      </c>
      <c r="AK202" s="111" t="str">
        <f>IF((LEN(Tabel1[[#This Row],[PPO code 3]])&lt;1),"",_xlfn.XLOOKUP(Tabel1[[#This Row],[PPO code 3]],Activiteitenoverzicht[PO - code],Activiteitenoverzicht[Jaar- freq],0))</f>
        <v/>
      </c>
      <c r="AL202" s="121"/>
      <c r="AM202" s="122" t="str">
        <f>_xlfn.XLOOKUP(Tabel1[[#This Row],[NLSfB]],OpnameTabel[NL-SfB],OpnameTabel[PPO4],"",0,1)&amp;""</f>
        <v/>
      </c>
      <c r="AN202" s="111" t="str">
        <f>IF((LEN(Tabel1[[#This Row],[PPO code 4]])&lt;1),"",_xlfn.XLOOKUP(Tabel1[[#This Row],[PPO code 4]],Activiteitenoverzicht[PO - code],Activiteitenoverzicht[Jaar- freq],0))</f>
        <v/>
      </c>
      <c r="AO202" s="121"/>
      <c r="AP202" s="123">
        <f>IF(ISNUMBER(Tabel1[[#This Row],[Freq 1]]),Tabel1[[#This Row],[Freq 1]]*Tabel1[[#This Row],[Prijs 1]],0)</f>
        <v>0</v>
      </c>
      <c r="AQ202" s="124">
        <f>IF(ISNUMBER(Tabel1[[#This Row],[Freq 2]]),Tabel1[[#This Row],[Freq 2]]*Tabel1[[#This Row],[Prijs 2]],0)</f>
        <v>0</v>
      </c>
      <c r="AR202" s="124">
        <f>IF(ISNUMBER(Tabel1[[#This Row],[Freq 3]]),Tabel1[[#This Row],[Freq 3]]*Tabel1[[#This Row],[Prijs 3]],0)</f>
        <v>0</v>
      </c>
      <c r="AS202" s="124">
        <f>IF(ISNUMBER(Tabel1[[#This Row],[Freq 4]]),Tabel1[[#This Row],[Freq 4]]*Tabel1[[#This Row],[Prijs 4]],0)</f>
        <v>0</v>
      </c>
      <c r="AT202" s="125">
        <f>SUM(Tabel1[[#This Row],[Totaal 1]:[Totaal 4]])</f>
        <v>0</v>
      </c>
    </row>
    <row r="203" spans="1:46" ht="14.25" customHeight="1" x14ac:dyDescent="0.2">
      <c r="A203" s="113">
        <v>2</v>
      </c>
      <c r="B203" s="32" t="s">
        <v>357</v>
      </c>
      <c r="C203" s="111" t="s">
        <v>358</v>
      </c>
      <c r="D203" s="32" t="s">
        <v>70</v>
      </c>
      <c r="E203" s="32">
        <v>11465</v>
      </c>
      <c r="F203" s="32" t="s">
        <v>516</v>
      </c>
      <c r="G203" s="32" t="s">
        <v>189</v>
      </c>
      <c r="H203" s="112" t="str">
        <f>_xlfn.XLOOKUP(Tabel1[[#This Row],[NLSfB]],OpnameTabel[NL-SfB],OpnameTabel[Omschrijving],"",0,1)</f>
        <v>Noodverlichtingsarmaturen decentraal (met accu)</v>
      </c>
      <c r="I203" s="32" t="str">
        <f>_xlfn.XLOOKUP(Tabel1[[#This Row],[NLSfB]],OpnameTabel[NL-SfB],OpnameTabel[Categorie],"",0,1)</f>
        <v>Verlichting</v>
      </c>
      <c r="J203" s="32" t="s">
        <v>382</v>
      </c>
      <c r="L203" s="32">
        <v>40</v>
      </c>
      <c r="M203" s="32">
        <v>1995</v>
      </c>
      <c r="N203" s="32" t="s">
        <v>517</v>
      </c>
      <c r="O203" s="32" t="s">
        <v>77</v>
      </c>
      <c r="P203" s="32" t="str">
        <f>_xlfn.XLOOKUP(Tabel1[[#This Row],[NLSfB]],OpnameTabel[NL-SfB],OpnameTabel[Kenmerkvraag 4],"",0,1)&amp;""</f>
        <v>Lichtbron</v>
      </c>
      <c r="Q203" s="33" t="s">
        <v>518</v>
      </c>
      <c r="R203" s="33" t="str">
        <f>_xlfn.XLOOKUP(Tabel1[[#This Row],[NLSfB]],OpnameTabel[NL-SfB],OpnameTabel[Kenmerkvraag 5],"",0,1)&amp;""</f>
        <v>Aantal accupakketten in armatuur</v>
      </c>
      <c r="S203" s="33" t="s">
        <v>77</v>
      </c>
      <c r="T203" s="33" t="str">
        <f>_xlfn.XLOOKUP(Tabel1[[#This Row],[NLSfB]],OpnameTabel[NL-SfB],OpnameTabel[Kenmerkvraag 6],"",0,1)&amp;""</f>
        <v/>
      </c>
      <c r="V203" s="33" t="str">
        <f>_xlfn.XLOOKUP(Tabel1[[#This Row],[NLSfB]],OpnameTabel[NL-SfB],OpnameTabel[Kenmerkvraag 7],"",0,1)&amp;""</f>
        <v/>
      </c>
      <c r="X203" s="33" t="str">
        <f>_xlfn.XLOOKUP(Tabel1[[#This Row],[NLSfB]],OpnameTabel[NL-SfB],OpnameTabel[Kenmerkvraag 8],"",0,1)&amp;""</f>
        <v/>
      </c>
      <c r="Z203" s="33" t="str">
        <f>_xlfn.XLOOKUP(Tabel1[[#This Row],[NLSfB]],OpnameTabel[NL-SfB],OpnameTabel[Kenmerkvraag 9],"",0,1)&amp;""</f>
        <v/>
      </c>
      <c r="AB203" s="33" t="str">
        <f>_xlfn.XLOOKUP(Tabel1[[#This Row],[NLSfB]],OpnameTabel[NL-SfB],OpnameTabel[Kenmerkvraag 10],"",0,1)&amp;""</f>
        <v/>
      </c>
      <c r="AD203" s="120" t="str">
        <f>_xlfn.XLOOKUP(Tabel1[[#This Row],[NLSfB]],OpnameTabel[NL-SfB],OpnameTabel[PPO1],"",0,1)&amp;""</f>
        <v>LCHT040-A</v>
      </c>
      <c r="AE203" s="112">
        <f>IF((LEN(Tabel1[[#This Row],[PPO code 1]])&lt;1),"",_xlfn.XLOOKUP(Tabel1[[#This Row],[PPO code 1]],Activiteitenoverzicht[PO - code],Activiteitenoverzicht[Jaar- freq],0))</f>
        <v>1</v>
      </c>
      <c r="AF203" s="121"/>
      <c r="AG203" s="122" t="str">
        <f>_xlfn.XLOOKUP(Tabel1[[#This Row],[NLSfB]],OpnameTabel[NL-SfB],OpnameTabel[PPO2],"",0,1)&amp;""</f>
        <v/>
      </c>
      <c r="AH203" s="111" t="str">
        <f>IF((LEN(Tabel1[[#This Row],[PPO code 2]])&lt;1),"",_xlfn.XLOOKUP(Tabel1[[#This Row],[PPO code 2]],Activiteitenoverzicht[PO - code],Activiteitenoverzicht[Jaar- freq],0))</f>
        <v/>
      </c>
      <c r="AI203" s="121"/>
      <c r="AJ203" s="122" t="str">
        <f>_xlfn.XLOOKUP(Tabel1[[#This Row],[NLSfB]],OpnameTabel[NL-SfB],OpnameTabel[PPO3],"",0,1)&amp;""</f>
        <v/>
      </c>
      <c r="AK203" s="111" t="str">
        <f>IF((LEN(Tabel1[[#This Row],[PPO code 3]])&lt;1),"",_xlfn.XLOOKUP(Tabel1[[#This Row],[PPO code 3]],Activiteitenoverzicht[PO - code],Activiteitenoverzicht[Jaar- freq],0))</f>
        <v/>
      </c>
      <c r="AL203" s="121"/>
      <c r="AM203" s="122" t="str">
        <f>_xlfn.XLOOKUP(Tabel1[[#This Row],[NLSfB]],OpnameTabel[NL-SfB],OpnameTabel[PPO4],"",0,1)&amp;""</f>
        <v/>
      </c>
      <c r="AN203" s="111" t="str">
        <f>IF((LEN(Tabel1[[#This Row],[PPO code 4]])&lt;1),"",_xlfn.XLOOKUP(Tabel1[[#This Row],[PPO code 4]],Activiteitenoverzicht[PO - code],Activiteitenoverzicht[Jaar- freq],0))</f>
        <v/>
      </c>
      <c r="AO203" s="121"/>
      <c r="AP203" s="123">
        <f>IF(ISNUMBER(Tabel1[[#This Row],[Freq 1]]),Tabel1[[#This Row],[Freq 1]]*Tabel1[[#This Row],[Prijs 1]],0)</f>
        <v>0</v>
      </c>
      <c r="AQ203" s="124">
        <f>IF(ISNUMBER(Tabel1[[#This Row],[Freq 2]]),Tabel1[[#This Row],[Freq 2]]*Tabel1[[#This Row],[Prijs 2]],0)</f>
        <v>0</v>
      </c>
      <c r="AR203" s="124">
        <f>IF(ISNUMBER(Tabel1[[#This Row],[Freq 3]]),Tabel1[[#This Row],[Freq 3]]*Tabel1[[#This Row],[Prijs 3]],0)</f>
        <v>0</v>
      </c>
      <c r="AS203" s="124">
        <f>IF(ISNUMBER(Tabel1[[#This Row],[Freq 4]]),Tabel1[[#This Row],[Freq 4]]*Tabel1[[#This Row],[Prijs 4]],0)</f>
        <v>0</v>
      </c>
      <c r="AT203" s="125">
        <f>SUM(Tabel1[[#This Row],[Totaal 1]:[Totaal 4]])</f>
        <v>0</v>
      </c>
    </row>
    <row r="204" spans="1:46" ht="14.25" customHeight="1" x14ac:dyDescent="0.2">
      <c r="A204" s="113">
        <v>2</v>
      </c>
      <c r="B204" s="32" t="s">
        <v>357</v>
      </c>
      <c r="C204" s="111" t="s">
        <v>358</v>
      </c>
      <c r="D204" s="32" t="s">
        <v>70</v>
      </c>
      <c r="E204" s="32">
        <v>11465</v>
      </c>
      <c r="F204" s="32" t="s">
        <v>519</v>
      </c>
      <c r="G204" s="32" t="s">
        <v>189</v>
      </c>
      <c r="H204" s="112" t="str">
        <f>_xlfn.XLOOKUP(Tabel1[[#This Row],[NLSfB]],OpnameTabel[NL-SfB],OpnameTabel[Omschrijving],"",0,1)</f>
        <v>Noodverlichtingsarmaturen decentraal (met accu)</v>
      </c>
      <c r="I204" s="32" t="str">
        <f>_xlfn.XLOOKUP(Tabel1[[#This Row],[NLSfB]],OpnameTabel[NL-SfB],OpnameTabel[Categorie],"",0,1)</f>
        <v>Verlichting</v>
      </c>
      <c r="J204" s="32" t="s">
        <v>395</v>
      </c>
      <c r="L204" s="32">
        <v>41</v>
      </c>
      <c r="M204" s="32">
        <v>1995</v>
      </c>
      <c r="N204" s="32" t="s">
        <v>517</v>
      </c>
      <c r="O204" s="32" t="s">
        <v>77</v>
      </c>
      <c r="P204" s="32" t="str">
        <f>_xlfn.XLOOKUP(Tabel1[[#This Row],[NLSfB]],OpnameTabel[NL-SfB],OpnameTabel[Kenmerkvraag 4],"",0,1)&amp;""</f>
        <v>Lichtbron</v>
      </c>
      <c r="Q204" s="33" t="s">
        <v>518</v>
      </c>
      <c r="R204" s="33" t="str">
        <f>_xlfn.XLOOKUP(Tabel1[[#This Row],[NLSfB]],OpnameTabel[NL-SfB],OpnameTabel[Kenmerkvraag 5],"",0,1)&amp;""</f>
        <v>Aantal accupakketten in armatuur</v>
      </c>
      <c r="S204" s="33" t="s">
        <v>77</v>
      </c>
      <c r="T204" s="33" t="str">
        <f>_xlfn.XLOOKUP(Tabel1[[#This Row],[NLSfB]],OpnameTabel[NL-SfB],OpnameTabel[Kenmerkvraag 6],"",0,1)&amp;""</f>
        <v/>
      </c>
      <c r="V204" s="33" t="str">
        <f>_xlfn.XLOOKUP(Tabel1[[#This Row],[NLSfB]],OpnameTabel[NL-SfB],OpnameTabel[Kenmerkvraag 7],"",0,1)&amp;""</f>
        <v/>
      </c>
      <c r="X204" s="33" t="str">
        <f>_xlfn.XLOOKUP(Tabel1[[#This Row],[NLSfB]],OpnameTabel[NL-SfB],OpnameTabel[Kenmerkvraag 8],"",0,1)&amp;""</f>
        <v/>
      </c>
      <c r="Z204" s="33" t="str">
        <f>_xlfn.XLOOKUP(Tabel1[[#This Row],[NLSfB]],OpnameTabel[NL-SfB],OpnameTabel[Kenmerkvraag 9],"",0,1)&amp;""</f>
        <v/>
      </c>
      <c r="AB204" s="33" t="str">
        <f>_xlfn.XLOOKUP(Tabel1[[#This Row],[NLSfB]],OpnameTabel[NL-SfB],OpnameTabel[Kenmerkvraag 10],"",0,1)&amp;""</f>
        <v/>
      </c>
      <c r="AD204" s="120" t="str">
        <f>_xlfn.XLOOKUP(Tabel1[[#This Row],[NLSfB]],OpnameTabel[NL-SfB],OpnameTabel[PPO1],"",0,1)&amp;""</f>
        <v>LCHT040-A</v>
      </c>
      <c r="AE204" s="112">
        <f>IF((LEN(Tabel1[[#This Row],[PPO code 1]])&lt;1),"",_xlfn.XLOOKUP(Tabel1[[#This Row],[PPO code 1]],Activiteitenoverzicht[PO - code],Activiteitenoverzicht[Jaar- freq],0))</f>
        <v>1</v>
      </c>
      <c r="AF204" s="121"/>
      <c r="AG204" s="122" t="str">
        <f>_xlfn.XLOOKUP(Tabel1[[#This Row],[NLSfB]],OpnameTabel[NL-SfB],OpnameTabel[PPO2],"",0,1)&amp;""</f>
        <v/>
      </c>
      <c r="AH204" s="111" t="str">
        <f>IF((LEN(Tabel1[[#This Row],[PPO code 2]])&lt;1),"",_xlfn.XLOOKUP(Tabel1[[#This Row],[PPO code 2]],Activiteitenoverzicht[PO - code],Activiteitenoverzicht[Jaar- freq],0))</f>
        <v/>
      </c>
      <c r="AI204" s="121"/>
      <c r="AJ204" s="122" t="str">
        <f>_xlfn.XLOOKUP(Tabel1[[#This Row],[NLSfB]],OpnameTabel[NL-SfB],OpnameTabel[PPO3],"",0,1)&amp;""</f>
        <v/>
      </c>
      <c r="AK204" s="111" t="str">
        <f>IF((LEN(Tabel1[[#This Row],[PPO code 3]])&lt;1),"",_xlfn.XLOOKUP(Tabel1[[#This Row],[PPO code 3]],Activiteitenoverzicht[PO - code],Activiteitenoverzicht[Jaar- freq],0))</f>
        <v/>
      </c>
      <c r="AL204" s="121"/>
      <c r="AM204" s="122" t="str">
        <f>_xlfn.XLOOKUP(Tabel1[[#This Row],[NLSfB]],OpnameTabel[NL-SfB],OpnameTabel[PPO4],"",0,1)&amp;""</f>
        <v/>
      </c>
      <c r="AN204" s="111" t="str">
        <f>IF((LEN(Tabel1[[#This Row],[PPO code 4]])&lt;1),"",_xlfn.XLOOKUP(Tabel1[[#This Row],[PPO code 4]],Activiteitenoverzicht[PO - code],Activiteitenoverzicht[Jaar- freq],0))</f>
        <v/>
      </c>
      <c r="AO204" s="121"/>
      <c r="AP204" s="123">
        <f>IF(ISNUMBER(Tabel1[[#This Row],[Freq 1]]),Tabel1[[#This Row],[Freq 1]]*Tabel1[[#This Row],[Prijs 1]],0)</f>
        <v>0</v>
      </c>
      <c r="AQ204" s="124">
        <f>IF(ISNUMBER(Tabel1[[#This Row],[Freq 2]]),Tabel1[[#This Row],[Freq 2]]*Tabel1[[#This Row],[Prijs 2]],0)</f>
        <v>0</v>
      </c>
      <c r="AR204" s="124">
        <f>IF(ISNUMBER(Tabel1[[#This Row],[Freq 3]]),Tabel1[[#This Row],[Freq 3]]*Tabel1[[#This Row],[Prijs 3]],0)</f>
        <v>0</v>
      </c>
      <c r="AS204" s="124">
        <f>IF(ISNUMBER(Tabel1[[#This Row],[Freq 4]]),Tabel1[[#This Row],[Freq 4]]*Tabel1[[#This Row],[Prijs 4]],0)</f>
        <v>0</v>
      </c>
      <c r="AT204" s="125">
        <f>SUM(Tabel1[[#This Row],[Totaal 1]:[Totaal 4]])</f>
        <v>0</v>
      </c>
    </row>
    <row r="205" spans="1:46" ht="14.25" customHeight="1" x14ac:dyDescent="0.2">
      <c r="A205" s="113">
        <v>2</v>
      </c>
      <c r="B205" s="32" t="s">
        <v>357</v>
      </c>
      <c r="C205" s="111" t="s">
        <v>358</v>
      </c>
      <c r="D205" s="32" t="s">
        <v>70</v>
      </c>
      <c r="E205" s="32">
        <v>11465</v>
      </c>
      <c r="F205" s="32" t="s">
        <v>520</v>
      </c>
      <c r="G205" s="32" t="s">
        <v>189</v>
      </c>
      <c r="H205" s="112" t="str">
        <f>_xlfn.XLOOKUP(Tabel1[[#This Row],[NLSfB]],OpnameTabel[NL-SfB],OpnameTabel[Omschrijving],"",0,1)</f>
        <v>Noodverlichtingsarmaturen decentraal (met accu)</v>
      </c>
      <c r="I205" s="32" t="str">
        <f>_xlfn.XLOOKUP(Tabel1[[#This Row],[NLSfB]],OpnameTabel[NL-SfB],OpnameTabel[Categorie],"",0,1)</f>
        <v>Verlichting</v>
      </c>
      <c r="J205" s="32" t="s">
        <v>107</v>
      </c>
      <c r="L205" s="32">
        <v>55</v>
      </c>
      <c r="M205" s="32">
        <v>1995</v>
      </c>
      <c r="N205" s="32" t="s">
        <v>517</v>
      </c>
      <c r="O205" s="32" t="s">
        <v>77</v>
      </c>
      <c r="P205" s="32" t="str">
        <f>_xlfn.XLOOKUP(Tabel1[[#This Row],[NLSfB]],OpnameTabel[NL-SfB],OpnameTabel[Kenmerkvraag 4],"",0,1)&amp;""</f>
        <v>Lichtbron</v>
      </c>
      <c r="Q205" s="33" t="s">
        <v>518</v>
      </c>
      <c r="R205" s="33" t="str">
        <f>_xlfn.XLOOKUP(Tabel1[[#This Row],[NLSfB]],OpnameTabel[NL-SfB],OpnameTabel[Kenmerkvraag 5],"",0,1)&amp;""</f>
        <v>Aantal accupakketten in armatuur</v>
      </c>
      <c r="S205" s="33" t="s">
        <v>77</v>
      </c>
      <c r="T205" s="33" t="str">
        <f>_xlfn.XLOOKUP(Tabel1[[#This Row],[NLSfB]],OpnameTabel[NL-SfB],OpnameTabel[Kenmerkvraag 6],"",0,1)&amp;""</f>
        <v/>
      </c>
      <c r="V205" s="33" t="str">
        <f>_xlfn.XLOOKUP(Tabel1[[#This Row],[NLSfB]],OpnameTabel[NL-SfB],OpnameTabel[Kenmerkvraag 7],"",0,1)&amp;""</f>
        <v/>
      </c>
      <c r="X205" s="33" t="str">
        <f>_xlfn.XLOOKUP(Tabel1[[#This Row],[NLSfB]],OpnameTabel[NL-SfB],OpnameTabel[Kenmerkvraag 8],"",0,1)&amp;""</f>
        <v/>
      </c>
      <c r="Z205" s="33" t="str">
        <f>_xlfn.XLOOKUP(Tabel1[[#This Row],[NLSfB]],OpnameTabel[NL-SfB],OpnameTabel[Kenmerkvraag 9],"",0,1)&amp;""</f>
        <v/>
      </c>
      <c r="AB205" s="33" t="str">
        <f>_xlfn.XLOOKUP(Tabel1[[#This Row],[NLSfB]],OpnameTabel[NL-SfB],OpnameTabel[Kenmerkvraag 10],"",0,1)&amp;""</f>
        <v/>
      </c>
      <c r="AD205" s="120" t="str">
        <f>_xlfn.XLOOKUP(Tabel1[[#This Row],[NLSfB]],OpnameTabel[NL-SfB],OpnameTabel[PPO1],"",0,1)&amp;""</f>
        <v>LCHT040-A</v>
      </c>
      <c r="AE205" s="112">
        <f>IF((LEN(Tabel1[[#This Row],[PPO code 1]])&lt;1),"",_xlfn.XLOOKUP(Tabel1[[#This Row],[PPO code 1]],Activiteitenoverzicht[PO - code],Activiteitenoverzicht[Jaar- freq],0))</f>
        <v>1</v>
      </c>
      <c r="AF205" s="121"/>
      <c r="AG205" s="122" t="str">
        <f>_xlfn.XLOOKUP(Tabel1[[#This Row],[NLSfB]],OpnameTabel[NL-SfB],OpnameTabel[PPO2],"",0,1)&amp;""</f>
        <v/>
      </c>
      <c r="AH205" s="111" t="str">
        <f>IF((LEN(Tabel1[[#This Row],[PPO code 2]])&lt;1),"",_xlfn.XLOOKUP(Tabel1[[#This Row],[PPO code 2]],Activiteitenoverzicht[PO - code],Activiteitenoverzicht[Jaar- freq],0))</f>
        <v/>
      </c>
      <c r="AI205" s="121"/>
      <c r="AJ205" s="122" t="str">
        <f>_xlfn.XLOOKUP(Tabel1[[#This Row],[NLSfB]],OpnameTabel[NL-SfB],OpnameTabel[PPO3],"",0,1)&amp;""</f>
        <v/>
      </c>
      <c r="AK205" s="111" t="str">
        <f>IF((LEN(Tabel1[[#This Row],[PPO code 3]])&lt;1),"",_xlfn.XLOOKUP(Tabel1[[#This Row],[PPO code 3]],Activiteitenoverzicht[PO - code],Activiteitenoverzicht[Jaar- freq],0))</f>
        <v/>
      </c>
      <c r="AL205" s="121"/>
      <c r="AM205" s="122" t="str">
        <f>_xlfn.XLOOKUP(Tabel1[[#This Row],[NLSfB]],OpnameTabel[NL-SfB],OpnameTabel[PPO4],"",0,1)&amp;""</f>
        <v/>
      </c>
      <c r="AN205" s="111" t="str">
        <f>IF((LEN(Tabel1[[#This Row],[PPO code 4]])&lt;1),"",_xlfn.XLOOKUP(Tabel1[[#This Row],[PPO code 4]],Activiteitenoverzicht[PO - code],Activiteitenoverzicht[Jaar- freq],0))</f>
        <v/>
      </c>
      <c r="AO205" s="121"/>
      <c r="AP205" s="123">
        <f>IF(ISNUMBER(Tabel1[[#This Row],[Freq 1]]),Tabel1[[#This Row],[Freq 1]]*Tabel1[[#This Row],[Prijs 1]],0)</f>
        <v>0</v>
      </c>
      <c r="AQ205" s="124">
        <f>IF(ISNUMBER(Tabel1[[#This Row],[Freq 2]]),Tabel1[[#This Row],[Freq 2]]*Tabel1[[#This Row],[Prijs 2]],0)</f>
        <v>0</v>
      </c>
      <c r="AR205" s="124">
        <f>IF(ISNUMBER(Tabel1[[#This Row],[Freq 3]]),Tabel1[[#This Row],[Freq 3]]*Tabel1[[#This Row],[Prijs 3]],0)</f>
        <v>0</v>
      </c>
      <c r="AS205" s="124">
        <f>IF(ISNUMBER(Tabel1[[#This Row],[Freq 4]]),Tabel1[[#This Row],[Freq 4]]*Tabel1[[#This Row],[Prijs 4]],0)</f>
        <v>0</v>
      </c>
      <c r="AT205" s="125">
        <f>SUM(Tabel1[[#This Row],[Totaal 1]:[Totaal 4]])</f>
        <v>0</v>
      </c>
    </row>
    <row r="206" spans="1:46" ht="14.25" customHeight="1" x14ac:dyDescent="0.2">
      <c r="A206" s="113">
        <v>2</v>
      </c>
      <c r="B206" s="32" t="s">
        <v>357</v>
      </c>
      <c r="C206" s="111" t="s">
        <v>358</v>
      </c>
      <c r="D206" s="32" t="s">
        <v>70</v>
      </c>
      <c r="E206" s="32">
        <v>11465</v>
      </c>
      <c r="F206" s="32" t="s">
        <v>521</v>
      </c>
      <c r="G206" s="32" t="s">
        <v>79</v>
      </c>
      <c r="H206" s="112" t="str">
        <f>_xlfn.XLOOKUP(Tabel1[[#This Row],[NLSfB]],OpnameTabel[NL-SfB],OpnameTabel[Omschrijving],"",0,1)</f>
        <v>Elektrische boiler</v>
      </c>
      <c r="I206" s="32" t="str">
        <f>_xlfn.XLOOKUP(Tabel1[[#This Row],[NLSfB]],OpnameTabel[NL-SfB],OpnameTabel[Categorie],"",0,1)</f>
        <v>Water</v>
      </c>
      <c r="J206" s="32" t="s">
        <v>522</v>
      </c>
      <c r="L206" s="32">
        <v>1</v>
      </c>
      <c r="M206" s="32">
        <v>2007</v>
      </c>
      <c r="N206" s="32" t="s">
        <v>81</v>
      </c>
      <c r="O206" s="32" t="s">
        <v>449</v>
      </c>
      <c r="P206" s="32" t="str">
        <f>_xlfn.XLOOKUP(Tabel1[[#This Row],[NLSfB]],OpnameTabel[NL-SfB],OpnameTabel[Kenmerkvraag 4],"",0,1)&amp;""</f>
        <v>Inhoud [L]</v>
      </c>
      <c r="Q206" s="33" t="s">
        <v>450</v>
      </c>
      <c r="R206" s="33" t="str">
        <f>_xlfn.XLOOKUP(Tabel1[[#This Row],[NLSfB]],OpnameTabel[NL-SfB],OpnameTabel[Kenmerkvraag 5],"",0,1)&amp;""</f>
        <v>Vermogen [kW]</v>
      </c>
      <c r="S206" s="33">
        <v>2.2000000000000002</v>
      </c>
      <c r="T206" s="33" t="str">
        <f>_xlfn.XLOOKUP(Tabel1[[#This Row],[NLSfB]],OpnameTabel[NL-SfB],OpnameTabel[Kenmerkvraag 6],"",0,1)&amp;""</f>
        <v/>
      </c>
      <c r="V206" s="33" t="str">
        <f>_xlfn.XLOOKUP(Tabel1[[#This Row],[NLSfB]],OpnameTabel[NL-SfB],OpnameTabel[Kenmerkvraag 7],"",0,1)&amp;""</f>
        <v/>
      </c>
      <c r="X206" s="33" t="str">
        <f>_xlfn.XLOOKUP(Tabel1[[#This Row],[NLSfB]],OpnameTabel[NL-SfB],OpnameTabel[Kenmerkvraag 8],"",0,1)&amp;""</f>
        <v/>
      </c>
      <c r="Z206" s="33" t="str">
        <f>_xlfn.XLOOKUP(Tabel1[[#This Row],[NLSfB]],OpnameTabel[NL-SfB],OpnameTabel[Kenmerkvraag 9],"",0,1)&amp;""</f>
        <v/>
      </c>
      <c r="AB206" s="33" t="str">
        <f>_xlfn.XLOOKUP(Tabel1[[#This Row],[NLSfB]],OpnameTabel[NL-SfB],OpnameTabel[Kenmerkvraag 10],"",0,1)&amp;""</f>
        <v/>
      </c>
      <c r="AD206" s="120" t="str">
        <f>_xlfn.XLOOKUP(Tabel1[[#This Row],[NLSfB]],OpnameTabel[NL-SfB],OpnameTabel[PPO1],"",0,1)&amp;""</f>
        <v>WTR030-A</v>
      </c>
      <c r="AE206" s="112">
        <f>IF((LEN(Tabel1[[#This Row],[PPO code 1]])&lt;1),"",_xlfn.XLOOKUP(Tabel1[[#This Row],[PPO code 1]],Activiteitenoverzicht[PO - code],Activiteitenoverzicht[Jaar- freq],0))</f>
        <v>1</v>
      </c>
      <c r="AF206" s="121"/>
      <c r="AG206" s="122" t="str">
        <f>_xlfn.XLOOKUP(Tabel1[[#This Row],[NLSfB]],OpnameTabel[NL-SfB],OpnameTabel[PPO2],"",0,1)&amp;""</f>
        <v/>
      </c>
      <c r="AH206" s="111" t="str">
        <f>IF((LEN(Tabel1[[#This Row],[PPO code 2]])&lt;1),"",_xlfn.XLOOKUP(Tabel1[[#This Row],[PPO code 2]],Activiteitenoverzicht[PO - code],Activiteitenoverzicht[Jaar- freq],0))</f>
        <v/>
      </c>
      <c r="AI206" s="121"/>
      <c r="AJ206" s="122" t="str">
        <f>_xlfn.XLOOKUP(Tabel1[[#This Row],[NLSfB]],OpnameTabel[NL-SfB],OpnameTabel[PPO3],"",0,1)&amp;""</f>
        <v/>
      </c>
      <c r="AK206" s="111" t="str">
        <f>IF((LEN(Tabel1[[#This Row],[PPO code 3]])&lt;1),"",_xlfn.XLOOKUP(Tabel1[[#This Row],[PPO code 3]],Activiteitenoverzicht[PO - code],Activiteitenoverzicht[Jaar- freq],0))</f>
        <v/>
      </c>
      <c r="AL206" s="121"/>
      <c r="AM206" s="122" t="str">
        <f>_xlfn.XLOOKUP(Tabel1[[#This Row],[NLSfB]],OpnameTabel[NL-SfB],OpnameTabel[PPO4],"",0,1)&amp;""</f>
        <v/>
      </c>
      <c r="AN206" s="111" t="str">
        <f>IF((LEN(Tabel1[[#This Row],[PPO code 4]])&lt;1),"",_xlfn.XLOOKUP(Tabel1[[#This Row],[PPO code 4]],Activiteitenoverzicht[PO - code],Activiteitenoverzicht[Jaar- freq],0))</f>
        <v/>
      </c>
      <c r="AO206" s="121"/>
      <c r="AP206" s="123">
        <f>IF(ISNUMBER(Tabel1[[#This Row],[Freq 1]]),Tabel1[[#This Row],[Freq 1]]*Tabel1[[#This Row],[Prijs 1]],0)</f>
        <v>0</v>
      </c>
      <c r="AQ206" s="124">
        <f>IF(ISNUMBER(Tabel1[[#This Row],[Freq 2]]),Tabel1[[#This Row],[Freq 2]]*Tabel1[[#This Row],[Prijs 2]],0)</f>
        <v>0</v>
      </c>
      <c r="AR206" s="124">
        <f>IF(ISNUMBER(Tabel1[[#This Row],[Freq 3]]),Tabel1[[#This Row],[Freq 3]]*Tabel1[[#This Row],[Prijs 3]],0)</f>
        <v>0</v>
      </c>
      <c r="AS206" s="124">
        <f>IF(ISNUMBER(Tabel1[[#This Row],[Freq 4]]),Tabel1[[#This Row],[Freq 4]]*Tabel1[[#This Row],[Prijs 4]],0)</f>
        <v>0</v>
      </c>
      <c r="AT206" s="125">
        <f>SUM(Tabel1[[#This Row],[Totaal 1]:[Totaal 4]])</f>
        <v>0</v>
      </c>
    </row>
    <row r="207" spans="1:46" ht="14.25" customHeight="1" x14ac:dyDescent="0.2">
      <c r="A207" s="113">
        <v>2</v>
      </c>
      <c r="B207" s="32" t="s">
        <v>357</v>
      </c>
      <c r="C207" s="111" t="s">
        <v>358</v>
      </c>
      <c r="D207" s="32" t="s">
        <v>70</v>
      </c>
      <c r="E207" s="32">
        <v>11465</v>
      </c>
      <c r="F207" s="32" t="s">
        <v>523</v>
      </c>
      <c r="G207" s="32" t="s">
        <v>189</v>
      </c>
      <c r="H207" s="112" t="str">
        <f>_xlfn.XLOOKUP(Tabel1[[#This Row],[NLSfB]],OpnameTabel[NL-SfB],OpnameTabel[Omschrijving],"",0,1)</f>
        <v>Noodverlichtingsarmaturen decentraal (met accu)</v>
      </c>
      <c r="I207" s="32" t="str">
        <f>_xlfn.XLOOKUP(Tabel1[[#This Row],[NLSfB]],OpnameTabel[NL-SfB],OpnameTabel[Categorie],"",0,1)</f>
        <v>Verlichting</v>
      </c>
      <c r="J207" s="32" t="s">
        <v>107</v>
      </c>
      <c r="L207" s="32">
        <v>55</v>
      </c>
      <c r="M207" s="32">
        <v>2016</v>
      </c>
      <c r="N207" s="32" t="s">
        <v>524</v>
      </c>
      <c r="O207" s="32" t="s">
        <v>77</v>
      </c>
      <c r="P207" s="32" t="str">
        <f>_xlfn.XLOOKUP(Tabel1[[#This Row],[NLSfB]],OpnameTabel[NL-SfB],OpnameTabel[Kenmerkvraag 4],"",0,1)&amp;""</f>
        <v>Lichtbron</v>
      </c>
      <c r="Q207" s="33" t="s">
        <v>525</v>
      </c>
      <c r="R207" s="33" t="str">
        <f>_xlfn.XLOOKUP(Tabel1[[#This Row],[NLSfB]],OpnameTabel[NL-SfB],OpnameTabel[Kenmerkvraag 5],"",0,1)&amp;""</f>
        <v>Aantal accupakketten in armatuur</v>
      </c>
      <c r="S207" s="33" t="s">
        <v>77</v>
      </c>
      <c r="T207" s="33" t="str">
        <f>_xlfn.XLOOKUP(Tabel1[[#This Row],[NLSfB]],OpnameTabel[NL-SfB],OpnameTabel[Kenmerkvraag 6],"",0,1)&amp;""</f>
        <v/>
      </c>
      <c r="V207" s="33" t="str">
        <f>_xlfn.XLOOKUP(Tabel1[[#This Row],[NLSfB]],OpnameTabel[NL-SfB],OpnameTabel[Kenmerkvraag 7],"",0,1)&amp;""</f>
        <v/>
      </c>
      <c r="X207" s="33" t="str">
        <f>_xlfn.XLOOKUP(Tabel1[[#This Row],[NLSfB]],OpnameTabel[NL-SfB],OpnameTabel[Kenmerkvraag 8],"",0,1)&amp;""</f>
        <v/>
      </c>
      <c r="Z207" s="33" t="str">
        <f>_xlfn.XLOOKUP(Tabel1[[#This Row],[NLSfB]],OpnameTabel[NL-SfB],OpnameTabel[Kenmerkvraag 9],"",0,1)&amp;""</f>
        <v/>
      </c>
      <c r="AB207" s="33" t="str">
        <f>_xlfn.XLOOKUP(Tabel1[[#This Row],[NLSfB]],OpnameTabel[NL-SfB],OpnameTabel[Kenmerkvraag 10],"",0,1)&amp;""</f>
        <v/>
      </c>
      <c r="AD207" s="120" t="str">
        <f>_xlfn.XLOOKUP(Tabel1[[#This Row],[NLSfB]],OpnameTabel[NL-SfB],OpnameTabel[PPO1],"",0,1)&amp;""</f>
        <v>LCHT040-A</v>
      </c>
      <c r="AE207" s="112">
        <f>IF((LEN(Tabel1[[#This Row],[PPO code 1]])&lt;1),"",_xlfn.XLOOKUP(Tabel1[[#This Row],[PPO code 1]],Activiteitenoverzicht[PO - code],Activiteitenoverzicht[Jaar- freq],0))</f>
        <v>1</v>
      </c>
      <c r="AF207" s="121"/>
      <c r="AG207" s="122" t="str">
        <f>_xlfn.XLOOKUP(Tabel1[[#This Row],[NLSfB]],OpnameTabel[NL-SfB],OpnameTabel[PPO2],"",0,1)&amp;""</f>
        <v/>
      </c>
      <c r="AH207" s="111" t="str">
        <f>IF((LEN(Tabel1[[#This Row],[PPO code 2]])&lt;1),"",_xlfn.XLOOKUP(Tabel1[[#This Row],[PPO code 2]],Activiteitenoverzicht[PO - code],Activiteitenoverzicht[Jaar- freq],0))</f>
        <v/>
      </c>
      <c r="AI207" s="121"/>
      <c r="AJ207" s="122" t="str">
        <f>_xlfn.XLOOKUP(Tabel1[[#This Row],[NLSfB]],OpnameTabel[NL-SfB],OpnameTabel[PPO3],"",0,1)&amp;""</f>
        <v/>
      </c>
      <c r="AK207" s="111" t="str">
        <f>IF((LEN(Tabel1[[#This Row],[PPO code 3]])&lt;1),"",_xlfn.XLOOKUP(Tabel1[[#This Row],[PPO code 3]],Activiteitenoverzicht[PO - code],Activiteitenoverzicht[Jaar- freq],0))</f>
        <v/>
      </c>
      <c r="AL207" s="121"/>
      <c r="AM207" s="122" t="str">
        <f>_xlfn.XLOOKUP(Tabel1[[#This Row],[NLSfB]],OpnameTabel[NL-SfB],OpnameTabel[PPO4],"",0,1)&amp;""</f>
        <v/>
      </c>
      <c r="AN207" s="111" t="str">
        <f>IF((LEN(Tabel1[[#This Row],[PPO code 4]])&lt;1),"",_xlfn.XLOOKUP(Tabel1[[#This Row],[PPO code 4]],Activiteitenoverzicht[PO - code],Activiteitenoverzicht[Jaar- freq],0))</f>
        <v/>
      </c>
      <c r="AO207" s="121"/>
      <c r="AP207" s="123">
        <f>IF(ISNUMBER(Tabel1[[#This Row],[Freq 1]]),Tabel1[[#This Row],[Freq 1]]*Tabel1[[#This Row],[Prijs 1]],0)</f>
        <v>0</v>
      </c>
      <c r="AQ207" s="124">
        <f>IF(ISNUMBER(Tabel1[[#This Row],[Freq 2]]),Tabel1[[#This Row],[Freq 2]]*Tabel1[[#This Row],[Prijs 2]],0)</f>
        <v>0</v>
      </c>
      <c r="AR207" s="124">
        <f>IF(ISNUMBER(Tabel1[[#This Row],[Freq 3]]),Tabel1[[#This Row],[Freq 3]]*Tabel1[[#This Row],[Prijs 3]],0)</f>
        <v>0</v>
      </c>
      <c r="AS207" s="124">
        <f>IF(ISNUMBER(Tabel1[[#This Row],[Freq 4]]),Tabel1[[#This Row],[Freq 4]]*Tabel1[[#This Row],[Prijs 4]],0)</f>
        <v>0</v>
      </c>
      <c r="AT207" s="125">
        <f>SUM(Tabel1[[#This Row],[Totaal 1]:[Totaal 4]])</f>
        <v>0</v>
      </c>
    </row>
    <row r="208" spans="1:46" ht="14.25" customHeight="1" x14ac:dyDescent="0.2">
      <c r="A208" s="113">
        <v>2</v>
      </c>
      <c r="B208" s="32" t="s">
        <v>357</v>
      </c>
      <c r="C208" s="111" t="s">
        <v>358</v>
      </c>
      <c r="D208" s="32" t="s">
        <v>70</v>
      </c>
      <c r="E208" s="32">
        <v>11465</v>
      </c>
      <c r="F208" s="32" t="s">
        <v>526</v>
      </c>
      <c r="G208" s="32" t="s">
        <v>178</v>
      </c>
      <c r="H208" s="112" t="str">
        <f>_xlfn.XLOOKUP(Tabel1[[#This Row],[NLSfB]],OpnameTabel[NL-SfB],OpnameTabel[Omschrijving],"",0,1)</f>
        <v>Vluchtwegpictogrammen decentraal (met accu)</v>
      </c>
      <c r="I208" s="32" t="str">
        <f>_xlfn.XLOOKUP(Tabel1[[#This Row],[NLSfB]],OpnameTabel[NL-SfB],OpnameTabel[Categorie],"",0,1)</f>
        <v>Verlichting</v>
      </c>
      <c r="J208" s="32" t="s">
        <v>382</v>
      </c>
      <c r="L208" s="32">
        <v>1</v>
      </c>
      <c r="M208" s="32">
        <v>2016</v>
      </c>
      <c r="N208" s="32" t="s">
        <v>527</v>
      </c>
      <c r="O208" s="32" t="s">
        <v>77</v>
      </c>
      <c r="P208" s="32" t="str">
        <f>_xlfn.XLOOKUP(Tabel1[[#This Row],[NLSfB]],OpnameTabel[NL-SfB],OpnameTabel[Kenmerkvraag 4],"",0,1)&amp;""</f>
        <v>Lichtbron</v>
      </c>
      <c r="Q208" s="33" t="s">
        <v>525</v>
      </c>
      <c r="R208" s="33" t="str">
        <f>_xlfn.XLOOKUP(Tabel1[[#This Row],[NLSfB]],OpnameTabel[NL-SfB],OpnameTabel[Kenmerkvraag 5],"",0,1)&amp;""</f>
        <v>Aantal accupakketten in armatuur</v>
      </c>
      <c r="S208" s="33" t="s">
        <v>77</v>
      </c>
      <c r="T208" s="33" t="str">
        <f>_xlfn.XLOOKUP(Tabel1[[#This Row],[NLSfB]],OpnameTabel[NL-SfB],OpnameTabel[Kenmerkvraag 6],"",0,1)&amp;""</f>
        <v/>
      </c>
      <c r="V208" s="33" t="str">
        <f>_xlfn.XLOOKUP(Tabel1[[#This Row],[NLSfB]],OpnameTabel[NL-SfB],OpnameTabel[Kenmerkvraag 7],"",0,1)&amp;""</f>
        <v/>
      </c>
      <c r="X208" s="33" t="str">
        <f>_xlfn.XLOOKUP(Tabel1[[#This Row],[NLSfB]],OpnameTabel[NL-SfB],OpnameTabel[Kenmerkvraag 8],"",0,1)&amp;""</f>
        <v/>
      </c>
      <c r="Z208" s="33" t="str">
        <f>_xlfn.XLOOKUP(Tabel1[[#This Row],[NLSfB]],OpnameTabel[NL-SfB],OpnameTabel[Kenmerkvraag 9],"",0,1)&amp;""</f>
        <v/>
      </c>
      <c r="AB208" s="33" t="str">
        <f>_xlfn.XLOOKUP(Tabel1[[#This Row],[NLSfB]],OpnameTabel[NL-SfB],OpnameTabel[Kenmerkvraag 10],"",0,1)&amp;""</f>
        <v/>
      </c>
      <c r="AD208" s="120" t="str">
        <f>_xlfn.XLOOKUP(Tabel1[[#This Row],[NLSfB]],OpnameTabel[NL-SfB],OpnameTabel[PPO1],"",0,1)&amp;""</f>
        <v>LCHT040-A</v>
      </c>
      <c r="AE208" s="112">
        <f>IF((LEN(Tabel1[[#This Row],[PPO code 1]])&lt;1),"",_xlfn.XLOOKUP(Tabel1[[#This Row],[PPO code 1]],Activiteitenoverzicht[PO - code],Activiteitenoverzicht[Jaar- freq],0))</f>
        <v>1</v>
      </c>
      <c r="AF208" s="121"/>
      <c r="AG208" s="122" t="str">
        <f>_xlfn.XLOOKUP(Tabel1[[#This Row],[NLSfB]],OpnameTabel[NL-SfB],OpnameTabel[PPO2],"",0,1)&amp;""</f>
        <v/>
      </c>
      <c r="AH208" s="111" t="str">
        <f>IF((LEN(Tabel1[[#This Row],[PPO code 2]])&lt;1),"",_xlfn.XLOOKUP(Tabel1[[#This Row],[PPO code 2]],Activiteitenoverzicht[PO - code],Activiteitenoverzicht[Jaar- freq],0))</f>
        <v/>
      </c>
      <c r="AI208" s="121"/>
      <c r="AJ208" s="122" t="str">
        <f>_xlfn.XLOOKUP(Tabel1[[#This Row],[NLSfB]],OpnameTabel[NL-SfB],OpnameTabel[PPO3],"",0,1)&amp;""</f>
        <v/>
      </c>
      <c r="AK208" s="111" t="str">
        <f>IF((LEN(Tabel1[[#This Row],[PPO code 3]])&lt;1),"",_xlfn.XLOOKUP(Tabel1[[#This Row],[PPO code 3]],Activiteitenoverzicht[PO - code],Activiteitenoverzicht[Jaar- freq],0))</f>
        <v/>
      </c>
      <c r="AL208" s="121"/>
      <c r="AM208" s="122" t="str">
        <f>_xlfn.XLOOKUP(Tabel1[[#This Row],[NLSfB]],OpnameTabel[NL-SfB],OpnameTabel[PPO4],"",0,1)&amp;""</f>
        <v/>
      </c>
      <c r="AN208" s="111" t="str">
        <f>IF((LEN(Tabel1[[#This Row],[PPO code 4]])&lt;1),"",_xlfn.XLOOKUP(Tabel1[[#This Row],[PPO code 4]],Activiteitenoverzicht[PO - code],Activiteitenoverzicht[Jaar- freq],0))</f>
        <v/>
      </c>
      <c r="AO208" s="121"/>
      <c r="AP208" s="123">
        <f>IF(ISNUMBER(Tabel1[[#This Row],[Freq 1]]),Tabel1[[#This Row],[Freq 1]]*Tabel1[[#This Row],[Prijs 1]],0)</f>
        <v>0</v>
      </c>
      <c r="AQ208" s="124">
        <f>IF(ISNUMBER(Tabel1[[#This Row],[Freq 2]]),Tabel1[[#This Row],[Freq 2]]*Tabel1[[#This Row],[Prijs 2]],0)</f>
        <v>0</v>
      </c>
      <c r="AR208" s="124">
        <f>IF(ISNUMBER(Tabel1[[#This Row],[Freq 3]]),Tabel1[[#This Row],[Freq 3]]*Tabel1[[#This Row],[Prijs 3]],0)</f>
        <v>0</v>
      </c>
      <c r="AS208" s="124">
        <f>IF(ISNUMBER(Tabel1[[#This Row],[Freq 4]]),Tabel1[[#This Row],[Freq 4]]*Tabel1[[#This Row],[Prijs 4]],0)</f>
        <v>0</v>
      </c>
      <c r="AT208" s="125">
        <f>SUM(Tabel1[[#This Row],[Totaal 1]:[Totaal 4]])</f>
        <v>0</v>
      </c>
    </row>
    <row r="209" spans="1:46" ht="14.25" customHeight="1" x14ac:dyDescent="0.2">
      <c r="A209" s="113">
        <v>2</v>
      </c>
      <c r="B209" s="32" t="s">
        <v>357</v>
      </c>
      <c r="C209" s="111" t="s">
        <v>358</v>
      </c>
      <c r="D209" s="32" t="s">
        <v>70</v>
      </c>
      <c r="E209" s="32">
        <v>11465</v>
      </c>
      <c r="F209" s="32" t="s">
        <v>528</v>
      </c>
      <c r="G209" s="32" t="s">
        <v>178</v>
      </c>
      <c r="H209" s="112" t="str">
        <f>_xlfn.XLOOKUP(Tabel1[[#This Row],[NLSfB]],OpnameTabel[NL-SfB],OpnameTabel[Omschrijving],"",0,1)</f>
        <v>Vluchtwegpictogrammen decentraal (met accu)</v>
      </c>
      <c r="I209" s="32" t="str">
        <f>_xlfn.XLOOKUP(Tabel1[[#This Row],[NLSfB]],OpnameTabel[NL-SfB],OpnameTabel[Categorie],"",0,1)</f>
        <v>Verlichting</v>
      </c>
      <c r="J209" s="32" t="s">
        <v>382</v>
      </c>
      <c r="L209" s="32">
        <v>11</v>
      </c>
      <c r="M209" s="32">
        <v>2016</v>
      </c>
      <c r="N209" s="32" t="s">
        <v>517</v>
      </c>
      <c r="O209" s="32" t="s">
        <v>77</v>
      </c>
      <c r="P209" s="32" t="str">
        <f>_xlfn.XLOOKUP(Tabel1[[#This Row],[NLSfB]],OpnameTabel[NL-SfB],OpnameTabel[Kenmerkvraag 4],"",0,1)&amp;""</f>
        <v>Lichtbron</v>
      </c>
      <c r="Q209" s="33" t="s">
        <v>525</v>
      </c>
      <c r="R209" s="33" t="str">
        <f>_xlfn.XLOOKUP(Tabel1[[#This Row],[NLSfB]],OpnameTabel[NL-SfB],OpnameTabel[Kenmerkvraag 5],"",0,1)&amp;""</f>
        <v>Aantal accupakketten in armatuur</v>
      </c>
      <c r="S209" s="33" t="s">
        <v>77</v>
      </c>
      <c r="T209" s="33" t="str">
        <f>_xlfn.XLOOKUP(Tabel1[[#This Row],[NLSfB]],OpnameTabel[NL-SfB],OpnameTabel[Kenmerkvraag 6],"",0,1)&amp;""</f>
        <v/>
      </c>
      <c r="V209" s="33" t="str">
        <f>_xlfn.XLOOKUP(Tabel1[[#This Row],[NLSfB]],OpnameTabel[NL-SfB],OpnameTabel[Kenmerkvraag 7],"",0,1)&amp;""</f>
        <v/>
      </c>
      <c r="X209" s="33" t="str">
        <f>_xlfn.XLOOKUP(Tabel1[[#This Row],[NLSfB]],OpnameTabel[NL-SfB],OpnameTabel[Kenmerkvraag 8],"",0,1)&amp;""</f>
        <v/>
      </c>
      <c r="Z209" s="33" t="str">
        <f>_xlfn.XLOOKUP(Tabel1[[#This Row],[NLSfB]],OpnameTabel[NL-SfB],OpnameTabel[Kenmerkvraag 9],"",0,1)&amp;""</f>
        <v/>
      </c>
      <c r="AB209" s="33" t="str">
        <f>_xlfn.XLOOKUP(Tabel1[[#This Row],[NLSfB]],OpnameTabel[NL-SfB],OpnameTabel[Kenmerkvraag 10],"",0,1)&amp;""</f>
        <v/>
      </c>
      <c r="AD209" s="120" t="str">
        <f>_xlfn.XLOOKUP(Tabel1[[#This Row],[NLSfB]],OpnameTabel[NL-SfB],OpnameTabel[PPO1],"",0,1)&amp;""</f>
        <v>LCHT040-A</v>
      </c>
      <c r="AE209" s="112">
        <f>IF((LEN(Tabel1[[#This Row],[PPO code 1]])&lt;1),"",_xlfn.XLOOKUP(Tabel1[[#This Row],[PPO code 1]],Activiteitenoverzicht[PO - code],Activiteitenoverzicht[Jaar- freq],0))</f>
        <v>1</v>
      </c>
      <c r="AF209" s="121"/>
      <c r="AG209" s="122" t="str">
        <f>_xlfn.XLOOKUP(Tabel1[[#This Row],[NLSfB]],OpnameTabel[NL-SfB],OpnameTabel[PPO2],"",0,1)&amp;""</f>
        <v/>
      </c>
      <c r="AH209" s="111" t="str">
        <f>IF((LEN(Tabel1[[#This Row],[PPO code 2]])&lt;1),"",_xlfn.XLOOKUP(Tabel1[[#This Row],[PPO code 2]],Activiteitenoverzicht[PO - code],Activiteitenoverzicht[Jaar- freq],0))</f>
        <v/>
      </c>
      <c r="AI209" s="121"/>
      <c r="AJ209" s="122" t="str">
        <f>_xlfn.XLOOKUP(Tabel1[[#This Row],[NLSfB]],OpnameTabel[NL-SfB],OpnameTabel[PPO3],"",0,1)&amp;""</f>
        <v/>
      </c>
      <c r="AK209" s="111" t="str">
        <f>IF((LEN(Tabel1[[#This Row],[PPO code 3]])&lt;1),"",_xlfn.XLOOKUP(Tabel1[[#This Row],[PPO code 3]],Activiteitenoverzicht[PO - code],Activiteitenoverzicht[Jaar- freq],0))</f>
        <v/>
      </c>
      <c r="AL209" s="121"/>
      <c r="AM209" s="122" t="str">
        <f>_xlfn.XLOOKUP(Tabel1[[#This Row],[NLSfB]],OpnameTabel[NL-SfB],OpnameTabel[PPO4],"",0,1)&amp;""</f>
        <v/>
      </c>
      <c r="AN209" s="111" t="str">
        <f>IF((LEN(Tabel1[[#This Row],[PPO code 4]])&lt;1),"",_xlfn.XLOOKUP(Tabel1[[#This Row],[PPO code 4]],Activiteitenoverzicht[PO - code],Activiteitenoverzicht[Jaar- freq],0))</f>
        <v/>
      </c>
      <c r="AO209" s="121"/>
      <c r="AP209" s="123">
        <f>IF(ISNUMBER(Tabel1[[#This Row],[Freq 1]]),Tabel1[[#This Row],[Freq 1]]*Tabel1[[#This Row],[Prijs 1]],0)</f>
        <v>0</v>
      </c>
      <c r="AQ209" s="124">
        <f>IF(ISNUMBER(Tabel1[[#This Row],[Freq 2]]),Tabel1[[#This Row],[Freq 2]]*Tabel1[[#This Row],[Prijs 2]],0)</f>
        <v>0</v>
      </c>
      <c r="AR209" s="124">
        <f>IF(ISNUMBER(Tabel1[[#This Row],[Freq 3]]),Tabel1[[#This Row],[Freq 3]]*Tabel1[[#This Row],[Prijs 3]],0)</f>
        <v>0</v>
      </c>
      <c r="AS209" s="124">
        <f>IF(ISNUMBER(Tabel1[[#This Row],[Freq 4]]),Tabel1[[#This Row],[Freq 4]]*Tabel1[[#This Row],[Prijs 4]],0)</f>
        <v>0</v>
      </c>
      <c r="AT209" s="125">
        <f>SUM(Tabel1[[#This Row],[Totaal 1]:[Totaal 4]])</f>
        <v>0</v>
      </c>
    </row>
    <row r="210" spans="1:46" ht="14.25" customHeight="1" x14ac:dyDescent="0.2">
      <c r="A210" s="113">
        <v>2</v>
      </c>
      <c r="B210" s="32" t="s">
        <v>357</v>
      </c>
      <c r="C210" s="111" t="s">
        <v>358</v>
      </c>
      <c r="D210" s="32" t="s">
        <v>70</v>
      </c>
      <c r="E210" s="32">
        <v>11465</v>
      </c>
      <c r="F210" s="32" t="s">
        <v>529</v>
      </c>
      <c r="G210" s="32" t="s">
        <v>178</v>
      </c>
      <c r="H210" s="112" t="str">
        <f>_xlfn.XLOOKUP(Tabel1[[#This Row],[NLSfB]],OpnameTabel[NL-SfB],OpnameTabel[Omschrijving],"",0,1)</f>
        <v>Vluchtwegpictogrammen decentraal (met accu)</v>
      </c>
      <c r="I210" s="32" t="str">
        <f>_xlfn.XLOOKUP(Tabel1[[#This Row],[NLSfB]],OpnameTabel[NL-SfB],OpnameTabel[Categorie],"",0,1)</f>
        <v>Verlichting</v>
      </c>
      <c r="J210" s="32" t="s">
        <v>395</v>
      </c>
      <c r="L210" s="32">
        <v>11</v>
      </c>
      <c r="M210" s="32">
        <v>2016</v>
      </c>
      <c r="N210" s="32" t="s">
        <v>517</v>
      </c>
      <c r="O210" s="32" t="s">
        <v>77</v>
      </c>
      <c r="P210" s="32" t="str">
        <f>_xlfn.XLOOKUP(Tabel1[[#This Row],[NLSfB]],OpnameTabel[NL-SfB],OpnameTabel[Kenmerkvraag 4],"",0,1)&amp;""</f>
        <v>Lichtbron</v>
      </c>
      <c r="Q210" s="33" t="s">
        <v>525</v>
      </c>
      <c r="R210" s="33" t="str">
        <f>_xlfn.XLOOKUP(Tabel1[[#This Row],[NLSfB]],OpnameTabel[NL-SfB],OpnameTabel[Kenmerkvraag 5],"",0,1)&amp;""</f>
        <v>Aantal accupakketten in armatuur</v>
      </c>
      <c r="S210" s="33" t="s">
        <v>77</v>
      </c>
      <c r="T210" s="33" t="str">
        <f>_xlfn.XLOOKUP(Tabel1[[#This Row],[NLSfB]],OpnameTabel[NL-SfB],OpnameTabel[Kenmerkvraag 6],"",0,1)&amp;""</f>
        <v/>
      </c>
      <c r="V210" s="33" t="str">
        <f>_xlfn.XLOOKUP(Tabel1[[#This Row],[NLSfB]],OpnameTabel[NL-SfB],OpnameTabel[Kenmerkvraag 7],"",0,1)&amp;""</f>
        <v/>
      </c>
      <c r="X210" s="33" t="str">
        <f>_xlfn.XLOOKUP(Tabel1[[#This Row],[NLSfB]],OpnameTabel[NL-SfB],OpnameTabel[Kenmerkvraag 8],"",0,1)&amp;""</f>
        <v/>
      </c>
      <c r="Z210" s="33" t="str">
        <f>_xlfn.XLOOKUP(Tabel1[[#This Row],[NLSfB]],OpnameTabel[NL-SfB],OpnameTabel[Kenmerkvraag 9],"",0,1)&amp;""</f>
        <v/>
      </c>
      <c r="AB210" s="33" t="str">
        <f>_xlfn.XLOOKUP(Tabel1[[#This Row],[NLSfB]],OpnameTabel[NL-SfB],OpnameTabel[Kenmerkvraag 10],"",0,1)&amp;""</f>
        <v/>
      </c>
      <c r="AD210" s="120" t="str">
        <f>_xlfn.XLOOKUP(Tabel1[[#This Row],[NLSfB]],OpnameTabel[NL-SfB],OpnameTabel[PPO1],"",0,1)&amp;""</f>
        <v>LCHT040-A</v>
      </c>
      <c r="AE210" s="112">
        <f>IF((LEN(Tabel1[[#This Row],[PPO code 1]])&lt;1),"",_xlfn.XLOOKUP(Tabel1[[#This Row],[PPO code 1]],Activiteitenoverzicht[PO - code],Activiteitenoverzicht[Jaar- freq],0))</f>
        <v>1</v>
      </c>
      <c r="AF210" s="121"/>
      <c r="AG210" s="122" t="str">
        <f>_xlfn.XLOOKUP(Tabel1[[#This Row],[NLSfB]],OpnameTabel[NL-SfB],OpnameTabel[PPO2],"",0,1)&amp;""</f>
        <v/>
      </c>
      <c r="AH210" s="111" t="str">
        <f>IF((LEN(Tabel1[[#This Row],[PPO code 2]])&lt;1),"",_xlfn.XLOOKUP(Tabel1[[#This Row],[PPO code 2]],Activiteitenoverzicht[PO - code],Activiteitenoverzicht[Jaar- freq],0))</f>
        <v/>
      </c>
      <c r="AI210" s="121"/>
      <c r="AJ210" s="122" t="str">
        <f>_xlfn.XLOOKUP(Tabel1[[#This Row],[NLSfB]],OpnameTabel[NL-SfB],OpnameTabel[PPO3],"",0,1)&amp;""</f>
        <v/>
      </c>
      <c r="AK210" s="111" t="str">
        <f>IF((LEN(Tabel1[[#This Row],[PPO code 3]])&lt;1),"",_xlfn.XLOOKUP(Tabel1[[#This Row],[PPO code 3]],Activiteitenoverzicht[PO - code],Activiteitenoverzicht[Jaar- freq],0))</f>
        <v/>
      </c>
      <c r="AL210" s="121"/>
      <c r="AM210" s="122" t="str">
        <f>_xlfn.XLOOKUP(Tabel1[[#This Row],[NLSfB]],OpnameTabel[NL-SfB],OpnameTabel[PPO4],"",0,1)&amp;""</f>
        <v/>
      </c>
      <c r="AN210" s="111" t="str">
        <f>IF((LEN(Tabel1[[#This Row],[PPO code 4]])&lt;1),"",_xlfn.XLOOKUP(Tabel1[[#This Row],[PPO code 4]],Activiteitenoverzicht[PO - code],Activiteitenoverzicht[Jaar- freq],0))</f>
        <v/>
      </c>
      <c r="AO210" s="121"/>
      <c r="AP210" s="123">
        <f>IF(ISNUMBER(Tabel1[[#This Row],[Freq 1]]),Tabel1[[#This Row],[Freq 1]]*Tabel1[[#This Row],[Prijs 1]],0)</f>
        <v>0</v>
      </c>
      <c r="AQ210" s="124">
        <f>IF(ISNUMBER(Tabel1[[#This Row],[Freq 2]]),Tabel1[[#This Row],[Freq 2]]*Tabel1[[#This Row],[Prijs 2]],0)</f>
        <v>0</v>
      </c>
      <c r="AR210" s="124">
        <f>IF(ISNUMBER(Tabel1[[#This Row],[Freq 3]]),Tabel1[[#This Row],[Freq 3]]*Tabel1[[#This Row],[Prijs 3]],0)</f>
        <v>0</v>
      </c>
      <c r="AS210" s="124">
        <f>IF(ISNUMBER(Tabel1[[#This Row],[Freq 4]]),Tabel1[[#This Row],[Freq 4]]*Tabel1[[#This Row],[Prijs 4]],0)</f>
        <v>0</v>
      </c>
      <c r="AT210" s="125">
        <f>SUM(Tabel1[[#This Row],[Totaal 1]:[Totaal 4]])</f>
        <v>0</v>
      </c>
    </row>
    <row r="211" spans="1:46" ht="14.25" customHeight="1" x14ac:dyDescent="0.2">
      <c r="A211" s="113">
        <v>2</v>
      </c>
      <c r="B211" s="32" t="s">
        <v>357</v>
      </c>
      <c r="C211" s="111" t="s">
        <v>358</v>
      </c>
      <c r="D211" s="32" t="s">
        <v>70</v>
      </c>
      <c r="E211" s="32">
        <v>11465</v>
      </c>
      <c r="F211" s="32" t="s">
        <v>530</v>
      </c>
      <c r="G211" s="32" t="s">
        <v>178</v>
      </c>
      <c r="H211" s="112" t="str">
        <f>_xlfn.XLOOKUP(Tabel1[[#This Row],[NLSfB]],OpnameTabel[NL-SfB],OpnameTabel[Omschrijving],"",0,1)</f>
        <v>Vluchtwegpictogrammen decentraal (met accu)</v>
      </c>
      <c r="I211" s="32" t="str">
        <f>_xlfn.XLOOKUP(Tabel1[[#This Row],[NLSfB]],OpnameTabel[NL-SfB],OpnameTabel[Categorie],"",0,1)</f>
        <v>Verlichting</v>
      </c>
      <c r="J211" s="32" t="s">
        <v>402</v>
      </c>
      <c r="L211" s="32">
        <v>3</v>
      </c>
      <c r="M211" s="32">
        <v>2016</v>
      </c>
      <c r="N211" s="32" t="s">
        <v>527</v>
      </c>
      <c r="O211" s="32" t="s">
        <v>77</v>
      </c>
      <c r="P211" s="32" t="str">
        <f>_xlfn.XLOOKUP(Tabel1[[#This Row],[NLSfB]],OpnameTabel[NL-SfB],OpnameTabel[Kenmerkvraag 4],"",0,1)&amp;""</f>
        <v>Lichtbron</v>
      </c>
      <c r="Q211" s="33" t="s">
        <v>525</v>
      </c>
      <c r="R211" s="33" t="str">
        <f>_xlfn.XLOOKUP(Tabel1[[#This Row],[NLSfB]],OpnameTabel[NL-SfB],OpnameTabel[Kenmerkvraag 5],"",0,1)&amp;""</f>
        <v>Aantal accupakketten in armatuur</v>
      </c>
      <c r="S211" s="33" t="s">
        <v>77</v>
      </c>
      <c r="T211" s="33" t="str">
        <f>_xlfn.XLOOKUP(Tabel1[[#This Row],[NLSfB]],OpnameTabel[NL-SfB],OpnameTabel[Kenmerkvraag 6],"",0,1)&amp;""</f>
        <v/>
      </c>
      <c r="V211" s="33" t="str">
        <f>_xlfn.XLOOKUP(Tabel1[[#This Row],[NLSfB]],OpnameTabel[NL-SfB],OpnameTabel[Kenmerkvraag 7],"",0,1)&amp;""</f>
        <v/>
      </c>
      <c r="X211" s="33" t="str">
        <f>_xlfn.XLOOKUP(Tabel1[[#This Row],[NLSfB]],OpnameTabel[NL-SfB],OpnameTabel[Kenmerkvraag 8],"",0,1)&amp;""</f>
        <v/>
      </c>
      <c r="Z211" s="33" t="str">
        <f>_xlfn.XLOOKUP(Tabel1[[#This Row],[NLSfB]],OpnameTabel[NL-SfB],OpnameTabel[Kenmerkvraag 9],"",0,1)&amp;""</f>
        <v/>
      </c>
      <c r="AB211" s="33" t="str">
        <f>_xlfn.XLOOKUP(Tabel1[[#This Row],[NLSfB]],OpnameTabel[NL-SfB],OpnameTabel[Kenmerkvraag 10],"",0,1)&amp;""</f>
        <v/>
      </c>
      <c r="AD211" s="120" t="str">
        <f>_xlfn.XLOOKUP(Tabel1[[#This Row],[NLSfB]],OpnameTabel[NL-SfB],OpnameTabel[PPO1],"",0,1)&amp;""</f>
        <v>LCHT040-A</v>
      </c>
      <c r="AE211" s="112">
        <f>IF((LEN(Tabel1[[#This Row],[PPO code 1]])&lt;1),"",_xlfn.XLOOKUP(Tabel1[[#This Row],[PPO code 1]],Activiteitenoverzicht[PO - code],Activiteitenoverzicht[Jaar- freq],0))</f>
        <v>1</v>
      </c>
      <c r="AF211" s="121"/>
      <c r="AG211" s="122" t="str">
        <f>_xlfn.XLOOKUP(Tabel1[[#This Row],[NLSfB]],OpnameTabel[NL-SfB],OpnameTabel[PPO2],"",0,1)&amp;""</f>
        <v/>
      </c>
      <c r="AH211" s="111" t="str">
        <f>IF((LEN(Tabel1[[#This Row],[PPO code 2]])&lt;1),"",_xlfn.XLOOKUP(Tabel1[[#This Row],[PPO code 2]],Activiteitenoverzicht[PO - code],Activiteitenoverzicht[Jaar- freq],0))</f>
        <v/>
      </c>
      <c r="AI211" s="121"/>
      <c r="AJ211" s="122" t="str">
        <f>_xlfn.XLOOKUP(Tabel1[[#This Row],[NLSfB]],OpnameTabel[NL-SfB],OpnameTabel[PPO3],"",0,1)&amp;""</f>
        <v/>
      </c>
      <c r="AK211" s="111" t="str">
        <f>IF((LEN(Tabel1[[#This Row],[PPO code 3]])&lt;1),"",_xlfn.XLOOKUP(Tabel1[[#This Row],[PPO code 3]],Activiteitenoverzicht[PO - code],Activiteitenoverzicht[Jaar- freq],0))</f>
        <v/>
      </c>
      <c r="AL211" s="121"/>
      <c r="AM211" s="122" t="str">
        <f>_xlfn.XLOOKUP(Tabel1[[#This Row],[NLSfB]],OpnameTabel[NL-SfB],OpnameTabel[PPO4],"",0,1)&amp;""</f>
        <v/>
      </c>
      <c r="AN211" s="111" t="str">
        <f>IF((LEN(Tabel1[[#This Row],[PPO code 4]])&lt;1),"",_xlfn.XLOOKUP(Tabel1[[#This Row],[PPO code 4]],Activiteitenoverzicht[PO - code],Activiteitenoverzicht[Jaar- freq],0))</f>
        <v/>
      </c>
      <c r="AO211" s="121"/>
      <c r="AP211" s="123">
        <f>IF(ISNUMBER(Tabel1[[#This Row],[Freq 1]]),Tabel1[[#This Row],[Freq 1]]*Tabel1[[#This Row],[Prijs 1]],0)</f>
        <v>0</v>
      </c>
      <c r="AQ211" s="124">
        <f>IF(ISNUMBER(Tabel1[[#This Row],[Freq 2]]),Tabel1[[#This Row],[Freq 2]]*Tabel1[[#This Row],[Prijs 2]],0)</f>
        <v>0</v>
      </c>
      <c r="AR211" s="124">
        <f>IF(ISNUMBER(Tabel1[[#This Row],[Freq 3]]),Tabel1[[#This Row],[Freq 3]]*Tabel1[[#This Row],[Prijs 3]],0)</f>
        <v>0</v>
      </c>
      <c r="AS211" s="124">
        <f>IF(ISNUMBER(Tabel1[[#This Row],[Freq 4]]),Tabel1[[#This Row],[Freq 4]]*Tabel1[[#This Row],[Prijs 4]],0)</f>
        <v>0</v>
      </c>
      <c r="AT211" s="125">
        <f>SUM(Tabel1[[#This Row],[Totaal 1]:[Totaal 4]])</f>
        <v>0</v>
      </c>
    </row>
    <row r="212" spans="1:46" ht="14.25" customHeight="1" x14ac:dyDescent="0.2">
      <c r="A212" s="113">
        <v>2</v>
      </c>
      <c r="B212" s="32" t="s">
        <v>357</v>
      </c>
      <c r="C212" s="111" t="s">
        <v>358</v>
      </c>
      <c r="D212" s="32" t="s">
        <v>70</v>
      </c>
      <c r="E212" s="32">
        <v>11465</v>
      </c>
      <c r="F212" s="32" t="s">
        <v>531</v>
      </c>
      <c r="G212" s="32" t="s">
        <v>178</v>
      </c>
      <c r="H212" s="112" t="str">
        <f>_xlfn.XLOOKUP(Tabel1[[#This Row],[NLSfB]],OpnameTabel[NL-SfB],OpnameTabel[Omschrijving],"",0,1)</f>
        <v>Vluchtwegpictogrammen decentraal (met accu)</v>
      </c>
      <c r="I212" s="32" t="str">
        <f>_xlfn.XLOOKUP(Tabel1[[#This Row],[NLSfB]],OpnameTabel[NL-SfB],OpnameTabel[Categorie],"",0,1)</f>
        <v>Verlichting</v>
      </c>
      <c r="J212" s="32" t="s">
        <v>107</v>
      </c>
      <c r="L212" s="32">
        <v>9</v>
      </c>
      <c r="M212" s="32">
        <v>2016</v>
      </c>
      <c r="N212" s="32" t="s">
        <v>517</v>
      </c>
      <c r="O212" s="32" t="s">
        <v>77</v>
      </c>
      <c r="P212" s="32" t="str">
        <f>_xlfn.XLOOKUP(Tabel1[[#This Row],[NLSfB]],OpnameTabel[NL-SfB],OpnameTabel[Kenmerkvraag 4],"",0,1)&amp;""</f>
        <v>Lichtbron</v>
      </c>
      <c r="Q212" s="33" t="s">
        <v>525</v>
      </c>
      <c r="R212" s="33" t="str">
        <f>_xlfn.XLOOKUP(Tabel1[[#This Row],[NLSfB]],OpnameTabel[NL-SfB],OpnameTabel[Kenmerkvraag 5],"",0,1)&amp;""</f>
        <v>Aantal accupakketten in armatuur</v>
      </c>
      <c r="S212" s="33" t="s">
        <v>77</v>
      </c>
      <c r="T212" s="33" t="str">
        <f>_xlfn.XLOOKUP(Tabel1[[#This Row],[NLSfB]],OpnameTabel[NL-SfB],OpnameTabel[Kenmerkvraag 6],"",0,1)&amp;""</f>
        <v/>
      </c>
      <c r="V212" s="33" t="str">
        <f>_xlfn.XLOOKUP(Tabel1[[#This Row],[NLSfB]],OpnameTabel[NL-SfB],OpnameTabel[Kenmerkvraag 7],"",0,1)&amp;""</f>
        <v/>
      </c>
      <c r="X212" s="33" t="str">
        <f>_xlfn.XLOOKUP(Tabel1[[#This Row],[NLSfB]],OpnameTabel[NL-SfB],OpnameTabel[Kenmerkvraag 8],"",0,1)&amp;""</f>
        <v/>
      </c>
      <c r="Z212" s="33" t="str">
        <f>_xlfn.XLOOKUP(Tabel1[[#This Row],[NLSfB]],OpnameTabel[NL-SfB],OpnameTabel[Kenmerkvraag 9],"",0,1)&amp;""</f>
        <v/>
      </c>
      <c r="AB212" s="33" t="str">
        <f>_xlfn.XLOOKUP(Tabel1[[#This Row],[NLSfB]],OpnameTabel[NL-SfB],OpnameTabel[Kenmerkvraag 10],"",0,1)&amp;""</f>
        <v/>
      </c>
      <c r="AD212" s="120" t="str">
        <f>_xlfn.XLOOKUP(Tabel1[[#This Row],[NLSfB]],OpnameTabel[NL-SfB],OpnameTabel[PPO1],"",0,1)&amp;""</f>
        <v>LCHT040-A</v>
      </c>
      <c r="AE212" s="112">
        <f>IF((LEN(Tabel1[[#This Row],[PPO code 1]])&lt;1),"",_xlfn.XLOOKUP(Tabel1[[#This Row],[PPO code 1]],Activiteitenoverzicht[PO - code],Activiteitenoverzicht[Jaar- freq],0))</f>
        <v>1</v>
      </c>
      <c r="AF212" s="121"/>
      <c r="AG212" s="122" t="str">
        <f>_xlfn.XLOOKUP(Tabel1[[#This Row],[NLSfB]],OpnameTabel[NL-SfB],OpnameTabel[PPO2],"",0,1)&amp;""</f>
        <v/>
      </c>
      <c r="AH212" s="111" t="str">
        <f>IF((LEN(Tabel1[[#This Row],[PPO code 2]])&lt;1),"",_xlfn.XLOOKUP(Tabel1[[#This Row],[PPO code 2]],Activiteitenoverzicht[PO - code],Activiteitenoverzicht[Jaar- freq],0))</f>
        <v/>
      </c>
      <c r="AI212" s="121"/>
      <c r="AJ212" s="122" t="str">
        <f>_xlfn.XLOOKUP(Tabel1[[#This Row],[NLSfB]],OpnameTabel[NL-SfB],OpnameTabel[PPO3],"",0,1)&amp;""</f>
        <v/>
      </c>
      <c r="AK212" s="111" t="str">
        <f>IF((LEN(Tabel1[[#This Row],[PPO code 3]])&lt;1),"",_xlfn.XLOOKUP(Tabel1[[#This Row],[PPO code 3]],Activiteitenoverzicht[PO - code],Activiteitenoverzicht[Jaar- freq],0))</f>
        <v/>
      </c>
      <c r="AL212" s="121"/>
      <c r="AM212" s="122" t="str">
        <f>_xlfn.XLOOKUP(Tabel1[[#This Row],[NLSfB]],OpnameTabel[NL-SfB],OpnameTabel[PPO4],"",0,1)&amp;""</f>
        <v/>
      </c>
      <c r="AN212" s="111" t="str">
        <f>IF((LEN(Tabel1[[#This Row],[PPO code 4]])&lt;1),"",_xlfn.XLOOKUP(Tabel1[[#This Row],[PPO code 4]],Activiteitenoverzicht[PO - code],Activiteitenoverzicht[Jaar- freq],0))</f>
        <v/>
      </c>
      <c r="AO212" s="121"/>
      <c r="AP212" s="123">
        <f>IF(ISNUMBER(Tabel1[[#This Row],[Freq 1]]),Tabel1[[#This Row],[Freq 1]]*Tabel1[[#This Row],[Prijs 1]],0)</f>
        <v>0</v>
      </c>
      <c r="AQ212" s="124">
        <f>IF(ISNUMBER(Tabel1[[#This Row],[Freq 2]]),Tabel1[[#This Row],[Freq 2]]*Tabel1[[#This Row],[Prijs 2]],0)</f>
        <v>0</v>
      </c>
      <c r="AR212" s="124">
        <f>IF(ISNUMBER(Tabel1[[#This Row],[Freq 3]]),Tabel1[[#This Row],[Freq 3]]*Tabel1[[#This Row],[Prijs 3]],0)</f>
        <v>0</v>
      </c>
      <c r="AS212" s="124">
        <f>IF(ISNUMBER(Tabel1[[#This Row],[Freq 4]]),Tabel1[[#This Row],[Freq 4]]*Tabel1[[#This Row],[Prijs 4]],0)</f>
        <v>0</v>
      </c>
      <c r="AT212" s="125">
        <f>SUM(Tabel1[[#This Row],[Totaal 1]:[Totaal 4]])</f>
        <v>0</v>
      </c>
    </row>
    <row r="213" spans="1:46" ht="14.25" customHeight="1" x14ac:dyDescent="0.2">
      <c r="A213" s="113">
        <v>2</v>
      </c>
      <c r="B213" s="32" t="s">
        <v>357</v>
      </c>
      <c r="C213" s="111" t="s">
        <v>358</v>
      </c>
      <c r="D213" s="32" t="s">
        <v>70</v>
      </c>
      <c r="E213" s="32">
        <v>11465</v>
      </c>
      <c r="F213" s="32" t="s">
        <v>532</v>
      </c>
      <c r="G213" s="32" t="s">
        <v>178</v>
      </c>
      <c r="H213" s="112" t="str">
        <f>_xlfn.XLOOKUP(Tabel1[[#This Row],[NLSfB]],OpnameTabel[NL-SfB],OpnameTabel[Omschrijving],"",0,1)</f>
        <v>Vluchtwegpictogrammen decentraal (met accu)</v>
      </c>
      <c r="I213" s="32" t="str">
        <f>_xlfn.XLOOKUP(Tabel1[[#This Row],[NLSfB]],OpnameTabel[NL-SfB],OpnameTabel[Categorie],"",0,1)</f>
        <v>Verlichting</v>
      </c>
      <c r="J213" s="32" t="s">
        <v>107</v>
      </c>
      <c r="L213" s="32">
        <v>2</v>
      </c>
      <c r="M213" s="32">
        <v>2016</v>
      </c>
      <c r="N213" s="32" t="s">
        <v>533</v>
      </c>
      <c r="O213" s="32" t="s">
        <v>77</v>
      </c>
      <c r="P213" s="32" t="str">
        <f>_xlfn.XLOOKUP(Tabel1[[#This Row],[NLSfB]],OpnameTabel[NL-SfB],OpnameTabel[Kenmerkvraag 4],"",0,1)&amp;""</f>
        <v>Lichtbron</v>
      </c>
      <c r="Q213" s="33" t="s">
        <v>525</v>
      </c>
      <c r="R213" s="33" t="str">
        <f>_xlfn.XLOOKUP(Tabel1[[#This Row],[NLSfB]],OpnameTabel[NL-SfB],OpnameTabel[Kenmerkvraag 5],"",0,1)&amp;""</f>
        <v>Aantal accupakketten in armatuur</v>
      </c>
      <c r="S213" s="33" t="s">
        <v>77</v>
      </c>
      <c r="T213" s="33" t="str">
        <f>_xlfn.XLOOKUP(Tabel1[[#This Row],[NLSfB]],OpnameTabel[NL-SfB],OpnameTabel[Kenmerkvraag 6],"",0,1)&amp;""</f>
        <v/>
      </c>
      <c r="V213" s="33" t="str">
        <f>_xlfn.XLOOKUP(Tabel1[[#This Row],[NLSfB]],OpnameTabel[NL-SfB],OpnameTabel[Kenmerkvraag 7],"",0,1)&amp;""</f>
        <v/>
      </c>
      <c r="X213" s="33" t="str">
        <f>_xlfn.XLOOKUP(Tabel1[[#This Row],[NLSfB]],OpnameTabel[NL-SfB],OpnameTabel[Kenmerkvraag 8],"",0,1)&amp;""</f>
        <v/>
      </c>
      <c r="Z213" s="33" t="str">
        <f>_xlfn.XLOOKUP(Tabel1[[#This Row],[NLSfB]],OpnameTabel[NL-SfB],OpnameTabel[Kenmerkvraag 9],"",0,1)&amp;""</f>
        <v/>
      </c>
      <c r="AB213" s="33" t="str">
        <f>_xlfn.XLOOKUP(Tabel1[[#This Row],[NLSfB]],OpnameTabel[NL-SfB],OpnameTabel[Kenmerkvraag 10],"",0,1)&amp;""</f>
        <v/>
      </c>
      <c r="AD213" s="120" t="str">
        <f>_xlfn.XLOOKUP(Tabel1[[#This Row],[NLSfB]],OpnameTabel[NL-SfB],OpnameTabel[PPO1],"",0,1)&amp;""</f>
        <v>LCHT040-A</v>
      </c>
      <c r="AE213" s="112">
        <f>IF((LEN(Tabel1[[#This Row],[PPO code 1]])&lt;1),"",_xlfn.XLOOKUP(Tabel1[[#This Row],[PPO code 1]],Activiteitenoverzicht[PO - code],Activiteitenoverzicht[Jaar- freq],0))</f>
        <v>1</v>
      </c>
      <c r="AF213" s="121"/>
      <c r="AG213" s="122" t="str">
        <f>_xlfn.XLOOKUP(Tabel1[[#This Row],[NLSfB]],OpnameTabel[NL-SfB],OpnameTabel[PPO2],"",0,1)&amp;""</f>
        <v/>
      </c>
      <c r="AH213" s="111" t="str">
        <f>IF((LEN(Tabel1[[#This Row],[PPO code 2]])&lt;1),"",_xlfn.XLOOKUP(Tabel1[[#This Row],[PPO code 2]],Activiteitenoverzicht[PO - code],Activiteitenoverzicht[Jaar- freq],0))</f>
        <v/>
      </c>
      <c r="AI213" s="121"/>
      <c r="AJ213" s="122" t="str">
        <f>_xlfn.XLOOKUP(Tabel1[[#This Row],[NLSfB]],OpnameTabel[NL-SfB],OpnameTabel[PPO3],"",0,1)&amp;""</f>
        <v/>
      </c>
      <c r="AK213" s="111" t="str">
        <f>IF((LEN(Tabel1[[#This Row],[PPO code 3]])&lt;1),"",_xlfn.XLOOKUP(Tabel1[[#This Row],[PPO code 3]],Activiteitenoverzicht[PO - code],Activiteitenoverzicht[Jaar- freq],0))</f>
        <v/>
      </c>
      <c r="AL213" s="121"/>
      <c r="AM213" s="122" t="str">
        <f>_xlfn.XLOOKUP(Tabel1[[#This Row],[NLSfB]],OpnameTabel[NL-SfB],OpnameTabel[PPO4],"",0,1)&amp;""</f>
        <v/>
      </c>
      <c r="AN213" s="111" t="str">
        <f>IF((LEN(Tabel1[[#This Row],[PPO code 4]])&lt;1),"",_xlfn.XLOOKUP(Tabel1[[#This Row],[PPO code 4]],Activiteitenoverzicht[PO - code],Activiteitenoverzicht[Jaar- freq],0))</f>
        <v/>
      </c>
      <c r="AO213" s="121"/>
      <c r="AP213" s="123">
        <f>IF(ISNUMBER(Tabel1[[#This Row],[Freq 1]]),Tabel1[[#This Row],[Freq 1]]*Tabel1[[#This Row],[Prijs 1]],0)</f>
        <v>0</v>
      </c>
      <c r="AQ213" s="124">
        <f>IF(ISNUMBER(Tabel1[[#This Row],[Freq 2]]),Tabel1[[#This Row],[Freq 2]]*Tabel1[[#This Row],[Prijs 2]],0)</f>
        <v>0</v>
      </c>
      <c r="AR213" s="124">
        <f>IF(ISNUMBER(Tabel1[[#This Row],[Freq 3]]),Tabel1[[#This Row],[Freq 3]]*Tabel1[[#This Row],[Prijs 3]],0)</f>
        <v>0</v>
      </c>
      <c r="AS213" s="124">
        <f>IF(ISNUMBER(Tabel1[[#This Row],[Freq 4]]),Tabel1[[#This Row],[Freq 4]]*Tabel1[[#This Row],[Prijs 4]],0)</f>
        <v>0</v>
      </c>
      <c r="AT213" s="125">
        <f>SUM(Tabel1[[#This Row],[Totaal 1]:[Totaal 4]])</f>
        <v>0</v>
      </c>
    </row>
    <row r="214" spans="1:46" ht="14.25" customHeight="1" x14ac:dyDescent="0.2">
      <c r="A214" s="113">
        <v>2</v>
      </c>
      <c r="B214" s="32" t="s">
        <v>357</v>
      </c>
      <c r="C214" s="111" t="s">
        <v>358</v>
      </c>
      <c r="D214" s="32" t="s">
        <v>70</v>
      </c>
      <c r="E214" s="32">
        <v>11465</v>
      </c>
      <c r="F214" s="32" t="s">
        <v>534</v>
      </c>
      <c r="G214" s="32" t="s">
        <v>178</v>
      </c>
      <c r="H214" s="112" t="str">
        <f>_xlfn.XLOOKUP(Tabel1[[#This Row],[NLSfB]],OpnameTabel[NL-SfB],OpnameTabel[Omschrijving],"",0,1)</f>
        <v>Vluchtwegpictogrammen decentraal (met accu)</v>
      </c>
      <c r="I214" s="32" t="str">
        <f>_xlfn.XLOOKUP(Tabel1[[#This Row],[NLSfB]],OpnameTabel[NL-SfB],OpnameTabel[Categorie],"",0,1)</f>
        <v>Verlichting</v>
      </c>
      <c r="J214" s="32" t="s">
        <v>107</v>
      </c>
      <c r="L214" s="32">
        <v>6</v>
      </c>
      <c r="M214" s="32">
        <v>2006</v>
      </c>
      <c r="N214" s="32" t="s">
        <v>535</v>
      </c>
      <c r="O214" s="32" t="s">
        <v>77</v>
      </c>
      <c r="P214" s="32" t="str">
        <f>_xlfn.XLOOKUP(Tabel1[[#This Row],[NLSfB]],OpnameTabel[NL-SfB],OpnameTabel[Kenmerkvraag 4],"",0,1)&amp;""</f>
        <v>Lichtbron</v>
      </c>
      <c r="Q214" s="33" t="s">
        <v>518</v>
      </c>
      <c r="R214" s="33" t="str">
        <f>_xlfn.XLOOKUP(Tabel1[[#This Row],[NLSfB]],OpnameTabel[NL-SfB],OpnameTabel[Kenmerkvraag 5],"",0,1)&amp;""</f>
        <v>Aantal accupakketten in armatuur</v>
      </c>
      <c r="S214" s="33" t="s">
        <v>77</v>
      </c>
      <c r="T214" s="33" t="str">
        <f>_xlfn.XLOOKUP(Tabel1[[#This Row],[NLSfB]],OpnameTabel[NL-SfB],OpnameTabel[Kenmerkvraag 6],"",0,1)&amp;""</f>
        <v/>
      </c>
      <c r="V214" s="33" t="str">
        <f>_xlfn.XLOOKUP(Tabel1[[#This Row],[NLSfB]],OpnameTabel[NL-SfB],OpnameTabel[Kenmerkvraag 7],"",0,1)&amp;""</f>
        <v/>
      </c>
      <c r="X214" s="33" t="str">
        <f>_xlfn.XLOOKUP(Tabel1[[#This Row],[NLSfB]],OpnameTabel[NL-SfB],OpnameTabel[Kenmerkvraag 8],"",0,1)&amp;""</f>
        <v/>
      </c>
      <c r="Z214" s="33" t="str">
        <f>_xlfn.XLOOKUP(Tabel1[[#This Row],[NLSfB]],OpnameTabel[NL-SfB],OpnameTabel[Kenmerkvraag 9],"",0,1)&amp;""</f>
        <v/>
      </c>
      <c r="AB214" s="33" t="str">
        <f>_xlfn.XLOOKUP(Tabel1[[#This Row],[NLSfB]],OpnameTabel[NL-SfB],OpnameTabel[Kenmerkvraag 10],"",0,1)&amp;""</f>
        <v/>
      </c>
      <c r="AD214" s="120" t="str">
        <f>_xlfn.XLOOKUP(Tabel1[[#This Row],[NLSfB]],OpnameTabel[NL-SfB],OpnameTabel[PPO1],"",0,1)&amp;""</f>
        <v>LCHT040-A</v>
      </c>
      <c r="AE214" s="112">
        <f>IF((LEN(Tabel1[[#This Row],[PPO code 1]])&lt;1),"",_xlfn.XLOOKUP(Tabel1[[#This Row],[PPO code 1]],Activiteitenoverzicht[PO - code],Activiteitenoverzicht[Jaar- freq],0))</f>
        <v>1</v>
      </c>
      <c r="AF214" s="121"/>
      <c r="AG214" s="122" t="str">
        <f>_xlfn.XLOOKUP(Tabel1[[#This Row],[NLSfB]],OpnameTabel[NL-SfB],OpnameTabel[PPO2],"",0,1)&amp;""</f>
        <v/>
      </c>
      <c r="AH214" s="111" t="str">
        <f>IF((LEN(Tabel1[[#This Row],[PPO code 2]])&lt;1),"",_xlfn.XLOOKUP(Tabel1[[#This Row],[PPO code 2]],Activiteitenoverzicht[PO - code],Activiteitenoverzicht[Jaar- freq],0))</f>
        <v/>
      </c>
      <c r="AI214" s="121"/>
      <c r="AJ214" s="122" t="str">
        <f>_xlfn.XLOOKUP(Tabel1[[#This Row],[NLSfB]],OpnameTabel[NL-SfB],OpnameTabel[PPO3],"",0,1)&amp;""</f>
        <v/>
      </c>
      <c r="AK214" s="111" t="str">
        <f>IF((LEN(Tabel1[[#This Row],[PPO code 3]])&lt;1),"",_xlfn.XLOOKUP(Tabel1[[#This Row],[PPO code 3]],Activiteitenoverzicht[PO - code],Activiteitenoverzicht[Jaar- freq],0))</f>
        <v/>
      </c>
      <c r="AL214" s="121"/>
      <c r="AM214" s="122" t="str">
        <f>_xlfn.XLOOKUP(Tabel1[[#This Row],[NLSfB]],OpnameTabel[NL-SfB],OpnameTabel[PPO4],"",0,1)&amp;""</f>
        <v/>
      </c>
      <c r="AN214" s="111" t="str">
        <f>IF((LEN(Tabel1[[#This Row],[PPO code 4]])&lt;1),"",_xlfn.XLOOKUP(Tabel1[[#This Row],[PPO code 4]],Activiteitenoverzicht[PO - code],Activiteitenoverzicht[Jaar- freq],0))</f>
        <v/>
      </c>
      <c r="AO214" s="121"/>
      <c r="AP214" s="123">
        <f>IF(ISNUMBER(Tabel1[[#This Row],[Freq 1]]),Tabel1[[#This Row],[Freq 1]]*Tabel1[[#This Row],[Prijs 1]],0)</f>
        <v>0</v>
      </c>
      <c r="AQ214" s="124">
        <f>IF(ISNUMBER(Tabel1[[#This Row],[Freq 2]]),Tabel1[[#This Row],[Freq 2]]*Tabel1[[#This Row],[Prijs 2]],0)</f>
        <v>0</v>
      </c>
      <c r="AR214" s="124">
        <f>IF(ISNUMBER(Tabel1[[#This Row],[Freq 3]]),Tabel1[[#This Row],[Freq 3]]*Tabel1[[#This Row],[Prijs 3]],0)</f>
        <v>0</v>
      </c>
      <c r="AS214" s="124">
        <f>IF(ISNUMBER(Tabel1[[#This Row],[Freq 4]]),Tabel1[[#This Row],[Freq 4]]*Tabel1[[#This Row],[Prijs 4]],0)</f>
        <v>0</v>
      </c>
      <c r="AT214" s="125">
        <f>SUM(Tabel1[[#This Row],[Totaal 1]:[Totaal 4]])</f>
        <v>0</v>
      </c>
    </row>
    <row r="215" spans="1:46" ht="14.25" customHeight="1" x14ac:dyDescent="0.2">
      <c r="A215" s="113">
        <v>2</v>
      </c>
      <c r="B215" s="32" t="s">
        <v>357</v>
      </c>
      <c r="C215" s="111" t="s">
        <v>358</v>
      </c>
      <c r="D215" s="32" t="s">
        <v>70</v>
      </c>
      <c r="E215" s="32">
        <v>11465</v>
      </c>
      <c r="F215" s="32" t="s">
        <v>536</v>
      </c>
      <c r="G215" s="32" t="s">
        <v>178</v>
      </c>
      <c r="H215" s="112" t="str">
        <f>_xlfn.XLOOKUP(Tabel1[[#This Row],[NLSfB]],OpnameTabel[NL-SfB],OpnameTabel[Omschrijving],"",0,1)</f>
        <v>Vluchtwegpictogrammen decentraal (met accu)</v>
      </c>
      <c r="I215" s="32" t="str">
        <f>_xlfn.XLOOKUP(Tabel1[[#This Row],[NLSfB]],OpnameTabel[NL-SfB],OpnameTabel[Categorie],"",0,1)</f>
        <v>Verlichting</v>
      </c>
      <c r="J215" s="32" t="s">
        <v>107</v>
      </c>
      <c r="L215" s="32">
        <v>3</v>
      </c>
      <c r="M215" s="32">
        <v>2006</v>
      </c>
      <c r="N215" s="32" t="s">
        <v>537</v>
      </c>
      <c r="O215" s="32" t="s">
        <v>77</v>
      </c>
      <c r="P215" s="32" t="str">
        <f>_xlfn.XLOOKUP(Tabel1[[#This Row],[NLSfB]],OpnameTabel[NL-SfB],OpnameTabel[Kenmerkvraag 4],"",0,1)&amp;""</f>
        <v>Lichtbron</v>
      </c>
      <c r="Q215" s="33" t="s">
        <v>518</v>
      </c>
      <c r="R215" s="33" t="str">
        <f>_xlfn.XLOOKUP(Tabel1[[#This Row],[NLSfB]],OpnameTabel[NL-SfB],OpnameTabel[Kenmerkvraag 5],"",0,1)&amp;""</f>
        <v>Aantal accupakketten in armatuur</v>
      </c>
      <c r="S215" s="33" t="s">
        <v>77</v>
      </c>
      <c r="T215" s="33" t="str">
        <f>_xlfn.XLOOKUP(Tabel1[[#This Row],[NLSfB]],OpnameTabel[NL-SfB],OpnameTabel[Kenmerkvraag 6],"",0,1)&amp;""</f>
        <v/>
      </c>
      <c r="V215" s="33" t="str">
        <f>_xlfn.XLOOKUP(Tabel1[[#This Row],[NLSfB]],OpnameTabel[NL-SfB],OpnameTabel[Kenmerkvraag 7],"",0,1)&amp;""</f>
        <v/>
      </c>
      <c r="X215" s="33" t="str">
        <f>_xlfn.XLOOKUP(Tabel1[[#This Row],[NLSfB]],OpnameTabel[NL-SfB],OpnameTabel[Kenmerkvraag 8],"",0,1)&amp;""</f>
        <v/>
      </c>
      <c r="Z215" s="33" t="str">
        <f>_xlfn.XLOOKUP(Tabel1[[#This Row],[NLSfB]],OpnameTabel[NL-SfB],OpnameTabel[Kenmerkvraag 9],"",0,1)&amp;""</f>
        <v/>
      </c>
      <c r="AB215" s="33" t="str">
        <f>_xlfn.XLOOKUP(Tabel1[[#This Row],[NLSfB]],OpnameTabel[NL-SfB],OpnameTabel[Kenmerkvraag 10],"",0,1)&amp;""</f>
        <v/>
      </c>
      <c r="AD215" s="120" t="str">
        <f>_xlfn.XLOOKUP(Tabel1[[#This Row],[NLSfB]],OpnameTabel[NL-SfB],OpnameTabel[PPO1],"",0,1)&amp;""</f>
        <v>LCHT040-A</v>
      </c>
      <c r="AE215" s="112">
        <f>IF((LEN(Tabel1[[#This Row],[PPO code 1]])&lt;1),"",_xlfn.XLOOKUP(Tabel1[[#This Row],[PPO code 1]],Activiteitenoverzicht[PO - code],Activiteitenoverzicht[Jaar- freq],0))</f>
        <v>1</v>
      </c>
      <c r="AF215" s="121"/>
      <c r="AG215" s="122" t="str">
        <f>_xlfn.XLOOKUP(Tabel1[[#This Row],[NLSfB]],OpnameTabel[NL-SfB],OpnameTabel[PPO2],"",0,1)&amp;""</f>
        <v/>
      </c>
      <c r="AH215" s="111" t="str">
        <f>IF((LEN(Tabel1[[#This Row],[PPO code 2]])&lt;1),"",_xlfn.XLOOKUP(Tabel1[[#This Row],[PPO code 2]],Activiteitenoverzicht[PO - code],Activiteitenoverzicht[Jaar- freq],0))</f>
        <v/>
      </c>
      <c r="AI215" s="121"/>
      <c r="AJ215" s="122" t="str">
        <f>_xlfn.XLOOKUP(Tabel1[[#This Row],[NLSfB]],OpnameTabel[NL-SfB],OpnameTabel[PPO3],"",0,1)&amp;""</f>
        <v/>
      </c>
      <c r="AK215" s="111" t="str">
        <f>IF((LEN(Tabel1[[#This Row],[PPO code 3]])&lt;1),"",_xlfn.XLOOKUP(Tabel1[[#This Row],[PPO code 3]],Activiteitenoverzicht[PO - code],Activiteitenoverzicht[Jaar- freq],0))</f>
        <v/>
      </c>
      <c r="AL215" s="121"/>
      <c r="AM215" s="122" t="str">
        <f>_xlfn.XLOOKUP(Tabel1[[#This Row],[NLSfB]],OpnameTabel[NL-SfB],OpnameTabel[PPO4],"",0,1)&amp;""</f>
        <v/>
      </c>
      <c r="AN215" s="111" t="str">
        <f>IF((LEN(Tabel1[[#This Row],[PPO code 4]])&lt;1),"",_xlfn.XLOOKUP(Tabel1[[#This Row],[PPO code 4]],Activiteitenoverzicht[PO - code],Activiteitenoverzicht[Jaar- freq],0))</f>
        <v/>
      </c>
      <c r="AO215" s="121"/>
      <c r="AP215" s="123">
        <f>IF(ISNUMBER(Tabel1[[#This Row],[Freq 1]]),Tabel1[[#This Row],[Freq 1]]*Tabel1[[#This Row],[Prijs 1]],0)</f>
        <v>0</v>
      </c>
      <c r="AQ215" s="124">
        <f>IF(ISNUMBER(Tabel1[[#This Row],[Freq 2]]),Tabel1[[#This Row],[Freq 2]]*Tabel1[[#This Row],[Prijs 2]],0)</f>
        <v>0</v>
      </c>
      <c r="AR215" s="124">
        <f>IF(ISNUMBER(Tabel1[[#This Row],[Freq 3]]),Tabel1[[#This Row],[Freq 3]]*Tabel1[[#This Row],[Prijs 3]],0)</f>
        <v>0</v>
      </c>
      <c r="AS215" s="124">
        <f>IF(ISNUMBER(Tabel1[[#This Row],[Freq 4]]),Tabel1[[#This Row],[Freq 4]]*Tabel1[[#This Row],[Prijs 4]],0)</f>
        <v>0</v>
      </c>
      <c r="AT215" s="125">
        <f>SUM(Tabel1[[#This Row],[Totaal 1]:[Totaal 4]])</f>
        <v>0</v>
      </c>
    </row>
    <row r="216" spans="1:46" ht="14.25" customHeight="1" x14ac:dyDescent="0.2">
      <c r="A216" s="113">
        <v>2</v>
      </c>
      <c r="B216" s="32" t="s">
        <v>357</v>
      </c>
      <c r="C216" s="111" t="s">
        <v>358</v>
      </c>
      <c r="D216" s="32" t="s">
        <v>70</v>
      </c>
      <c r="E216" s="32">
        <v>11465</v>
      </c>
      <c r="F216" s="32" t="s">
        <v>538</v>
      </c>
      <c r="G216" s="32" t="s">
        <v>539</v>
      </c>
      <c r="H216" s="112" t="str">
        <f>_xlfn.XLOOKUP(Tabel1[[#This Row],[NLSfB]],OpnameTabel[NL-SfB],OpnameTabel[Omschrijving],"",0,1)</f>
        <v>Noodverlichtingsinstallatie centrale eenheid (centr. opg. accu's)</v>
      </c>
      <c r="I216" s="32" t="str">
        <f>_xlfn.XLOOKUP(Tabel1[[#This Row],[NLSfB]],OpnameTabel[NL-SfB],OpnameTabel[Categorie],"",0,1)</f>
        <v>Verlichting</v>
      </c>
      <c r="J216" s="32" t="s">
        <v>395</v>
      </c>
      <c r="L216" s="32">
        <v>1</v>
      </c>
      <c r="M216" s="32">
        <v>2015</v>
      </c>
      <c r="N216" s="32" t="s">
        <v>540</v>
      </c>
      <c r="O216" s="32" t="s">
        <v>541</v>
      </c>
      <c r="P216" s="32" t="str">
        <f>_xlfn.XLOOKUP(Tabel1[[#This Row],[NLSfB]],OpnameTabel[NL-SfB],OpnameTabel[Kenmerkvraag 4],"",0,1)&amp;""</f>
        <v>Lichtbron</v>
      </c>
      <c r="Q216" s="33" t="s">
        <v>77</v>
      </c>
      <c r="R216" s="33" t="str">
        <f>_xlfn.XLOOKUP(Tabel1[[#This Row],[NLSfB]],OpnameTabel[NL-SfB],OpnameTabel[Kenmerkvraag 5],"",0,1)&amp;""</f>
        <v>Locatie voedingseenheid</v>
      </c>
      <c r="S216" s="33">
        <v>2</v>
      </c>
      <c r="T216" s="33" t="str">
        <f>_xlfn.XLOOKUP(Tabel1[[#This Row],[NLSfB]],OpnameTabel[NL-SfB],OpnameTabel[Kenmerkvraag 6],"",0,1)&amp;""</f>
        <v>Aantal accucellen (batterijen)</v>
      </c>
      <c r="U216" s="33" t="s">
        <v>77</v>
      </c>
      <c r="V216" s="33" t="str">
        <f>_xlfn.XLOOKUP(Tabel1[[#This Row],[NLSfB]],OpnameTabel[NL-SfB],OpnameTabel[Kenmerkvraag 7],"",0,1)&amp;""</f>
        <v>Totaal opgesteld vermogen in VA</v>
      </c>
      <c r="W216" s="33" t="s">
        <v>77</v>
      </c>
      <c r="X216" s="33" t="str">
        <f>_xlfn.XLOOKUP(Tabel1[[#This Row],[NLSfB]],OpnameTabel[NL-SfB],OpnameTabel[Kenmerkvraag 8],"",0,1)&amp;""</f>
        <v/>
      </c>
      <c r="Z216" s="33" t="str">
        <f>_xlfn.XLOOKUP(Tabel1[[#This Row],[NLSfB]],OpnameTabel[NL-SfB],OpnameTabel[Kenmerkvraag 9],"",0,1)&amp;""</f>
        <v/>
      </c>
      <c r="AB216" s="33" t="str">
        <f>_xlfn.XLOOKUP(Tabel1[[#This Row],[NLSfB]],OpnameTabel[NL-SfB],OpnameTabel[Kenmerkvraag 10],"",0,1)&amp;""</f>
        <v/>
      </c>
      <c r="AD216" s="120" t="str">
        <f>_xlfn.XLOOKUP(Tabel1[[#This Row],[NLSfB]],OpnameTabel[NL-SfB],OpnameTabel[PPO1],"",0,1)&amp;""</f>
        <v>LCHT040-A</v>
      </c>
      <c r="AE216" s="112">
        <f>IF((LEN(Tabel1[[#This Row],[PPO code 1]])&lt;1),"",_xlfn.XLOOKUP(Tabel1[[#This Row],[PPO code 1]],Activiteitenoverzicht[PO - code],Activiteitenoverzicht[Jaar- freq],0))</f>
        <v>1</v>
      </c>
      <c r="AF216" s="121"/>
      <c r="AG216" s="122" t="str">
        <f>_xlfn.XLOOKUP(Tabel1[[#This Row],[NLSfB]],OpnameTabel[NL-SfB],OpnameTabel[PPO2],"",0,1)&amp;""</f>
        <v/>
      </c>
      <c r="AH216" s="111" t="str">
        <f>IF((LEN(Tabel1[[#This Row],[PPO code 2]])&lt;1),"",_xlfn.XLOOKUP(Tabel1[[#This Row],[PPO code 2]],Activiteitenoverzicht[PO - code],Activiteitenoverzicht[Jaar- freq],0))</f>
        <v/>
      </c>
      <c r="AI216" s="121"/>
      <c r="AJ216" s="122" t="str">
        <f>_xlfn.XLOOKUP(Tabel1[[#This Row],[NLSfB]],OpnameTabel[NL-SfB],OpnameTabel[PPO3],"",0,1)&amp;""</f>
        <v/>
      </c>
      <c r="AK216" s="111" t="str">
        <f>IF((LEN(Tabel1[[#This Row],[PPO code 3]])&lt;1),"",_xlfn.XLOOKUP(Tabel1[[#This Row],[PPO code 3]],Activiteitenoverzicht[PO - code],Activiteitenoverzicht[Jaar- freq],0))</f>
        <v/>
      </c>
      <c r="AL216" s="121"/>
      <c r="AM216" s="122" t="str">
        <f>_xlfn.XLOOKUP(Tabel1[[#This Row],[NLSfB]],OpnameTabel[NL-SfB],OpnameTabel[PPO4],"",0,1)&amp;""</f>
        <v/>
      </c>
      <c r="AN216" s="111" t="str">
        <f>IF((LEN(Tabel1[[#This Row],[PPO code 4]])&lt;1),"",_xlfn.XLOOKUP(Tabel1[[#This Row],[PPO code 4]],Activiteitenoverzicht[PO - code],Activiteitenoverzicht[Jaar- freq],0))</f>
        <v/>
      </c>
      <c r="AO216" s="121"/>
      <c r="AP216" s="123">
        <f>IF(ISNUMBER(Tabel1[[#This Row],[Freq 1]]),Tabel1[[#This Row],[Freq 1]]*Tabel1[[#This Row],[Prijs 1]],0)</f>
        <v>0</v>
      </c>
      <c r="AQ216" s="124">
        <f>IF(ISNUMBER(Tabel1[[#This Row],[Freq 2]]),Tabel1[[#This Row],[Freq 2]]*Tabel1[[#This Row],[Prijs 2]],0)</f>
        <v>0</v>
      </c>
      <c r="AR216" s="124">
        <f>IF(ISNUMBER(Tabel1[[#This Row],[Freq 3]]),Tabel1[[#This Row],[Freq 3]]*Tabel1[[#This Row],[Prijs 3]],0)</f>
        <v>0</v>
      </c>
      <c r="AS216" s="124">
        <f>IF(ISNUMBER(Tabel1[[#This Row],[Freq 4]]),Tabel1[[#This Row],[Freq 4]]*Tabel1[[#This Row],[Prijs 4]],0)</f>
        <v>0</v>
      </c>
      <c r="AT216" s="125">
        <f>SUM(Tabel1[[#This Row],[Totaal 1]:[Totaal 4]])</f>
        <v>0</v>
      </c>
    </row>
    <row r="217" spans="1:46" ht="14.25" customHeight="1" x14ac:dyDescent="0.2">
      <c r="A217" s="113">
        <v>2</v>
      </c>
      <c r="B217" s="32" t="s">
        <v>357</v>
      </c>
      <c r="C217" s="111" t="s">
        <v>358</v>
      </c>
      <c r="D217" s="32" t="s">
        <v>70</v>
      </c>
      <c r="E217" s="32">
        <v>11465</v>
      </c>
      <c r="F217" s="32" t="s">
        <v>542</v>
      </c>
      <c r="G217" s="32" t="s">
        <v>79</v>
      </c>
      <c r="H217" s="112" t="str">
        <f>_xlfn.XLOOKUP(Tabel1[[#This Row],[NLSfB]],OpnameTabel[NL-SfB],OpnameTabel[Omschrijving],"",0,1)</f>
        <v>Elektrische boiler</v>
      </c>
      <c r="I217" s="32" t="str">
        <f>_xlfn.XLOOKUP(Tabel1[[#This Row],[NLSfB]],OpnameTabel[NL-SfB],OpnameTabel[Categorie],"",0,1)</f>
        <v>Water</v>
      </c>
      <c r="J217" s="32" t="s">
        <v>107</v>
      </c>
      <c r="L217" s="32">
        <v>1</v>
      </c>
      <c r="M217" s="32">
        <v>2007</v>
      </c>
      <c r="N217" s="32" t="s">
        <v>81</v>
      </c>
      <c r="O217" s="32" t="s">
        <v>449</v>
      </c>
      <c r="P217" s="32" t="str">
        <f>_xlfn.XLOOKUP(Tabel1[[#This Row],[NLSfB]],OpnameTabel[NL-SfB],OpnameTabel[Kenmerkvraag 4],"",0,1)&amp;""</f>
        <v>Inhoud [L]</v>
      </c>
      <c r="Q217" s="33" t="s">
        <v>474</v>
      </c>
      <c r="R217" s="33" t="str">
        <f>_xlfn.XLOOKUP(Tabel1[[#This Row],[NLSfB]],OpnameTabel[NL-SfB],OpnameTabel[Kenmerkvraag 5],"",0,1)&amp;""</f>
        <v>Vermogen [kW]</v>
      </c>
      <c r="S217" s="33">
        <v>2.2000000000000002</v>
      </c>
      <c r="T217" s="33" t="str">
        <f>_xlfn.XLOOKUP(Tabel1[[#This Row],[NLSfB]],OpnameTabel[NL-SfB],OpnameTabel[Kenmerkvraag 6],"",0,1)&amp;""</f>
        <v/>
      </c>
      <c r="V217" s="33" t="str">
        <f>_xlfn.XLOOKUP(Tabel1[[#This Row],[NLSfB]],OpnameTabel[NL-SfB],OpnameTabel[Kenmerkvraag 7],"",0,1)&amp;""</f>
        <v/>
      </c>
      <c r="X217" s="33" t="str">
        <f>_xlfn.XLOOKUP(Tabel1[[#This Row],[NLSfB]],OpnameTabel[NL-SfB],OpnameTabel[Kenmerkvraag 8],"",0,1)&amp;""</f>
        <v/>
      </c>
      <c r="Z217" s="33" t="str">
        <f>_xlfn.XLOOKUP(Tabel1[[#This Row],[NLSfB]],OpnameTabel[NL-SfB],OpnameTabel[Kenmerkvraag 9],"",0,1)&amp;""</f>
        <v/>
      </c>
      <c r="AB217" s="33" t="str">
        <f>_xlfn.XLOOKUP(Tabel1[[#This Row],[NLSfB]],OpnameTabel[NL-SfB],OpnameTabel[Kenmerkvraag 10],"",0,1)&amp;""</f>
        <v/>
      </c>
      <c r="AD217" s="120" t="str">
        <f>_xlfn.XLOOKUP(Tabel1[[#This Row],[NLSfB]],OpnameTabel[NL-SfB],OpnameTabel[PPO1],"",0,1)&amp;""</f>
        <v>WTR030-A</v>
      </c>
      <c r="AE217" s="112">
        <f>IF((LEN(Tabel1[[#This Row],[PPO code 1]])&lt;1),"",_xlfn.XLOOKUP(Tabel1[[#This Row],[PPO code 1]],Activiteitenoverzicht[PO - code],Activiteitenoverzicht[Jaar- freq],0))</f>
        <v>1</v>
      </c>
      <c r="AF217" s="121"/>
      <c r="AG217" s="122" t="str">
        <f>_xlfn.XLOOKUP(Tabel1[[#This Row],[NLSfB]],OpnameTabel[NL-SfB],OpnameTabel[PPO2],"",0,1)&amp;""</f>
        <v/>
      </c>
      <c r="AH217" s="111" t="str">
        <f>IF((LEN(Tabel1[[#This Row],[PPO code 2]])&lt;1),"",_xlfn.XLOOKUP(Tabel1[[#This Row],[PPO code 2]],Activiteitenoverzicht[PO - code],Activiteitenoverzicht[Jaar- freq],0))</f>
        <v/>
      </c>
      <c r="AI217" s="121"/>
      <c r="AJ217" s="122" t="str">
        <f>_xlfn.XLOOKUP(Tabel1[[#This Row],[NLSfB]],OpnameTabel[NL-SfB],OpnameTabel[PPO3],"",0,1)&amp;""</f>
        <v/>
      </c>
      <c r="AK217" s="111" t="str">
        <f>IF((LEN(Tabel1[[#This Row],[PPO code 3]])&lt;1),"",_xlfn.XLOOKUP(Tabel1[[#This Row],[PPO code 3]],Activiteitenoverzicht[PO - code],Activiteitenoverzicht[Jaar- freq],0))</f>
        <v/>
      </c>
      <c r="AL217" s="121"/>
      <c r="AM217" s="122" t="str">
        <f>_xlfn.XLOOKUP(Tabel1[[#This Row],[NLSfB]],OpnameTabel[NL-SfB],OpnameTabel[PPO4],"",0,1)&amp;""</f>
        <v/>
      </c>
      <c r="AN217" s="111" t="str">
        <f>IF((LEN(Tabel1[[#This Row],[PPO code 4]])&lt;1),"",_xlfn.XLOOKUP(Tabel1[[#This Row],[PPO code 4]],Activiteitenoverzicht[PO - code],Activiteitenoverzicht[Jaar- freq],0))</f>
        <v/>
      </c>
      <c r="AO217" s="121"/>
      <c r="AP217" s="123">
        <f>IF(ISNUMBER(Tabel1[[#This Row],[Freq 1]]),Tabel1[[#This Row],[Freq 1]]*Tabel1[[#This Row],[Prijs 1]],0)</f>
        <v>0</v>
      </c>
      <c r="AQ217" s="124">
        <f>IF(ISNUMBER(Tabel1[[#This Row],[Freq 2]]),Tabel1[[#This Row],[Freq 2]]*Tabel1[[#This Row],[Prijs 2]],0)</f>
        <v>0</v>
      </c>
      <c r="AR217" s="124">
        <f>IF(ISNUMBER(Tabel1[[#This Row],[Freq 3]]),Tabel1[[#This Row],[Freq 3]]*Tabel1[[#This Row],[Prijs 3]],0)</f>
        <v>0</v>
      </c>
      <c r="AS217" s="124">
        <f>IF(ISNUMBER(Tabel1[[#This Row],[Freq 4]]),Tabel1[[#This Row],[Freq 4]]*Tabel1[[#This Row],[Prijs 4]],0)</f>
        <v>0</v>
      </c>
      <c r="AT217" s="125">
        <f>SUM(Tabel1[[#This Row],[Totaal 1]:[Totaal 4]])</f>
        <v>0</v>
      </c>
    </row>
    <row r="218" spans="1:46" ht="14.25" customHeight="1" x14ac:dyDescent="0.2">
      <c r="A218" s="113">
        <v>2</v>
      </c>
      <c r="B218" s="32" t="s">
        <v>357</v>
      </c>
      <c r="C218" s="111" t="s">
        <v>358</v>
      </c>
      <c r="D218" s="32" t="s">
        <v>70</v>
      </c>
      <c r="E218" s="32">
        <v>11465</v>
      </c>
      <c r="F218" s="32" t="s">
        <v>543</v>
      </c>
      <c r="G218" s="32" t="s">
        <v>539</v>
      </c>
      <c r="H218" s="112" t="str">
        <f>_xlfn.XLOOKUP(Tabel1[[#This Row],[NLSfB]],OpnameTabel[NL-SfB],OpnameTabel[Omschrijving],"",0,1)</f>
        <v>Noodverlichtingsinstallatie centrale eenheid (centr. opg. accu's)</v>
      </c>
      <c r="I218" s="32" t="str">
        <f>_xlfn.XLOOKUP(Tabel1[[#This Row],[NLSfB]],OpnameTabel[NL-SfB],OpnameTabel[Categorie],"",0,1)</f>
        <v>Verlichting</v>
      </c>
      <c r="J218" s="32" t="s">
        <v>544</v>
      </c>
      <c r="L218" s="32">
        <v>1</v>
      </c>
      <c r="M218" s="32">
        <v>2019</v>
      </c>
      <c r="N218" s="32" t="s">
        <v>540</v>
      </c>
      <c r="O218" s="32" t="s">
        <v>541</v>
      </c>
      <c r="P218" s="32" t="str">
        <f>_xlfn.XLOOKUP(Tabel1[[#This Row],[NLSfB]],OpnameTabel[NL-SfB],OpnameTabel[Kenmerkvraag 4],"",0,1)&amp;""</f>
        <v>Lichtbron</v>
      </c>
      <c r="Q218" s="33" t="s">
        <v>77</v>
      </c>
      <c r="R218" s="33" t="str">
        <f>_xlfn.XLOOKUP(Tabel1[[#This Row],[NLSfB]],OpnameTabel[NL-SfB],OpnameTabel[Kenmerkvraag 5],"",0,1)&amp;""</f>
        <v>Locatie voedingseenheid</v>
      </c>
      <c r="S218" s="33">
        <v>2</v>
      </c>
      <c r="T218" s="33" t="str">
        <f>_xlfn.XLOOKUP(Tabel1[[#This Row],[NLSfB]],OpnameTabel[NL-SfB],OpnameTabel[Kenmerkvraag 6],"",0,1)&amp;""</f>
        <v>Aantal accucellen (batterijen)</v>
      </c>
      <c r="U218" s="33" t="s">
        <v>77</v>
      </c>
      <c r="V218" s="33" t="str">
        <f>_xlfn.XLOOKUP(Tabel1[[#This Row],[NLSfB]],OpnameTabel[NL-SfB],OpnameTabel[Kenmerkvraag 7],"",0,1)&amp;""</f>
        <v>Totaal opgesteld vermogen in VA</v>
      </c>
      <c r="W218" s="33" t="s">
        <v>77</v>
      </c>
      <c r="X218" s="33" t="str">
        <f>_xlfn.XLOOKUP(Tabel1[[#This Row],[NLSfB]],OpnameTabel[NL-SfB],OpnameTabel[Kenmerkvraag 8],"",0,1)&amp;""</f>
        <v/>
      </c>
      <c r="Z218" s="33" t="str">
        <f>_xlfn.XLOOKUP(Tabel1[[#This Row],[NLSfB]],OpnameTabel[NL-SfB],OpnameTabel[Kenmerkvraag 9],"",0,1)&amp;""</f>
        <v/>
      </c>
      <c r="AB218" s="33" t="str">
        <f>_xlfn.XLOOKUP(Tabel1[[#This Row],[NLSfB]],OpnameTabel[NL-SfB],OpnameTabel[Kenmerkvraag 10],"",0,1)&amp;""</f>
        <v/>
      </c>
      <c r="AD218" s="120" t="str">
        <f>_xlfn.XLOOKUP(Tabel1[[#This Row],[NLSfB]],OpnameTabel[NL-SfB],OpnameTabel[PPO1],"",0,1)&amp;""</f>
        <v>LCHT040-A</v>
      </c>
      <c r="AE218" s="112">
        <f>IF((LEN(Tabel1[[#This Row],[PPO code 1]])&lt;1),"",_xlfn.XLOOKUP(Tabel1[[#This Row],[PPO code 1]],Activiteitenoverzicht[PO - code],Activiteitenoverzicht[Jaar- freq],0))</f>
        <v>1</v>
      </c>
      <c r="AF218" s="121"/>
      <c r="AG218" s="122" t="str">
        <f>_xlfn.XLOOKUP(Tabel1[[#This Row],[NLSfB]],OpnameTabel[NL-SfB],OpnameTabel[PPO2],"",0,1)&amp;""</f>
        <v/>
      </c>
      <c r="AH218" s="111" t="str">
        <f>IF((LEN(Tabel1[[#This Row],[PPO code 2]])&lt;1),"",_xlfn.XLOOKUP(Tabel1[[#This Row],[PPO code 2]],Activiteitenoverzicht[PO - code],Activiteitenoverzicht[Jaar- freq],0))</f>
        <v/>
      </c>
      <c r="AI218" s="121"/>
      <c r="AJ218" s="122" t="str">
        <f>_xlfn.XLOOKUP(Tabel1[[#This Row],[NLSfB]],OpnameTabel[NL-SfB],OpnameTabel[PPO3],"",0,1)&amp;""</f>
        <v/>
      </c>
      <c r="AK218" s="111" t="str">
        <f>IF((LEN(Tabel1[[#This Row],[PPO code 3]])&lt;1),"",_xlfn.XLOOKUP(Tabel1[[#This Row],[PPO code 3]],Activiteitenoverzicht[PO - code],Activiteitenoverzicht[Jaar- freq],0))</f>
        <v/>
      </c>
      <c r="AL218" s="121"/>
      <c r="AM218" s="122" t="str">
        <f>_xlfn.XLOOKUP(Tabel1[[#This Row],[NLSfB]],OpnameTabel[NL-SfB],OpnameTabel[PPO4],"",0,1)&amp;""</f>
        <v/>
      </c>
      <c r="AN218" s="111" t="str">
        <f>IF((LEN(Tabel1[[#This Row],[PPO code 4]])&lt;1),"",_xlfn.XLOOKUP(Tabel1[[#This Row],[PPO code 4]],Activiteitenoverzicht[PO - code],Activiteitenoverzicht[Jaar- freq],0))</f>
        <v/>
      </c>
      <c r="AO218" s="121"/>
      <c r="AP218" s="123">
        <f>IF(ISNUMBER(Tabel1[[#This Row],[Freq 1]]),Tabel1[[#This Row],[Freq 1]]*Tabel1[[#This Row],[Prijs 1]],0)</f>
        <v>0</v>
      </c>
      <c r="AQ218" s="124">
        <f>IF(ISNUMBER(Tabel1[[#This Row],[Freq 2]]),Tabel1[[#This Row],[Freq 2]]*Tabel1[[#This Row],[Prijs 2]],0)</f>
        <v>0</v>
      </c>
      <c r="AR218" s="124">
        <f>IF(ISNUMBER(Tabel1[[#This Row],[Freq 3]]),Tabel1[[#This Row],[Freq 3]]*Tabel1[[#This Row],[Prijs 3]],0)</f>
        <v>0</v>
      </c>
      <c r="AS218" s="124">
        <f>IF(ISNUMBER(Tabel1[[#This Row],[Freq 4]]),Tabel1[[#This Row],[Freq 4]]*Tabel1[[#This Row],[Prijs 4]],0)</f>
        <v>0</v>
      </c>
      <c r="AT218" s="125">
        <f>SUM(Tabel1[[#This Row],[Totaal 1]:[Totaal 4]])</f>
        <v>0</v>
      </c>
    </row>
    <row r="219" spans="1:46" ht="14.25" customHeight="1" x14ac:dyDescent="0.2">
      <c r="A219" s="113">
        <v>2</v>
      </c>
      <c r="B219" s="32" t="s">
        <v>357</v>
      </c>
      <c r="C219" s="111" t="s">
        <v>358</v>
      </c>
      <c r="D219" s="32" t="s">
        <v>70</v>
      </c>
      <c r="E219" s="32">
        <v>11465</v>
      </c>
      <c r="F219" s="32" t="s">
        <v>545</v>
      </c>
      <c r="G219" s="32" t="s">
        <v>539</v>
      </c>
      <c r="H219" s="112" t="str">
        <f>_xlfn.XLOOKUP(Tabel1[[#This Row],[NLSfB]],OpnameTabel[NL-SfB],OpnameTabel[Omschrijving],"",0,1)</f>
        <v>Noodverlichtingsinstallatie centrale eenheid (centr. opg. accu's)</v>
      </c>
      <c r="I219" s="32" t="str">
        <f>_xlfn.XLOOKUP(Tabel1[[#This Row],[NLSfB]],OpnameTabel[NL-SfB],OpnameTabel[Categorie],"",0,1)</f>
        <v>Verlichting</v>
      </c>
      <c r="J219" s="32" t="s">
        <v>107</v>
      </c>
      <c r="L219" s="32">
        <v>1</v>
      </c>
      <c r="M219" s="32">
        <v>2019</v>
      </c>
      <c r="N219" s="32" t="s">
        <v>540</v>
      </c>
      <c r="O219" s="32" t="s">
        <v>541</v>
      </c>
      <c r="P219" s="32" t="str">
        <f>_xlfn.XLOOKUP(Tabel1[[#This Row],[NLSfB]],OpnameTabel[NL-SfB],OpnameTabel[Kenmerkvraag 4],"",0,1)&amp;""</f>
        <v>Lichtbron</v>
      </c>
      <c r="Q219" s="33" t="s">
        <v>77</v>
      </c>
      <c r="R219" s="33" t="str">
        <f>_xlfn.XLOOKUP(Tabel1[[#This Row],[NLSfB]],OpnameTabel[NL-SfB],OpnameTabel[Kenmerkvraag 5],"",0,1)&amp;""</f>
        <v>Locatie voedingseenheid</v>
      </c>
      <c r="S219" s="33">
        <v>2</v>
      </c>
      <c r="T219" s="33" t="str">
        <f>_xlfn.XLOOKUP(Tabel1[[#This Row],[NLSfB]],OpnameTabel[NL-SfB],OpnameTabel[Kenmerkvraag 6],"",0,1)&amp;""</f>
        <v>Aantal accucellen (batterijen)</v>
      </c>
      <c r="U219" s="33" t="s">
        <v>77</v>
      </c>
      <c r="V219" s="33" t="str">
        <f>_xlfn.XLOOKUP(Tabel1[[#This Row],[NLSfB]],OpnameTabel[NL-SfB],OpnameTabel[Kenmerkvraag 7],"",0,1)&amp;""</f>
        <v>Totaal opgesteld vermogen in VA</v>
      </c>
      <c r="W219" s="33" t="s">
        <v>77</v>
      </c>
      <c r="X219" s="33" t="str">
        <f>_xlfn.XLOOKUP(Tabel1[[#This Row],[NLSfB]],OpnameTabel[NL-SfB],OpnameTabel[Kenmerkvraag 8],"",0,1)&amp;""</f>
        <v/>
      </c>
      <c r="Z219" s="33" t="str">
        <f>_xlfn.XLOOKUP(Tabel1[[#This Row],[NLSfB]],OpnameTabel[NL-SfB],OpnameTabel[Kenmerkvraag 9],"",0,1)&amp;""</f>
        <v/>
      </c>
      <c r="AB219" s="33" t="str">
        <f>_xlfn.XLOOKUP(Tabel1[[#This Row],[NLSfB]],OpnameTabel[NL-SfB],OpnameTabel[Kenmerkvraag 10],"",0,1)&amp;""</f>
        <v/>
      </c>
      <c r="AD219" s="120" t="str">
        <f>_xlfn.XLOOKUP(Tabel1[[#This Row],[NLSfB]],OpnameTabel[NL-SfB],OpnameTabel[PPO1],"",0,1)&amp;""</f>
        <v>LCHT040-A</v>
      </c>
      <c r="AE219" s="112">
        <f>IF((LEN(Tabel1[[#This Row],[PPO code 1]])&lt;1),"",_xlfn.XLOOKUP(Tabel1[[#This Row],[PPO code 1]],Activiteitenoverzicht[PO - code],Activiteitenoverzicht[Jaar- freq],0))</f>
        <v>1</v>
      </c>
      <c r="AF219" s="121"/>
      <c r="AG219" s="122" t="str">
        <f>_xlfn.XLOOKUP(Tabel1[[#This Row],[NLSfB]],OpnameTabel[NL-SfB],OpnameTabel[PPO2],"",0,1)&amp;""</f>
        <v/>
      </c>
      <c r="AH219" s="111" t="str">
        <f>IF((LEN(Tabel1[[#This Row],[PPO code 2]])&lt;1),"",_xlfn.XLOOKUP(Tabel1[[#This Row],[PPO code 2]],Activiteitenoverzicht[PO - code],Activiteitenoverzicht[Jaar- freq],0))</f>
        <v/>
      </c>
      <c r="AI219" s="121"/>
      <c r="AJ219" s="122" t="str">
        <f>_xlfn.XLOOKUP(Tabel1[[#This Row],[NLSfB]],OpnameTabel[NL-SfB],OpnameTabel[PPO3],"",0,1)&amp;""</f>
        <v/>
      </c>
      <c r="AK219" s="111" t="str">
        <f>IF((LEN(Tabel1[[#This Row],[PPO code 3]])&lt;1),"",_xlfn.XLOOKUP(Tabel1[[#This Row],[PPO code 3]],Activiteitenoverzicht[PO - code],Activiteitenoverzicht[Jaar- freq],0))</f>
        <v/>
      </c>
      <c r="AL219" s="121"/>
      <c r="AM219" s="122" t="str">
        <f>_xlfn.XLOOKUP(Tabel1[[#This Row],[NLSfB]],OpnameTabel[NL-SfB],OpnameTabel[PPO4],"",0,1)&amp;""</f>
        <v/>
      </c>
      <c r="AN219" s="111" t="str">
        <f>IF((LEN(Tabel1[[#This Row],[PPO code 4]])&lt;1),"",_xlfn.XLOOKUP(Tabel1[[#This Row],[PPO code 4]],Activiteitenoverzicht[PO - code],Activiteitenoverzicht[Jaar- freq],0))</f>
        <v/>
      </c>
      <c r="AO219" s="121"/>
      <c r="AP219" s="123">
        <f>IF(ISNUMBER(Tabel1[[#This Row],[Freq 1]]),Tabel1[[#This Row],[Freq 1]]*Tabel1[[#This Row],[Prijs 1]],0)</f>
        <v>0</v>
      </c>
      <c r="AQ219" s="124">
        <f>IF(ISNUMBER(Tabel1[[#This Row],[Freq 2]]),Tabel1[[#This Row],[Freq 2]]*Tabel1[[#This Row],[Prijs 2]],0)</f>
        <v>0</v>
      </c>
      <c r="AR219" s="124">
        <f>IF(ISNUMBER(Tabel1[[#This Row],[Freq 3]]),Tabel1[[#This Row],[Freq 3]]*Tabel1[[#This Row],[Prijs 3]],0)</f>
        <v>0</v>
      </c>
      <c r="AS219" s="124">
        <f>IF(ISNUMBER(Tabel1[[#This Row],[Freq 4]]),Tabel1[[#This Row],[Freq 4]]*Tabel1[[#This Row],[Prijs 4]],0)</f>
        <v>0</v>
      </c>
      <c r="AT219" s="125">
        <f>SUM(Tabel1[[#This Row],[Totaal 1]:[Totaal 4]])</f>
        <v>0</v>
      </c>
    </row>
    <row r="220" spans="1:46" ht="14.25" customHeight="1" x14ac:dyDescent="0.2">
      <c r="A220" s="113">
        <v>2</v>
      </c>
      <c r="B220" s="32" t="s">
        <v>357</v>
      </c>
      <c r="C220" s="111" t="s">
        <v>358</v>
      </c>
      <c r="D220" s="32" t="s">
        <v>70</v>
      </c>
      <c r="E220" s="32">
        <v>11465</v>
      </c>
      <c r="F220" s="32" t="s">
        <v>546</v>
      </c>
      <c r="G220" s="32" t="s">
        <v>189</v>
      </c>
      <c r="H220" s="112" t="str">
        <f>_xlfn.XLOOKUP(Tabel1[[#This Row],[NLSfB]],OpnameTabel[NL-SfB],OpnameTabel[Omschrijving],"",0,1)</f>
        <v>Noodverlichtingsarmaturen decentraal (met accu)</v>
      </c>
      <c r="I220" s="32" t="str">
        <f>_xlfn.XLOOKUP(Tabel1[[#This Row],[NLSfB]],OpnameTabel[NL-SfB],OpnameTabel[Categorie],"",0,1)</f>
        <v>Verlichting</v>
      </c>
      <c r="J220" s="32" t="s">
        <v>402</v>
      </c>
      <c r="L220" s="32">
        <v>4</v>
      </c>
      <c r="M220" s="32">
        <v>1995</v>
      </c>
      <c r="N220" s="32" t="s">
        <v>547</v>
      </c>
      <c r="O220" s="32" t="s">
        <v>77</v>
      </c>
      <c r="P220" s="32" t="str">
        <f>_xlfn.XLOOKUP(Tabel1[[#This Row],[NLSfB]],OpnameTabel[NL-SfB],OpnameTabel[Kenmerkvraag 4],"",0,1)&amp;""</f>
        <v>Lichtbron</v>
      </c>
      <c r="Q220" s="33" t="s">
        <v>518</v>
      </c>
      <c r="R220" s="33" t="str">
        <f>_xlfn.XLOOKUP(Tabel1[[#This Row],[NLSfB]],OpnameTabel[NL-SfB],OpnameTabel[Kenmerkvraag 5],"",0,1)&amp;""</f>
        <v>Aantal accupakketten in armatuur</v>
      </c>
      <c r="S220" s="33" t="s">
        <v>77</v>
      </c>
      <c r="T220" s="33" t="str">
        <f>_xlfn.XLOOKUP(Tabel1[[#This Row],[NLSfB]],OpnameTabel[NL-SfB],OpnameTabel[Kenmerkvraag 6],"",0,1)&amp;""</f>
        <v/>
      </c>
      <c r="V220" s="33" t="str">
        <f>_xlfn.XLOOKUP(Tabel1[[#This Row],[NLSfB]],OpnameTabel[NL-SfB],OpnameTabel[Kenmerkvraag 7],"",0,1)&amp;""</f>
        <v/>
      </c>
      <c r="X220" s="33" t="str">
        <f>_xlfn.XLOOKUP(Tabel1[[#This Row],[NLSfB]],OpnameTabel[NL-SfB],OpnameTabel[Kenmerkvraag 8],"",0,1)&amp;""</f>
        <v/>
      </c>
      <c r="Z220" s="33" t="str">
        <f>_xlfn.XLOOKUP(Tabel1[[#This Row],[NLSfB]],OpnameTabel[NL-SfB],OpnameTabel[Kenmerkvraag 9],"",0,1)&amp;""</f>
        <v/>
      </c>
      <c r="AB220" s="33" t="str">
        <f>_xlfn.XLOOKUP(Tabel1[[#This Row],[NLSfB]],OpnameTabel[NL-SfB],OpnameTabel[Kenmerkvraag 10],"",0,1)&amp;""</f>
        <v/>
      </c>
      <c r="AD220" s="120" t="str">
        <f>_xlfn.XLOOKUP(Tabel1[[#This Row],[NLSfB]],OpnameTabel[NL-SfB],OpnameTabel[PPO1],"",0,1)&amp;""</f>
        <v>LCHT040-A</v>
      </c>
      <c r="AE220" s="112">
        <f>IF((LEN(Tabel1[[#This Row],[PPO code 1]])&lt;1),"",_xlfn.XLOOKUP(Tabel1[[#This Row],[PPO code 1]],Activiteitenoverzicht[PO - code],Activiteitenoverzicht[Jaar- freq],0))</f>
        <v>1</v>
      </c>
      <c r="AF220" s="121"/>
      <c r="AG220" s="122" t="str">
        <f>_xlfn.XLOOKUP(Tabel1[[#This Row],[NLSfB]],OpnameTabel[NL-SfB],OpnameTabel[PPO2],"",0,1)&amp;""</f>
        <v/>
      </c>
      <c r="AH220" s="111" t="str">
        <f>IF((LEN(Tabel1[[#This Row],[PPO code 2]])&lt;1),"",_xlfn.XLOOKUP(Tabel1[[#This Row],[PPO code 2]],Activiteitenoverzicht[PO - code],Activiteitenoverzicht[Jaar- freq],0))</f>
        <v/>
      </c>
      <c r="AI220" s="121"/>
      <c r="AJ220" s="122" t="str">
        <f>_xlfn.XLOOKUP(Tabel1[[#This Row],[NLSfB]],OpnameTabel[NL-SfB],OpnameTabel[PPO3],"",0,1)&amp;""</f>
        <v/>
      </c>
      <c r="AK220" s="111" t="str">
        <f>IF((LEN(Tabel1[[#This Row],[PPO code 3]])&lt;1),"",_xlfn.XLOOKUP(Tabel1[[#This Row],[PPO code 3]],Activiteitenoverzicht[PO - code],Activiteitenoverzicht[Jaar- freq],0))</f>
        <v/>
      </c>
      <c r="AL220" s="121"/>
      <c r="AM220" s="122" t="str">
        <f>_xlfn.XLOOKUP(Tabel1[[#This Row],[NLSfB]],OpnameTabel[NL-SfB],OpnameTabel[PPO4],"",0,1)&amp;""</f>
        <v/>
      </c>
      <c r="AN220" s="111" t="str">
        <f>IF((LEN(Tabel1[[#This Row],[PPO code 4]])&lt;1),"",_xlfn.XLOOKUP(Tabel1[[#This Row],[PPO code 4]],Activiteitenoverzicht[PO - code],Activiteitenoverzicht[Jaar- freq],0))</f>
        <v/>
      </c>
      <c r="AO220" s="121"/>
      <c r="AP220" s="123">
        <f>IF(ISNUMBER(Tabel1[[#This Row],[Freq 1]]),Tabel1[[#This Row],[Freq 1]]*Tabel1[[#This Row],[Prijs 1]],0)</f>
        <v>0</v>
      </c>
      <c r="AQ220" s="124">
        <f>IF(ISNUMBER(Tabel1[[#This Row],[Freq 2]]),Tabel1[[#This Row],[Freq 2]]*Tabel1[[#This Row],[Prijs 2]],0)</f>
        <v>0</v>
      </c>
      <c r="AR220" s="124">
        <f>IF(ISNUMBER(Tabel1[[#This Row],[Freq 3]]),Tabel1[[#This Row],[Freq 3]]*Tabel1[[#This Row],[Prijs 3]],0)</f>
        <v>0</v>
      </c>
      <c r="AS220" s="124">
        <f>IF(ISNUMBER(Tabel1[[#This Row],[Freq 4]]),Tabel1[[#This Row],[Freq 4]]*Tabel1[[#This Row],[Prijs 4]],0)</f>
        <v>0</v>
      </c>
      <c r="AT220" s="125">
        <f>SUM(Tabel1[[#This Row],[Totaal 1]:[Totaal 4]])</f>
        <v>0</v>
      </c>
    </row>
    <row r="221" spans="1:46" ht="14.25" customHeight="1" x14ac:dyDescent="0.2">
      <c r="A221" s="113">
        <v>2</v>
      </c>
      <c r="B221" s="32" t="s">
        <v>357</v>
      </c>
      <c r="C221" s="111" t="s">
        <v>358</v>
      </c>
      <c r="D221" s="32" t="s">
        <v>70</v>
      </c>
      <c r="E221" s="32">
        <v>11465</v>
      </c>
      <c r="F221" s="32" t="s">
        <v>548</v>
      </c>
      <c r="G221" s="32" t="s">
        <v>189</v>
      </c>
      <c r="H221" s="112" t="str">
        <f>_xlfn.XLOOKUP(Tabel1[[#This Row],[NLSfB]],OpnameTabel[NL-SfB],OpnameTabel[Omschrijving],"",0,1)</f>
        <v>Noodverlichtingsarmaturen decentraal (met accu)</v>
      </c>
      <c r="I221" s="32" t="str">
        <f>_xlfn.XLOOKUP(Tabel1[[#This Row],[NLSfB]],OpnameTabel[NL-SfB],OpnameTabel[Categorie],"",0,1)</f>
        <v>Verlichting</v>
      </c>
      <c r="J221" s="32" t="s">
        <v>402</v>
      </c>
      <c r="L221" s="32">
        <v>1</v>
      </c>
      <c r="M221" s="32">
        <v>2016</v>
      </c>
      <c r="N221" s="32" t="s">
        <v>547</v>
      </c>
      <c r="O221" s="32" t="s">
        <v>77</v>
      </c>
      <c r="P221" s="32" t="str">
        <f>_xlfn.XLOOKUP(Tabel1[[#This Row],[NLSfB]],OpnameTabel[NL-SfB],OpnameTabel[Kenmerkvraag 4],"",0,1)&amp;""</f>
        <v>Lichtbron</v>
      </c>
      <c r="Q221" s="33" t="s">
        <v>525</v>
      </c>
      <c r="R221" s="33" t="str">
        <f>_xlfn.XLOOKUP(Tabel1[[#This Row],[NLSfB]],OpnameTabel[NL-SfB],OpnameTabel[Kenmerkvraag 5],"",0,1)&amp;""</f>
        <v>Aantal accupakketten in armatuur</v>
      </c>
      <c r="S221" s="33" t="s">
        <v>77</v>
      </c>
      <c r="T221" s="33" t="str">
        <f>_xlfn.XLOOKUP(Tabel1[[#This Row],[NLSfB]],OpnameTabel[NL-SfB],OpnameTabel[Kenmerkvraag 6],"",0,1)&amp;""</f>
        <v/>
      </c>
      <c r="V221" s="33" t="str">
        <f>_xlfn.XLOOKUP(Tabel1[[#This Row],[NLSfB]],OpnameTabel[NL-SfB],OpnameTabel[Kenmerkvraag 7],"",0,1)&amp;""</f>
        <v/>
      </c>
      <c r="X221" s="33" t="str">
        <f>_xlfn.XLOOKUP(Tabel1[[#This Row],[NLSfB]],OpnameTabel[NL-SfB],OpnameTabel[Kenmerkvraag 8],"",0,1)&amp;""</f>
        <v/>
      </c>
      <c r="Z221" s="33" t="str">
        <f>_xlfn.XLOOKUP(Tabel1[[#This Row],[NLSfB]],OpnameTabel[NL-SfB],OpnameTabel[Kenmerkvraag 9],"",0,1)&amp;""</f>
        <v/>
      </c>
      <c r="AB221" s="33" t="str">
        <f>_xlfn.XLOOKUP(Tabel1[[#This Row],[NLSfB]],OpnameTabel[NL-SfB],OpnameTabel[Kenmerkvraag 10],"",0,1)&amp;""</f>
        <v/>
      </c>
      <c r="AD221" s="120" t="str">
        <f>_xlfn.XLOOKUP(Tabel1[[#This Row],[NLSfB]],OpnameTabel[NL-SfB],OpnameTabel[PPO1],"",0,1)&amp;""</f>
        <v>LCHT040-A</v>
      </c>
      <c r="AE221" s="112">
        <f>IF((LEN(Tabel1[[#This Row],[PPO code 1]])&lt;1),"",_xlfn.XLOOKUP(Tabel1[[#This Row],[PPO code 1]],Activiteitenoverzicht[PO - code],Activiteitenoverzicht[Jaar- freq],0))</f>
        <v>1</v>
      </c>
      <c r="AF221" s="121"/>
      <c r="AG221" s="122" t="str">
        <f>_xlfn.XLOOKUP(Tabel1[[#This Row],[NLSfB]],OpnameTabel[NL-SfB],OpnameTabel[PPO2],"",0,1)&amp;""</f>
        <v/>
      </c>
      <c r="AH221" s="111" t="str">
        <f>IF((LEN(Tabel1[[#This Row],[PPO code 2]])&lt;1),"",_xlfn.XLOOKUP(Tabel1[[#This Row],[PPO code 2]],Activiteitenoverzicht[PO - code],Activiteitenoverzicht[Jaar- freq],0))</f>
        <v/>
      </c>
      <c r="AI221" s="121"/>
      <c r="AJ221" s="122" t="str">
        <f>_xlfn.XLOOKUP(Tabel1[[#This Row],[NLSfB]],OpnameTabel[NL-SfB],OpnameTabel[PPO3],"",0,1)&amp;""</f>
        <v/>
      </c>
      <c r="AK221" s="111" t="str">
        <f>IF((LEN(Tabel1[[#This Row],[PPO code 3]])&lt;1),"",_xlfn.XLOOKUP(Tabel1[[#This Row],[PPO code 3]],Activiteitenoverzicht[PO - code],Activiteitenoverzicht[Jaar- freq],0))</f>
        <v/>
      </c>
      <c r="AL221" s="121"/>
      <c r="AM221" s="122" t="str">
        <f>_xlfn.XLOOKUP(Tabel1[[#This Row],[NLSfB]],OpnameTabel[NL-SfB],OpnameTabel[PPO4],"",0,1)&amp;""</f>
        <v/>
      </c>
      <c r="AN221" s="111" t="str">
        <f>IF((LEN(Tabel1[[#This Row],[PPO code 4]])&lt;1),"",_xlfn.XLOOKUP(Tabel1[[#This Row],[PPO code 4]],Activiteitenoverzicht[PO - code],Activiteitenoverzicht[Jaar- freq],0))</f>
        <v/>
      </c>
      <c r="AO221" s="121"/>
      <c r="AP221" s="123">
        <f>IF(ISNUMBER(Tabel1[[#This Row],[Freq 1]]),Tabel1[[#This Row],[Freq 1]]*Tabel1[[#This Row],[Prijs 1]],0)</f>
        <v>0</v>
      </c>
      <c r="AQ221" s="124">
        <f>IF(ISNUMBER(Tabel1[[#This Row],[Freq 2]]),Tabel1[[#This Row],[Freq 2]]*Tabel1[[#This Row],[Prijs 2]],0)</f>
        <v>0</v>
      </c>
      <c r="AR221" s="124">
        <f>IF(ISNUMBER(Tabel1[[#This Row],[Freq 3]]),Tabel1[[#This Row],[Freq 3]]*Tabel1[[#This Row],[Prijs 3]],0)</f>
        <v>0</v>
      </c>
      <c r="AS221" s="124">
        <f>IF(ISNUMBER(Tabel1[[#This Row],[Freq 4]]),Tabel1[[#This Row],[Freq 4]]*Tabel1[[#This Row],[Prijs 4]],0)</f>
        <v>0</v>
      </c>
      <c r="AT221" s="125">
        <f>SUM(Tabel1[[#This Row],[Totaal 1]:[Totaal 4]])</f>
        <v>0</v>
      </c>
    </row>
    <row r="222" spans="1:46" ht="14.25" customHeight="1" x14ac:dyDescent="0.2">
      <c r="A222" s="113">
        <v>2</v>
      </c>
      <c r="B222" s="32" t="s">
        <v>357</v>
      </c>
      <c r="C222" s="111" t="s">
        <v>358</v>
      </c>
      <c r="D222" s="32" t="s">
        <v>70</v>
      </c>
      <c r="E222" s="32">
        <v>11465</v>
      </c>
      <c r="F222" s="32" t="s">
        <v>549</v>
      </c>
      <c r="G222" s="32" t="s">
        <v>550</v>
      </c>
      <c r="H222" s="112" t="str">
        <f>_xlfn.XLOOKUP(Tabel1[[#This Row],[NLSfB]],OpnameTabel[NL-SfB],OpnameTabel[Omschrijving],"",0,1)</f>
        <v>Pictogramarmatuur centraal (zonder accu)</v>
      </c>
      <c r="I222" s="32" t="str">
        <f>_xlfn.XLOOKUP(Tabel1[[#This Row],[NLSfB]],OpnameTabel[NL-SfB],OpnameTabel[Categorie],"",0,1)</f>
        <v>Verlichting</v>
      </c>
      <c r="J222" s="32" t="s">
        <v>382</v>
      </c>
      <c r="L222" s="32">
        <v>9</v>
      </c>
      <c r="M222" s="32">
        <v>2006</v>
      </c>
      <c r="N222" s="32" t="s">
        <v>551</v>
      </c>
      <c r="O222" s="32" t="s">
        <v>77</v>
      </c>
      <c r="P222" s="32" t="str">
        <f>_xlfn.XLOOKUP(Tabel1[[#This Row],[NLSfB]],OpnameTabel[NL-SfB],OpnameTabel[Kenmerkvraag 4],"",0,1)&amp;""</f>
        <v>Lichtbron</v>
      </c>
      <c r="Q222" s="33" t="s">
        <v>518</v>
      </c>
      <c r="R222" s="33" t="str">
        <f>_xlfn.XLOOKUP(Tabel1[[#This Row],[NLSfB]],OpnameTabel[NL-SfB],OpnameTabel[Kenmerkvraag 5],"",0,1)&amp;""</f>
        <v/>
      </c>
      <c r="T222" s="33" t="str">
        <f>_xlfn.XLOOKUP(Tabel1[[#This Row],[NLSfB]],OpnameTabel[NL-SfB],OpnameTabel[Kenmerkvraag 6],"",0,1)&amp;""</f>
        <v/>
      </c>
      <c r="V222" s="33" t="str">
        <f>_xlfn.XLOOKUP(Tabel1[[#This Row],[NLSfB]],OpnameTabel[NL-SfB],OpnameTabel[Kenmerkvraag 7],"",0,1)&amp;""</f>
        <v/>
      </c>
      <c r="X222" s="33" t="str">
        <f>_xlfn.XLOOKUP(Tabel1[[#This Row],[NLSfB]],OpnameTabel[NL-SfB],OpnameTabel[Kenmerkvraag 8],"",0,1)&amp;""</f>
        <v/>
      </c>
      <c r="Z222" s="33" t="str">
        <f>_xlfn.XLOOKUP(Tabel1[[#This Row],[NLSfB]],OpnameTabel[NL-SfB],OpnameTabel[Kenmerkvraag 9],"",0,1)&amp;""</f>
        <v/>
      </c>
      <c r="AB222" s="33" t="str">
        <f>_xlfn.XLOOKUP(Tabel1[[#This Row],[NLSfB]],OpnameTabel[NL-SfB],OpnameTabel[Kenmerkvraag 10],"",0,1)&amp;""</f>
        <v/>
      </c>
      <c r="AD222" s="120" t="str">
        <f>_xlfn.XLOOKUP(Tabel1[[#This Row],[NLSfB]],OpnameTabel[NL-SfB],OpnameTabel[PPO1],"",0,1)&amp;""</f>
        <v>LCHT040-A</v>
      </c>
      <c r="AE222" s="112">
        <f>IF((LEN(Tabel1[[#This Row],[PPO code 1]])&lt;1),"",_xlfn.XLOOKUP(Tabel1[[#This Row],[PPO code 1]],Activiteitenoverzicht[PO - code],Activiteitenoverzicht[Jaar- freq],0))</f>
        <v>1</v>
      </c>
      <c r="AF222" s="121"/>
      <c r="AG222" s="122" t="str">
        <f>_xlfn.XLOOKUP(Tabel1[[#This Row],[NLSfB]],OpnameTabel[NL-SfB],OpnameTabel[PPO2],"",0,1)&amp;""</f>
        <v/>
      </c>
      <c r="AH222" s="111" t="str">
        <f>IF((LEN(Tabel1[[#This Row],[PPO code 2]])&lt;1),"",_xlfn.XLOOKUP(Tabel1[[#This Row],[PPO code 2]],Activiteitenoverzicht[PO - code],Activiteitenoverzicht[Jaar- freq],0))</f>
        <v/>
      </c>
      <c r="AI222" s="121"/>
      <c r="AJ222" s="122" t="str">
        <f>_xlfn.XLOOKUP(Tabel1[[#This Row],[NLSfB]],OpnameTabel[NL-SfB],OpnameTabel[PPO3],"",0,1)&amp;""</f>
        <v/>
      </c>
      <c r="AK222" s="111" t="str">
        <f>IF((LEN(Tabel1[[#This Row],[PPO code 3]])&lt;1),"",_xlfn.XLOOKUP(Tabel1[[#This Row],[PPO code 3]],Activiteitenoverzicht[PO - code],Activiteitenoverzicht[Jaar- freq],0))</f>
        <v/>
      </c>
      <c r="AL222" s="121"/>
      <c r="AM222" s="122" t="str">
        <f>_xlfn.XLOOKUP(Tabel1[[#This Row],[NLSfB]],OpnameTabel[NL-SfB],OpnameTabel[PPO4],"",0,1)&amp;""</f>
        <v/>
      </c>
      <c r="AN222" s="111" t="str">
        <f>IF((LEN(Tabel1[[#This Row],[PPO code 4]])&lt;1),"",_xlfn.XLOOKUP(Tabel1[[#This Row],[PPO code 4]],Activiteitenoverzicht[PO - code],Activiteitenoverzicht[Jaar- freq],0))</f>
        <v/>
      </c>
      <c r="AO222" s="121"/>
      <c r="AP222" s="123">
        <f>IF(ISNUMBER(Tabel1[[#This Row],[Freq 1]]),Tabel1[[#This Row],[Freq 1]]*Tabel1[[#This Row],[Prijs 1]],0)</f>
        <v>0</v>
      </c>
      <c r="AQ222" s="124">
        <f>IF(ISNUMBER(Tabel1[[#This Row],[Freq 2]]),Tabel1[[#This Row],[Freq 2]]*Tabel1[[#This Row],[Prijs 2]],0)</f>
        <v>0</v>
      </c>
      <c r="AR222" s="124">
        <f>IF(ISNUMBER(Tabel1[[#This Row],[Freq 3]]),Tabel1[[#This Row],[Freq 3]]*Tabel1[[#This Row],[Prijs 3]],0)</f>
        <v>0</v>
      </c>
      <c r="AS222" s="124">
        <f>IF(ISNUMBER(Tabel1[[#This Row],[Freq 4]]),Tabel1[[#This Row],[Freq 4]]*Tabel1[[#This Row],[Prijs 4]],0)</f>
        <v>0</v>
      </c>
      <c r="AT222" s="125">
        <f>SUM(Tabel1[[#This Row],[Totaal 1]:[Totaal 4]])</f>
        <v>0</v>
      </c>
    </row>
    <row r="223" spans="1:46" ht="14.25" customHeight="1" x14ac:dyDescent="0.2">
      <c r="A223" s="113">
        <v>2</v>
      </c>
      <c r="B223" s="32" t="s">
        <v>357</v>
      </c>
      <c r="C223" s="111" t="s">
        <v>358</v>
      </c>
      <c r="D223" s="32" t="s">
        <v>70</v>
      </c>
      <c r="E223" s="32">
        <v>11465</v>
      </c>
      <c r="F223" s="32" t="s">
        <v>552</v>
      </c>
      <c r="G223" s="32" t="s">
        <v>550</v>
      </c>
      <c r="H223" s="112" t="str">
        <f>_xlfn.XLOOKUP(Tabel1[[#This Row],[NLSfB]],OpnameTabel[NL-SfB],OpnameTabel[Omschrijving],"",0,1)</f>
        <v>Pictogramarmatuur centraal (zonder accu)</v>
      </c>
      <c r="I223" s="32" t="str">
        <f>_xlfn.XLOOKUP(Tabel1[[#This Row],[NLSfB]],OpnameTabel[NL-SfB],OpnameTabel[Categorie],"",0,1)</f>
        <v>Verlichting</v>
      </c>
      <c r="J223" s="32" t="s">
        <v>382</v>
      </c>
      <c r="L223" s="32">
        <v>1</v>
      </c>
      <c r="M223" s="32">
        <v>2016</v>
      </c>
      <c r="N223" s="32" t="s">
        <v>527</v>
      </c>
      <c r="O223" s="32" t="s">
        <v>77</v>
      </c>
      <c r="P223" s="32" t="str">
        <f>_xlfn.XLOOKUP(Tabel1[[#This Row],[NLSfB]],OpnameTabel[NL-SfB],OpnameTabel[Kenmerkvraag 4],"",0,1)&amp;""</f>
        <v>Lichtbron</v>
      </c>
      <c r="Q223" s="33" t="s">
        <v>525</v>
      </c>
      <c r="R223" s="33" t="str">
        <f>_xlfn.XLOOKUP(Tabel1[[#This Row],[NLSfB]],OpnameTabel[NL-SfB],OpnameTabel[Kenmerkvraag 5],"",0,1)&amp;""</f>
        <v/>
      </c>
      <c r="T223" s="33" t="str">
        <f>_xlfn.XLOOKUP(Tabel1[[#This Row],[NLSfB]],OpnameTabel[NL-SfB],OpnameTabel[Kenmerkvraag 6],"",0,1)&amp;""</f>
        <v/>
      </c>
      <c r="V223" s="33" t="str">
        <f>_xlfn.XLOOKUP(Tabel1[[#This Row],[NLSfB]],OpnameTabel[NL-SfB],OpnameTabel[Kenmerkvraag 7],"",0,1)&amp;""</f>
        <v/>
      </c>
      <c r="X223" s="33" t="str">
        <f>_xlfn.XLOOKUP(Tabel1[[#This Row],[NLSfB]],OpnameTabel[NL-SfB],OpnameTabel[Kenmerkvraag 8],"",0,1)&amp;""</f>
        <v/>
      </c>
      <c r="Z223" s="33" t="str">
        <f>_xlfn.XLOOKUP(Tabel1[[#This Row],[NLSfB]],OpnameTabel[NL-SfB],OpnameTabel[Kenmerkvraag 9],"",0,1)&amp;""</f>
        <v/>
      </c>
      <c r="AB223" s="33" t="str">
        <f>_xlfn.XLOOKUP(Tabel1[[#This Row],[NLSfB]],OpnameTabel[NL-SfB],OpnameTabel[Kenmerkvraag 10],"",0,1)&amp;""</f>
        <v/>
      </c>
      <c r="AD223" s="120" t="str">
        <f>_xlfn.XLOOKUP(Tabel1[[#This Row],[NLSfB]],OpnameTabel[NL-SfB],OpnameTabel[PPO1],"",0,1)&amp;""</f>
        <v>LCHT040-A</v>
      </c>
      <c r="AE223" s="112">
        <f>IF((LEN(Tabel1[[#This Row],[PPO code 1]])&lt;1),"",_xlfn.XLOOKUP(Tabel1[[#This Row],[PPO code 1]],Activiteitenoverzicht[PO - code],Activiteitenoverzicht[Jaar- freq],0))</f>
        <v>1</v>
      </c>
      <c r="AF223" s="121"/>
      <c r="AG223" s="122" t="str">
        <f>_xlfn.XLOOKUP(Tabel1[[#This Row],[NLSfB]],OpnameTabel[NL-SfB],OpnameTabel[PPO2],"",0,1)&amp;""</f>
        <v/>
      </c>
      <c r="AH223" s="111" t="str">
        <f>IF((LEN(Tabel1[[#This Row],[PPO code 2]])&lt;1),"",_xlfn.XLOOKUP(Tabel1[[#This Row],[PPO code 2]],Activiteitenoverzicht[PO - code],Activiteitenoverzicht[Jaar- freq],0))</f>
        <v/>
      </c>
      <c r="AI223" s="121"/>
      <c r="AJ223" s="122" t="str">
        <f>_xlfn.XLOOKUP(Tabel1[[#This Row],[NLSfB]],OpnameTabel[NL-SfB],OpnameTabel[PPO3],"",0,1)&amp;""</f>
        <v/>
      </c>
      <c r="AK223" s="111" t="str">
        <f>IF((LEN(Tabel1[[#This Row],[PPO code 3]])&lt;1),"",_xlfn.XLOOKUP(Tabel1[[#This Row],[PPO code 3]],Activiteitenoverzicht[PO - code],Activiteitenoverzicht[Jaar- freq],0))</f>
        <v/>
      </c>
      <c r="AL223" s="121"/>
      <c r="AM223" s="122" t="str">
        <f>_xlfn.XLOOKUP(Tabel1[[#This Row],[NLSfB]],OpnameTabel[NL-SfB],OpnameTabel[PPO4],"",0,1)&amp;""</f>
        <v/>
      </c>
      <c r="AN223" s="111" t="str">
        <f>IF((LEN(Tabel1[[#This Row],[PPO code 4]])&lt;1),"",_xlfn.XLOOKUP(Tabel1[[#This Row],[PPO code 4]],Activiteitenoverzicht[PO - code],Activiteitenoverzicht[Jaar- freq],0))</f>
        <v/>
      </c>
      <c r="AO223" s="121"/>
      <c r="AP223" s="123">
        <f>IF(ISNUMBER(Tabel1[[#This Row],[Freq 1]]),Tabel1[[#This Row],[Freq 1]]*Tabel1[[#This Row],[Prijs 1]],0)</f>
        <v>0</v>
      </c>
      <c r="AQ223" s="124">
        <f>IF(ISNUMBER(Tabel1[[#This Row],[Freq 2]]),Tabel1[[#This Row],[Freq 2]]*Tabel1[[#This Row],[Prijs 2]],0)</f>
        <v>0</v>
      </c>
      <c r="AR223" s="124">
        <f>IF(ISNUMBER(Tabel1[[#This Row],[Freq 3]]),Tabel1[[#This Row],[Freq 3]]*Tabel1[[#This Row],[Prijs 3]],0)</f>
        <v>0</v>
      </c>
      <c r="AS223" s="124">
        <f>IF(ISNUMBER(Tabel1[[#This Row],[Freq 4]]),Tabel1[[#This Row],[Freq 4]]*Tabel1[[#This Row],[Prijs 4]],0)</f>
        <v>0</v>
      </c>
      <c r="AT223" s="125">
        <f>SUM(Tabel1[[#This Row],[Totaal 1]:[Totaal 4]])</f>
        <v>0</v>
      </c>
    </row>
    <row r="224" spans="1:46" ht="14.25" customHeight="1" x14ac:dyDescent="0.2">
      <c r="A224" s="113">
        <v>2</v>
      </c>
      <c r="B224" s="32" t="s">
        <v>357</v>
      </c>
      <c r="C224" s="111" t="s">
        <v>358</v>
      </c>
      <c r="D224" s="32" t="s">
        <v>70</v>
      </c>
      <c r="E224" s="32">
        <v>11465</v>
      </c>
      <c r="F224" s="32" t="s">
        <v>553</v>
      </c>
      <c r="G224" s="32" t="s">
        <v>550</v>
      </c>
      <c r="H224" s="112" t="str">
        <f>_xlfn.XLOOKUP(Tabel1[[#This Row],[NLSfB]],OpnameTabel[NL-SfB],OpnameTabel[Omschrijving],"",0,1)</f>
        <v>Pictogramarmatuur centraal (zonder accu)</v>
      </c>
      <c r="I224" s="32" t="str">
        <f>_xlfn.XLOOKUP(Tabel1[[#This Row],[NLSfB]],OpnameTabel[NL-SfB],OpnameTabel[Categorie],"",0,1)</f>
        <v>Verlichting</v>
      </c>
      <c r="J224" s="32" t="s">
        <v>395</v>
      </c>
      <c r="L224" s="32">
        <v>11</v>
      </c>
      <c r="M224" s="32">
        <v>2006</v>
      </c>
      <c r="N224" s="32" t="s">
        <v>551</v>
      </c>
      <c r="O224" s="32" t="s">
        <v>77</v>
      </c>
      <c r="P224" s="32" t="str">
        <f>_xlfn.XLOOKUP(Tabel1[[#This Row],[NLSfB]],OpnameTabel[NL-SfB],OpnameTabel[Kenmerkvraag 4],"",0,1)&amp;""</f>
        <v>Lichtbron</v>
      </c>
      <c r="Q224" s="33" t="s">
        <v>518</v>
      </c>
      <c r="R224" s="33" t="str">
        <f>_xlfn.XLOOKUP(Tabel1[[#This Row],[NLSfB]],OpnameTabel[NL-SfB],OpnameTabel[Kenmerkvraag 5],"",0,1)&amp;""</f>
        <v/>
      </c>
      <c r="T224" s="33" t="str">
        <f>_xlfn.XLOOKUP(Tabel1[[#This Row],[NLSfB]],OpnameTabel[NL-SfB],OpnameTabel[Kenmerkvraag 6],"",0,1)&amp;""</f>
        <v/>
      </c>
      <c r="V224" s="33" t="str">
        <f>_xlfn.XLOOKUP(Tabel1[[#This Row],[NLSfB]],OpnameTabel[NL-SfB],OpnameTabel[Kenmerkvraag 7],"",0,1)&amp;""</f>
        <v/>
      </c>
      <c r="X224" s="33" t="str">
        <f>_xlfn.XLOOKUP(Tabel1[[#This Row],[NLSfB]],OpnameTabel[NL-SfB],OpnameTabel[Kenmerkvraag 8],"",0,1)&amp;""</f>
        <v/>
      </c>
      <c r="Z224" s="33" t="str">
        <f>_xlfn.XLOOKUP(Tabel1[[#This Row],[NLSfB]],OpnameTabel[NL-SfB],OpnameTabel[Kenmerkvraag 9],"",0,1)&amp;""</f>
        <v/>
      </c>
      <c r="AB224" s="33" t="str">
        <f>_xlfn.XLOOKUP(Tabel1[[#This Row],[NLSfB]],OpnameTabel[NL-SfB],OpnameTabel[Kenmerkvraag 10],"",0,1)&amp;""</f>
        <v/>
      </c>
      <c r="AD224" s="120" t="str">
        <f>_xlfn.XLOOKUP(Tabel1[[#This Row],[NLSfB]],OpnameTabel[NL-SfB],OpnameTabel[PPO1],"",0,1)&amp;""</f>
        <v>LCHT040-A</v>
      </c>
      <c r="AE224" s="112">
        <f>IF((LEN(Tabel1[[#This Row],[PPO code 1]])&lt;1),"",_xlfn.XLOOKUP(Tabel1[[#This Row],[PPO code 1]],Activiteitenoverzicht[PO - code],Activiteitenoverzicht[Jaar- freq],0))</f>
        <v>1</v>
      </c>
      <c r="AF224" s="121"/>
      <c r="AG224" s="122" t="str">
        <f>_xlfn.XLOOKUP(Tabel1[[#This Row],[NLSfB]],OpnameTabel[NL-SfB],OpnameTabel[PPO2],"",0,1)&amp;""</f>
        <v/>
      </c>
      <c r="AH224" s="111" t="str">
        <f>IF((LEN(Tabel1[[#This Row],[PPO code 2]])&lt;1),"",_xlfn.XLOOKUP(Tabel1[[#This Row],[PPO code 2]],Activiteitenoverzicht[PO - code],Activiteitenoverzicht[Jaar- freq],0))</f>
        <v/>
      </c>
      <c r="AI224" s="121"/>
      <c r="AJ224" s="122" t="str">
        <f>_xlfn.XLOOKUP(Tabel1[[#This Row],[NLSfB]],OpnameTabel[NL-SfB],OpnameTabel[PPO3],"",0,1)&amp;""</f>
        <v/>
      </c>
      <c r="AK224" s="111" t="str">
        <f>IF((LEN(Tabel1[[#This Row],[PPO code 3]])&lt;1),"",_xlfn.XLOOKUP(Tabel1[[#This Row],[PPO code 3]],Activiteitenoverzicht[PO - code],Activiteitenoverzicht[Jaar- freq],0))</f>
        <v/>
      </c>
      <c r="AL224" s="121"/>
      <c r="AM224" s="122" t="str">
        <f>_xlfn.XLOOKUP(Tabel1[[#This Row],[NLSfB]],OpnameTabel[NL-SfB],OpnameTabel[PPO4],"",0,1)&amp;""</f>
        <v/>
      </c>
      <c r="AN224" s="111" t="str">
        <f>IF((LEN(Tabel1[[#This Row],[PPO code 4]])&lt;1),"",_xlfn.XLOOKUP(Tabel1[[#This Row],[PPO code 4]],Activiteitenoverzicht[PO - code],Activiteitenoverzicht[Jaar- freq],0))</f>
        <v/>
      </c>
      <c r="AO224" s="121"/>
      <c r="AP224" s="123">
        <f>IF(ISNUMBER(Tabel1[[#This Row],[Freq 1]]),Tabel1[[#This Row],[Freq 1]]*Tabel1[[#This Row],[Prijs 1]],0)</f>
        <v>0</v>
      </c>
      <c r="AQ224" s="124">
        <f>IF(ISNUMBER(Tabel1[[#This Row],[Freq 2]]),Tabel1[[#This Row],[Freq 2]]*Tabel1[[#This Row],[Prijs 2]],0)</f>
        <v>0</v>
      </c>
      <c r="AR224" s="124">
        <f>IF(ISNUMBER(Tabel1[[#This Row],[Freq 3]]),Tabel1[[#This Row],[Freq 3]]*Tabel1[[#This Row],[Prijs 3]],0)</f>
        <v>0</v>
      </c>
      <c r="AS224" s="124">
        <f>IF(ISNUMBER(Tabel1[[#This Row],[Freq 4]]),Tabel1[[#This Row],[Freq 4]]*Tabel1[[#This Row],[Prijs 4]],0)</f>
        <v>0</v>
      </c>
      <c r="AT224" s="125">
        <f>SUM(Tabel1[[#This Row],[Totaal 1]:[Totaal 4]])</f>
        <v>0</v>
      </c>
    </row>
    <row r="225" spans="1:46" ht="14.25" customHeight="1" x14ac:dyDescent="0.2">
      <c r="A225" s="113">
        <v>2</v>
      </c>
      <c r="B225" s="32" t="s">
        <v>357</v>
      </c>
      <c r="C225" s="111" t="s">
        <v>358</v>
      </c>
      <c r="D225" s="32" t="s">
        <v>70</v>
      </c>
      <c r="E225" s="32">
        <v>11465</v>
      </c>
      <c r="F225" s="32" t="s">
        <v>554</v>
      </c>
      <c r="G225" s="32" t="s">
        <v>550</v>
      </c>
      <c r="H225" s="112" t="str">
        <f>_xlfn.XLOOKUP(Tabel1[[#This Row],[NLSfB]],OpnameTabel[NL-SfB],OpnameTabel[Omschrijving],"",0,1)</f>
        <v>Pictogramarmatuur centraal (zonder accu)</v>
      </c>
      <c r="I225" s="32" t="str">
        <f>_xlfn.XLOOKUP(Tabel1[[#This Row],[NLSfB]],OpnameTabel[NL-SfB],OpnameTabel[Categorie],"",0,1)</f>
        <v>Verlichting</v>
      </c>
      <c r="J225" s="32" t="s">
        <v>107</v>
      </c>
      <c r="L225" s="32">
        <v>12</v>
      </c>
      <c r="M225" s="32">
        <v>2006</v>
      </c>
      <c r="N225" s="32" t="s">
        <v>551</v>
      </c>
      <c r="O225" s="32" t="s">
        <v>77</v>
      </c>
      <c r="P225" s="32" t="str">
        <f>_xlfn.XLOOKUP(Tabel1[[#This Row],[NLSfB]],OpnameTabel[NL-SfB],OpnameTabel[Kenmerkvraag 4],"",0,1)&amp;""</f>
        <v>Lichtbron</v>
      </c>
      <c r="Q225" s="33" t="s">
        <v>518</v>
      </c>
      <c r="R225" s="33" t="str">
        <f>_xlfn.XLOOKUP(Tabel1[[#This Row],[NLSfB]],OpnameTabel[NL-SfB],OpnameTabel[Kenmerkvraag 5],"",0,1)&amp;""</f>
        <v/>
      </c>
      <c r="T225" s="33" t="str">
        <f>_xlfn.XLOOKUP(Tabel1[[#This Row],[NLSfB]],OpnameTabel[NL-SfB],OpnameTabel[Kenmerkvraag 6],"",0,1)&amp;""</f>
        <v/>
      </c>
      <c r="V225" s="33" t="str">
        <f>_xlfn.XLOOKUP(Tabel1[[#This Row],[NLSfB]],OpnameTabel[NL-SfB],OpnameTabel[Kenmerkvraag 7],"",0,1)&amp;""</f>
        <v/>
      </c>
      <c r="X225" s="33" t="str">
        <f>_xlfn.XLOOKUP(Tabel1[[#This Row],[NLSfB]],OpnameTabel[NL-SfB],OpnameTabel[Kenmerkvraag 8],"",0,1)&amp;""</f>
        <v/>
      </c>
      <c r="Z225" s="33" t="str">
        <f>_xlfn.XLOOKUP(Tabel1[[#This Row],[NLSfB]],OpnameTabel[NL-SfB],OpnameTabel[Kenmerkvraag 9],"",0,1)&amp;""</f>
        <v/>
      </c>
      <c r="AB225" s="33" t="str">
        <f>_xlfn.XLOOKUP(Tabel1[[#This Row],[NLSfB]],OpnameTabel[NL-SfB],OpnameTabel[Kenmerkvraag 10],"",0,1)&amp;""</f>
        <v/>
      </c>
      <c r="AD225" s="120" t="str">
        <f>_xlfn.XLOOKUP(Tabel1[[#This Row],[NLSfB]],OpnameTabel[NL-SfB],OpnameTabel[PPO1],"",0,1)&amp;""</f>
        <v>LCHT040-A</v>
      </c>
      <c r="AE225" s="112">
        <f>IF((LEN(Tabel1[[#This Row],[PPO code 1]])&lt;1),"",_xlfn.XLOOKUP(Tabel1[[#This Row],[PPO code 1]],Activiteitenoverzicht[PO - code],Activiteitenoverzicht[Jaar- freq],0))</f>
        <v>1</v>
      </c>
      <c r="AF225" s="121"/>
      <c r="AG225" s="122" t="str">
        <f>_xlfn.XLOOKUP(Tabel1[[#This Row],[NLSfB]],OpnameTabel[NL-SfB],OpnameTabel[PPO2],"",0,1)&amp;""</f>
        <v/>
      </c>
      <c r="AH225" s="111" t="str">
        <f>IF((LEN(Tabel1[[#This Row],[PPO code 2]])&lt;1),"",_xlfn.XLOOKUP(Tabel1[[#This Row],[PPO code 2]],Activiteitenoverzicht[PO - code],Activiteitenoverzicht[Jaar- freq],0))</f>
        <v/>
      </c>
      <c r="AI225" s="121"/>
      <c r="AJ225" s="122" t="str">
        <f>_xlfn.XLOOKUP(Tabel1[[#This Row],[NLSfB]],OpnameTabel[NL-SfB],OpnameTabel[PPO3],"",0,1)&amp;""</f>
        <v/>
      </c>
      <c r="AK225" s="111" t="str">
        <f>IF((LEN(Tabel1[[#This Row],[PPO code 3]])&lt;1),"",_xlfn.XLOOKUP(Tabel1[[#This Row],[PPO code 3]],Activiteitenoverzicht[PO - code],Activiteitenoverzicht[Jaar- freq],0))</f>
        <v/>
      </c>
      <c r="AL225" s="121"/>
      <c r="AM225" s="122" t="str">
        <f>_xlfn.XLOOKUP(Tabel1[[#This Row],[NLSfB]],OpnameTabel[NL-SfB],OpnameTabel[PPO4],"",0,1)&amp;""</f>
        <v/>
      </c>
      <c r="AN225" s="111" t="str">
        <f>IF((LEN(Tabel1[[#This Row],[PPO code 4]])&lt;1),"",_xlfn.XLOOKUP(Tabel1[[#This Row],[PPO code 4]],Activiteitenoverzicht[PO - code],Activiteitenoverzicht[Jaar- freq],0))</f>
        <v/>
      </c>
      <c r="AO225" s="121"/>
      <c r="AP225" s="123">
        <f>IF(ISNUMBER(Tabel1[[#This Row],[Freq 1]]),Tabel1[[#This Row],[Freq 1]]*Tabel1[[#This Row],[Prijs 1]],0)</f>
        <v>0</v>
      </c>
      <c r="AQ225" s="124">
        <f>IF(ISNUMBER(Tabel1[[#This Row],[Freq 2]]),Tabel1[[#This Row],[Freq 2]]*Tabel1[[#This Row],[Prijs 2]],0)</f>
        <v>0</v>
      </c>
      <c r="AR225" s="124">
        <f>IF(ISNUMBER(Tabel1[[#This Row],[Freq 3]]),Tabel1[[#This Row],[Freq 3]]*Tabel1[[#This Row],[Prijs 3]],0)</f>
        <v>0</v>
      </c>
      <c r="AS225" s="124">
        <f>IF(ISNUMBER(Tabel1[[#This Row],[Freq 4]]),Tabel1[[#This Row],[Freq 4]]*Tabel1[[#This Row],[Prijs 4]],0)</f>
        <v>0</v>
      </c>
      <c r="AT225" s="125">
        <f>SUM(Tabel1[[#This Row],[Totaal 1]:[Totaal 4]])</f>
        <v>0</v>
      </c>
    </row>
    <row r="226" spans="1:46" ht="14.25" customHeight="1" x14ac:dyDescent="0.2">
      <c r="A226" s="113">
        <v>2</v>
      </c>
      <c r="B226" s="32" t="s">
        <v>357</v>
      </c>
      <c r="C226" s="111" t="s">
        <v>358</v>
      </c>
      <c r="D226" s="32" t="s">
        <v>70</v>
      </c>
      <c r="E226" s="32">
        <v>11465</v>
      </c>
      <c r="F226" s="32" t="s">
        <v>555</v>
      </c>
      <c r="G226" s="32" t="s">
        <v>550</v>
      </c>
      <c r="H226" s="112" t="str">
        <f>_xlfn.XLOOKUP(Tabel1[[#This Row],[NLSfB]],OpnameTabel[NL-SfB],OpnameTabel[Omschrijving],"",0,1)</f>
        <v>Pictogramarmatuur centraal (zonder accu)</v>
      </c>
      <c r="I226" s="32" t="str">
        <f>_xlfn.XLOOKUP(Tabel1[[#This Row],[NLSfB]],OpnameTabel[NL-SfB],OpnameTabel[Categorie],"",0,1)</f>
        <v>Verlichting</v>
      </c>
      <c r="J226" s="32" t="s">
        <v>107</v>
      </c>
      <c r="L226" s="32">
        <v>3</v>
      </c>
      <c r="M226" s="32">
        <v>2006</v>
      </c>
      <c r="N226" s="32" t="s">
        <v>517</v>
      </c>
      <c r="O226" s="32" t="s">
        <v>77</v>
      </c>
      <c r="P226" s="32" t="str">
        <f>_xlfn.XLOOKUP(Tabel1[[#This Row],[NLSfB]],OpnameTabel[NL-SfB],OpnameTabel[Kenmerkvraag 4],"",0,1)&amp;""</f>
        <v>Lichtbron</v>
      </c>
      <c r="Q226" s="33" t="s">
        <v>518</v>
      </c>
      <c r="R226" s="33" t="str">
        <f>_xlfn.XLOOKUP(Tabel1[[#This Row],[NLSfB]],OpnameTabel[NL-SfB],OpnameTabel[Kenmerkvraag 5],"",0,1)&amp;""</f>
        <v/>
      </c>
      <c r="T226" s="33" t="str">
        <f>_xlfn.XLOOKUP(Tabel1[[#This Row],[NLSfB]],OpnameTabel[NL-SfB],OpnameTabel[Kenmerkvraag 6],"",0,1)&amp;""</f>
        <v/>
      </c>
      <c r="V226" s="33" t="str">
        <f>_xlfn.XLOOKUP(Tabel1[[#This Row],[NLSfB]],OpnameTabel[NL-SfB],OpnameTabel[Kenmerkvraag 7],"",0,1)&amp;""</f>
        <v/>
      </c>
      <c r="X226" s="33" t="str">
        <f>_xlfn.XLOOKUP(Tabel1[[#This Row],[NLSfB]],OpnameTabel[NL-SfB],OpnameTabel[Kenmerkvraag 8],"",0,1)&amp;""</f>
        <v/>
      </c>
      <c r="Z226" s="33" t="str">
        <f>_xlfn.XLOOKUP(Tabel1[[#This Row],[NLSfB]],OpnameTabel[NL-SfB],OpnameTabel[Kenmerkvraag 9],"",0,1)&amp;""</f>
        <v/>
      </c>
      <c r="AB226" s="33" t="str">
        <f>_xlfn.XLOOKUP(Tabel1[[#This Row],[NLSfB]],OpnameTabel[NL-SfB],OpnameTabel[Kenmerkvraag 10],"",0,1)&amp;""</f>
        <v/>
      </c>
      <c r="AD226" s="120" t="str">
        <f>_xlfn.XLOOKUP(Tabel1[[#This Row],[NLSfB]],OpnameTabel[NL-SfB],OpnameTabel[PPO1],"",0,1)&amp;""</f>
        <v>LCHT040-A</v>
      </c>
      <c r="AE226" s="112">
        <f>IF((LEN(Tabel1[[#This Row],[PPO code 1]])&lt;1),"",_xlfn.XLOOKUP(Tabel1[[#This Row],[PPO code 1]],Activiteitenoverzicht[PO - code],Activiteitenoverzicht[Jaar- freq],0))</f>
        <v>1</v>
      </c>
      <c r="AF226" s="121"/>
      <c r="AG226" s="122" t="str">
        <f>_xlfn.XLOOKUP(Tabel1[[#This Row],[NLSfB]],OpnameTabel[NL-SfB],OpnameTabel[PPO2],"",0,1)&amp;""</f>
        <v/>
      </c>
      <c r="AH226" s="111" t="str">
        <f>IF((LEN(Tabel1[[#This Row],[PPO code 2]])&lt;1),"",_xlfn.XLOOKUP(Tabel1[[#This Row],[PPO code 2]],Activiteitenoverzicht[PO - code],Activiteitenoverzicht[Jaar- freq],0))</f>
        <v/>
      </c>
      <c r="AI226" s="121"/>
      <c r="AJ226" s="122" t="str">
        <f>_xlfn.XLOOKUP(Tabel1[[#This Row],[NLSfB]],OpnameTabel[NL-SfB],OpnameTabel[PPO3],"",0,1)&amp;""</f>
        <v/>
      </c>
      <c r="AK226" s="111" t="str">
        <f>IF((LEN(Tabel1[[#This Row],[PPO code 3]])&lt;1),"",_xlfn.XLOOKUP(Tabel1[[#This Row],[PPO code 3]],Activiteitenoverzicht[PO - code],Activiteitenoverzicht[Jaar- freq],0))</f>
        <v/>
      </c>
      <c r="AL226" s="121"/>
      <c r="AM226" s="122" t="str">
        <f>_xlfn.XLOOKUP(Tabel1[[#This Row],[NLSfB]],OpnameTabel[NL-SfB],OpnameTabel[PPO4],"",0,1)&amp;""</f>
        <v/>
      </c>
      <c r="AN226" s="111" t="str">
        <f>IF((LEN(Tabel1[[#This Row],[PPO code 4]])&lt;1),"",_xlfn.XLOOKUP(Tabel1[[#This Row],[PPO code 4]],Activiteitenoverzicht[PO - code],Activiteitenoverzicht[Jaar- freq],0))</f>
        <v/>
      </c>
      <c r="AO226" s="121"/>
      <c r="AP226" s="123">
        <f>IF(ISNUMBER(Tabel1[[#This Row],[Freq 1]]),Tabel1[[#This Row],[Freq 1]]*Tabel1[[#This Row],[Prijs 1]],0)</f>
        <v>0</v>
      </c>
      <c r="AQ226" s="124">
        <f>IF(ISNUMBER(Tabel1[[#This Row],[Freq 2]]),Tabel1[[#This Row],[Freq 2]]*Tabel1[[#This Row],[Prijs 2]],0)</f>
        <v>0</v>
      </c>
      <c r="AR226" s="124">
        <f>IF(ISNUMBER(Tabel1[[#This Row],[Freq 3]]),Tabel1[[#This Row],[Freq 3]]*Tabel1[[#This Row],[Prijs 3]],0)</f>
        <v>0</v>
      </c>
      <c r="AS226" s="124">
        <f>IF(ISNUMBER(Tabel1[[#This Row],[Freq 4]]),Tabel1[[#This Row],[Freq 4]]*Tabel1[[#This Row],[Prijs 4]],0)</f>
        <v>0</v>
      </c>
      <c r="AT226" s="125">
        <f>SUM(Tabel1[[#This Row],[Totaal 1]:[Totaal 4]])</f>
        <v>0</v>
      </c>
    </row>
    <row r="227" spans="1:46" ht="14.25" customHeight="1" x14ac:dyDescent="0.2">
      <c r="A227" s="113">
        <v>2</v>
      </c>
      <c r="B227" s="32" t="s">
        <v>357</v>
      </c>
      <c r="C227" s="111" t="s">
        <v>358</v>
      </c>
      <c r="D227" s="32" t="s">
        <v>70</v>
      </c>
      <c r="E227" s="32">
        <v>11465</v>
      </c>
      <c r="F227" s="32" t="s">
        <v>556</v>
      </c>
      <c r="G227" s="32" t="s">
        <v>189</v>
      </c>
      <c r="H227" s="112" t="str">
        <f>_xlfn.XLOOKUP(Tabel1[[#This Row],[NLSfB]],OpnameTabel[NL-SfB],OpnameTabel[Omschrijving],"",0,1)</f>
        <v>Noodverlichtingsarmaturen decentraal (met accu)</v>
      </c>
      <c r="I227" s="32" t="str">
        <f>_xlfn.XLOOKUP(Tabel1[[#This Row],[NLSfB]],OpnameTabel[NL-SfB],OpnameTabel[Categorie],"",0,1)</f>
        <v>Verlichting</v>
      </c>
      <c r="J227" s="32" t="s">
        <v>107</v>
      </c>
      <c r="K227" s="32" t="s">
        <v>557</v>
      </c>
      <c r="L227" s="32">
        <v>10</v>
      </c>
      <c r="M227" s="32">
        <v>2006</v>
      </c>
      <c r="N227" s="32" t="s">
        <v>77</v>
      </c>
      <c r="O227" s="32" t="s">
        <v>77</v>
      </c>
      <c r="P227" s="32" t="str">
        <f>_xlfn.XLOOKUP(Tabel1[[#This Row],[NLSfB]],OpnameTabel[NL-SfB],OpnameTabel[Kenmerkvraag 4],"",0,1)&amp;""</f>
        <v>Lichtbron</v>
      </c>
      <c r="Q227" s="33" t="s">
        <v>77</v>
      </c>
      <c r="R227" s="33" t="str">
        <f>_xlfn.XLOOKUP(Tabel1[[#This Row],[NLSfB]],OpnameTabel[NL-SfB],OpnameTabel[Kenmerkvraag 5],"",0,1)&amp;""</f>
        <v>Aantal accupakketten in armatuur</v>
      </c>
      <c r="S227" s="33" t="s">
        <v>77</v>
      </c>
      <c r="T227" s="33" t="str">
        <f>_xlfn.XLOOKUP(Tabel1[[#This Row],[NLSfB]],OpnameTabel[NL-SfB],OpnameTabel[Kenmerkvraag 6],"",0,1)&amp;""</f>
        <v/>
      </c>
      <c r="V227" s="33" t="str">
        <f>_xlfn.XLOOKUP(Tabel1[[#This Row],[NLSfB]],OpnameTabel[NL-SfB],OpnameTabel[Kenmerkvraag 7],"",0,1)&amp;""</f>
        <v/>
      </c>
      <c r="X227" s="33" t="str">
        <f>_xlfn.XLOOKUP(Tabel1[[#This Row],[NLSfB]],OpnameTabel[NL-SfB],OpnameTabel[Kenmerkvraag 8],"",0,1)&amp;""</f>
        <v/>
      </c>
      <c r="Z227" s="33" t="str">
        <f>_xlfn.XLOOKUP(Tabel1[[#This Row],[NLSfB]],OpnameTabel[NL-SfB],OpnameTabel[Kenmerkvraag 9],"",0,1)&amp;""</f>
        <v/>
      </c>
      <c r="AB227" s="33" t="str">
        <f>_xlfn.XLOOKUP(Tabel1[[#This Row],[NLSfB]],OpnameTabel[NL-SfB],OpnameTabel[Kenmerkvraag 10],"",0,1)&amp;""</f>
        <v/>
      </c>
      <c r="AD227" s="120" t="str">
        <f>_xlfn.XLOOKUP(Tabel1[[#This Row],[NLSfB]],OpnameTabel[NL-SfB],OpnameTabel[PPO1],"",0,1)&amp;""</f>
        <v>LCHT040-A</v>
      </c>
      <c r="AE227" s="112">
        <f>IF((LEN(Tabel1[[#This Row],[PPO code 1]])&lt;1),"",_xlfn.XLOOKUP(Tabel1[[#This Row],[PPO code 1]],Activiteitenoverzicht[PO - code],Activiteitenoverzicht[Jaar- freq],0))</f>
        <v>1</v>
      </c>
      <c r="AF227" s="121"/>
      <c r="AG227" s="122" t="str">
        <f>_xlfn.XLOOKUP(Tabel1[[#This Row],[NLSfB]],OpnameTabel[NL-SfB],OpnameTabel[PPO2],"",0,1)&amp;""</f>
        <v/>
      </c>
      <c r="AH227" s="111" t="str">
        <f>IF((LEN(Tabel1[[#This Row],[PPO code 2]])&lt;1),"",_xlfn.XLOOKUP(Tabel1[[#This Row],[PPO code 2]],Activiteitenoverzicht[PO - code],Activiteitenoverzicht[Jaar- freq],0))</f>
        <v/>
      </c>
      <c r="AI227" s="121"/>
      <c r="AJ227" s="122" t="str">
        <f>_xlfn.XLOOKUP(Tabel1[[#This Row],[NLSfB]],OpnameTabel[NL-SfB],OpnameTabel[PPO3],"",0,1)&amp;""</f>
        <v/>
      </c>
      <c r="AK227" s="111" t="str">
        <f>IF((LEN(Tabel1[[#This Row],[PPO code 3]])&lt;1),"",_xlfn.XLOOKUP(Tabel1[[#This Row],[PPO code 3]],Activiteitenoverzicht[PO - code],Activiteitenoverzicht[Jaar- freq],0))</f>
        <v/>
      </c>
      <c r="AL227" s="121"/>
      <c r="AM227" s="122" t="str">
        <f>_xlfn.XLOOKUP(Tabel1[[#This Row],[NLSfB]],OpnameTabel[NL-SfB],OpnameTabel[PPO4],"",0,1)&amp;""</f>
        <v/>
      </c>
      <c r="AN227" s="111" t="str">
        <f>IF((LEN(Tabel1[[#This Row],[PPO code 4]])&lt;1),"",_xlfn.XLOOKUP(Tabel1[[#This Row],[PPO code 4]],Activiteitenoverzicht[PO - code],Activiteitenoverzicht[Jaar- freq],0))</f>
        <v/>
      </c>
      <c r="AO227" s="121"/>
      <c r="AP227" s="123">
        <f>IF(ISNUMBER(Tabel1[[#This Row],[Freq 1]]),Tabel1[[#This Row],[Freq 1]]*Tabel1[[#This Row],[Prijs 1]],0)</f>
        <v>0</v>
      </c>
      <c r="AQ227" s="124">
        <f>IF(ISNUMBER(Tabel1[[#This Row],[Freq 2]]),Tabel1[[#This Row],[Freq 2]]*Tabel1[[#This Row],[Prijs 2]],0)</f>
        <v>0</v>
      </c>
      <c r="AR227" s="124">
        <f>IF(ISNUMBER(Tabel1[[#This Row],[Freq 3]]),Tabel1[[#This Row],[Freq 3]]*Tabel1[[#This Row],[Prijs 3]],0)</f>
        <v>0</v>
      </c>
      <c r="AS227" s="124">
        <f>IF(ISNUMBER(Tabel1[[#This Row],[Freq 4]]),Tabel1[[#This Row],[Freq 4]]*Tabel1[[#This Row],[Prijs 4]],0)</f>
        <v>0</v>
      </c>
      <c r="AT227" s="125">
        <f>SUM(Tabel1[[#This Row],[Totaal 1]:[Totaal 4]])</f>
        <v>0</v>
      </c>
    </row>
    <row r="228" spans="1:46" ht="14.25" customHeight="1" x14ac:dyDescent="0.2">
      <c r="A228" s="113">
        <v>2</v>
      </c>
      <c r="B228" s="32" t="s">
        <v>357</v>
      </c>
      <c r="C228" s="111" t="s">
        <v>358</v>
      </c>
      <c r="D228" s="32" t="s">
        <v>70</v>
      </c>
      <c r="E228" s="32">
        <v>11465</v>
      </c>
      <c r="F228" s="32" t="s">
        <v>558</v>
      </c>
      <c r="G228" s="32" t="s">
        <v>559</v>
      </c>
      <c r="H228" s="112" t="str">
        <f>_xlfn.XLOOKUP(Tabel1[[#This Row],[NLSfB]],OpnameTabel[NL-SfB],OpnameTabel[Omschrijving],"",0,1)</f>
        <v>Elektrische raamsluiter</v>
      </c>
      <c r="I228" s="32" t="str">
        <f>_xlfn.XLOOKUP(Tabel1[[#This Row],[NLSfB]],OpnameTabel[NL-SfB],OpnameTabel[Categorie],"",0,1)</f>
        <v>Ramen en deuren</v>
      </c>
      <c r="J228" s="32" t="s">
        <v>360</v>
      </c>
      <c r="L228" s="32">
        <v>7</v>
      </c>
      <c r="M228" s="32">
        <v>2006</v>
      </c>
      <c r="N228" s="32" t="s">
        <v>77</v>
      </c>
      <c r="O228" s="32" t="s">
        <v>77</v>
      </c>
      <c r="P228" s="32" t="str">
        <f>_xlfn.XLOOKUP(Tabel1[[#This Row],[NLSfB]],OpnameTabel[NL-SfB],OpnameTabel[Kenmerkvraag 4],"",0,1)&amp;""</f>
        <v/>
      </c>
      <c r="Q228" s="33"/>
      <c r="R228" s="33" t="str">
        <f>_xlfn.XLOOKUP(Tabel1[[#This Row],[NLSfB]],OpnameTabel[NL-SfB],OpnameTabel[Kenmerkvraag 5],"",0,1)&amp;""</f>
        <v/>
      </c>
      <c r="T228" s="33" t="str">
        <f>_xlfn.XLOOKUP(Tabel1[[#This Row],[NLSfB]],OpnameTabel[NL-SfB],OpnameTabel[Kenmerkvraag 6],"",0,1)&amp;""</f>
        <v/>
      </c>
      <c r="V228" s="33" t="str">
        <f>_xlfn.XLOOKUP(Tabel1[[#This Row],[NLSfB]],OpnameTabel[NL-SfB],OpnameTabel[Kenmerkvraag 7],"",0,1)&amp;""</f>
        <v/>
      </c>
      <c r="X228" s="33" t="str">
        <f>_xlfn.XLOOKUP(Tabel1[[#This Row],[NLSfB]],OpnameTabel[NL-SfB],OpnameTabel[Kenmerkvraag 8],"",0,1)&amp;""</f>
        <v/>
      </c>
      <c r="Z228" s="33" t="str">
        <f>_xlfn.XLOOKUP(Tabel1[[#This Row],[NLSfB]],OpnameTabel[NL-SfB],OpnameTabel[Kenmerkvraag 9],"",0,1)&amp;""</f>
        <v/>
      </c>
      <c r="AB228" s="33" t="str">
        <f>_xlfn.XLOOKUP(Tabel1[[#This Row],[NLSfB]],OpnameTabel[NL-SfB],OpnameTabel[Kenmerkvraag 10],"",0,1)&amp;""</f>
        <v/>
      </c>
      <c r="AD228" s="120" t="str">
        <f>_xlfn.XLOOKUP(Tabel1[[#This Row],[NLSfB]],OpnameTabel[NL-SfB],OpnameTabel[PPO1],"",0,1)&amp;""</f>
        <v>TG060-A</v>
      </c>
      <c r="AE228" s="112">
        <f>IF((LEN(Tabel1[[#This Row],[PPO code 1]])&lt;1),"",_xlfn.XLOOKUP(Tabel1[[#This Row],[PPO code 1]],Activiteitenoverzicht[PO - code],Activiteitenoverzicht[Jaar- freq],0))</f>
        <v>1</v>
      </c>
      <c r="AF228" s="121"/>
      <c r="AG228" s="122" t="str">
        <f>_xlfn.XLOOKUP(Tabel1[[#This Row],[NLSfB]],OpnameTabel[NL-SfB],OpnameTabel[PPO2],"",0,1)&amp;""</f>
        <v/>
      </c>
      <c r="AH228" s="111" t="str">
        <f>IF((LEN(Tabel1[[#This Row],[PPO code 2]])&lt;1),"",_xlfn.XLOOKUP(Tabel1[[#This Row],[PPO code 2]],Activiteitenoverzicht[PO - code],Activiteitenoverzicht[Jaar- freq],0))</f>
        <v/>
      </c>
      <c r="AI228" s="121"/>
      <c r="AJ228" s="122" t="str">
        <f>_xlfn.XLOOKUP(Tabel1[[#This Row],[NLSfB]],OpnameTabel[NL-SfB],OpnameTabel[PPO3],"",0,1)&amp;""</f>
        <v/>
      </c>
      <c r="AK228" s="111" t="str">
        <f>IF((LEN(Tabel1[[#This Row],[PPO code 3]])&lt;1),"",_xlfn.XLOOKUP(Tabel1[[#This Row],[PPO code 3]],Activiteitenoverzicht[PO - code],Activiteitenoverzicht[Jaar- freq],0))</f>
        <v/>
      </c>
      <c r="AL228" s="121"/>
      <c r="AM228" s="122" t="str">
        <f>_xlfn.XLOOKUP(Tabel1[[#This Row],[NLSfB]],OpnameTabel[NL-SfB],OpnameTabel[PPO4],"",0,1)&amp;""</f>
        <v/>
      </c>
      <c r="AN228" s="111" t="str">
        <f>IF((LEN(Tabel1[[#This Row],[PPO code 4]])&lt;1),"",_xlfn.XLOOKUP(Tabel1[[#This Row],[PPO code 4]],Activiteitenoverzicht[PO - code],Activiteitenoverzicht[Jaar- freq],0))</f>
        <v/>
      </c>
      <c r="AO228" s="121"/>
      <c r="AP228" s="123">
        <f>IF(ISNUMBER(Tabel1[[#This Row],[Freq 1]]),Tabel1[[#This Row],[Freq 1]]*Tabel1[[#This Row],[Prijs 1]],0)</f>
        <v>0</v>
      </c>
      <c r="AQ228" s="124">
        <f>IF(ISNUMBER(Tabel1[[#This Row],[Freq 2]]),Tabel1[[#This Row],[Freq 2]]*Tabel1[[#This Row],[Prijs 2]],0)</f>
        <v>0</v>
      </c>
      <c r="AR228" s="124">
        <f>IF(ISNUMBER(Tabel1[[#This Row],[Freq 3]]),Tabel1[[#This Row],[Freq 3]]*Tabel1[[#This Row],[Prijs 3]],0)</f>
        <v>0</v>
      </c>
      <c r="AS228" s="124">
        <f>IF(ISNUMBER(Tabel1[[#This Row],[Freq 4]]),Tabel1[[#This Row],[Freq 4]]*Tabel1[[#This Row],[Prijs 4]],0)</f>
        <v>0</v>
      </c>
      <c r="AT228" s="125">
        <f>SUM(Tabel1[[#This Row],[Totaal 1]:[Totaal 4]])</f>
        <v>0</v>
      </c>
    </row>
    <row r="229" spans="1:46" ht="14.25" customHeight="1" x14ac:dyDescent="0.2">
      <c r="A229" s="113">
        <v>2</v>
      </c>
      <c r="B229" s="32" t="s">
        <v>357</v>
      </c>
      <c r="C229" s="111" t="s">
        <v>358</v>
      </c>
      <c r="D229" s="32" t="s">
        <v>70</v>
      </c>
      <c r="E229" s="32">
        <v>11465</v>
      </c>
      <c r="F229" s="32" t="s">
        <v>560</v>
      </c>
      <c r="G229" s="32" t="s">
        <v>79</v>
      </c>
      <c r="H229" s="112" t="str">
        <f>_xlfn.XLOOKUP(Tabel1[[#This Row],[NLSfB]],OpnameTabel[NL-SfB],OpnameTabel[Omschrijving],"",0,1)</f>
        <v>Elektrische boiler</v>
      </c>
      <c r="I229" s="32" t="str">
        <f>_xlfn.XLOOKUP(Tabel1[[#This Row],[NLSfB]],OpnameTabel[NL-SfB],OpnameTabel[Categorie],"",0,1)</f>
        <v>Water</v>
      </c>
      <c r="J229" s="32" t="s">
        <v>402</v>
      </c>
      <c r="L229" s="32">
        <v>1</v>
      </c>
      <c r="M229" s="32">
        <v>2016</v>
      </c>
      <c r="N229" s="32" t="s">
        <v>561</v>
      </c>
      <c r="O229" s="32" t="s">
        <v>82</v>
      </c>
      <c r="P229" s="32" t="str">
        <f>_xlfn.XLOOKUP(Tabel1[[#This Row],[NLSfB]],OpnameTabel[NL-SfB],OpnameTabel[Kenmerkvraag 4],"",0,1)&amp;""</f>
        <v>Inhoud [L]</v>
      </c>
      <c r="Q229" s="33" t="s">
        <v>474</v>
      </c>
      <c r="R229" s="33" t="str">
        <f>_xlfn.XLOOKUP(Tabel1[[#This Row],[NLSfB]],OpnameTabel[NL-SfB],OpnameTabel[Kenmerkvraag 5],"",0,1)&amp;""</f>
        <v>Vermogen [kW]</v>
      </c>
      <c r="S229" s="33">
        <v>2.2000000000000002</v>
      </c>
      <c r="T229" s="33" t="str">
        <f>_xlfn.XLOOKUP(Tabel1[[#This Row],[NLSfB]],OpnameTabel[NL-SfB],OpnameTabel[Kenmerkvraag 6],"",0,1)&amp;""</f>
        <v/>
      </c>
      <c r="V229" s="33" t="str">
        <f>_xlfn.XLOOKUP(Tabel1[[#This Row],[NLSfB]],OpnameTabel[NL-SfB],OpnameTabel[Kenmerkvraag 7],"",0,1)&amp;""</f>
        <v/>
      </c>
      <c r="X229" s="33" t="str">
        <f>_xlfn.XLOOKUP(Tabel1[[#This Row],[NLSfB]],OpnameTabel[NL-SfB],OpnameTabel[Kenmerkvraag 8],"",0,1)&amp;""</f>
        <v/>
      </c>
      <c r="Z229" s="33" t="str">
        <f>_xlfn.XLOOKUP(Tabel1[[#This Row],[NLSfB]],OpnameTabel[NL-SfB],OpnameTabel[Kenmerkvraag 9],"",0,1)&amp;""</f>
        <v/>
      </c>
      <c r="AB229" s="33" t="str">
        <f>_xlfn.XLOOKUP(Tabel1[[#This Row],[NLSfB]],OpnameTabel[NL-SfB],OpnameTabel[Kenmerkvraag 10],"",0,1)&amp;""</f>
        <v/>
      </c>
      <c r="AD229" s="120" t="str">
        <f>_xlfn.XLOOKUP(Tabel1[[#This Row],[NLSfB]],OpnameTabel[NL-SfB],OpnameTabel[PPO1],"",0,1)&amp;""</f>
        <v>WTR030-A</v>
      </c>
      <c r="AE229" s="112">
        <f>IF((LEN(Tabel1[[#This Row],[PPO code 1]])&lt;1),"",_xlfn.XLOOKUP(Tabel1[[#This Row],[PPO code 1]],Activiteitenoverzicht[PO - code],Activiteitenoverzicht[Jaar- freq],0))</f>
        <v>1</v>
      </c>
      <c r="AF229" s="121"/>
      <c r="AG229" s="122" t="str">
        <f>_xlfn.XLOOKUP(Tabel1[[#This Row],[NLSfB]],OpnameTabel[NL-SfB],OpnameTabel[PPO2],"",0,1)&amp;""</f>
        <v/>
      </c>
      <c r="AH229" s="111" t="str">
        <f>IF((LEN(Tabel1[[#This Row],[PPO code 2]])&lt;1),"",_xlfn.XLOOKUP(Tabel1[[#This Row],[PPO code 2]],Activiteitenoverzicht[PO - code],Activiteitenoverzicht[Jaar- freq],0))</f>
        <v/>
      </c>
      <c r="AI229" s="121"/>
      <c r="AJ229" s="122" t="str">
        <f>_xlfn.XLOOKUP(Tabel1[[#This Row],[NLSfB]],OpnameTabel[NL-SfB],OpnameTabel[PPO3],"",0,1)&amp;""</f>
        <v/>
      </c>
      <c r="AK229" s="111" t="str">
        <f>IF((LEN(Tabel1[[#This Row],[PPO code 3]])&lt;1),"",_xlfn.XLOOKUP(Tabel1[[#This Row],[PPO code 3]],Activiteitenoverzicht[PO - code],Activiteitenoverzicht[Jaar- freq],0))</f>
        <v/>
      </c>
      <c r="AL229" s="121"/>
      <c r="AM229" s="122" t="str">
        <f>_xlfn.XLOOKUP(Tabel1[[#This Row],[NLSfB]],OpnameTabel[NL-SfB],OpnameTabel[PPO4],"",0,1)&amp;""</f>
        <v/>
      </c>
      <c r="AN229" s="111" t="str">
        <f>IF((LEN(Tabel1[[#This Row],[PPO code 4]])&lt;1),"",_xlfn.XLOOKUP(Tabel1[[#This Row],[PPO code 4]],Activiteitenoverzicht[PO - code],Activiteitenoverzicht[Jaar- freq],0))</f>
        <v/>
      </c>
      <c r="AO229" s="121"/>
      <c r="AP229" s="123">
        <f>IF(ISNUMBER(Tabel1[[#This Row],[Freq 1]]),Tabel1[[#This Row],[Freq 1]]*Tabel1[[#This Row],[Prijs 1]],0)</f>
        <v>0</v>
      </c>
      <c r="AQ229" s="124">
        <f>IF(ISNUMBER(Tabel1[[#This Row],[Freq 2]]),Tabel1[[#This Row],[Freq 2]]*Tabel1[[#This Row],[Prijs 2]],0)</f>
        <v>0</v>
      </c>
      <c r="AR229" s="124">
        <f>IF(ISNUMBER(Tabel1[[#This Row],[Freq 3]]),Tabel1[[#This Row],[Freq 3]]*Tabel1[[#This Row],[Prijs 3]],0)</f>
        <v>0</v>
      </c>
      <c r="AS229" s="124">
        <f>IF(ISNUMBER(Tabel1[[#This Row],[Freq 4]]),Tabel1[[#This Row],[Freq 4]]*Tabel1[[#This Row],[Prijs 4]],0)</f>
        <v>0</v>
      </c>
      <c r="AT229" s="125">
        <f>SUM(Tabel1[[#This Row],[Totaal 1]:[Totaal 4]])</f>
        <v>0</v>
      </c>
    </row>
    <row r="230" spans="1:46" ht="14.25" customHeight="1" x14ac:dyDescent="0.2">
      <c r="A230" s="113">
        <v>2</v>
      </c>
      <c r="B230" s="32" t="s">
        <v>357</v>
      </c>
      <c r="C230" s="111" t="s">
        <v>358</v>
      </c>
      <c r="D230" s="32" t="s">
        <v>70</v>
      </c>
      <c r="E230" s="32">
        <v>11465</v>
      </c>
      <c r="F230" s="32" t="s">
        <v>562</v>
      </c>
      <c r="G230" s="32" t="s">
        <v>563</v>
      </c>
      <c r="H230" s="112" t="str">
        <f>_xlfn.XLOOKUP(Tabel1[[#This Row],[NLSfB]],OpnameTabel[NL-SfB],OpnameTabel[Omschrijving],"",0,1)</f>
        <v>Gasinstallatie aardgas</v>
      </c>
      <c r="I230" s="32" t="str">
        <f>_xlfn.XLOOKUP(Tabel1[[#This Row],[NLSfB]],OpnameTabel[NL-SfB],OpnameTabel[Categorie],"",0,1)</f>
        <v>Gassen</v>
      </c>
      <c r="J230" s="32" t="s">
        <v>224</v>
      </c>
      <c r="K230" s="32" t="s">
        <v>564</v>
      </c>
      <c r="L230" s="32">
        <v>1</v>
      </c>
      <c r="M230" s="32">
        <v>2006</v>
      </c>
      <c r="N230" s="32" t="s">
        <v>77</v>
      </c>
      <c r="O230" s="32" t="s">
        <v>77</v>
      </c>
      <c r="P230" s="32" t="str">
        <f>_xlfn.XLOOKUP(Tabel1[[#This Row],[NLSfB]],OpnameTabel[NL-SfB],OpnameTabel[Kenmerkvraag 4],"",0,1)&amp;""</f>
        <v>Leidinglengte [m]</v>
      </c>
      <c r="Q230" s="33">
        <v>150</v>
      </c>
      <c r="R230" s="33" t="str">
        <f>_xlfn.XLOOKUP(Tabel1[[#This Row],[NLSfB]],OpnameTabel[NL-SfB],OpnameTabel[Kenmerkvraag 5],"",0,1)&amp;""</f>
        <v>Nom. debiet gas [m3/h]</v>
      </c>
      <c r="S230" s="33" t="s">
        <v>77</v>
      </c>
      <c r="T230" s="33" t="str">
        <f>_xlfn.XLOOKUP(Tabel1[[#This Row],[NLSfB]],OpnameTabel[NL-SfB],OpnameTabel[Kenmerkvraag 6],"",0,1)&amp;""</f>
        <v>Verbruiksaansl. [stuks]</v>
      </c>
      <c r="U230" s="33">
        <v>8</v>
      </c>
      <c r="V230" s="33" t="str">
        <f>_xlfn.XLOOKUP(Tabel1[[#This Row],[NLSfB]],OpnameTabel[NL-SfB],OpnameTabel[Kenmerkvraag 7],"",0,1)&amp;""</f>
        <v/>
      </c>
      <c r="X230" s="33" t="str">
        <f>_xlfn.XLOOKUP(Tabel1[[#This Row],[NLSfB]],OpnameTabel[NL-SfB],OpnameTabel[Kenmerkvraag 8],"",0,1)&amp;""</f>
        <v/>
      </c>
      <c r="Z230" s="33" t="str">
        <f>_xlfn.XLOOKUP(Tabel1[[#This Row],[NLSfB]],OpnameTabel[NL-SfB],OpnameTabel[Kenmerkvraag 9],"",0,1)&amp;""</f>
        <v/>
      </c>
      <c r="AB230" s="33" t="str">
        <f>_xlfn.XLOOKUP(Tabel1[[#This Row],[NLSfB]],OpnameTabel[NL-SfB],OpnameTabel[Kenmerkvraag 10],"",0,1)&amp;""</f>
        <v/>
      </c>
      <c r="AD230" s="120" t="str">
        <f>_xlfn.XLOOKUP(Tabel1[[#This Row],[NLSfB]],OpnameTabel[NL-SfB],OpnameTabel[PPO1],"",0,1)&amp;""</f>
        <v>GAL010-A</v>
      </c>
      <c r="AE230" s="112">
        <f>IF((LEN(Tabel1[[#This Row],[PPO code 1]])&lt;1),"",_xlfn.XLOOKUP(Tabel1[[#This Row],[PPO code 1]],Activiteitenoverzicht[PO - code],Activiteitenoverzicht[Jaar- freq],0))</f>
        <v>1</v>
      </c>
      <c r="AF230" s="121"/>
      <c r="AG230" s="122" t="str">
        <f>_xlfn.XLOOKUP(Tabel1[[#This Row],[NLSfB]],OpnameTabel[NL-SfB],OpnameTabel[PPO2],"",0,1)&amp;""</f>
        <v>GAL010-K</v>
      </c>
      <c r="AH230" s="111">
        <f>IF((LEN(Tabel1[[#This Row],[PPO code 2]])&lt;1),"",_xlfn.XLOOKUP(Tabel1[[#This Row],[PPO code 2]],Activiteitenoverzicht[PO - code],Activiteitenoverzicht[Jaar- freq],0))</f>
        <v>0.25</v>
      </c>
      <c r="AI230" s="121"/>
      <c r="AJ230" s="122" t="str">
        <f>_xlfn.XLOOKUP(Tabel1[[#This Row],[NLSfB]],OpnameTabel[NL-SfB],OpnameTabel[PPO3],"",0,1)&amp;""</f>
        <v/>
      </c>
      <c r="AK230" s="111" t="str">
        <f>IF((LEN(Tabel1[[#This Row],[PPO code 3]])&lt;1),"",_xlfn.XLOOKUP(Tabel1[[#This Row],[PPO code 3]],Activiteitenoverzicht[PO - code],Activiteitenoverzicht[Jaar- freq],0))</f>
        <v/>
      </c>
      <c r="AL230" s="121"/>
      <c r="AM230" s="122" t="str">
        <f>_xlfn.XLOOKUP(Tabel1[[#This Row],[NLSfB]],OpnameTabel[NL-SfB],OpnameTabel[PPO4],"",0,1)&amp;""</f>
        <v/>
      </c>
      <c r="AN230" s="111" t="str">
        <f>IF((LEN(Tabel1[[#This Row],[PPO code 4]])&lt;1),"",_xlfn.XLOOKUP(Tabel1[[#This Row],[PPO code 4]],Activiteitenoverzicht[PO - code],Activiteitenoverzicht[Jaar- freq],0))</f>
        <v/>
      </c>
      <c r="AO230" s="121"/>
      <c r="AP230" s="123">
        <f>IF(ISNUMBER(Tabel1[[#This Row],[Freq 1]]),Tabel1[[#This Row],[Freq 1]]*Tabel1[[#This Row],[Prijs 1]],0)</f>
        <v>0</v>
      </c>
      <c r="AQ230" s="124">
        <f>IF(ISNUMBER(Tabel1[[#This Row],[Freq 2]]),Tabel1[[#This Row],[Freq 2]]*Tabel1[[#This Row],[Prijs 2]],0)</f>
        <v>0</v>
      </c>
      <c r="AR230" s="124">
        <f>IF(ISNUMBER(Tabel1[[#This Row],[Freq 3]]),Tabel1[[#This Row],[Freq 3]]*Tabel1[[#This Row],[Prijs 3]],0)</f>
        <v>0</v>
      </c>
      <c r="AS230" s="124">
        <f>IF(ISNUMBER(Tabel1[[#This Row],[Freq 4]]),Tabel1[[#This Row],[Freq 4]]*Tabel1[[#This Row],[Prijs 4]],0)</f>
        <v>0</v>
      </c>
      <c r="AT230" s="125">
        <f>SUM(Tabel1[[#This Row],[Totaal 1]:[Totaal 4]])</f>
        <v>0</v>
      </c>
    </row>
    <row r="231" spans="1:46" ht="14.25" customHeight="1" x14ac:dyDescent="0.2">
      <c r="A231" s="113">
        <v>2</v>
      </c>
      <c r="B231" s="32" t="s">
        <v>357</v>
      </c>
      <c r="C231" s="111" t="s">
        <v>358</v>
      </c>
      <c r="D231" s="32" t="s">
        <v>70</v>
      </c>
      <c r="E231" s="32">
        <v>11465</v>
      </c>
      <c r="F231" s="32" t="s">
        <v>565</v>
      </c>
      <c r="G231" s="32" t="s">
        <v>209</v>
      </c>
      <c r="H231" s="112" t="str">
        <f>_xlfn.XLOOKUP(Tabel1[[#This Row],[NLSfB]],OpnameTabel[NL-SfB],OpnameTabel[Omschrijving],"",0,1)</f>
        <v>Lichtmast</v>
      </c>
      <c r="I231" s="32" t="str">
        <f>_xlfn.XLOOKUP(Tabel1[[#This Row],[NLSfB]],OpnameTabel[NL-SfB],OpnameTabel[Categorie],"",0,1)</f>
        <v>Terrein</v>
      </c>
      <c r="J231" s="32" t="s">
        <v>204</v>
      </c>
      <c r="L231" s="32">
        <v>4</v>
      </c>
      <c r="M231" s="32">
        <v>2006</v>
      </c>
      <c r="N231" s="32" t="s">
        <v>77</v>
      </c>
      <c r="O231" s="32" t="s">
        <v>77</v>
      </c>
      <c r="P231" s="32" t="str">
        <f>_xlfn.XLOOKUP(Tabel1[[#This Row],[NLSfB]],OpnameTabel[NL-SfB],OpnameTabel[Kenmerkvraag 4],"",0,1)&amp;""</f>
        <v>Uitvoering</v>
      </c>
      <c r="Q231" s="33" t="s">
        <v>77</v>
      </c>
      <c r="R231" s="33" t="str">
        <f>_xlfn.XLOOKUP(Tabel1[[#This Row],[NLSfB]],OpnameTabel[NL-SfB],OpnameTabel[Kenmerkvraag 5],"",0,1)&amp;""</f>
        <v>Lichtbrontype</v>
      </c>
      <c r="S231" s="33" t="s">
        <v>77</v>
      </c>
      <c r="T231" s="33" t="str">
        <f>_xlfn.XLOOKUP(Tabel1[[#This Row],[NLSfB]],OpnameTabel[NL-SfB],OpnameTabel[Kenmerkvraag 6],"",0,1)&amp;""</f>
        <v>Vermogen per eenheid [W]</v>
      </c>
      <c r="U231" s="33" t="s">
        <v>77</v>
      </c>
      <c r="V231" s="33" t="str">
        <f>_xlfn.XLOOKUP(Tabel1[[#This Row],[NLSfB]],OpnameTabel[NL-SfB],OpnameTabel[Kenmerkvraag 7],"",0,1)&amp;""</f>
        <v>Armaturen op mast [stuks]</v>
      </c>
      <c r="W231" s="33">
        <v>14</v>
      </c>
      <c r="X231" s="33" t="str">
        <f>_xlfn.XLOOKUP(Tabel1[[#This Row],[NLSfB]],OpnameTabel[NL-SfB],OpnameTabel[Kenmerkvraag 8],"",0,1)&amp;""</f>
        <v/>
      </c>
      <c r="Z231" s="33" t="str">
        <f>_xlfn.XLOOKUP(Tabel1[[#This Row],[NLSfB]],OpnameTabel[NL-SfB],OpnameTabel[Kenmerkvraag 9],"",0,1)&amp;""</f>
        <v/>
      </c>
      <c r="AB231" s="33" t="str">
        <f>_xlfn.XLOOKUP(Tabel1[[#This Row],[NLSfB]],OpnameTabel[NL-SfB],OpnameTabel[Kenmerkvraag 10],"",0,1)&amp;""</f>
        <v/>
      </c>
      <c r="AD231" s="120" t="str">
        <f>_xlfn.XLOOKUP(Tabel1[[#This Row],[NLSfB]],OpnameTabel[NL-SfB],OpnameTabel[PPO1],"",0,1)&amp;""</f>
        <v>SIG100-A</v>
      </c>
      <c r="AE231" s="112">
        <f>IF((LEN(Tabel1[[#This Row],[PPO code 1]])&lt;1),"",_xlfn.XLOOKUP(Tabel1[[#This Row],[PPO code 1]],Activiteitenoverzicht[PO - code],Activiteitenoverzicht[Jaar- freq],0))</f>
        <v>2</v>
      </c>
      <c r="AF231" s="121"/>
      <c r="AG231" s="122" t="str">
        <f>_xlfn.XLOOKUP(Tabel1[[#This Row],[NLSfB]],OpnameTabel[NL-SfB],OpnameTabel[PPO2],"",0,1)&amp;""</f>
        <v/>
      </c>
      <c r="AH231" s="111" t="str">
        <f>IF((LEN(Tabel1[[#This Row],[PPO code 2]])&lt;1),"",_xlfn.XLOOKUP(Tabel1[[#This Row],[PPO code 2]],Activiteitenoverzicht[PO - code],Activiteitenoverzicht[Jaar- freq],0))</f>
        <v/>
      </c>
      <c r="AI231" s="121"/>
      <c r="AJ231" s="122" t="str">
        <f>_xlfn.XLOOKUP(Tabel1[[#This Row],[NLSfB]],OpnameTabel[NL-SfB],OpnameTabel[PPO3],"",0,1)&amp;""</f>
        <v/>
      </c>
      <c r="AK231" s="111" t="str">
        <f>IF((LEN(Tabel1[[#This Row],[PPO code 3]])&lt;1),"",_xlfn.XLOOKUP(Tabel1[[#This Row],[PPO code 3]],Activiteitenoverzicht[PO - code],Activiteitenoverzicht[Jaar- freq],0))</f>
        <v/>
      </c>
      <c r="AL231" s="121"/>
      <c r="AM231" s="122" t="str">
        <f>_xlfn.XLOOKUP(Tabel1[[#This Row],[NLSfB]],OpnameTabel[NL-SfB],OpnameTabel[PPO4],"",0,1)&amp;""</f>
        <v/>
      </c>
      <c r="AN231" s="111" t="str">
        <f>IF((LEN(Tabel1[[#This Row],[PPO code 4]])&lt;1),"",_xlfn.XLOOKUP(Tabel1[[#This Row],[PPO code 4]],Activiteitenoverzicht[PO - code],Activiteitenoverzicht[Jaar- freq],0))</f>
        <v/>
      </c>
      <c r="AO231" s="121"/>
      <c r="AP231" s="123">
        <f>IF(ISNUMBER(Tabel1[[#This Row],[Freq 1]]),Tabel1[[#This Row],[Freq 1]]*Tabel1[[#This Row],[Prijs 1]],0)</f>
        <v>0</v>
      </c>
      <c r="AQ231" s="124">
        <f>IF(ISNUMBER(Tabel1[[#This Row],[Freq 2]]),Tabel1[[#This Row],[Freq 2]]*Tabel1[[#This Row],[Prijs 2]],0)</f>
        <v>0</v>
      </c>
      <c r="AR231" s="124">
        <f>IF(ISNUMBER(Tabel1[[#This Row],[Freq 3]]),Tabel1[[#This Row],[Freq 3]]*Tabel1[[#This Row],[Prijs 3]],0)</f>
        <v>0</v>
      </c>
      <c r="AS231" s="124">
        <f>IF(ISNUMBER(Tabel1[[#This Row],[Freq 4]]),Tabel1[[#This Row],[Freq 4]]*Tabel1[[#This Row],[Prijs 4]],0)</f>
        <v>0</v>
      </c>
      <c r="AT231" s="125">
        <f>SUM(Tabel1[[#This Row],[Totaal 1]:[Totaal 4]])</f>
        <v>0</v>
      </c>
    </row>
    <row r="232" spans="1:46" ht="14.25" customHeight="1" x14ac:dyDescent="0.2">
      <c r="A232" s="113">
        <v>2</v>
      </c>
      <c r="B232" s="32" t="s">
        <v>357</v>
      </c>
      <c r="C232" s="111" t="s">
        <v>358</v>
      </c>
      <c r="D232" s="32" t="s">
        <v>70</v>
      </c>
      <c r="E232" s="32">
        <v>11465</v>
      </c>
      <c r="F232" s="32" t="s">
        <v>566</v>
      </c>
      <c r="G232" s="32" t="s">
        <v>209</v>
      </c>
      <c r="H232" s="112" t="str">
        <f>_xlfn.XLOOKUP(Tabel1[[#This Row],[NLSfB]],OpnameTabel[NL-SfB],OpnameTabel[Omschrijving],"",0,1)</f>
        <v>Lichtmast</v>
      </c>
      <c r="I232" s="32" t="str">
        <f>_xlfn.XLOOKUP(Tabel1[[#This Row],[NLSfB]],OpnameTabel[NL-SfB],OpnameTabel[Categorie],"",0,1)</f>
        <v>Terrein</v>
      </c>
      <c r="J232" s="32" t="s">
        <v>204</v>
      </c>
      <c r="L232" s="32">
        <v>5</v>
      </c>
      <c r="M232" s="32">
        <v>2016</v>
      </c>
      <c r="N232" s="32" t="s">
        <v>77</v>
      </c>
      <c r="O232" s="32" t="s">
        <v>77</v>
      </c>
      <c r="P232" s="32" t="str">
        <f>_xlfn.XLOOKUP(Tabel1[[#This Row],[NLSfB]],OpnameTabel[NL-SfB],OpnameTabel[Kenmerkvraag 4],"",0,1)&amp;""</f>
        <v>Uitvoering</v>
      </c>
      <c r="Q232" s="33" t="s">
        <v>77</v>
      </c>
      <c r="R232" s="33" t="str">
        <f>_xlfn.XLOOKUP(Tabel1[[#This Row],[NLSfB]],OpnameTabel[NL-SfB],OpnameTabel[Kenmerkvraag 5],"",0,1)&amp;""</f>
        <v>Lichtbrontype</v>
      </c>
      <c r="S232" s="33" t="s">
        <v>525</v>
      </c>
      <c r="T232" s="33" t="str">
        <f>_xlfn.XLOOKUP(Tabel1[[#This Row],[NLSfB]],OpnameTabel[NL-SfB],OpnameTabel[Kenmerkvraag 6],"",0,1)&amp;""</f>
        <v>Vermogen per eenheid [W]</v>
      </c>
      <c r="U232" s="33" t="s">
        <v>77</v>
      </c>
      <c r="V232" s="33" t="str">
        <f>_xlfn.XLOOKUP(Tabel1[[#This Row],[NLSfB]],OpnameTabel[NL-SfB],OpnameTabel[Kenmerkvraag 7],"",0,1)&amp;""</f>
        <v>Armaturen op mast [stuks]</v>
      </c>
      <c r="W232" s="33">
        <v>5</v>
      </c>
      <c r="X232" s="33" t="str">
        <f>_xlfn.XLOOKUP(Tabel1[[#This Row],[NLSfB]],OpnameTabel[NL-SfB],OpnameTabel[Kenmerkvraag 8],"",0,1)&amp;""</f>
        <v/>
      </c>
      <c r="Z232" s="33" t="str">
        <f>_xlfn.XLOOKUP(Tabel1[[#This Row],[NLSfB]],OpnameTabel[NL-SfB],OpnameTabel[Kenmerkvraag 9],"",0,1)&amp;""</f>
        <v/>
      </c>
      <c r="AB232" s="33" t="str">
        <f>_xlfn.XLOOKUP(Tabel1[[#This Row],[NLSfB]],OpnameTabel[NL-SfB],OpnameTabel[Kenmerkvraag 10],"",0,1)&amp;""</f>
        <v/>
      </c>
      <c r="AD232" s="120" t="str">
        <f>_xlfn.XLOOKUP(Tabel1[[#This Row],[NLSfB]],OpnameTabel[NL-SfB],OpnameTabel[PPO1],"",0,1)&amp;""</f>
        <v>SIG100-A</v>
      </c>
      <c r="AE232" s="112">
        <f>IF((LEN(Tabel1[[#This Row],[PPO code 1]])&lt;1),"",_xlfn.XLOOKUP(Tabel1[[#This Row],[PPO code 1]],Activiteitenoverzicht[PO - code],Activiteitenoverzicht[Jaar- freq],0))</f>
        <v>2</v>
      </c>
      <c r="AF232" s="121"/>
      <c r="AG232" s="122" t="str">
        <f>_xlfn.XLOOKUP(Tabel1[[#This Row],[NLSfB]],OpnameTabel[NL-SfB],OpnameTabel[PPO2],"",0,1)&amp;""</f>
        <v/>
      </c>
      <c r="AH232" s="111" t="str">
        <f>IF((LEN(Tabel1[[#This Row],[PPO code 2]])&lt;1),"",_xlfn.XLOOKUP(Tabel1[[#This Row],[PPO code 2]],Activiteitenoverzicht[PO - code],Activiteitenoverzicht[Jaar- freq],0))</f>
        <v/>
      </c>
      <c r="AI232" s="121"/>
      <c r="AJ232" s="122" t="str">
        <f>_xlfn.XLOOKUP(Tabel1[[#This Row],[NLSfB]],OpnameTabel[NL-SfB],OpnameTabel[PPO3],"",0,1)&amp;""</f>
        <v/>
      </c>
      <c r="AK232" s="111" t="str">
        <f>IF((LEN(Tabel1[[#This Row],[PPO code 3]])&lt;1),"",_xlfn.XLOOKUP(Tabel1[[#This Row],[PPO code 3]],Activiteitenoverzicht[PO - code],Activiteitenoverzicht[Jaar- freq],0))</f>
        <v/>
      </c>
      <c r="AL232" s="121"/>
      <c r="AM232" s="122" t="str">
        <f>_xlfn.XLOOKUP(Tabel1[[#This Row],[NLSfB]],OpnameTabel[NL-SfB],OpnameTabel[PPO4],"",0,1)&amp;""</f>
        <v/>
      </c>
      <c r="AN232" s="111" t="str">
        <f>IF((LEN(Tabel1[[#This Row],[PPO code 4]])&lt;1),"",_xlfn.XLOOKUP(Tabel1[[#This Row],[PPO code 4]],Activiteitenoverzicht[PO - code],Activiteitenoverzicht[Jaar- freq],0))</f>
        <v/>
      </c>
      <c r="AO232" s="121"/>
      <c r="AP232" s="123">
        <f>IF(ISNUMBER(Tabel1[[#This Row],[Freq 1]]),Tabel1[[#This Row],[Freq 1]]*Tabel1[[#This Row],[Prijs 1]],0)</f>
        <v>0</v>
      </c>
      <c r="AQ232" s="124">
        <f>IF(ISNUMBER(Tabel1[[#This Row],[Freq 2]]),Tabel1[[#This Row],[Freq 2]]*Tabel1[[#This Row],[Prijs 2]],0)</f>
        <v>0</v>
      </c>
      <c r="AR232" s="124">
        <f>IF(ISNUMBER(Tabel1[[#This Row],[Freq 3]]),Tabel1[[#This Row],[Freq 3]]*Tabel1[[#This Row],[Prijs 3]],0)</f>
        <v>0</v>
      </c>
      <c r="AS232" s="124">
        <f>IF(ISNUMBER(Tabel1[[#This Row],[Freq 4]]),Tabel1[[#This Row],[Freq 4]]*Tabel1[[#This Row],[Prijs 4]],0)</f>
        <v>0</v>
      </c>
      <c r="AT232" s="125">
        <f>SUM(Tabel1[[#This Row],[Totaal 1]:[Totaal 4]])</f>
        <v>0</v>
      </c>
    </row>
    <row r="233" spans="1:46" ht="14.25" customHeight="1" x14ac:dyDescent="0.2">
      <c r="A233" s="113">
        <v>2</v>
      </c>
      <c r="B233" s="32" t="s">
        <v>357</v>
      </c>
      <c r="C233" s="111" t="s">
        <v>358</v>
      </c>
      <c r="D233" s="32" t="s">
        <v>70</v>
      </c>
      <c r="E233" s="32">
        <v>11465</v>
      </c>
      <c r="F233" s="32" t="s">
        <v>567</v>
      </c>
      <c r="G233" s="32" t="s">
        <v>218</v>
      </c>
      <c r="H233" s="112" t="str">
        <f>_xlfn.XLOOKUP(Tabel1[[#This Row],[NLSfB]],OpnameTabel[NL-SfB],OpnameTabel[Omschrijving],"",0,1)</f>
        <v>Armaturen buitenverlichting/gevelverlichting</v>
      </c>
      <c r="I233" s="32" t="str">
        <f>_xlfn.XLOOKUP(Tabel1[[#This Row],[NLSfB]],OpnameTabel[NL-SfB],OpnameTabel[Categorie],"",0,1)</f>
        <v>Terrein</v>
      </c>
      <c r="J233" s="32" t="s">
        <v>219</v>
      </c>
      <c r="L233" s="32">
        <v>13</v>
      </c>
      <c r="M233" s="32">
        <v>2006</v>
      </c>
      <c r="N233" s="32" t="s">
        <v>77</v>
      </c>
      <c r="O233" s="32" t="s">
        <v>77</v>
      </c>
      <c r="P233" s="32" t="str">
        <f>_xlfn.XLOOKUP(Tabel1[[#This Row],[NLSfB]],OpnameTabel[NL-SfB],OpnameTabel[Kenmerkvraag 4],"",0,1)&amp;""</f>
        <v>Lichtbrontype</v>
      </c>
      <c r="Q233" s="33" t="s">
        <v>568</v>
      </c>
      <c r="R233" s="33" t="str">
        <f>_xlfn.XLOOKUP(Tabel1[[#This Row],[NLSfB]],OpnameTabel[NL-SfB],OpnameTabel[Kenmerkvraag 5],"",0,1)&amp;""</f>
        <v>Armaturen [stuks]</v>
      </c>
      <c r="S233" s="33" t="s">
        <v>77</v>
      </c>
      <c r="T233" s="33" t="str">
        <f>_xlfn.XLOOKUP(Tabel1[[#This Row],[NLSfB]],OpnameTabel[NL-SfB],OpnameTabel[Kenmerkvraag 6],"",0,1)&amp;""</f>
        <v>Vermogen per eenheid [W]</v>
      </c>
      <c r="U233" s="33" t="s">
        <v>77</v>
      </c>
      <c r="V233" s="33" t="str">
        <f>_xlfn.XLOOKUP(Tabel1[[#This Row],[NLSfB]],OpnameTabel[NL-SfB],OpnameTabel[Kenmerkvraag 7],"",0,1)&amp;""</f>
        <v/>
      </c>
      <c r="X233" s="33" t="str">
        <f>_xlfn.XLOOKUP(Tabel1[[#This Row],[NLSfB]],OpnameTabel[NL-SfB],OpnameTabel[Kenmerkvraag 8],"",0,1)&amp;""</f>
        <v/>
      </c>
      <c r="Z233" s="33" t="str">
        <f>_xlfn.XLOOKUP(Tabel1[[#This Row],[NLSfB]],OpnameTabel[NL-SfB],OpnameTabel[Kenmerkvraag 9],"",0,1)&amp;""</f>
        <v/>
      </c>
      <c r="AB233" s="33" t="str">
        <f>_xlfn.XLOOKUP(Tabel1[[#This Row],[NLSfB]],OpnameTabel[NL-SfB],OpnameTabel[Kenmerkvraag 10],"",0,1)&amp;""</f>
        <v/>
      </c>
      <c r="AD233" s="120" t="str">
        <f>_xlfn.XLOOKUP(Tabel1[[#This Row],[NLSfB]],OpnameTabel[NL-SfB],OpnameTabel[PPO1],"",0,1)&amp;""</f>
        <v>LCHT010-A</v>
      </c>
      <c r="AE233" s="112">
        <f>IF((LEN(Tabel1[[#This Row],[PPO code 1]])&lt;1),"",_xlfn.XLOOKUP(Tabel1[[#This Row],[PPO code 1]],Activiteitenoverzicht[PO - code],Activiteitenoverzicht[Jaar- freq],0))</f>
        <v>1</v>
      </c>
      <c r="AF233" s="121"/>
      <c r="AG233" s="122" t="str">
        <f>_xlfn.XLOOKUP(Tabel1[[#This Row],[NLSfB]],OpnameTabel[NL-SfB],OpnameTabel[PPO2],"",0,1)&amp;""</f>
        <v/>
      </c>
      <c r="AH233" s="111" t="str">
        <f>IF((LEN(Tabel1[[#This Row],[PPO code 2]])&lt;1),"",_xlfn.XLOOKUP(Tabel1[[#This Row],[PPO code 2]],Activiteitenoverzicht[PO - code],Activiteitenoverzicht[Jaar- freq],0))</f>
        <v/>
      </c>
      <c r="AI233" s="121"/>
      <c r="AJ233" s="122" t="str">
        <f>_xlfn.XLOOKUP(Tabel1[[#This Row],[NLSfB]],OpnameTabel[NL-SfB],OpnameTabel[PPO3],"",0,1)&amp;""</f>
        <v/>
      </c>
      <c r="AK233" s="111" t="str">
        <f>IF((LEN(Tabel1[[#This Row],[PPO code 3]])&lt;1),"",_xlfn.XLOOKUP(Tabel1[[#This Row],[PPO code 3]],Activiteitenoverzicht[PO - code],Activiteitenoverzicht[Jaar- freq],0))</f>
        <v/>
      </c>
      <c r="AL233" s="121"/>
      <c r="AM233" s="122" t="str">
        <f>_xlfn.XLOOKUP(Tabel1[[#This Row],[NLSfB]],OpnameTabel[NL-SfB],OpnameTabel[PPO4],"",0,1)&amp;""</f>
        <v/>
      </c>
      <c r="AN233" s="111" t="str">
        <f>IF((LEN(Tabel1[[#This Row],[PPO code 4]])&lt;1),"",_xlfn.XLOOKUP(Tabel1[[#This Row],[PPO code 4]],Activiteitenoverzicht[PO - code],Activiteitenoverzicht[Jaar- freq],0))</f>
        <v/>
      </c>
      <c r="AO233" s="121"/>
      <c r="AP233" s="123">
        <f>IF(ISNUMBER(Tabel1[[#This Row],[Freq 1]]),Tabel1[[#This Row],[Freq 1]]*Tabel1[[#This Row],[Prijs 1]],0)</f>
        <v>0</v>
      </c>
      <c r="AQ233" s="124">
        <f>IF(ISNUMBER(Tabel1[[#This Row],[Freq 2]]),Tabel1[[#This Row],[Freq 2]]*Tabel1[[#This Row],[Prijs 2]],0)</f>
        <v>0</v>
      </c>
      <c r="AR233" s="124">
        <f>IF(ISNUMBER(Tabel1[[#This Row],[Freq 3]]),Tabel1[[#This Row],[Freq 3]]*Tabel1[[#This Row],[Prijs 3]],0)</f>
        <v>0</v>
      </c>
      <c r="AS233" s="124">
        <f>IF(ISNUMBER(Tabel1[[#This Row],[Freq 4]]),Tabel1[[#This Row],[Freq 4]]*Tabel1[[#This Row],[Prijs 4]],0)</f>
        <v>0</v>
      </c>
      <c r="AT233" s="125">
        <f>SUM(Tabel1[[#This Row],[Totaal 1]:[Totaal 4]])</f>
        <v>0</v>
      </c>
    </row>
    <row r="234" spans="1:46" ht="14.25" customHeight="1" x14ac:dyDescent="0.2">
      <c r="A234" s="113">
        <v>2</v>
      </c>
      <c r="B234" s="32" t="s">
        <v>357</v>
      </c>
      <c r="C234" s="111" t="s">
        <v>358</v>
      </c>
      <c r="D234" s="32" t="s">
        <v>70</v>
      </c>
      <c r="E234" s="32">
        <v>11465</v>
      </c>
      <c r="F234" s="32" t="s">
        <v>569</v>
      </c>
      <c r="G234" s="32" t="s">
        <v>218</v>
      </c>
      <c r="H234" s="112" t="str">
        <f>_xlfn.XLOOKUP(Tabel1[[#This Row],[NLSfB]],OpnameTabel[NL-SfB],OpnameTabel[Omschrijving],"",0,1)</f>
        <v>Armaturen buitenverlichting/gevelverlichting</v>
      </c>
      <c r="I234" s="32" t="str">
        <f>_xlfn.XLOOKUP(Tabel1[[#This Row],[NLSfB]],OpnameTabel[NL-SfB],OpnameTabel[Categorie],"",0,1)</f>
        <v>Terrein</v>
      </c>
      <c r="J234" s="32" t="s">
        <v>219</v>
      </c>
      <c r="L234" s="32">
        <v>3</v>
      </c>
      <c r="M234" s="32">
        <v>2018</v>
      </c>
      <c r="N234" s="32" t="s">
        <v>77</v>
      </c>
      <c r="O234" s="32" t="s">
        <v>77</v>
      </c>
      <c r="P234" s="32" t="str">
        <f>_xlfn.XLOOKUP(Tabel1[[#This Row],[NLSfB]],OpnameTabel[NL-SfB],OpnameTabel[Kenmerkvraag 4],"",0,1)&amp;""</f>
        <v>Lichtbrontype</v>
      </c>
      <c r="Q234" s="33" t="s">
        <v>525</v>
      </c>
      <c r="R234" s="33" t="str">
        <f>_xlfn.XLOOKUP(Tabel1[[#This Row],[NLSfB]],OpnameTabel[NL-SfB],OpnameTabel[Kenmerkvraag 5],"",0,1)&amp;""</f>
        <v>Armaturen [stuks]</v>
      </c>
      <c r="S234" s="33" t="s">
        <v>525</v>
      </c>
      <c r="T234" s="33" t="str">
        <f>_xlfn.XLOOKUP(Tabel1[[#This Row],[NLSfB]],OpnameTabel[NL-SfB],OpnameTabel[Kenmerkvraag 6],"",0,1)&amp;""</f>
        <v>Vermogen per eenheid [W]</v>
      </c>
      <c r="U234" s="33" t="s">
        <v>77</v>
      </c>
      <c r="V234" s="33" t="str">
        <f>_xlfn.XLOOKUP(Tabel1[[#This Row],[NLSfB]],OpnameTabel[NL-SfB],OpnameTabel[Kenmerkvraag 7],"",0,1)&amp;""</f>
        <v/>
      </c>
      <c r="X234" s="33" t="str">
        <f>_xlfn.XLOOKUP(Tabel1[[#This Row],[NLSfB]],OpnameTabel[NL-SfB],OpnameTabel[Kenmerkvraag 8],"",0,1)&amp;""</f>
        <v/>
      </c>
      <c r="Z234" s="33" t="str">
        <f>_xlfn.XLOOKUP(Tabel1[[#This Row],[NLSfB]],OpnameTabel[NL-SfB],OpnameTabel[Kenmerkvraag 9],"",0,1)&amp;""</f>
        <v/>
      </c>
      <c r="AB234" s="33" t="str">
        <f>_xlfn.XLOOKUP(Tabel1[[#This Row],[NLSfB]],OpnameTabel[NL-SfB],OpnameTabel[Kenmerkvraag 10],"",0,1)&amp;""</f>
        <v/>
      </c>
      <c r="AD234" s="120" t="str">
        <f>_xlfn.XLOOKUP(Tabel1[[#This Row],[NLSfB]],OpnameTabel[NL-SfB],OpnameTabel[PPO1],"",0,1)&amp;""</f>
        <v>LCHT010-A</v>
      </c>
      <c r="AE234" s="112">
        <f>IF((LEN(Tabel1[[#This Row],[PPO code 1]])&lt;1),"",_xlfn.XLOOKUP(Tabel1[[#This Row],[PPO code 1]],Activiteitenoverzicht[PO - code],Activiteitenoverzicht[Jaar- freq],0))</f>
        <v>1</v>
      </c>
      <c r="AF234" s="121"/>
      <c r="AG234" s="122" t="str">
        <f>_xlfn.XLOOKUP(Tabel1[[#This Row],[NLSfB]],OpnameTabel[NL-SfB],OpnameTabel[PPO2],"",0,1)&amp;""</f>
        <v/>
      </c>
      <c r="AH234" s="111" t="str">
        <f>IF((LEN(Tabel1[[#This Row],[PPO code 2]])&lt;1),"",_xlfn.XLOOKUP(Tabel1[[#This Row],[PPO code 2]],Activiteitenoverzicht[PO - code],Activiteitenoverzicht[Jaar- freq],0))</f>
        <v/>
      </c>
      <c r="AI234" s="121"/>
      <c r="AJ234" s="122" t="str">
        <f>_xlfn.XLOOKUP(Tabel1[[#This Row],[NLSfB]],OpnameTabel[NL-SfB],OpnameTabel[PPO3],"",0,1)&amp;""</f>
        <v/>
      </c>
      <c r="AK234" s="111" t="str">
        <f>IF((LEN(Tabel1[[#This Row],[PPO code 3]])&lt;1),"",_xlfn.XLOOKUP(Tabel1[[#This Row],[PPO code 3]],Activiteitenoverzicht[PO - code],Activiteitenoverzicht[Jaar- freq],0))</f>
        <v/>
      </c>
      <c r="AL234" s="121"/>
      <c r="AM234" s="122" t="str">
        <f>_xlfn.XLOOKUP(Tabel1[[#This Row],[NLSfB]],OpnameTabel[NL-SfB],OpnameTabel[PPO4],"",0,1)&amp;""</f>
        <v/>
      </c>
      <c r="AN234" s="111" t="str">
        <f>IF((LEN(Tabel1[[#This Row],[PPO code 4]])&lt;1),"",_xlfn.XLOOKUP(Tabel1[[#This Row],[PPO code 4]],Activiteitenoverzicht[PO - code],Activiteitenoverzicht[Jaar- freq],0))</f>
        <v/>
      </c>
      <c r="AO234" s="121"/>
      <c r="AP234" s="123">
        <f>IF(ISNUMBER(Tabel1[[#This Row],[Freq 1]]),Tabel1[[#This Row],[Freq 1]]*Tabel1[[#This Row],[Prijs 1]],0)</f>
        <v>0</v>
      </c>
      <c r="AQ234" s="124">
        <f>IF(ISNUMBER(Tabel1[[#This Row],[Freq 2]]),Tabel1[[#This Row],[Freq 2]]*Tabel1[[#This Row],[Prijs 2]],0)</f>
        <v>0</v>
      </c>
      <c r="AR234" s="124">
        <f>IF(ISNUMBER(Tabel1[[#This Row],[Freq 3]]),Tabel1[[#This Row],[Freq 3]]*Tabel1[[#This Row],[Prijs 3]],0)</f>
        <v>0</v>
      </c>
      <c r="AS234" s="124">
        <f>IF(ISNUMBER(Tabel1[[#This Row],[Freq 4]]),Tabel1[[#This Row],[Freq 4]]*Tabel1[[#This Row],[Prijs 4]],0)</f>
        <v>0</v>
      </c>
      <c r="AT234" s="125">
        <f>SUM(Tabel1[[#This Row],[Totaal 1]:[Totaal 4]])</f>
        <v>0</v>
      </c>
    </row>
    <row r="235" spans="1:46" ht="14.25" customHeight="1" x14ac:dyDescent="0.2">
      <c r="A235" s="113">
        <v>2</v>
      </c>
      <c r="B235" s="32" t="s">
        <v>357</v>
      </c>
      <c r="C235" s="111" t="s">
        <v>358</v>
      </c>
      <c r="D235" s="32" t="s">
        <v>70</v>
      </c>
      <c r="E235" s="32">
        <v>11465</v>
      </c>
      <c r="F235" s="32" t="s">
        <v>570</v>
      </c>
      <c r="G235" s="32" t="s">
        <v>230</v>
      </c>
      <c r="H235" s="112" t="str">
        <f>_xlfn.XLOOKUP(Tabel1[[#This Row],[NLSfB]],OpnameTabel[NL-SfB],OpnameTabel[Omschrijving],"",0,1)</f>
        <v>Verdeler/verzamelaar</v>
      </c>
      <c r="I235" s="32" t="str">
        <f>_xlfn.XLOOKUP(Tabel1[[#This Row],[NLSfB]],OpnameTabel[NL-SfB],OpnameTabel[Categorie],"",0,1)</f>
        <v>Koeling/verwarming</v>
      </c>
      <c r="J235" s="32" t="s">
        <v>107</v>
      </c>
      <c r="K235" s="32" t="s">
        <v>571</v>
      </c>
      <c r="L235" s="32">
        <v>1</v>
      </c>
      <c r="M235" s="32">
        <v>2007</v>
      </c>
      <c r="N235" s="32" t="s">
        <v>77</v>
      </c>
      <c r="O235" s="32" t="s">
        <v>77</v>
      </c>
      <c r="P235" s="32" t="str">
        <f>_xlfn.XLOOKUP(Tabel1[[#This Row],[NLSfB]],OpnameTabel[NL-SfB],OpnameTabel[Kenmerkvraag 4],"",0,1)&amp;""</f>
        <v>Groepen [stuks]</v>
      </c>
      <c r="Q235" s="33">
        <v>2</v>
      </c>
      <c r="R235" s="33" t="str">
        <f>_xlfn.XLOOKUP(Tabel1[[#This Row],[NLSfB]],OpnameTabel[NL-SfB],OpnameTabel[Kenmerkvraag 5],"",0,1)&amp;""</f>
        <v>Pompen [stuks]</v>
      </c>
      <c r="S235" s="33">
        <v>2</v>
      </c>
      <c r="T235" s="33" t="str">
        <f>_xlfn.XLOOKUP(Tabel1[[#This Row],[NLSfB]],OpnameTabel[NL-SfB],OpnameTabel[Kenmerkvraag 6],"",0,1)&amp;""</f>
        <v>Automatische ontluchting</v>
      </c>
      <c r="U235" s="33" t="s">
        <v>77</v>
      </c>
      <c r="V235" s="33" t="str">
        <f>_xlfn.XLOOKUP(Tabel1[[#This Row],[NLSfB]],OpnameTabel[NL-SfB],OpnameTabel[Kenmerkvraag 7],"",0,1)&amp;""</f>
        <v/>
      </c>
      <c r="X235" s="33" t="str">
        <f>_xlfn.XLOOKUP(Tabel1[[#This Row],[NLSfB]],OpnameTabel[NL-SfB],OpnameTabel[Kenmerkvraag 8],"",0,1)&amp;""</f>
        <v/>
      </c>
      <c r="Z235" s="33" t="str">
        <f>_xlfn.XLOOKUP(Tabel1[[#This Row],[NLSfB]],OpnameTabel[NL-SfB],OpnameTabel[Kenmerkvraag 9],"",0,1)&amp;""</f>
        <v/>
      </c>
      <c r="AB235" s="33" t="str">
        <f>_xlfn.XLOOKUP(Tabel1[[#This Row],[NLSfB]],OpnameTabel[NL-SfB],OpnameTabel[Kenmerkvraag 10],"",0,1)&amp;""</f>
        <v/>
      </c>
      <c r="AD235" s="120" t="str">
        <f>_xlfn.XLOOKUP(Tabel1[[#This Row],[NLSfB]],OpnameTabel[NL-SfB],OpnameTabel[PPO1],"",0,1)&amp;""</f>
        <v>VW060-A</v>
      </c>
      <c r="AE235" s="112">
        <f>IF((LEN(Tabel1[[#This Row],[PPO code 1]])&lt;1),"",_xlfn.XLOOKUP(Tabel1[[#This Row],[PPO code 1]],Activiteitenoverzicht[PO - code],Activiteitenoverzicht[Jaar- freq],0))</f>
        <v>1</v>
      </c>
      <c r="AF235" s="121"/>
      <c r="AG235" s="122" t="str">
        <f>_xlfn.XLOOKUP(Tabel1[[#This Row],[NLSfB]],OpnameTabel[NL-SfB],OpnameTabel[PPO2],"",0,1)&amp;""</f>
        <v/>
      </c>
      <c r="AH235" s="111" t="str">
        <f>IF((LEN(Tabel1[[#This Row],[PPO code 2]])&lt;1),"",_xlfn.XLOOKUP(Tabel1[[#This Row],[PPO code 2]],Activiteitenoverzicht[PO - code],Activiteitenoverzicht[Jaar- freq],0))</f>
        <v/>
      </c>
      <c r="AI235" s="121"/>
      <c r="AJ235" s="122" t="str">
        <f>_xlfn.XLOOKUP(Tabel1[[#This Row],[NLSfB]],OpnameTabel[NL-SfB],OpnameTabel[PPO3],"",0,1)&amp;""</f>
        <v/>
      </c>
      <c r="AK235" s="111" t="str">
        <f>IF((LEN(Tabel1[[#This Row],[PPO code 3]])&lt;1),"",_xlfn.XLOOKUP(Tabel1[[#This Row],[PPO code 3]],Activiteitenoverzicht[PO - code],Activiteitenoverzicht[Jaar- freq],0))</f>
        <v/>
      </c>
      <c r="AL235" s="121"/>
      <c r="AM235" s="122" t="str">
        <f>_xlfn.XLOOKUP(Tabel1[[#This Row],[NLSfB]],OpnameTabel[NL-SfB],OpnameTabel[PPO4],"",0,1)&amp;""</f>
        <v/>
      </c>
      <c r="AN235" s="111" t="str">
        <f>IF((LEN(Tabel1[[#This Row],[PPO code 4]])&lt;1),"",_xlfn.XLOOKUP(Tabel1[[#This Row],[PPO code 4]],Activiteitenoverzicht[PO - code],Activiteitenoverzicht[Jaar- freq],0))</f>
        <v/>
      </c>
      <c r="AO235" s="121"/>
      <c r="AP235" s="123">
        <f>IF(ISNUMBER(Tabel1[[#This Row],[Freq 1]]),Tabel1[[#This Row],[Freq 1]]*Tabel1[[#This Row],[Prijs 1]],0)</f>
        <v>0</v>
      </c>
      <c r="AQ235" s="124">
        <f>IF(ISNUMBER(Tabel1[[#This Row],[Freq 2]]),Tabel1[[#This Row],[Freq 2]]*Tabel1[[#This Row],[Prijs 2]],0)</f>
        <v>0</v>
      </c>
      <c r="AR235" s="124">
        <f>IF(ISNUMBER(Tabel1[[#This Row],[Freq 3]]),Tabel1[[#This Row],[Freq 3]]*Tabel1[[#This Row],[Prijs 3]],0)</f>
        <v>0</v>
      </c>
      <c r="AS235" s="124">
        <f>IF(ISNUMBER(Tabel1[[#This Row],[Freq 4]]),Tabel1[[#This Row],[Freq 4]]*Tabel1[[#This Row],[Prijs 4]],0)</f>
        <v>0</v>
      </c>
      <c r="AT235" s="125">
        <f>SUM(Tabel1[[#This Row],[Totaal 1]:[Totaal 4]])</f>
        <v>0</v>
      </c>
    </row>
    <row r="236" spans="1:46" ht="14.25" customHeight="1" x14ac:dyDescent="0.2">
      <c r="A236" s="113">
        <v>2</v>
      </c>
      <c r="B236" s="32" t="s">
        <v>357</v>
      </c>
      <c r="C236" s="111" t="s">
        <v>358</v>
      </c>
      <c r="D236" s="32" t="s">
        <v>70</v>
      </c>
      <c r="E236" s="32">
        <v>11465</v>
      </c>
      <c r="F236" s="32" t="s">
        <v>572</v>
      </c>
      <c r="G236" s="32" t="s">
        <v>230</v>
      </c>
      <c r="H236" s="112" t="str">
        <f>_xlfn.XLOOKUP(Tabel1[[#This Row],[NLSfB]],OpnameTabel[NL-SfB],OpnameTabel[Omschrijving],"",0,1)</f>
        <v>Verdeler/verzamelaar</v>
      </c>
      <c r="I236" s="32" t="str">
        <f>_xlfn.XLOOKUP(Tabel1[[#This Row],[NLSfB]],OpnameTabel[NL-SfB],OpnameTabel[Categorie],"",0,1)</f>
        <v>Koeling/verwarming</v>
      </c>
      <c r="J236" s="32" t="s">
        <v>107</v>
      </c>
      <c r="K236" s="32" t="s">
        <v>573</v>
      </c>
      <c r="L236" s="32">
        <v>1</v>
      </c>
      <c r="M236" s="32">
        <v>2012</v>
      </c>
      <c r="N236" s="32" t="s">
        <v>77</v>
      </c>
      <c r="O236" s="32" t="s">
        <v>77</v>
      </c>
      <c r="P236" s="32" t="str">
        <f>_xlfn.XLOOKUP(Tabel1[[#This Row],[NLSfB]],OpnameTabel[NL-SfB],OpnameTabel[Kenmerkvraag 4],"",0,1)&amp;""</f>
        <v>Groepen [stuks]</v>
      </c>
      <c r="Q236" s="33">
        <v>9</v>
      </c>
      <c r="R236" s="33" t="str">
        <f>_xlfn.XLOOKUP(Tabel1[[#This Row],[NLSfB]],OpnameTabel[NL-SfB],OpnameTabel[Kenmerkvraag 5],"",0,1)&amp;""</f>
        <v>Pompen [stuks]</v>
      </c>
      <c r="S236" s="33">
        <v>2</v>
      </c>
      <c r="T236" s="33" t="str">
        <f>_xlfn.XLOOKUP(Tabel1[[#This Row],[NLSfB]],OpnameTabel[NL-SfB],OpnameTabel[Kenmerkvraag 6],"",0,1)&amp;""</f>
        <v>Automatische ontluchting</v>
      </c>
      <c r="U236" s="33" t="s">
        <v>77</v>
      </c>
      <c r="V236" s="33" t="str">
        <f>_xlfn.XLOOKUP(Tabel1[[#This Row],[NLSfB]],OpnameTabel[NL-SfB],OpnameTabel[Kenmerkvraag 7],"",0,1)&amp;""</f>
        <v/>
      </c>
      <c r="X236" s="33" t="str">
        <f>_xlfn.XLOOKUP(Tabel1[[#This Row],[NLSfB]],OpnameTabel[NL-SfB],OpnameTabel[Kenmerkvraag 8],"",0,1)&amp;""</f>
        <v/>
      </c>
      <c r="Z236" s="33" t="str">
        <f>_xlfn.XLOOKUP(Tabel1[[#This Row],[NLSfB]],OpnameTabel[NL-SfB],OpnameTabel[Kenmerkvraag 9],"",0,1)&amp;""</f>
        <v/>
      </c>
      <c r="AB236" s="33" t="str">
        <f>_xlfn.XLOOKUP(Tabel1[[#This Row],[NLSfB]],OpnameTabel[NL-SfB],OpnameTabel[Kenmerkvraag 10],"",0,1)&amp;""</f>
        <v/>
      </c>
      <c r="AD236" s="120" t="str">
        <f>_xlfn.XLOOKUP(Tabel1[[#This Row],[NLSfB]],OpnameTabel[NL-SfB],OpnameTabel[PPO1],"",0,1)&amp;""</f>
        <v>VW060-A</v>
      </c>
      <c r="AE236" s="112">
        <f>IF((LEN(Tabel1[[#This Row],[PPO code 1]])&lt;1),"",_xlfn.XLOOKUP(Tabel1[[#This Row],[PPO code 1]],Activiteitenoverzicht[PO - code],Activiteitenoverzicht[Jaar- freq],0))</f>
        <v>1</v>
      </c>
      <c r="AF236" s="121"/>
      <c r="AG236" s="122" t="str">
        <f>_xlfn.XLOOKUP(Tabel1[[#This Row],[NLSfB]],OpnameTabel[NL-SfB],OpnameTabel[PPO2],"",0,1)&amp;""</f>
        <v/>
      </c>
      <c r="AH236" s="111" t="str">
        <f>IF((LEN(Tabel1[[#This Row],[PPO code 2]])&lt;1),"",_xlfn.XLOOKUP(Tabel1[[#This Row],[PPO code 2]],Activiteitenoverzicht[PO - code],Activiteitenoverzicht[Jaar- freq],0))</f>
        <v/>
      </c>
      <c r="AI236" s="121"/>
      <c r="AJ236" s="122" t="str">
        <f>_xlfn.XLOOKUP(Tabel1[[#This Row],[NLSfB]],OpnameTabel[NL-SfB],OpnameTabel[PPO3],"",0,1)&amp;""</f>
        <v/>
      </c>
      <c r="AK236" s="111" t="str">
        <f>IF((LEN(Tabel1[[#This Row],[PPO code 3]])&lt;1),"",_xlfn.XLOOKUP(Tabel1[[#This Row],[PPO code 3]],Activiteitenoverzicht[PO - code],Activiteitenoverzicht[Jaar- freq],0))</f>
        <v/>
      </c>
      <c r="AL236" s="121"/>
      <c r="AM236" s="122" t="str">
        <f>_xlfn.XLOOKUP(Tabel1[[#This Row],[NLSfB]],OpnameTabel[NL-SfB],OpnameTabel[PPO4],"",0,1)&amp;""</f>
        <v/>
      </c>
      <c r="AN236" s="111" t="str">
        <f>IF((LEN(Tabel1[[#This Row],[PPO code 4]])&lt;1),"",_xlfn.XLOOKUP(Tabel1[[#This Row],[PPO code 4]],Activiteitenoverzicht[PO - code],Activiteitenoverzicht[Jaar- freq],0))</f>
        <v/>
      </c>
      <c r="AO236" s="121"/>
      <c r="AP236" s="123">
        <f>IF(ISNUMBER(Tabel1[[#This Row],[Freq 1]]),Tabel1[[#This Row],[Freq 1]]*Tabel1[[#This Row],[Prijs 1]],0)</f>
        <v>0</v>
      </c>
      <c r="AQ236" s="124">
        <f>IF(ISNUMBER(Tabel1[[#This Row],[Freq 2]]),Tabel1[[#This Row],[Freq 2]]*Tabel1[[#This Row],[Prijs 2]],0)</f>
        <v>0</v>
      </c>
      <c r="AR236" s="124">
        <f>IF(ISNUMBER(Tabel1[[#This Row],[Freq 3]]),Tabel1[[#This Row],[Freq 3]]*Tabel1[[#This Row],[Prijs 3]],0)</f>
        <v>0</v>
      </c>
      <c r="AS236" s="124">
        <f>IF(ISNUMBER(Tabel1[[#This Row],[Freq 4]]),Tabel1[[#This Row],[Freq 4]]*Tabel1[[#This Row],[Prijs 4]],0)</f>
        <v>0</v>
      </c>
      <c r="AT236" s="125">
        <f>SUM(Tabel1[[#This Row],[Totaal 1]:[Totaal 4]])</f>
        <v>0</v>
      </c>
    </row>
    <row r="237" spans="1:46" ht="14.25" customHeight="1" x14ac:dyDescent="0.2">
      <c r="A237" s="113">
        <v>2</v>
      </c>
      <c r="B237" s="32" t="s">
        <v>357</v>
      </c>
      <c r="C237" s="111" t="s">
        <v>358</v>
      </c>
      <c r="D237" s="32" t="s">
        <v>70</v>
      </c>
      <c r="E237" s="32">
        <v>11465</v>
      </c>
      <c r="F237" s="127" t="s">
        <v>574</v>
      </c>
      <c r="G237" s="32" t="s">
        <v>223</v>
      </c>
      <c r="H237" s="33" t="str">
        <f>_xlfn.XLOOKUP(Tabel1[[#This Row],[NLSfB]],OpnameTabel[NL-SfB],OpnameTabel[Omschrijving],"",0,1)</f>
        <v>Drinkwaterleidingnet</v>
      </c>
      <c r="I237" s="32" t="str">
        <f>_xlfn.XLOOKUP(Tabel1[[#This Row],[NLSfB]],OpnameTabel[NL-SfB],OpnameTabel[Categorie],"",0,1)</f>
        <v>Water</v>
      </c>
      <c r="J237" s="32"/>
      <c r="L237" s="32">
        <v>1</v>
      </c>
      <c r="M237" s="32">
        <v>2000</v>
      </c>
      <c r="N237" s="32" t="s">
        <v>77</v>
      </c>
      <c r="O237" s="32" t="s">
        <v>77</v>
      </c>
      <c r="P237" s="32" t="str">
        <f>_xlfn.XLOOKUP(Tabel1[[#This Row],[NLSfB]],OpnameTabel[NL-SfB],OpnameTabel[Kenmerkvraag 4],"",0,1)&amp;""</f>
        <v>Keerkleppen [stuks]</v>
      </c>
      <c r="Q237" s="33">
        <v>230</v>
      </c>
      <c r="R237" s="33" t="str">
        <f>_xlfn.XLOOKUP(Tabel1[[#This Row],[NLSfB]],OpnameTabel[NL-SfB],OpnameTabel[Kenmerkvraag 5],"",0,1)&amp;""</f>
        <v>Douches [stuks]</v>
      </c>
      <c r="S237" s="33">
        <v>0</v>
      </c>
      <c r="T237" s="33" t="str">
        <f>_xlfn.XLOOKUP(Tabel1[[#This Row],[NLSfB]],OpnameTabel[NL-SfB],OpnameTabel[Kenmerkvraag 6],"",0,1)&amp;""</f>
        <v/>
      </c>
      <c r="V237" s="33" t="str">
        <f>_xlfn.XLOOKUP(Tabel1[[#This Row],[NLSfB]],OpnameTabel[NL-SfB],OpnameTabel[Kenmerkvraag 7],"",0,1)&amp;""</f>
        <v/>
      </c>
      <c r="X237" s="33" t="str">
        <f>_xlfn.XLOOKUP(Tabel1[[#This Row],[NLSfB]],OpnameTabel[NL-SfB],OpnameTabel[Kenmerkvraag 8],"",0,1)&amp;""</f>
        <v/>
      </c>
      <c r="Z237" s="33" t="str">
        <f>_xlfn.XLOOKUP(Tabel1[[#This Row],[NLSfB]],OpnameTabel[NL-SfB],OpnameTabel[Kenmerkvraag 9],"",0,1)&amp;""</f>
        <v/>
      </c>
      <c r="AB237" s="33" t="str">
        <f>_xlfn.XLOOKUP(Tabel1[[#This Row],[NLSfB]],OpnameTabel[NL-SfB],OpnameTabel[Kenmerkvraag 10],"",0,1)&amp;""</f>
        <v/>
      </c>
      <c r="AD237" s="120" t="str">
        <f>_xlfn.XLOOKUP(Tabel1[[#This Row],[NLSfB]],OpnameTabel[NL-SfB],OpnameTabel[PPO1],"",0,1)&amp;""</f>
        <v>WTR100-A</v>
      </c>
      <c r="AE237" s="112">
        <f>IF((LEN(Tabel1[[#This Row],[PPO code 1]])&lt;1),"",_xlfn.XLOOKUP(Tabel1[[#This Row],[PPO code 1]],Activiteitenoverzicht[PO - code],Activiteitenoverzicht[Jaar- freq],0))</f>
        <v>1</v>
      </c>
      <c r="AF237" s="121"/>
      <c r="AG237" s="122" t="str">
        <f>_xlfn.XLOOKUP(Tabel1[[#This Row],[NLSfB]],OpnameTabel[NL-SfB],OpnameTabel[PPO2],"",0,1)&amp;""</f>
        <v>WTR160-A</v>
      </c>
      <c r="AH237" s="111">
        <f>IF((LEN(Tabel1[[#This Row],[PPO code 2]])&lt;1),"",_xlfn.XLOOKUP(Tabel1[[#This Row],[PPO code 2]],Activiteitenoverzicht[PO - code],Activiteitenoverzicht[Jaar- freq],0))</f>
        <v>1</v>
      </c>
      <c r="AI237" s="121"/>
      <c r="AJ237" s="122" t="str">
        <f>_xlfn.XLOOKUP(Tabel1[[#This Row],[NLSfB]],OpnameTabel[NL-SfB],OpnameTabel[PPO3],"",0,1)&amp;""</f>
        <v/>
      </c>
      <c r="AK237" s="111" t="str">
        <f>IF((LEN(Tabel1[[#This Row],[PPO code 3]])&lt;1),"",_xlfn.XLOOKUP(Tabel1[[#This Row],[PPO code 3]],Activiteitenoverzicht[PO - code],Activiteitenoverzicht[Jaar- freq],0))</f>
        <v/>
      </c>
      <c r="AL237" s="121"/>
      <c r="AM237" s="122" t="str">
        <f>_xlfn.XLOOKUP(Tabel1[[#This Row],[NLSfB]],OpnameTabel[NL-SfB],OpnameTabel[PPO4],"",0,1)&amp;""</f>
        <v/>
      </c>
      <c r="AN237" s="111" t="str">
        <f>IF((LEN(Tabel1[[#This Row],[PPO code 4]])&lt;1),"",_xlfn.XLOOKUP(Tabel1[[#This Row],[PPO code 4]],Activiteitenoverzicht[PO - code],Activiteitenoverzicht[Jaar- freq],0))</f>
        <v/>
      </c>
      <c r="AO237" s="121"/>
      <c r="AP237" s="123">
        <f>IF(ISNUMBER(Tabel1[[#This Row],[Freq 1]]),Tabel1[[#This Row],[Freq 1]]*Tabel1[[#This Row],[Prijs 1]],0)</f>
        <v>0</v>
      </c>
      <c r="AQ237" s="124">
        <f>IF(ISNUMBER(Tabel1[[#This Row],[Freq 2]]),Tabel1[[#This Row],[Freq 2]]*Tabel1[[#This Row],[Prijs 2]],0)</f>
        <v>0</v>
      </c>
      <c r="AR237" s="124">
        <f>IF(ISNUMBER(Tabel1[[#This Row],[Freq 3]]),Tabel1[[#This Row],[Freq 3]]*Tabel1[[#This Row],[Prijs 3]],0)</f>
        <v>0</v>
      </c>
      <c r="AS237" s="124">
        <f>IF(ISNUMBER(Tabel1[[#This Row],[Freq 4]]),Tabel1[[#This Row],[Freq 4]]*Tabel1[[#This Row],[Prijs 4]],0)</f>
        <v>0</v>
      </c>
      <c r="AT237" s="125">
        <f>SUM(Tabel1[[#This Row],[Totaal 1]:[Totaal 4]])</f>
        <v>0</v>
      </c>
    </row>
    <row r="238" spans="1:46" ht="14.25" customHeight="1" x14ac:dyDescent="0.2">
      <c r="A238" s="113">
        <v>2</v>
      </c>
      <c r="B238" s="32" t="s">
        <v>357</v>
      </c>
      <c r="C238" s="111" t="s">
        <v>358</v>
      </c>
      <c r="D238" s="32" t="s">
        <v>70</v>
      </c>
      <c r="E238" s="32">
        <v>11465</v>
      </c>
      <c r="F238" s="32" t="s">
        <v>575</v>
      </c>
      <c r="G238" s="32" t="s">
        <v>228</v>
      </c>
      <c r="H238" s="112" t="str">
        <f>_xlfn.XLOOKUP(Tabel1[[#This Row],[NLSfB]],OpnameTabel[NL-SfB],OpnameTabel[Omschrijving],"",0,1)</f>
        <v>Afvoerleidingnet</v>
      </c>
      <c r="I238" s="32" t="str">
        <f>_xlfn.XLOOKUP(Tabel1[[#This Row],[NLSfB]],OpnameTabel[NL-SfB],OpnameTabel[Categorie],"",0,1)</f>
        <v>Afvoeren</v>
      </c>
      <c r="J238" s="32" t="s">
        <v>224</v>
      </c>
      <c r="L238" s="32">
        <v>1</v>
      </c>
      <c r="M238" s="32">
        <v>1985</v>
      </c>
      <c r="N238" s="32" t="s">
        <v>77</v>
      </c>
      <c r="O238" s="32" t="s">
        <v>77</v>
      </c>
      <c r="P238" s="32" t="str">
        <f>_xlfn.XLOOKUP(Tabel1[[#This Row],[NLSfB]],OpnameTabel[NL-SfB],OpnameTabel[Kenmerkvraag 4],"",0,1)&amp;""</f>
        <v/>
      </c>
      <c r="Q238" s="33"/>
      <c r="R238" s="33" t="str">
        <f>_xlfn.XLOOKUP(Tabel1[[#This Row],[NLSfB]],OpnameTabel[NL-SfB],OpnameTabel[Kenmerkvraag 5],"",0,1)&amp;""</f>
        <v/>
      </c>
      <c r="T238" s="33" t="str">
        <f>_xlfn.XLOOKUP(Tabel1[[#This Row],[NLSfB]],OpnameTabel[NL-SfB],OpnameTabel[Kenmerkvraag 6],"",0,1)&amp;""</f>
        <v/>
      </c>
      <c r="V238" s="33" t="str">
        <f>_xlfn.XLOOKUP(Tabel1[[#This Row],[NLSfB]],OpnameTabel[NL-SfB],OpnameTabel[Kenmerkvraag 7],"",0,1)&amp;""</f>
        <v/>
      </c>
      <c r="X238" s="33" t="str">
        <f>_xlfn.XLOOKUP(Tabel1[[#This Row],[NLSfB]],OpnameTabel[NL-SfB],OpnameTabel[Kenmerkvraag 8],"",0,1)&amp;""</f>
        <v/>
      </c>
      <c r="Z238" s="33" t="str">
        <f>_xlfn.XLOOKUP(Tabel1[[#This Row],[NLSfB]],OpnameTabel[NL-SfB],OpnameTabel[Kenmerkvraag 9],"",0,1)&amp;""</f>
        <v/>
      </c>
      <c r="AB238" s="33" t="str">
        <f>_xlfn.XLOOKUP(Tabel1[[#This Row],[NLSfB]],OpnameTabel[NL-SfB],OpnameTabel[Kenmerkvraag 10],"",0,1)&amp;""</f>
        <v/>
      </c>
      <c r="AD238" s="120" t="str">
        <f>_xlfn.XLOOKUP(Tabel1[[#This Row],[NLSfB]],OpnameTabel[NL-SfB],OpnameTabel[PPO1],"",0,1)&amp;""</f>
        <v>WTR190-A</v>
      </c>
      <c r="AE238" s="112">
        <f>IF((LEN(Tabel1[[#This Row],[PPO code 1]])&lt;1),"",_xlfn.XLOOKUP(Tabel1[[#This Row],[PPO code 1]],Activiteitenoverzicht[PO - code],Activiteitenoverzicht[Jaar- freq],0))</f>
        <v>1</v>
      </c>
      <c r="AF238" s="121"/>
      <c r="AG238" s="122" t="str">
        <f>_xlfn.XLOOKUP(Tabel1[[#This Row],[NLSfB]],OpnameTabel[NL-SfB],OpnameTabel[PPO2],"",0,1)&amp;""</f>
        <v/>
      </c>
      <c r="AH238" s="111" t="str">
        <f>IF((LEN(Tabel1[[#This Row],[PPO code 2]])&lt;1),"",_xlfn.XLOOKUP(Tabel1[[#This Row],[PPO code 2]],Activiteitenoverzicht[PO - code],Activiteitenoverzicht[Jaar- freq],0))</f>
        <v/>
      </c>
      <c r="AI238" s="121"/>
      <c r="AJ238" s="122" t="str">
        <f>_xlfn.XLOOKUP(Tabel1[[#This Row],[NLSfB]],OpnameTabel[NL-SfB],OpnameTabel[PPO3],"",0,1)&amp;""</f>
        <v/>
      </c>
      <c r="AK238" s="111" t="str">
        <f>IF((LEN(Tabel1[[#This Row],[PPO code 3]])&lt;1),"",_xlfn.XLOOKUP(Tabel1[[#This Row],[PPO code 3]],Activiteitenoverzicht[PO - code],Activiteitenoverzicht[Jaar- freq],0))</f>
        <v/>
      </c>
      <c r="AL238" s="121"/>
      <c r="AM238" s="122" t="str">
        <f>_xlfn.XLOOKUP(Tabel1[[#This Row],[NLSfB]],OpnameTabel[NL-SfB],OpnameTabel[PPO4],"",0,1)&amp;""</f>
        <v/>
      </c>
      <c r="AN238" s="111" t="str">
        <f>IF((LEN(Tabel1[[#This Row],[PPO code 4]])&lt;1),"",_xlfn.XLOOKUP(Tabel1[[#This Row],[PPO code 4]],Activiteitenoverzicht[PO - code],Activiteitenoverzicht[Jaar- freq],0))</f>
        <v/>
      </c>
      <c r="AO238" s="121"/>
      <c r="AP238" s="123">
        <f>IF(ISNUMBER(Tabel1[[#This Row],[Freq 1]]),Tabel1[[#This Row],[Freq 1]]*Tabel1[[#This Row],[Prijs 1]],0)</f>
        <v>0</v>
      </c>
      <c r="AQ238" s="124">
        <f>IF(ISNUMBER(Tabel1[[#This Row],[Freq 2]]),Tabel1[[#This Row],[Freq 2]]*Tabel1[[#This Row],[Prijs 2]],0)</f>
        <v>0</v>
      </c>
      <c r="AR238" s="124">
        <f>IF(ISNUMBER(Tabel1[[#This Row],[Freq 3]]),Tabel1[[#This Row],[Freq 3]]*Tabel1[[#This Row],[Prijs 3]],0)</f>
        <v>0</v>
      </c>
      <c r="AS238" s="124">
        <f>IF(ISNUMBER(Tabel1[[#This Row],[Freq 4]]),Tabel1[[#This Row],[Freq 4]]*Tabel1[[#This Row],[Prijs 4]],0)</f>
        <v>0</v>
      </c>
      <c r="AT238" s="125">
        <f>SUM(Tabel1[[#This Row],[Totaal 1]:[Totaal 4]])</f>
        <v>0</v>
      </c>
    </row>
    <row r="239" spans="1:46" ht="14.25" customHeight="1" x14ac:dyDescent="0.2">
      <c r="A239" s="113">
        <v>2</v>
      </c>
      <c r="B239" s="32" t="s">
        <v>357</v>
      </c>
      <c r="C239" s="111" t="s">
        <v>358</v>
      </c>
      <c r="D239" s="32" t="s">
        <v>70</v>
      </c>
      <c r="E239" s="32">
        <v>11465</v>
      </c>
      <c r="F239" s="32" t="s">
        <v>576</v>
      </c>
      <c r="G239" s="32" t="s">
        <v>577</v>
      </c>
      <c r="H239" s="112" t="str">
        <f>_xlfn.XLOOKUP(Tabel1[[#This Row],[NLSfB]],OpnameTabel[NL-SfB],OpnameTabel[Omschrijving],"",0,1)</f>
        <v>Toegang hek</v>
      </c>
      <c r="I239" s="32" t="str">
        <f>_xlfn.XLOOKUP(Tabel1[[#This Row],[NLSfB]],OpnameTabel[NL-SfB],OpnameTabel[Categorie],"",0,1)</f>
        <v>Terrein</v>
      </c>
      <c r="J239" s="32" t="s">
        <v>224</v>
      </c>
      <c r="L239" s="32">
        <v>1</v>
      </c>
      <c r="M239" s="32">
        <v>1985</v>
      </c>
      <c r="N239" s="32" t="s">
        <v>77</v>
      </c>
      <c r="O239" s="32" t="s">
        <v>77</v>
      </c>
      <c r="P239" s="32" t="str">
        <f>_xlfn.XLOOKUP(Tabel1[[#This Row],[NLSfB]],OpnameTabel[NL-SfB],OpnameTabel[Kenmerkvraag 4],"",0,1)&amp;""</f>
        <v>Uitvoering</v>
      </c>
      <c r="Q239" s="33" t="s">
        <v>77</v>
      </c>
      <c r="R239" s="33" t="str">
        <f>_xlfn.XLOOKUP(Tabel1[[#This Row],[NLSfB]],OpnameTabel[NL-SfB],OpnameTabel[Kenmerkvraag 5],"",0,1)&amp;""</f>
        <v>Breedte [m]</v>
      </c>
      <c r="S239" s="33" t="s">
        <v>77</v>
      </c>
      <c r="T239" s="33" t="str">
        <f>_xlfn.XLOOKUP(Tabel1[[#This Row],[NLSfB]],OpnameTabel[NL-SfB],OpnameTabel[Kenmerkvraag 6],"",0,1)&amp;""</f>
        <v>Hoogte [m]</v>
      </c>
      <c r="U239" s="33" t="s">
        <v>77</v>
      </c>
      <c r="V239" s="33" t="str">
        <f>_xlfn.XLOOKUP(Tabel1[[#This Row],[NLSfB]],OpnameTabel[NL-SfB],OpnameTabel[Kenmerkvraag 7],"",0,1)&amp;""</f>
        <v>Afstandsbedieningen [stuks]</v>
      </c>
      <c r="W239" s="33" t="s">
        <v>77</v>
      </c>
      <c r="X239" s="33" t="str">
        <f>_xlfn.XLOOKUP(Tabel1[[#This Row],[NLSfB]],OpnameTabel[NL-SfB],OpnameTabel[Kenmerkvraag 8],"",0,1)&amp;""</f>
        <v/>
      </c>
      <c r="Z239" s="33" t="str">
        <f>_xlfn.XLOOKUP(Tabel1[[#This Row],[NLSfB]],OpnameTabel[NL-SfB],OpnameTabel[Kenmerkvraag 9],"",0,1)&amp;""</f>
        <v/>
      </c>
      <c r="AB239" s="33" t="str">
        <f>_xlfn.XLOOKUP(Tabel1[[#This Row],[NLSfB]],OpnameTabel[NL-SfB],OpnameTabel[Kenmerkvraag 10],"",0,1)&amp;""</f>
        <v/>
      </c>
      <c r="AD239" s="120" t="str">
        <f>_xlfn.XLOOKUP(Tabel1[[#This Row],[NLSfB]],OpnameTabel[NL-SfB],OpnameTabel[PPO1],"",0,1)&amp;""</f>
        <v>TG070-A</v>
      </c>
      <c r="AE239" s="112">
        <f>IF((LEN(Tabel1[[#This Row],[PPO code 1]])&lt;1),"",_xlfn.XLOOKUP(Tabel1[[#This Row],[PPO code 1]],Activiteitenoverzicht[PO - code],Activiteitenoverzicht[Jaar- freq],0))</f>
        <v>1</v>
      </c>
      <c r="AF239" s="121"/>
      <c r="AG239" s="122" t="str">
        <f>_xlfn.XLOOKUP(Tabel1[[#This Row],[NLSfB]],OpnameTabel[NL-SfB],OpnameTabel[PPO2],"",0,1)&amp;""</f>
        <v/>
      </c>
      <c r="AH239" s="111" t="str">
        <f>IF((LEN(Tabel1[[#This Row],[PPO code 2]])&lt;1),"",_xlfn.XLOOKUP(Tabel1[[#This Row],[PPO code 2]],Activiteitenoverzicht[PO - code],Activiteitenoverzicht[Jaar- freq],0))</f>
        <v/>
      </c>
      <c r="AI239" s="121"/>
      <c r="AJ239" s="122" t="str">
        <f>_xlfn.XLOOKUP(Tabel1[[#This Row],[NLSfB]],OpnameTabel[NL-SfB],OpnameTabel[PPO3],"",0,1)&amp;""</f>
        <v/>
      </c>
      <c r="AK239" s="111" t="str">
        <f>IF((LEN(Tabel1[[#This Row],[PPO code 3]])&lt;1),"",_xlfn.XLOOKUP(Tabel1[[#This Row],[PPO code 3]],Activiteitenoverzicht[PO - code],Activiteitenoverzicht[Jaar- freq],0))</f>
        <v/>
      </c>
      <c r="AL239" s="121"/>
      <c r="AM239" s="122" t="str">
        <f>_xlfn.XLOOKUP(Tabel1[[#This Row],[NLSfB]],OpnameTabel[NL-SfB],OpnameTabel[PPO4],"",0,1)&amp;""</f>
        <v/>
      </c>
      <c r="AN239" s="111" t="str">
        <f>IF((LEN(Tabel1[[#This Row],[PPO code 4]])&lt;1),"",_xlfn.XLOOKUP(Tabel1[[#This Row],[PPO code 4]],Activiteitenoverzicht[PO - code],Activiteitenoverzicht[Jaar- freq],0))</f>
        <v/>
      </c>
      <c r="AO239" s="121"/>
      <c r="AP239" s="123">
        <f>IF(ISNUMBER(Tabel1[[#This Row],[Freq 1]]),Tabel1[[#This Row],[Freq 1]]*Tabel1[[#This Row],[Prijs 1]],0)</f>
        <v>0</v>
      </c>
      <c r="AQ239" s="124">
        <f>IF(ISNUMBER(Tabel1[[#This Row],[Freq 2]]),Tabel1[[#This Row],[Freq 2]]*Tabel1[[#This Row],[Prijs 2]],0)</f>
        <v>0</v>
      </c>
      <c r="AR239" s="124">
        <f>IF(ISNUMBER(Tabel1[[#This Row],[Freq 3]]),Tabel1[[#This Row],[Freq 3]]*Tabel1[[#This Row],[Prijs 3]],0)</f>
        <v>0</v>
      </c>
      <c r="AS239" s="124">
        <f>IF(ISNUMBER(Tabel1[[#This Row],[Freq 4]]),Tabel1[[#This Row],[Freq 4]]*Tabel1[[#This Row],[Prijs 4]],0)</f>
        <v>0</v>
      </c>
      <c r="AT239" s="125">
        <f>SUM(Tabel1[[#This Row],[Totaal 1]:[Totaal 4]])</f>
        <v>0</v>
      </c>
    </row>
    <row r="240" spans="1:46" ht="14.25" customHeight="1" x14ac:dyDescent="0.2">
      <c r="A240" s="113">
        <v>2</v>
      </c>
      <c r="B240" s="32" t="s">
        <v>357</v>
      </c>
      <c r="C240" s="111" t="s">
        <v>358</v>
      </c>
      <c r="D240" s="32" t="s">
        <v>70</v>
      </c>
      <c r="E240" s="32">
        <v>11465</v>
      </c>
      <c r="F240" s="32" t="s">
        <v>578</v>
      </c>
      <c r="G240" s="32" t="s">
        <v>579</v>
      </c>
      <c r="H240" s="112" t="str">
        <f>_xlfn.XLOOKUP(Tabel1[[#This Row],[NLSfB]],OpnameTabel[NL-SfB],OpnameTabel[Omschrijving],"",0,1)</f>
        <v>Toegang slagboom</v>
      </c>
      <c r="I240" s="32" t="str">
        <f>_xlfn.XLOOKUP(Tabel1[[#This Row],[NLSfB]],OpnameTabel[NL-SfB],OpnameTabel[Categorie],"",0,1)</f>
        <v>Terrein</v>
      </c>
      <c r="J240" s="32" t="s">
        <v>224</v>
      </c>
      <c r="L240" s="32">
        <v>1</v>
      </c>
      <c r="M240" s="32">
        <v>1985</v>
      </c>
      <c r="N240" s="32" t="s">
        <v>77</v>
      </c>
      <c r="O240" s="32" t="s">
        <v>77</v>
      </c>
      <c r="P240" s="32" t="str">
        <f>_xlfn.XLOOKUP(Tabel1[[#This Row],[NLSfB]],OpnameTabel[NL-SfB],OpnameTabel[Kenmerkvraag 4],"",0,1)&amp;""</f>
        <v>Uitvoering</v>
      </c>
      <c r="Q240" s="33" t="s">
        <v>77</v>
      </c>
      <c r="R240" s="33" t="str">
        <f>_xlfn.XLOOKUP(Tabel1[[#This Row],[NLSfB]],OpnameTabel[NL-SfB],OpnameTabel[Kenmerkvraag 5],"",0,1)&amp;""</f>
        <v>Aansturing</v>
      </c>
      <c r="S240" s="33" t="s">
        <v>77</v>
      </c>
      <c r="T240" s="33" t="str">
        <f>_xlfn.XLOOKUP(Tabel1[[#This Row],[NLSfB]],OpnameTabel[NL-SfB],OpnameTabel[Kenmerkvraag 6],"",0,1)&amp;""</f>
        <v>Intercom</v>
      </c>
      <c r="U240" s="33" t="s">
        <v>77</v>
      </c>
      <c r="V240" s="33" t="str">
        <f>_xlfn.XLOOKUP(Tabel1[[#This Row],[NLSfB]],OpnameTabel[NL-SfB],OpnameTabel[Kenmerkvraag 7],"",0,1)&amp;""</f>
        <v>Breedte [m]</v>
      </c>
      <c r="W240" s="33" t="s">
        <v>77</v>
      </c>
      <c r="X240" s="33" t="str">
        <f>_xlfn.XLOOKUP(Tabel1[[#This Row],[NLSfB]],OpnameTabel[NL-SfB],OpnameTabel[Kenmerkvraag 8],"",0,1)&amp;""</f>
        <v/>
      </c>
      <c r="Z240" s="33" t="str">
        <f>_xlfn.XLOOKUP(Tabel1[[#This Row],[NLSfB]],OpnameTabel[NL-SfB],OpnameTabel[Kenmerkvraag 9],"",0,1)&amp;""</f>
        <v/>
      </c>
      <c r="AB240" s="33" t="str">
        <f>_xlfn.XLOOKUP(Tabel1[[#This Row],[NLSfB]],OpnameTabel[NL-SfB],OpnameTabel[Kenmerkvraag 10],"",0,1)&amp;""</f>
        <v/>
      </c>
      <c r="AD240" s="120" t="str">
        <f>_xlfn.XLOOKUP(Tabel1[[#This Row],[NLSfB]],OpnameTabel[NL-SfB],OpnameTabel[PPO1],"",0,1)&amp;""</f>
        <v>TG080-A</v>
      </c>
      <c r="AE240" s="112">
        <f>IF((LEN(Tabel1[[#This Row],[PPO code 1]])&lt;1),"",_xlfn.XLOOKUP(Tabel1[[#This Row],[PPO code 1]],Activiteitenoverzicht[PO - code],Activiteitenoverzicht[Jaar- freq],0))</f>
        <v>1</v>
      </c>
      <c r="AF240" s="121"/>
      <c r="AG240" s="122" t="str">
        <f>_xlfn.XLOOKUP(Tabel1[[#This Row],[NLSfB]],OpnameTabel[NL-SfB],OpnameTabel[PPO2],"",0,1)&amp;""</f>
        <v/>
      </c>
      <c r="AH240" s="111" t="str">
        <f>IF((LEN(Tabel1[[#This Row],[PPO code 2]])&lt;1),"",_xlfn.XLOOKUP(Tabel1[[#This Row],[PPO code 2]],Activiteitenoverzicht[PO - code],Activiteitenoverzicht[Jaar- freq],0))</f>
        <v/>
      </c>
      <c r="AI240" s="121"/>
      <c r="AJ240" s="122" t="str">
        <f>_xlfn.XLOOKUP(Tabel1[[#This Row],[NLSfB]],OpnameTabel[NL-SfB],OpnameTabel[PPO3],"",0,1)&amp;""</f>
        <v/>
      </c>
      <c r="AK240" s="111" t="str">
        <f>IF((LEN(Tabel1[[#This Row],[PPO code 3]])&lt;1),"",_xlfn.XLOOKUP(Tabel1[[#This Row],[PPO code 3]],Activiteitenoverzicht[PO - code],Activiteitenoverzicht[Jaar- freq],0))</f>
        <v/>
      </c>
      <c r="AL240" s="121"/>
      <c r="AM240" s="122" t="str">
        <f>_xlfn.XLOOKUP(Tabel1[[#This Row],[NLSfB]],OpnameTabel[NL-SfB],OpnameTabel[PPO4],"",0,1)&amp;""</f>
        <v/>
      </c>
      <c r="AN240" s="111" t="str">
        <f>IF((LEN(Tabel1[[#This Row],[PPO code 4]])&lt;1),"",_xlfn.XLOOKUP(Tabel1[[#This Row],[PPO code 4]],Activiteitenoverzicht[PO - code],Activiteitenoverzicht[Jaar- freq],0))</f>
        <v/>
      </c>
      <c r="AO240" s="121"/>
      <c r="AP240" s="123">
        <f>IF(ISNUMBER(Tabel1[[#This Row],[Freq 1]]),Tabel1[[#This Row],[Freq 1]]*Tabel1[[#This Row],[Prijs 1]],0)</f>
        <v>0</v>
      </c>
      <c r="AQ240" s="124">
        <f>IF(ISNUMBER(Tabel1[[#This Row],[Freq 2]]),Tabel1[[#This Row],[Freq 2]]*Tabel1[[#This Row],[Prijs 2]],0)</f>
        <v>0</v>
      </c>
      <c r="AR240" s="124">
        <f>IF(ISNUMBER(Tabel1[[#This Row],[Freq 3]]),Tabel1[[#This Row],[Freq 3]]*Tabel1[[#This Row],[Prijs 3]],0)</f>
        <v>0</v>
      </c>
      <c r="AS240" s="124">
        <f>IF(ISNUMBER(Tabel1[[#This Row],[Freq 4]]),Tabel1[[#This Row],[Freq 4]]*Tabel1[[#This Row],[Prijs 4]],0)</f>
        <v>0</v>
      </c>
      <c r="AT240" s="125">
        <f>SUM(Tabel1[[#This Row],[Totaal 1]:[Totaal 4]])</f>
        <v>0</v>
      </c>
    </row>
    <row r="241" spans="1:46" ht="14.25" customHeight="1" x14ac:dyDescent="0.2">
      <c r="A241" s="113">
        <v>2</v>
      </c>
      <c r="B241" s="32" t="s">
        <v>357</v>
      </c>
      <c r="C241" s="111" t="s">
        <v>358</v>
      </c>
      <c r="D241" s="32" t="s">
        <v>70</v>
      </c>
      <c r="E241" s="32">
        <v>11465</v>
      </c>
      <c r="F241" s="32" t="s">
        <v>580</v>
      </c>
      <c r="G241" s="32" t="s">
        <v>230</v>
      </c>
      <c r="H241" s="112" t="str">
        <f>_xlfn.XLOOKUP(Tabel1[[#This Row],[NLSfB]],OpnameTabel[NL-SfB],OpnameTabel[Omschrijving],"",0,1)</f>
        <v>Verdeler/verzamelaar</v>
      </c>
      <c r="I241" s="32" t="str">
        <f>_xlfn.XLOOKUP(Tabel1[[#This Row],[NLSfB]],OpnameTabel[NL-SfB],OpnameTabel[Categorie],"",0,1)</f>
        <v>Koeling/verwarming</v>
      </c>
      <c r="J241" s="32" t="s">
        <v>402</v>
      </c>
      <c r="K241" s="32" t="s">
        <v>581</v>
      </c>
      <c r="L241" s="32">
        <v>1</v>
      </c>
      <c r="M241" s="32">
        <v>1996</v>
      </c>
      <c r="N241" s="32" t="s">
        <v>77</v>
      </c>
      <c r="O241" s="32" t="s">
        <v>77</v>
      </c>
      <c r="P241" s="32" t="str">
        <f>_xlfn.XLOOKUP(Tabel1[[#This Row],[NLSfB]],OpnameTabel[NL-SfB],OpnameTabel[Kenmerkvraag 4],"",0,1)&amp;""</f>
        <v>Groepen [stuks]</v>
      </c>
      <c r="Q241" s="33">
        <v>5</v>
      </c>
      <c r="R241" s="33" t="str">
        <f>_xlfn.XLOOKUP(Tabel1[[#This Row],[NLSfB]],OpnameTabel[NL-SfB],OpnameTabel[Kenmerkvraag 5],"",0,1)&amp;""</f>
        <v>Pompen [stuks]</v>
      </c>
      <c r="S241" s="33">
        <v>4</v>
      </c>
      <c r="T241" s="33" t="str">
        <f>_xlfn.XLOOKUP(Tabel1[[#This Row],[NLSfB]],OpnameTabel[NL-SfB],OpnameTabel[Kenmerkvraag 6],"",0,1)&amp;""</f>
        <v>Automatische ontluchting</v>
      </c>
      <c r="U241" s="33" t="s">
        <v>77</v>
      </c>
      <c r="V241" s="33" t="str">
        <f>_xlfn.XLOOKUP(Tabel1[[#This Row],[NLSfB]],OpnameTabel[NL-SfB],OpnameTabel[Kenmerkvraag 7],"",0,1)&amp;""</f>
        <v/>
      </c>
      <c r="X241" s="33" t="str">
        <f>_xlfn.XLOOKUP(Tabel1[[#This Row],[NLSfB]],OpnameTabel[NL-SfB],OpnameTabel[Kenmerkvraag 8],"",0,1)&amp;""</f>
        <v/>
      </c>
      <c r="Z241" s="33" t="str">
        <f>_xlfn.XLOOKUP(Tabel1[[#This Row],[NLSfB]],OpnameTabel[NL-SfB],OpnameTabel[Kenmerkvraag 9],"",0,1)&amp;""</f>
        <v/>
      </c>
      <c r="AB241" s="33" t="str">
        <f>_xlfn.XLOOKUP(Tabel1[[#This Row],[NLSfB]],OpnameTabel[NL-SfB],OpnameTabel[Kenmerkvraag 10],"",0,1)&amp;""</f>
        <v/>
      </c>
      <c r="AD241" s="120" t="str">
        <f>_xlfn.XLOOKUP(Tabel1[[#This Row],[NLSfB]],OpnameTabel[NL-SfB],OpnameTabel[PPO1],"",0,1)&amp;""</f>
        <v>VW060-A</v>
      </c>
      <c r="AE241" s="112">
        <f>IF((LEN(Tabel1[[#This Row],[PPO code 1]])&lt;1),"",_xlfn.XLOOKUP(Tabel1[[#This Row],[PPO code 1]],Activiteitenoverzicht[PO - code],Activiteitenoverzicht[Jaar- freq],0))</f>
        <v>1</v>
      </c>
      <c r="AF241" s="121"/>
      <c r="AG241" s="122" t="str">
        <f>_xlfn.XLOOKUP(Tabel1[[#This Row],[NLSfB]],OpnameTabel[NL-SfB],OpnameTabel[PPO2],"",0,1)&amp;""</f>
        <v/>
      </c>
      <c r="AH241" s="111" t="str">
        <f>IF((LEN(Tabel1[[#This Row],[PPO code 2]])&lt;1),"",_xlfn.XLOOKUP(Tabel1[[#This Row],[PPO code 2]],Activiteitenoverzicht[PO - code],Activiteitenoverzicht[Jaar- freq],0))</f>
        <v/>
      </c>
      <c r="AI241" s="121"/>
      <c r="AJ241" s="122" t="str">
        <f>_xlfn.XLOOKUP(Tabel1[[#This Row],[NLSfB]],OpnameTabel[NL-SfB],OpnameTabel[PPO3],"",0,1)&amp;""</f>
        <v/>
      </c>
      <c r="AK241" s="111" t="str">
        <f>IF((LEN(Tabel1[[#This Row],[PPO code 3]])&lt;1),"",_xlfn.XLOOKUP(Tabel1[[#This Row],[PPO code 3]],Activiteitenoverzicht[PO - code],Activiteitenoverzicht[Jaar- freq],0))</f>
        <v/>
      </c>
      <c r="AL241" s="121"/>
      <c r="AM241" s="122" t="str">
        <f>_xlfn.XLOOKUP(Tabel1[[#This Row],[NLSfB]],OpnameTabel[NL-SfB],OpnameTabel[PPO4],"",0,1)&amp;""</f>
        <v/>
      </c>
      <c r="AN241" s="111" t="str">
        <f>IF((LEN(Tabel1[[#This Row],[PPO code 4]])&lt;1),"",_xlfn.XLOOKUP(Tabel1[[#This Row],[PPO code 4]],Activiteitenoverzicht[PO - code],Activiteitenoverzicht[Jaar- freq],0))</f>
        <v/>
      </c>
      <c r="AO241" s="121"/>
      <c r="AP241" s="123">
        <f>IF(ISNUMBER(Tabel1[[#This Row],[Freq 1]]),Tabel1[[#This Row],[Freq 1]]*Tabel1[[#This Row],[Prijs 1]],0)</f>
        <v>0</v>
      </c>
      <c r="AQ241" s="124">
        <f>IF(ISNUMBER(Tabel1[[#This Row],[Freq 2]]),Tabel1[[#This Row],[Freq 2]]*Tabel1[[#This Row],[Prijs 2]],0)</f>
        <v>0</v>
      </c>
      <c r="AR241" s="124">
        <f>IF(ISNUMBER(Tabel1[[#This Row],[Freq 3]]),Tabel1[[#This Row],[Freq 3]]*Tabel1[[#This Row],[Prijs 3]],0)</f>
        <v>0</v>
      </c>
      <c r="AS241" s="124">
        <f>IF(ISNUMBER(Tabel1[[#This Row],[Freq 4]]),Tabel1[[#This Row],[Freq 4]]*Tabel1[[#This Row],[Prijs 4]],0)</f>
        <v>0</v>
      </c>
      <c r="AT241" s="125">
        <f>SUM(Tabel1[[#This Row],[Totaal 1]:[Totaal 4]])</f>
        <v>0</v>
      </c>
    </row>
    <row r="242" spans="1:46" ht="14.25" customHeight="1" x14ac:dyDescent="0.2">
      <c r="A242" s="113">
        <v>2</v>
      </c>
      <c r="B242" s="32" t="s">
        <v>357</v>
      </c>
      <c r="C242" s="111" t="s">
        <v>358</v>
      </c>
      <c r="D242" s="32" t="s">
        <v>70</v>
      </c>
      <c r="E242" s="32">
        <v>11465</v>
      </c>
      <c r="F242" s="32" t="s">
        <v>582</v>
      </c>
      <c r="G242" s="32" t="s">
        <v>583</v>
      </c>
      <c r="H242" s="112" t="str">
        <f>_xlfn.XLOOKUP(Tabel1[[#This Row],[NLSfB]],OpnameTabel[NL-SfB],OpnameTabel[Omschrijving],"",0,1)</f>
        <v>Koelmachine (compressor) 50-500 ton CO2</v>
      </c>
      <c r="I242" s="32" t="str">
        <f>_xlfn.XLOOKUP(Tabel1[[#This Row],[NLSfB]],OpnameTabel[NL-SfB],OpnameTabel[Categorie],"",0,1)</f>
        <v>Koeling</v>
      </c>
      <c r="J242" s="32" t="s">
        <v>115</v>
      </c>
      <c r="L242" s="32">
        <v>4</v>
      </c>
      <c r="M242" s="32">
        <v>2021</v>
      </c>
      <c r="N242" s="32" t="s">
        <v>584</v>
      </c>
      <c r="O242" s="32" t="s">
        <v>585</v>
      </c>
      <c r="P242" s="32" t="str">
        <f>_xlfn.XLOOKUP(Tabel1[[#This Row],[NLSfB]],OpnameTabel[NL-SfB],OpnameTabel[Kenmerkvraag 4],"",0,1)&amp;""</f>
        <v>STEK logboek</v>
      </c>
      <c r="Q242" s="33" t="s">
        <v>586</v>
      </c>
      <c r="R242" s="33" t="str">
        <f>_xlfn.XLOOKUP(Tabel1[[#This Row],[NLSfB]],OpnameTabel[NL-SfB],OpnameTabel[Kenmerkvraag 5],"",0,1)&amp;""</f>
        <v>Koelvermogen (tot.) [kW]</v>
      </c>
      <c r="S242" s="33">
        <v>2088</v>
      </c>
      <c r="T242" s="33" t="str">
        <f>_xlfn.XLOOKUP(Tabel1[[#This Row],[NLSfB]],OpnameTabel[NL-SfB],OpnameTabel[Kenmerkvraag 6],"",0,1)&amp;""</f>
        <v>Soort koudemiddel</v>
      </c>
      <c r="U242" s="33" t="s">
        <v>242</v>
      </c>
      <c r="V242" s="33" t="str">
        <f>_xlfn.XLOOKUP(Tabel1[[#This Row],[NLSfB]],OpnameTabel[NL-SfB],OpnameTabel[Kenmerkvraag 7],"",0,1)&amp;""</f>
        <v>Hoeveelheid koudem. [kg]</v>
      </c>
      <c r="W242" s="33">
        <v>28.5</v>
      </c>
      <c r="X242" s="33" t="str">
        <f>_xlfn.XLOOKUP(Tabel1[[#This Row],[NLSfB]],OpnameTabel[NL-SfB],OpnameTabel[Kenmerkvraag 8],"",0,1)&amp;""</f>
        <v/>
      </c>
      <c r="Z242" s="33" t="str">
        <f>_xlfn.XLOOKUP(Tabel1[[#This Row],[NLSfB]],OpnameTabel[NL-SfB],OpnameTabel[Kenmerkvraag 9],"",0,1)&amp;""</f>
        <v/>
      </c>
      <c r="AB242" s="33" t="str">
        <f>_xlfn.XLOOKUP(Tabel1[[#This Row],[NLSfB]],OpnameTabel[NL-SfB],OpnameTabel[Kenmerkvraag 10],"",0,1)&amp;""</f>
        <v/>
      </c>
      <c r="AD242" s="120" t="str">
        <f>_xlfn.XLOOKUP(Tabel1[[#This Row],[NLSfB]],OpnameTabel[NL-SfB],OpnameTabel[PPO1],"",0,1)&amp;""</f>
        <v>KLMT111-A2</v>
      </c>
      <c r="AE242" s="112">
        <f>IF((LEN(Tabel1[[#This Row],[PPO code 1]])&lt;1),"",_xlfn.XLOOKUP(Tabel1[[#This Row],[PPO code 1]],Activiteitenoverzicht[PO - code],Activiteitenoverzicht[Jaar- freq],0))</f>
        <v>2</v>
      </c>
      <c r="AF242" s="121"/>
      <c r="AG242" s="122" t="str">
        <f>_xlfn.XLOOKUP(Tabel1[[#This Row],[NLSfB]],OpnameTabel[NL-SfB],OpnameTabel[PPO2],"",0,1)&amp;""</f>
        <v>KLMT111-K2</v>
      </c>
      <c r="AH242" s="111">
        <f>IF((LEN(Tabel1[[#This Row],[PPO code 2]])&lt;1),"",_xlfn.XLOOKUP(Tabel1[[#This Row],[PPO code 2]],Activiteitenoverzicht[PO - code],Activiteitenoverzicht[Jaar- freq],0))</f>
        <v>0.2</v>
      </c>
      <c r="AI242" s="121"/>
      <c r="AJ242" s="122" t="str">
        <f>_xlfn.XLOOKUP(Tabel1[[#This Row],[NLSfB]],OpnameTabel[NL-SfB],OpnameTabel[PPO3],"",0,1)&amp;""</f>
        <v/>
      </c>
      <c r="AK242" s="111" t="str">
        <f>IF((LEN(Tabel1[[#This Row],[PPO code 3]])&lt;1),"",_xlfn.XLOOKUP(Tabel1[[#This Row],[PPO code 3]],Activiteitenoverzicht[PO - code],Activiteitenoverzicht[Jaar- freq],0))</f>
        <v/>
      </c>
      <c r="AL242" s="121"/>
      <c r="AM242" s="122" t="str">
        <f>_xlfn.XLOOKUP(Tabel1[[#This Row],[NLSfB]],OpnameTabel[NL-SfB],OpnameTabel[PPO4],"",0,1)&amp;""</f>
        <v/>
      </c>
      <c r="AN242" s="111" t="str">
        <f>IF((LEN(Tabel1[[#This Row],[PPO code 4]])&lt;1),"",_xlfn.XLOOKUP(Tabel1[[#This Row],[PPO code 4]],Activiteitenoverzicht[PO - code],Activiteitenoverzicht[Jaar- freq],0))</f>
        <v/>
      </c>
      <c r="AO242" s="121"/>
      <c r="AP242" s="123">
        <f>IF(ISNUMBER(Tabel1[[#This Row],[Freq 1]]),Tabel1[[#This Row],[Freq 1]]*Tabel1[[#This Row],[Prijs 1]],0)</f>
        <v>0</v>
      </c>
      <c r="AQ242" s="124">
        <f>IF(ISNUMBER(Tabel1[[#This Row],[Freq 2]]),Tabel1[[#This Row],[Freq 2]]*Tabel1[[#This Row],[Prijs 2]],0)</f>
        <v>0</v>
      </c>
      <c r="AR242" s="124">
        <f>IF(ISNUMBER(Tabel1[[#This Row],[Freq 3]]),Tabel1[[#This Row],[Freq 3]]*Tabel1[[#This Row],[Prijs 3]],0)</f>
        <v>0</v>
      </c>
      <c r="AS242" s="124">
        <f>IF(ISNUMBER(Tabel1[[#This Row],[Freq 4]]),Tabel1[[#This Row],[Freq 4]]*Tabel1[[#This Row],[Prijs 4]],0)</f>
        <v>0</v>
      </c>
      <c r="AT242" s="125">
        <f>SUM(Tabel1[[#This Row],[Totaal 1]:[Totaal 4]])</f>
        <v>0</v>
      </c>
    </row>
    <row r="243" spans="1:46" ht="14.25" customHeight="1" x14ac:dyDescent="0.2">
      <c r="A243" s="113">
        <v>2</v>
      </c>
      <c r="B243" s="32" t="s">
        <v>357</v>
      </c>
      <c r="C243" s="111" t="s">
        <v>358</v>
      </c>
      <c r="D243" s="32" t="s">
        <v>70</v>
      </c>
      <c r="E243" s="32">
        <v>11465</v>
      </c>
      <c r="F243" s="32" t="s">
        <v>587</v>
      </c>
      <c r="G243" s="32" t="s">
        <v>239</v>
      </c>
      <c r="H243" s="112" t="str">
        <f>_xlfn.XLOOKUP(Tabel1[[#This Row],[NLSfB]],OpnameTabel[NL-SfB],OpnameTabel[Omschrijving],"",0,1)</f>
        <v>Koelunit (splitsysteem, koelen) 5-50 ton CO2eq</v>
      </c>
      <c r="I243" s="32" t="str">
        <f>_xlfn.XLOOKUP(Tabel1[[#This Row],[NLSfB]],OpnameTabel[NL-SfB],OpnameTabel[Categorie],"",0,1)</f>
        <v>Koeling</v>
      </c>
      <c r="J243" s="32" t="s">
        <v>115</v>
      </c>
      <c r="L243" s="32">
        <v>1</v>
      </c>
      <c r="M243" s="32">
        <v>2017</v>
      </c>
      <c r="N243" s="32" t="s">
        <v>247</v>
      </c>
      <c r="O243" s="32" t="s">
        <v>588</v>
      </c>
      <c r="P243" s="32" t="str">
        <f>_xlfn.XLOOKUP(Tabel1[[#This Row],[NLSfB]],OpnameTabel[NL-SfB],OpnameTabel[Kenmerkvraag 4],"",0,1)&amp;""</f>
        <v>STEK logboek</v>
      </c>
      <c r="Q243" s="33" t="s">
        <v>589</v>
      </c>
      <c r="R243" s="33" t="str">
        <f>_xlfn.XLOOKUP(Tabel1[[#This Row],[NLSfB]],OpnameTabel[NL-SfB],OpnameTabel[Kenmerkvraag 5],"",0,1)&amp;""</f>
        <v>Koelvermogen (tot.) [kW]</v>
      </c>
      <c r="S243" s="33">
        <v>19</v>
      </c>
      <c r="T243" s="33" t="str">
        <f>_xlfn.XLOOKUP(Tabel1[[#This Row],[NLSfB]],OpnameTabel[NL-SfB],OpnameTabel[Kenmerkvraag 6],"",0,1)&amp;""</f>
        <v>Soort koudemiddel</v>
      </c>
      <c r="U243" s="33" t="s">
        <v>242</v>
      </c>
      <c r="V243" s="33" t="str">
        <f>_xlfn.XLOOKUP(Tabel1[[#This Row],[NLSfB]],OpnameTabel[NL-SfB],OpnameTabel[Kenmerkvraag 7],"",0,1)&amp;""</f>
        <v>Hoeveelheid koudem. [kg]</v>
      </c>
      <c r="W243" s="33">
        <v>5.6</v>
      </c>
      <c r="X243" s="33" t="str">
        <f>_xlfn.XLOOKUP(Tabel1[[#This Row],[NLSfB]],OpnameTabel[NL-SfB],OpnameTabel[Kenmerkvraag 8],"",0,1)&amp;""</f>
        <v>Binnenunits [stuks]</v>
      </c>
      <c r="Y243" s="33" t="s">
        <v>77</v>
      </c>
      <c r="Z243" s="33" t="str">
        <f>_xlfn.XLOOKUP(Tabel1[[#This Row],[NLSfB]],OpnameTabel[NL-SfB],OpnameTabel[Kenmerkvraag 9],"",0,1)&amp;""</f>
        <v>Type binnenunit</v>
      </c>
      <c r="AA243" s="33" t="s">
        <v>77</v>
      </c>
      <c r="AB243" s="33" t="str">
        <f>_xlfn.XLOOKUP(Tabel1[[#This Row],[NLSfB]],OpnameTabel[NL-SfB],OpnameTabel[Kenmerkvraag 10],"",0,1)&amp;""</f>
        <v/>
      </c>
      <c r="AD243" s="120" t="str">
        <f>_xlfn.XLOOKUP(Tabel1[[#This Row],[NLSfB]],OpnameTabel[NL-SfB],OpnameTabel[PPO1],"",0,1)&amp;""</f>
        <v>KLMT111-A1</v>
      </c>
      <c r="AE243" s="112">
        <f>IF((LEN(Tabel1[[#This Row],[PPO code 1]])&lt;1),"",_xlfn.XLOOKUP(Tabel1[[#This Row],[PPO code 1]],Activiteitenoverzicht[PO - code],Activiteitenoverzicht[Jaar- freq],0))</f>
        <v>1</v>
      </c>
      <c r="AF243" s="121"/>
      <c r="AG243" s="122" t="str">
        <f>_xlfn.XLOOKUP(Tabel1[[#This Row],[NLSfB]],OpnameTabel[NL-SfB],OpnameTabel[PPO2],"",0,1)&amp;""</f>
        <v>KLMT111-K1</v>
      </c>
      <c r="AH243" s="111">
        <f>IF((LEN(Tabel1[[#This Row],[PPO code 2]])&lt;1),"",_xlfn.XLOOKUP(Tabel1[[#This Row],[PPO code 2]],Activiteitenoverzicht[PO - code],Activiteitenoverzicht[Jaar- freq],0))</f>
        <v>0.2</v>
      </c>
      <c r="AI243" s="121"/>
      <c r="AJ243" s="122" t="str">
        <f>_xlfn.XLOOKUP(Tabel1[[#This Row],[NLSfB]],OpnameTabel[NL-SfB],OpnameTabel[PPO3],"",0,1)&amp;""</f>
        <v/>
      </c>
      <c r="AK243" s="111" t="str">
        <f>IF((LEN(Tabel1[[#This Row],[PPO code 3]])&lt;1),"",_xlfn.XLOOKUP(Tabel1[[#This Row],[PPO code 3]],Activiteitenoverzicht[PO - code],Activiteitenoverzicht[Jaar- freq],0))</f>
        <v/>
      </c>
      <c r="AL243" s="121"/>
      <c r="AM243" s="122" t="str">
        <f>_xlfn.XLOOKUP(Tabel1[[#This Row],[NLSfB]],OpnameTabel[NL-SfB],OpnameTabel[PPO4],"",0,1)&amp;""</f>
        <v/>
      </c>
      <c r="AN243" s="111" t="str">
        <f>IF((LEN(Tabel1[[#This Row],[PPO code 4]])&lt;1),"",_xlfn.XLOOKUP(Tabel1[[#This Row],[PPO code 4]],Activiteitenoverzicht[PO - code],Activiteitenoverzicht[Jaar- freq],0))</f>
        <v/>
      </c>
      <c r="AO243" s="121"/>
      <c r="AP243" s="123">
        <f>IF(ISNUMBER(Tabel1[[#This Row],[Freq 1]]),Tabel1[[#This Row],[Freq 1]]*Tabel1[[#This Row],[Prijs 1]],0)</f>
        <v>0</v>
      </c>
      <c r="AQ243" s="124">
        <f>IF(ISNUMBER(Tabel1[[#This Row],[Freq 2]]),Tabel1[[#This Row],[Freq 2]]*Tabel1[[#This Row],[Prijs 2]],0)</f>
        <v>0</v>
      </c>
      <c r="AR243" s="124">
        <f>IF(ISNUMBER(Tabel1[[#This Row],[Freq 3]]),Tabel1[[#This Row],[Freq 3]]*Tabel1[[#This Row],[Prijs 3]],0)</f>
        <v>0</v>
      </c>
      <c r="AS243" s="124">
        <f>IF(ISNUMBER(Tabel1[[#This Row],[Freq 4]]),Tabel1[[#This Row],[Freq 4]]*Tabel1[[#This Row],[Prijs 4]],0)</f>
        <v>0</v>
      </c>
      <c r="AT243" s="125">
        <f>SUM(Tabel1[[#This Row],[Totaal 1]:[Totaal 4]])</f>
        <v>0</v>
      </c>
    </row>
    <row r="244" spans="1:46" ht="14.25" customHeight="1" x14ac:dyDescent="0.2">
      <c r="A244" s="113">
        <v>2</v>
      </c>
      <c r="B244" s="32" t="s">
        <v>357</v>
      </c>
      <c r="C244" s="111" t="s">
        <v>358</v>
      </c>
      <c r="D244" s="32" t="s">
        <v>70</v>
      </c>
      <c r="E244" s="32">
        <v>11465</v>
      </c>
      <c r="F244" s="32" t="s">
        <v>590</v>
      </c>
      <c r="G244" s="32" t="s">
        <v>239</v>
      </c>
      <c r="H244" s="112" t="str">
        <f>_xlfn.XLOOKUP(Tabel1[[#This Row],[NLSfB]],OpnameTabel[NL-SfB],OpnameTabel[Omschrijving],"",0,1)</f>
        <v>Koelunit (splitsysteem, koelen) 5-50 ton CO2eq</v>
      </c>
      <c r="I244" s="32" t="str">
        <f>_xlfn.XLOOKUP(Tabel1[[#This Row],[NLSfB]],OpnameTabel[NL-SfB],OpnameTabel[Categorie],"",0,1)</f>
        <v>Koeling</v>
      </c>
      <c r="J244" s="32" t="s">
        <v>115</v>
      </c>
      <c r="L244" s="32">
        <v>1</v>
      </c>
      <c r="M244" s="32">
        <v>2016</v>
      </c>
      <c r="N244" s="32" t="s">
        <v>247</v>
      </c>
      <c r="O244" s="32" t="s">
        <v>591</v>
      </c>
      <c r="P244" s="32" t="str">
        <f>_xlfn.XLOOKUP(Tabel1[[#This Row],[NLSfB]],OpnameTabel[NL-SfB],OpnameTabel[Kenmerkvraag 4],"",0,1)&amp;""</f>
        <v>STEK logboek</v>
      </c>
      <c r="Q244" s="33" t="s">
        <v>589</v>
      </c>
      <c r="R244" s="33" t="str">
        <f>_xlfn.XLOOKUP(Tabel1[[#This Row],[NLSfB]],OpnameTabel[NL-SfB],OpnameTabel[Kenmerkvraag 5],"",0,1)&amp;""</f>
        <v>Koelvermogen (tot.) [kW]</v>
      </c>
      <c r="S244" s="33">
        <v>5</v>
      </c>
      <c r="T244" s="33" t="str">
        <f>_xlfn.XLOOKUP(Tabel1[[#This Row],[NLSfB]],OpnameTabel[NL-SfB],OpnameTabel[Kenmerkvraag 6],"",0,1)&amp;""</f>
        <v>Soort koudemiddel</v>
      </c>
      <c r="U244" s="33" t="s">
        <v>242</v>
      </c>
      <c r="V244" s="33" t="str">
        <f>_xlfn.XLOOKUP(Tabel1[[#This Row],[NLSfB]],OpnameTabel[NL-SfB],OpnameTabel[Kenmerkvraag 7],"",0,1)&amp;""</f>
        <v>Hoeveelheid koudem. [kg]</v>
      </c>
      <c r="W244" s="33">
        <v>1.35</v>
      </c>
      <c r="X244" s="33" t="str">
        <f>_xlfn.XLOOKUP(Tabel1[[#This Row],[NLSfB]],OpnameTabel[NL-SfB],OpnameTabel[Kenmerkvraag 8],"",0,1)&amp;""</f>
        <v>Binnenunits [stuks]</v>
      </c>
      <c r="Y244" s="33" t="s">
        <v>77</v>
      </c>
      <c r="Z244" s="33" t="str">
        <f>_xlfn.XLOOKUP(Tabel1[[#This Row],[NLSfB]],OpnameTabel[NL-SfB],OpnameTabel[Kenmerkvraag 9],"",0,1)&amp;""</f>
        <v>Type binnenunit</v>
      </c>
      <c r="AA244" s="33" t="s">
        <v>77</v>
      </c>
      <c r="AB244" s="33" t="str">
        <f>_xlfn.XLOOKUP(Tabel1[[#This Row],[NLSfB]],OpnameTabel[NL-SfB],OpnameTabel[Kenmerkvraag 10],"",0,1)&amp;""</f>
        <v/>
      </c>
      <c r="AD244" s="120" t="str">
        <f>_xlfn.XLOOKUP(Tabel1[[#This Row],[NLSfB]],OpnameTabel[NL-SfB],OpnameTabel[PPO1],"",0,1)&amp;""</f>
        <v>KLMT111-A1</v>
      </c>
      <c r="AE244" s="112">
        <f>IF((LEN(Tabel1[[#This Row],[PPO code 1]])&lt;1),"",_xlfn.XLOOKUP(Tabel1[[#This Row],[PPO code 1]],Activiteitenoverzicht[PO - code],Activiteitenoverzicht[Jaar- freq],0))</f>
        <v>1</v>
      </c>
      <c r="AF244" s="121"/>
      <c r="AG244" s="122" t="str">
        <f>_xlfn.XLOOKUP(Tabel1[[#This Row],[NLSfB]],OpnameTabel[NL-SfB],OpnameTabel[PPO2],"",0,1)&amp;""</f>
        <v>KLMT111-K1</v>
      </c>
      <c r="AH244" s="111">
        <f>IF((LEN(Tabel1[[#This Row],[PPO code 2]])&lt;1),"",_xlfn.XLOOKUP(Tabel1[[#This Row],[PPO code 2]],Activiteitenoverzicht[PO - code],Activiteitenoverzicht[Jaar- freq],0))</f>
        <v>0.2</v>
      </c>
      <c r="AI244" s="121"/>
      <c r="AJ244" s="122" t="str">
        <f>_xlfn.XLOOKUP(Tabel1[[#This Row],[NLSfB]],OpnameTabel[NL-SfB],OpnameTabel[PPO3],"",0,1)&amp;""</f>
        <v/>
      </c>
      <c r="AK244" s="111" t="str">
        <f>IF((LEN(Tabel1[[#This Row],[PPO code 3]])&lt;1),"",_xlfn.XLOOKUP(Tabel1[[#This Row],[PPO code 3]],Activiteitenoverzicht[PO - code],Activiteitenoverzicht[Jaar- freq],0))</f>
        <v/>
      </c>
      <c r="AL244" s="121"/>
      <c r="AM244" s="122" t="str">
        <f>_xlfn.XLOOKUP(Tabel1[[#This Row],[NLSfB]],OpnameTabel[NL-SfB],OpnameTabel[PPO4],"",0,1)&amp;""</f>
        <v/>
      </c>
      <c r="AN244" s="111" t="str">
        <f>IF((LEN(Tabel1[[#This Row],[PPO code 4]])&lt;1),"",_xlfn.XLOOKUP(Tabel1[[#This Row],[PPO code 4]],Activiteitenoverzicht[PO - code],Activiteitenoverzicht[Jaar- freq],0))</f>
        <v/>
      </c>
      <c r="AO244" s="121"/>
      <c r="AP244" s="123">
        <f>IF(ISNUMBER(Tabel1[[#This Row],[Freq 1]]),Tabel1[[#This Row],[Freq 1]]*Tabel1[[#This Row],[Prijs 1]],0)</f>
        <v>0</v>
      </c>
      <c r="AQ244" s="124">
        <f>IF(ISNUMBER(Tabel1[[#This Row],[Freq 2]]),Tabel1[[#This Row],[Freq 2]]*Tabel1[[#This Row],[Prijs 2]],0)</f>
        <v>0</v>
      </c>
      <c r="AR244" s="124">
        <f>IF(ISNUMBER(Tabel1[[#This Row],[Freq 3]]),Tabel1[[#This Row],[Freq 3]]*Tabel1[[#This Row],[Prijs 3]],0)</f>
        <v>0</v>
      </c>
      <c r="AS244" s="124">
        <f>IF(ISNUMBER(Tabel1[[#This Row],[Freq 4]]),Tabel1[[#This Row],[Freq 4]]*Tabel1[[#This Row],[Prijs 4]],0)</f>
        <v>0</v>
      </c>
      <c r="AT244" s="125">
        <f>SUM(Tabel1[[#This Row],[Totaal 1]:[Totaal 4]])</f>
        <v>0</v>
      </c>
    </row>
    <row r="245" spans="1:46" ht="14.25" customHeight="1" x14ac:dyDescent="0.2">
      <c r="A245" s="113">
        <v>2</v>
      </c>
      <c r="B245" s="32" t="s">
        <v>357</v>
      </c>
      <c r="C245" s="111" t="s">
        <v>358</v>
      </c>
      <c r="D245" s="32" t="s">
        <v>70</v>
      </c>
      <c r="E245" s="32">
        <v>11465</v>
      </c>
      <c r="F245" s="32" t="s">
        <v>592</v>
      </c>
      <c r="G245" s="32" t="s">
        <v>239</v>
      </c>
      <c r="H245" s="112" t="str">
        <f>_xlfn.XLOOKUP(Tabel1[[#This Row],[NLSfB]],OpnameTabel[NL-SfB],OpnameTabel[Omschrijving],"",0,1)</f>
        <v>Koelunit (splitsysteem, koelen) 5-50 ton CO2eq</v>
      </c>
      <c r="I245" s="32" t="str">
        <f>_xlfn.XLOOKUP(Tabel1[[#This Row],[NLSfB]],OpnameTabel[NL-SfB],OpnameTabel[Categorie],"",0,1)</f>
        <v>Koeling</v>
      </c>
      <c r="J245" s="32" t="s">
        <v>115</v>
      </c>
      <c r="L245" s="32">
        <v>2</v>
      </c>
      <c r="M245" s="32">
        <v>2008</v>
      </c>
      <c r="N245" s="32" t="s">
        <v>593</v>
      </c>
      <c r="O245" s="32" t="s">
        <v>594</v>
      </c>
      <c r="P245" s="32" t="str">
        <f>_xlfn.XLOOKUP(Tabel1[[#This Row],[NLSfB]],OpnameTabel[NL-SfB],OpnameTabel[Kenmerkvraag 4],"",0,1)&amp;""</f>
        <v>STEK logboek</v>
      </c>
      <c r="Q245" s="33" t="s">
        <v>589</v>
      </c>
      <c r="R245" s="33" t="str">
        <f>_xlfn.XLOOKUP(Tabel1[[#This Row],[NLSfB]],OpnameTabel[NL-SfB],OpnameTabel[Kenmerkvraag 5],"",0,1)&amp;""</f>
        <v>Koelvermogen (tot.) [kW]</v>
      </c>
      <c r="S245" s="33">
        <v>15.4</v>
      </c>
      <c r="T245" s="33" t="str">
        <f>_xlfn.XLOOKUP(Tabel1[[#This Row],[NLSfB]],OpnameTabel[NL-SfB],OpnameTabel[Kenmerkvraag 6],"",0,1)&amp;""</f>
        <v>Soort koudemiddel</v>
      </c>
      <c r="U245" s="33" t="s">
        <v>242</v>
      </c>
      <c r="V245" s="33" t="str">
        <f>_xlfn.XLOOKUP(Tabel1[[#This Row],[NLSfB]],OpnameTabel[NL-SfB],OpnameTabel[Kenmerkvraag 7],"",0,1)&amp;""</f>
        <v>Hoeveelheid koudem. [kg]</v>
      </c>
      <c r="W245" s="33">
        <v>4.2</v>
      </c>
      <c r="X245" s="33" t="str">
        <f>_xlfn.XLOOKUP(Tabel1[[#This Row],[NLSfB]],OpnameTabel[NL-SfB],OpnameTabel[Kenmerkvraag 8],"",0,1)&amp;""</f>
        <v>Binnenunits [stuks]</v>
      </c>
      <c r="Y245" s="33" t="s">
        <v>77</v>
      </c>
      <c r="Z245" s="33" t="str">
        <f>_xlfn.XLOOKUP(Tabel1[[#This Row],[NLSfB]],OpnameTabel[NL-SfB],OpnameTabel[Kenmerkvraag 9],"",0,1)&amp;""</f>
        <v>Type binnenunit</v>
      </c>
      <c r="AA245" s="33" t="s">
        <v>77</v>
      </c>
      <c r="AB245" s="33" t="str">
        <f>_xlfn.XLOOKUP(Tabel1[[#This Row],[NLSfB]],OpnameTabel[NL-SfB],OpnameTabel[Kenmerkvraag 10],"",0,1)&amp;""</f>
        <v/>
      </c>
      <c r="AD245" s="120" t="str">
        <f>_xlfn.XLOOKUP(Tabel1[[#This Row],[NLSfB]],OpnameTabel[NL-SfB],OpnameTabel[PPO1],"",0,1)&amp;""</f>
        <v>KLMT111-A1</v>
      </c>
      <c r="AE245" s="112">
        <f>IF((LEN(Tabel1[[#This Row],[PPO code 1]])&lt;1),"",_xlfn.XLOOKUP(Tabel1[[#This Row],[PPO code 1]],Activiteitenoverzicht[PO - code],Activiteitenoverzicht[Jaar- freq],0))</f>
        <v>1</v>
      </c>
      <c r="AF245" s="121"/>
      <c r="AG245" s="122" t="str">
        <f>_xlfn.XLOOKUP(Tabel1[[#This Row],[NLSfB]],OpnameTabel[NL-SfB],OpnameTabel[PPO2],"",0,1)&amp;""</f>
        <v>KLMT111-K1</v>
      </c>
      <c r="AH245" s="111">
        <f>IF((LEN(Tabel1[[#This Row],[PPO code 2]])&lt;1),"",_xlfn.XLOOKUP(Tabel1[[#This Row],[PPO code 2]],Activiteitenoverzicht[PO - code],Activiteitenoverzicht[Jaar- freq],0))</f>
        <v>0.2</v>
      </c>
      <c r="AI245" s="121"/>
      <c r="AJ245" s="122" t="str">
        <f>_xlfn.XLOOKUP(Tabel1[[#This Row],[NLSfB]],OpnameTabel[NL-SfB],OpnameTabel[PPO3],"",0,1)&amp;""</f>
        <v/>
      </c>
      <c r="AK245" s="111" t="str">
        <f>IF((LEN(Tabel1[[#This Row],[PPO code 3]])&lt;1),"",_xlfn.XLOOKUP(Tabel1[[#This Row],[PPO code 3]],Activiteitenoverzicht[PO - code],Activiteitenoverzicht[Jaar- freq],0))</f>
        <v/>
      </c>
      <c r="AL245" s="121"/>
      <c r="AM245" s="122" t="str">
        <f>_xlfn.XLOOKUP(Tabel1[[#This Row],[NLSfB]],OpnameTabel[NL-SfB],OpnameTabel[PPO4],"",0,1)&amp;""</f>
        <v/>
      </c>
      <c r="AN245" s="111" t="str">
        <f>IF((LEN(Tabel1[[#This Row],[PPO code 4]])&lt;1),"",_xlfn.XLOOKUP(Tabel1[[#This Row],[PPO code 4]],Activiteitenoverzicht[PO - code],Activiteitenoverzicht[Jaar- freq],0))</f>
        <v/>
      </c>
      <c r="AO245" s="121"/>
      <c r="AP245" s="123">
        <f>IF(ISNUMBER(Tabel1[[#This Row],[Freq 1]]),Tabel1[[#This Row],[Freq 1]]*Tabel1[[#This Row],[Prijs 1]],0)</f>
        <v>0</v>
      </c>
      <c r="AQ245" s="124">
        <f>IF(ISNUMBER(Tabel1[[#This Row],[Freq 2]]),Tabel1[[#This Row],[Freq 2]]*Tabel1[[#This Row],[Prijs 2]],0)</f>
        <v>0</v>
      </c>
      <c r="AR245" s="124">
        <f>IF(ISNUMBER(Tabel1[[#This Row],[Freq 3]]),Tabel1[[#This Row],[Freq 3]]*Tabel1[[#This Row],[Prijs 3]],0)</f>
        <v>0</v>
      </c>
      <c r="AS245" s="124">
        <f>IF(ISNUMBER(Tabel1[[#This Row],[Freq 4]]),Tabel1[[#This Row],[Freq 4]]*Tabel1[[#This Row],[Prijs 4]],0)</f>
        <v>0</v>
      </c>
      <c r="AT245" s="125">
        <f>SUM(Tabel1[[#This Row],[Totaal 1]:[Totaal 4]])</f>
        <v>0</v>
      </c>
    </row>
    <row r="246" spans="1:46" ht="14.25" customHeight="1" x14ac:dyDescent="0.2">
      <c r="A246" s="113">
        <v>2</v>
      </c>
      <c r="B246" s="32" t="s">
        <v>357</v>
      </c>
      <c r="C246" s="111" t="s">
        <v>358</v>
      </c>
      <c r="D246" s="32" t="s">
        <v>70</v>
      </c>
      <c r="E246" s="32">
        <v>11465</v>
      </c>
      <c r="F246" s="32" t="s">
        <v>595</v>
      </c>
      <c r="G246" s="32" t="s">
        <v>559</v>
      </c>
      <c r="H246" s="112" t="str">
        <f>_xlfn.XLOOKUP(Tabel1[[#This Row],[NLSfB]],OpnameTabel[NL-SfB],OpnameTabel[Omschrijving],"",0,1)</f>
        <v>Elektrische raamsluiter</v>
      </c>
      <c r="I246" s="32" t="str">
        <f>_xlfn.XLOOKUP(Tabel1[[#This Row],[NLSfB]],OpnameTabel[NL-SfB],OpnameTabel[Categorie],"",0,1)</f>
        <v>Ramen en deuren</v>
      </c>
      <c r="J246" s="32" t="s">
        <v>596</v>
      </c>
      <c r="L246" s="32">
        <v>5</v>
      </c>
      <c r="M246" s="32">
        <v>2006</v>
      </c>
      <c r="N246" s="32" t="s">
        <v>77</v>
      </c>
      <c r="O246" s="32" t="s">
        <v>77</v>
      </c>
      <c r="P246" s="32" t="str">
        <f>_xlfn.XLOOKUP(Tabel1[[#This Row],[NLSfB]],OpnameTabel[NL-SfB],OpnameTabel[Kenmerkvraag 4],"",0,1)&amp;""</f>
        <v/>
      </c>
      <c r="Q246" s="33"/>
      <c r="R246" s="33" t="str">
        <f>_xlfn.XLOOKUP(Tabel1[[#This Row],[NLSfB]],OpnameTabel[NL-SfB],OpnameTabel[Kenmerkvraag 5],"",0,1)&amp;""</f>
        <v/>
      </c>
      <c r="T246" s="33" t="str">
        <f>_xlfn.XLOOKUP(Tabel1[[#This Row],[NLSfB]],OpnameTabel[NL-SfB],OpnameTabel[Kenmerkvraag 6],"",0,1)&amp;""</f>
        <v/>
      </c>
      <c r="V246" s="33" t="str">
        <f>_xlfn.XLOOKUP(Tabel1[[#This Row],[NLSfB]],OpnameTabel[NL-SfB],OpnameTabel[Kenmerkvraag 7],"",0,1)&amp;""</f>
        <v/>
      </c>
      <c r="X246" s="33" t="str">
        <f>_xlfn.XLOOKUP(Tabel1[[#This Row],[NLSfB]],OpnameTabel[NL-SfB],OpnameTabel[Kenmerkvraag 8],"",0,1)&amp;""</f>
        <v/>
      </c>
      <c r="Z246" s="33" t="str">
        <f>_xlfn.XLOOKUP(Tabel1[[#This Row],[NLSfB]],OpnameTabel[NL-SfB],OpnameTabel[Kenmerkvraag 9],"",0,1)&amp;""</f>
        <v/>
      </c>
      <c r="AB246" s="33" t="str">
        <f>_xlfn.XLOOKUP(Tabel1[[#This Row],[NLSfB]],OpnameTabel[NL-SfB],OpnameTabel[Kenmerkvraag 10],"",0,1)&amp;""</f>
        <v/>
      </c>
      <c r="AD246" s="120" t="str">
        <f>_xlfn.XLOOKUP(Tabel1[[#This Row],[NLSfB]],OpnameTabel[NL-SfB],OpnameTabel[PPO1],"",0,1)&amp;""</f>
        <v>TG060-A</v>
      </c>
      <c r="AE246" s="112">
        <f>IF((LEN(Tabel1[[#This Row],[PPO code 1]])&lt;1),"",_xlfn.XLOOKUP(Tabel1[[#This Row],[PPO code 1]],Activiteitenoverzicht[PO - code],Activiteitenoverzicht[Jaar- freq],0))</f>
        <v>1</v>
      </c>
      <c r="AF246" s="121"/>
      <c r="AG246" s="122" t="str">
        <f>_xlfn.XLOOKUP(Tabel1[[#This Row],[NLSfB]],OpnameTabel[NL-SfB],OpnameTabel[PPO2],"",0,1)&amp;""</f>
        <v/>
      </c>
      <c r="AH246" s="111" t="str">
        <f>IF((LEN(Tabel1[[#This Row],[PPO code 2]])&lt;1),"",_xlfn.XLOOKUP(Tabel1[[#This Row],[PPO code 2]],Activiteitenoverzicht[PO - code],Activiteitenoverzicht[Jaar- freq],0))</f>
        <v/>
      </c>
      <c r="AI246" s="121"/>
      <c r="AJ246" s="122" t="str">
        <f>_xlfn.XLOOKUP(Tabel1[[#This Row],[NLSfB]],OpnameTabel[NL-SfB],OpnameTabel[PPO3],"",0,1)&amp;""</f>
        <v/>
      </c>
      <c r="AK246" s="111" t="str">
        <f>IF((LEN(Tabel1[[#This Row],[PPO code 3]])&lt;1),"",_xlfn.XLOOKUP(Tabel1[[#This Row],[PPO code 3]],Activiteitenoverzicht[PO - code],Activiteitenoverzicht[Jaar- freq],0))</f>
        <v/>
      </c>
      <c r="AL246" s="121"/>
      <c r="AM246" s="122" t="str">
        <f>_xlfn.XLOOKUP(Tabel1[[#This Row],[NLSfB]],OpnameTabel[NL-SfB],OpnameTabel[PPO4],"",0,1)&amp;""</f>
        <v/>
      </c>
      <c r="AN246" s="111" t="str">
        <f>IF((LEN(Tabel1[[#This Row],[PPO code 4]])&lt;1),"",_xlfn.XLOOKUP(Tabel1[[#This Row],[PPO code 4]],Activiteitenoverzicht[PO - code],Activiteitenoverzicht[Jaar- freq],0))</f>
        <v/>
      </c>
      <c r="AO246" s="121"/>
      <c r="AP246" s="123">
        <f>IF(ISNUMBER(Tabel1[[#This Row],[Freq 1]]),Tabel1[[#This Row],[Freq 1]]*Tabel1[[#This Row],[Prijs 1]],0)</f>
        <v>0</v>
      </c>
      <c r="AQ246" s="124">
        <f>IF(ISNUMBER(Tabel1[[#This Row],[Freq 2]]),Tabel1[[#This Row],[Freq 2]]*Tabel1[[#This Row],[Prijs 2]],0)</f>
        <v>0</v>
      </c>
      <c r="AR246" s="124">
        <f>IF(ISNUMBER(Tabel1[[#This Row],[Freq 3]]),Tabel1[[#This Row],[Freq 3]]*Tabel1[[#This Row],[Prijs 3]],0)</f>
        <v>0</v>
      </c>
      <c r="AS246" s="124">
        <f>IF(ISNUMBER(Tabel1[[#This Row],[Freq 4]]),Tabel1[[#This Row],[Freq 4]]*Tabel1[[#This Row],[Prijs 4]],0)</f>
        <v>0</v>
      </c>
      <c r="AT246" s="125">
        <f>SUM(Tabel1[[#This Row],[Totaal 1]:[Totaal 4]])</f>
        <v>0</v>
      </c>
    </row>
    <row r="247" spans="1:46" ht="14.25" customHeight="1" x14ac:dyDescent="0.2">
      <c r="A247" s="113">
        <v>2</v>
      </c>
      <c r="B247" s="32" t="s">
        <v>357</v>
      </c>
      <c r="C247" s="111" t="s">
        <v>358</v>
      </c>
      <c r="D247" s="32" t="s">
        <v>70</v>
      </c>
      <c r="E247" s="32">
        <v>11465</v>
      </c>
      <c r="F247" s="32" t="s">
        <v>597</v>
      </c>
      <c r="G247" s="32" t="s">
        <v>239</v>
      </c>
      <c r="H247" s="112" t="str">
        <f>_xlfn.XLOOKUP(Tabel1[[#This Row],[NLSfB]],OpnameTabel[NL-SfB],OpnameTabel[Omschrijving],"",0,1)</f>
        <v>Koelunit (splitsysteem, koelen) 5-50 ton CO2eq</v>
      </c>
      <c r="I247" s="32" t="str">
        <f>_xlfn.XLOOKUP(Tabel1[[#This Row],[NLSfB]],OpnameTabel[NL-SfB],OpnameTabel[Categorie],"",0,1)</f>
        <v>Koeling</v>
      </c>
      <c r="J247" s="32" t="s">
        <v>115</v>
      </c>
      <c r="L247" s="32">
        <v>1</v>
      </c>
      <c r="M247" s="32">
        <v>2008</v>
      </c>
      <c r="N247" s="32" t="s">
        <v>598</v>
      </c>
      <c r="O247" s="32" t="s">
        <v>599</v>
      </c>
      <c r="P247" s="32" t="str">
        <f>_xlfn.XLOOKUP(Tabel1[[#This Row],[NLSfB]],OpnameTabel[NL-SfB],OpnameTabel[Kenmerkvraag 4],"",0,1)&amp;""</f>
        <v>STEK logboek</v>
      </c>
      <c r="Q247" s="33" t="s">
        <v>589</v>
      </c>
      <c r="R247" s="33" t="str">
        <f>_xlfn.XLOOKUP(Tabel1[[#This Row],[NLSfB]],OpnameTabel[NL-SfB],OpnameTabel[Kenmerkvraag 5],"",0,1)&amp;""</f>
        <v>Koelvermogen (tot.) [kW]</v>
      </c>
      <c r="S247" s="33">
        <v>2.5</v>
      </c>
      <c r="T247" s="33" t="str">
        <f>_xlfn.XLOOKUP(Tabel1[[#This Row],[NLSfB]],OpnameTabel[NL-SfB],OpnameTabel[Kenmerkvraag 6],"",0,1)&amp;""</f>
        <v>Soort koudemiddel</v>
      </c>
      <c r="U247" s="33" t="s">
        <v>242</v>
      </c>
      <c r="V247" s="33" t="str">
        <f>_xlfn.XLOOKUP(Tabel1[[#This Row],[NLSfB]],OpnameTabel[NL-SfB],OpnameTabel[Kenmerkvraag 7],"",0,1)&amp;""</f>
        <v>Hoeveelheid koudem. [kg]</v>
      </c>
      <c r="W247" s="33">
        <v>0.8</v>
      </c>
      <c r="X247" s="33" t="str">
        <f>_xlfn.XLOOKUP(Tabel1[[#This Row],[NLSfB]],OpnameTabel[NL-SfB],OpnameTabel[Kenmerkvraag 8],"",0,1)&amp;""</f>
        <v>Binnenunits [stuks]</v>
      </c>
      <c r="Y247" s="33" t="s">
        <v>77</v>
      </c>
      <c r="Z247" s="33" t="str">
        <f>_xlfn.XLOOKUP(Tabel1[[#This Row],[NLSfB]],OpnameTabel[NL-SfB],OpnameTabel[Kenmerkvraag 9],"",0,1)&amp;""</f>
        <v>Type binnenunit</v>
      </c>
      <c r="AA247" s="33" t="s">
        <v>77</v>
      </c>
      <c r="AB247" s="33" t="str">
        <f>_xlfn.XLOOKUP(Tabel1[[#This Row],[NLSfB]],OpnameTabel[NL-SfB],OpnameTabel[Kenmerkvraag 10],"",0,1)&amp;""</f>
        <v/>
      </c>
      <c r="AD247" s="120" t="str">
        <f>_xlfn.XLOOKUP(Tabel1[[#This Row],[NLSfB]],OpnameTabel[NL-SfB],OpnameTabel[PPO1],"",0,1)&amp;""</f>
        <v>KLMT111-A1</v>
      </c>
      <c r="AE247" s="112">
        <f>IF((LEN(Tabel1[[#This Row],[PPO code 1]])&lt;1),"",_xlfn.XLOOKUP(Tabel1[[#This Row],[PPO code 1]],Activiteitenoverzicht[PO - code],Activiteitenoverzicht[Jaar- freq],0))</f>
        <v>1</v>
      </c>
      <c r="AF247" s="121"/>
      <c r="AG247" s="122" t="str">
        <f>_xlfn.XLOOKUP(Tabel1[[#This Row],[NLSfB]],OpnameTabel[NL-SfB],OpnameTabel[PPO2],"",0,1)&amp;""</f>
        <v>KLMT111-K1</v>
      </c>
      <c r="AH247" s="111">
        <f>IF((LEN(Tabel1[[#This Row],[PPO code 2]])&lt;1),"",_xlfn.XLOOKUP(Tabel1[[#This Row],[PPO code 2]],Activiteitenoverzicht[PO - code],Activiteitenoverzicht[Jaar- freq],0))</f>
        <v>0.2</v>
      </c>
      <c r="AI247" s="121"/>
      <c r="AJ247" s="122" t="str">
        <f>_xlfn.XLOOKUP(Tabel1[[#This Row],[NLSfB]],OpnameTabel[NL-SfB],OpnameTabel[PPO3],"",0,1)&amp;""</f>
        <v/>
      </c>
      <c r="AK247" s="111" t="str">
        <f>IF((LEN(Tabel1[[#This Row],[PPO code 3]])&lt;1),"",_xlfn.XLOOKUP(Tabel1[[#This Row],[PPO code 3]],Activiteitenoverzicht[PO - code],Activiteitenoverzicht[Jaar- freq],0))</f>
        <v/>
      </c>
      <c r="AL247" s="121"/>
      <c r="AM247" s="122" t="str">
        <f>_xlfn.XLOOKUP(Tabel1[[#This Row],[NLSfB]],OpnameTabel[NL-SfB],OpnameTabel[PPO4],"",0,1)&amp;""</f>
        <v/>
      </c>
      <c r="AN247" s="111" t="str">
        <f>IF((LEN(Tabel1[[#This Row],[PPO code 4]])&lt;1),"",_xlfn.XLOOKUP(Tabel1[[#This Row],[PPO code 4]],Activiteitenoverzicht[PO - code],Activiteitenoverzicht[Jaar- freq],0))</f>
        <v/>
      </c>
      <c r="AO247" s="121"/>
      <c r="AP247" s="123">
        <f>IF(ISNUMBER(Tabel1[[#This Row],[Freq 1]]),Tabel1[[#This Row],[Freq 1]]*Tabel1[[#This Row],[Prijs 1]],0)</f>
        <v>0</v>
      </c>
      <c r="AQ247" s="124">
        <f>IF(ISNUMBER(Tabel1[[#This Row],[Freq 2]]),Tabel1[[#This Row],[Freq 2]]*Tabel1[[#This Row],[Prijs 2]],0)</f>
        <v>0</v>
      </c>
      <c r="AR247" s="124">
        <f>IF(ISNUMBER(Tabel1[[#This Row],[Freq 3]]),Tabel1[[#This Row],[Freq 3]]*Tabel1[[#This Row],[Prijs 3]],0)</f>
        <v>0</v>
      </c>
      <c r="AS247" s="124">
        <f>IF(ISNUMBER(Tabel1[[#This Row],[Freq 4]]),Tabel1[[#This Row],[Freq 4]]*Tabel1[[#This Row],[Prijs 4]],0)</f>
        <v>0</v>
      </c>
      <c r="AT247" s="125">
        <f>SUM(Tabel1[[#This Row],[Totaal 1]:[Totaal 4]])</f>
        <v>0</v>
      </c>
    </row>
    <row r="248" spans="1:46" ht="14.25" customHeight="1" x14ac:dyDescent="0.2">
      <c r="A248" s="113">
        <v>2</v>
      </c>
      <c r="B248" s="32" t="s">
        <v>357</v>
      </c>
      <c r="C248" s="111" t="s">
        <v>358</v>
      </c>
      <c r="D248" s="32" t="s">
        <v>70</v>
      </c>
      <c r="E248" s="32">
        <v>11465</v>
      </c>
      <c r="F248" s="32" t="s">
        <v>600</v>
      </c>
      <c r="G248" s="32" t="s">
        <v>239</v>
      </c>
      <c r="H248" s="112" t="str">
        <f>_xlfn.XLOOKUP(Tabel1[[#This Row],[NLSfB]],OpnameTabel[NL-SfB],OpnameTabel[Omschrijving],"",0,1)</f>
        <v>Koelunit (splitsysteem, koelen) 5-50 ton CO2eq</v>
      </c>
      <c r="I248" s="32" t="str">
        <f>_xlfn.XLOOKUP(Tabel1[[#This Row],[NLSfB]],OpnameTabel[NL-SfB],OpnameTabel[Categorie],"",0,1)</f>
        <v>Koeling</v>
      </c>
      <c r="J248" s="32" t="s">
        <v>115</v>
      </c>
      <c r="L248" s="32">
        <v>1</v>
      </c>
      <c r="M248" s="32">
        <v>2008</v>
      </c>
      <c r="N248" s="32" t="s">
        <v>593</v>
      </c>
      <c r="O248" s="32" t="s">
        <v>601</v>
      </c>
      <c r="P248" s="32" t="str">
        <f>_xlfn.XLOOKUP(Tabel1[[#This Row],[NLSfB]],OpnameTabel[NL-SfB],OpnameTabel[Kenmerkvraag 4],"",0,1)&amp;""</f>
        <v>STEK logboek</v>
      </c>
      <c r="Q248" s="33" t="s">
        <v>589</v>
      </c>
      <c r="R248" s="33" t="str">
        <f>_xlfn.XLOOKUP(Tabel1[[#This Row],[NLSfB]],OpnameTabel[NL-SfB],OpnameTabel[Kenmerkvraag 5],"",0,1)&amp;""</f>
        <v>Koelvermogen (tot.) [kW]</v>
      </c>
      <c r="S248" s="33">
        <v>3</v>
      </c>
      <c r="T248" s="33" t="str">
        <f>_xlfn.XLOOKUP(Tabel1[[#This Row],[NLSfB]],OpnameTabel[NL-SfB],OpnameTabel[Kenmerkvraag 6],"",0,1)&amp;""</f>
        <v>Soort koudemiddel</v>
      </c>
      <c r="U248" s="33" t="s">
        <v>242</v>
      </c>
      <c r="V248" s="33" t="str">
        <f>_xlfn.XLOOKUP(Tabel1[[#This Row],[NLSfB]],OpnameTabel[NL-SfB],OpnameTabel[Kenmerkvraag 7],"",0,1)&amp;""</f>
        <v>Hoeveelheid koudem. [kg]</v>
      </c>
      <c r="W248" s="33">
        <v>1.95</v>
      </c>
      <c r="X248" s="33" t="str">
        <f>_xlfn.XLOOKUP(Tabel1[[#This Row],[NLSfB]],OpnameTabel[NL-SfB],OpnameTabel[Kenmerkvraag 8],"",0,1)&amp;""</f>
        <v>Binnenunits [stuks]</v>
      </c>
      <c r="Y248" s="33" t="s">
        <v>77</v>
      </c>
      <c r="Z248" s="33" t="str">
        <f>_xlfn.XLOOKUP(Tabel1[[#This Row],[NLSfB]],OpnameTabel[NL-SfB],OpnameTabel[Kenmerkvraag 9],"",0,1)&amp;""</f>
        <v>Type binnenunit</v>
      </c>
      <c r="AA248" s="33" t="s">
        <v>77</v>
      </c>
      <c r="AB248" s="33" t="str">
        <f>_xlfn.XLOOKUP(Tabel1[[#This Row],[NLSfB]],OpnameTabel[NL-SfB],OpnameTabel[Kenmerkvraag 10],"",0,1)&amp;""</f>
        <v/>
      </c>
      <c r="AD248" s="120" t="str">
        <f>_xlfn.XLOOKUP(Tabel1[[#This Row],[NLSfB]],OpnameTabel[NL-SfB],OpnameTabel[PPO1],"",0,1)&amp;""</f>
        <v>KLMT111-A1</v>
      </c>
      <c r="AE248" s="112">
        <f>IF((LEN(Tabel1[[#This Row],[PPO code 1]])&lt;1),"",_xlfn.XLOOKUP(Tabel1[[#This Row],[PPO code 1]],Activiteitenoverzicht[PO - code],Activiteitenoverzicht[Jaar- freq],0))</f>
        <v>1</v>
      </c>
      <c r="AF248" s="121"/>
      <c r="AG248" s="122" t="str">
        <f>_xlfn.XLOOKUP(Tabel1[[#This Row],[NLSfB]],OpnameTabel[NL-SfB],OpnameTabel[PPO2],"",0,1)&amp;""</f>
        <v>KLMT111-K1</v>
      </c>
      <c r="AH248" s="111">
        <f>IF((LEN(Tabel1[[#This Row],[PPO code 2]])&lt;1),"",_xlfn.XLOOKUP(Tabel1[[#This Row],[PPO code 2]],Activiteitenoverzicht[PO - code],Activiteitenoverzicht[Jaar- freq],0))</f>
        <v>0.2</v>
      </c>
      <c r="AI248" s="121"/>
      <c r="AJ248" s="122" t="str">
        <f>_xlfn.XLOOKUP(Tabel1[[#This Row],[NLSfB]],OpnameTabel[NL-SfB],OpnameTabel[PPO3],"",0,1)&amp;""</f>
        <v/>
      </c>
      <c r="AK248" s="111" t="str">
        <f>IF((LEN(Tabel1[[#This Row],[PPO code 3]])&lt;1),"",_xlfn.XLOOKUP(Tabel1[[#This Row],[PPO code 3]],Activiteitenoverzicht[PO - code],Activiteitenoverzicht[Jaar- freq],0))</f>
        <v/>
      </c>
      <c r="AL248" s="121"/>
      <c r="AM248" s="122" t="str">
        <f>_xlfn.XLOOKUP(Tabel1[[#This Row],[NLSfB]],OpnameTabel[NL-SfB],OpnameTabel[PPO4],"",0,1)&amp;""</f>
        <v/>
      </c>
      <c r="AN248" s="111" t="str">
        <f>IF((LEN(Tabel1[[#This Row],[PPO code 4]])&lt;1),"",_xlfn.XLOOKUP(Tabel1[[#This Row],[PPO code 4]],Activiteitenoverzicht[PO - code],Activiteitenoverzicht[Jaar- freq],0))</f>
        <v/>
      </c>
      <c r="AO248" s="121"/>
      <c r="AP248" s="123">
        <f>IF(ISNUMBER(Tabel1[[#This Row],[Freq 1]]),Tabel1[[#This Row],[Freq 1]]*Tabel1[[#This Row],[Prijs 1]],0)</f>
        <v>0</v>
      </c>
      <c r="AQ248" s="124">
        <f>IF(ISNUMBER(Tabel1[[#This Row],[Freq 2]]),Tabel1[[#This Row],[Freq 2]]*Tabel1[[#This Row],[Prijs 2]],0)</f>
        <v>0</v>
      </c>
      <c r="AR248" s="124">
        <f>IF(ISNUMBER(Tabel1[[#This Row],[Freq 3]]),Tabel1[[#This Row],[Freq 3]]*Tabel1[[#This Row],[Prijs 3]],0)</f>
        <v>0</v>
      </c>
      <c r="AS248" s="124">
        <f>IF(ISNUMBER(Tabel1[[#This Row],[Freq 4]]),Tabel1[[#This Row],[Freq 4]]*Tabel1[[#This Row],[Prijs 4]],0)</f>
        <v>0</v>
      </c>
      <c r="AT248" s="125">
        <f>SUM(Tabel1[[#This Row],[Totaal 1]:[Totaal 4]])</f>
        <v>0</v>
      </c>
    </row>
    <row r="249" spans="1:46" ht="14.25" customHeight="1" x14ac:dyDescent="0.2">
      <c r="A249" s="113">
        <v>2</v>
      </c>
      <c r="B249" s="32" t="s">
        <v>357</v>
      </c>
      <c r="C249" s="111" t="s">
        <v>358</v>
      </c>
      <c r="D249" s="32" t="s">
        <v>70</v>
      </c>
      <c r="E249" s="32">
        <v>11465</v>
      </c>
      <c r="F249" s="32" t="s">
        <v>602</v>
      </c>
      <c r="G249" s="32" t="s">
        <v>239</v>
      </c>
      <c r="H249" s="112" t="str">
        <f>_xlfn.XLOOKUP(Tabel1[[#This Row],[NLSfB]],OpnameTabel[NL-SfB],OpnameTabel[Omschrijving],"",0,1)</f>
        <v>Koelunit (splitsysteem, koelen) 5-50 ton CO2eq</v>
      </c>
      <c r="I249" s="32" t="str">
        <f>_xlfn.XLOOKUP(Tabel1[[#This Row],[NLSfB]],OpnameTabel[NL-SfB],OpnameTabel[Categorie],"",0,1)</f>
        <v>Koeling</v>
      </c>
      <c r="J249" s="32" t="s">
        <v>219</v>
      </c>
      <c r="L249" s="32">
        <v>1</v>
      </c>
      <c r="M249" s="32">
        <v>2017</v>
      </c>
      <c r="N249" s="32" t="s">
        <v>247</v>
      </c>
      <c r="O249" s="32" t="s">
        <v>603</v>
      </c>
      <c r="P249" s="32" t="str">
        <f>_xlfn.XLOOKUP(Tabel1[[#This Row],[NLSfB]],OpnameTabel[NL-SfB],OpnameTabel[Kenmerkvraag 4],"",0,1)&amp;""</f>
        <v>STEK logboek</v>
      </c>
      <c r="Q249" s="33" t="s">
        <v>589</v>
      </c>
      <c r="R249" s="33" t="str">
        <f>_xlfn.XLOOKUP(Tabel1[[#This Row],[NLSfB]],OpnameTabel[NL-SfB],OpnameTabel[Kenmerkvraag 5],"",0,1)&amp;""</f>
        <v>Koelvermogen (tot.) [kW]</v>
      </c>
      <c r="S249" s="33">
        <v>3</v>
      </c>
      <c r="T249" s="33" t="str">
        <f>_xlfn.XLOOKUP(Tabel1[[#This Row],[NLSfB]],OpnameTabel[NL-SfB],OpnameTabel[Kenmerkvraag 6],"",0,1)&amp;""</f>
        <v>Soort koudemiddel</v>
      </c>
      <c r="U249" s="33" t="s">
        <v>242</v>
      </c>
      <c r="V249" s="33" t="str">
        <f>_xlfn.XLOOKUP(Tabel1[[#This Row],[NLSfB]],OpnameTabel[NL-SfB],OpnameTabel[Kenmerkvraag 7],"",0,1)&amp;""</f>
        <v>Hoeveelheid koudem. [kg]</v>
      </c>
      <c r="W249" s="33">
        <v>1.9</v>
      </c>
      <c r="X249" s="33" t="str">
        <f>_xlfn.XLOOKUP(Tabel1[[#This Row],[NLSfB]],OpnameTabel[NL-SfB],OpnameTabel[Kenmerkvraag 8],"",0,1)&amp;""</f>
        <v>Binnenunits [stuks]</v>
      </c>
      <c r="Y249" s="33" t="s">
        <v>77</v>
      </c>
      <c r="Z249" s="33" t="str">
        <f>_xlfn.XLOOKUP(Tabel1[[#This Row],[NLSfB]],OpnameTabel[NL-SfB],OpnameTabel[Kenmerkvraag 9],"",0,1)&amp;""</f>
        <v>Type binnenunit</v>
      </c>
      <c r="AA249" s="33" t="s">
        <v>77</v>
      </c>
      <c r="AB249" s="33" t="str">
        <f>_xlfn.XLOOKUP(Tabel1[[#This Row],[NLSfB]],OpnameTabel[NL-SfB],OpnameTabel[Kenmerkvraag 10],"",0,1)&amp;""</f>
        <v/>
      </c>
      <c r="AD249" s="120" t="str">
        <f>_xlfn.XLOOKUP(Tabel1[[#This Row],[NLSfB]],OpnameTabel[NL-SfB],OpnameTabel[PPO1],"",0,1)&amp;""</f>
        <v>KLMT111-A1</v>
      </c>
      <c r="AE249" s="112">
        <f>IF((LEN(Tabel1[[#This Row],[PPO code 1]])&lt;1),"",_xlfn.XLOOKUP(Tabel1[[#This Row],[PPO code 1]],Activiteitenoverzicht[PO - code],Activiteitenoverzicht[Jaar- freq],0))</f>
        <v>1</v>
      </c>
      <c r="AF249" s="121"/>
      <c r="AG249" s="122" t="str">
        <f>_xlfn.XLOOKUP(Tabel1[[#This Row],[NLSfB]],OpnameTabel[NL-SfB],OpnameTabel[PPO2],"",0,1)&amp;""</f>
        <v>KLMT111-K1</v>
      </c>
      <c r="AH249" s="111">
        <f>IF((LEN(Tabel1[[#This Row],[PPO code 2]])&lt;1),"",_xlfn.XLOOKUP(Tabel1[[#This Row],[PPO code 2]],Activiteitenoverzicht[PO - code],Activiteitenoverzicht[Jaar- freq],0))</f>
        <v>0.2</v>
      </c>
      <c r="AI249" s="121"/>
      <c r="AJ249" s="122" t="str">
        <f>_xlfn.XLOOKUP(Tabel1[[#This Row],[NLSfB]],OpnameTabel[NL-SfB],OpnameTabel[PPO3],"",0,1)&amp;""</f>
        <v/>
      </c>
      <c r="AK249" s="111" t="str">
        <f>IF((LEN(Tabel1[[#This Row],[PPO code 3]])&lt;1),"",_xlfn.XLOOKUP(Tabel1[[#This Row],[PPO code 3]],Activiteitenoverzicht[PO - code],Activiteitenoverzicht[Jaar- freq],0))</f>
        <v/>
      </c>
      <c r="AL249" s="121"/>
      <c r="AM249" s="122" t="str">
        <f>_xlfn.XLOOKUP(Tabel1[[#This Row],[NLSfB]],OpnameTabel[NL-SfB],OpnameTabel[PPO4],"",0,1)&amp;""</f>
        <v/>
      </c>
      <c r="AN249" s="111" t="str">
        <f>IF((LEN(Tabel1[[#This Row],[PPO code 4]])&lt;1),"",_xlfn.XLOOKUP(Tabel1[[#This Row],[PPO code 4]],Activiteitenoverzicht[PO - code],Activiteitenoverzicht[Jaar- freq],0))</f>
        <v/>
      </c>
      <c r="AO249" s="121"/>
      <c r="AP249" s="123">
        <f>IF(ISNUMBER(Tabel1[[#This Row],[Freq 1]]),Tabel1[[#This Row],[Freq 1]]*Tabel1[[#This Row],[Prijs 1]],0)</f>
        <v>0</v>
      </c>
      <c r="AQ249" s="124">
        <f>IF(ISNUMBER(Tabel1[[#This Row],[Freq 2]]),Tabel1[[#This Row],[Freq 2]]*Tabel1[[#This Row],[Prijs 2]],0)</f>
        <v>0</v>
      </c>
      <c r="AR249" s="124">
        <f>IF(ISNUMBER(Tabel1[[#This Row],[Freq 3]]),Tabel1[[#This Row],[Freq 3]]*Tabel1[[#This Row],[Prijs 3]],0)</f>
        <v>0</v>
      </c>
      <c r="AS249" s="124">
        <f>IF(ISNUMBER(Tabel1[[#This Row],[Freq 4]]),Tabel1[[#This Row],[Freq 4]]*Tabel1[[#This Row],[Prijs 4]],0)</f>
        <v>0</v>
      </c>
      <c r="AT249" s="125">
        <f>SUM(Tabel1[[#This Row],[Totaal 1]:[Totaal 4]])</f>
        <v>0</v>
      </c>
    </row>
    <row r="250" spans="1:46" ht="14.25" customHeight="1" x14ac:dyDescent="0.2">
      <c r="A250" s="113">
        <v>2</v>
      </c>
      <c r="B250" s="32" t="s">
        <v>357</v>
      </c>
      <c r="C250" s="111" t="s">
        <v>358</v>
      </c>
      <c r="D250" s="32" t="s">
        <v>70</v>
      </c>
      <c r="E250" s="32">
        <v>11465</v>
      </c>
      <c r="F250" s="32" t="s">
        <v>604</v>
      </c>
      <c r="G250" s="32" t="s">
        <v>264</v>
      </c>
      <c r="H250" s="112" t="str">
        <f>_xlfn.XLOOKUP(Tabel1[[#This Row],[NLSfB]],OpnameTabel[NL-SfB],OpnameTabel[Omschrijving],"",0,1)</f>
        <v>Verwarming ketel gas atmosferisch (HR, VR)</v>
      </c>
      <c r="I250" s="32" t="str">
        <f>_xlfn.XLOOKUP(Tabel1[[#This Row],[NLSfB]],OpnameTabel[NL-SfB],OpnameTabel[Categorie],"",0,1)</f>
        <v>Verwarming</v>
      </c>
      <c r="J250" s="32" t="s">
        <v>605</v>
      </c>
      <c r="L250" s="32">
        <v>2</v>
      </c>
      <c r="M250" s="32">
        <v>2006</v>
      </c>
      <c r="N250" s="32" t="s">
        <v>266</v>
      </c>
      <c r="O250" s="32" t="s">
        <v>267</v>
      </c>
      <c r="P250" s="32" t="str">
        <f>_xlfn.XLOOKUP(Tabel1[[#This Row],[NLSfB]],OpnameTabel[NL-SfB],OpnameTabel[Kenmerkvraag 4],"",0,1)&amp;""</f>
        <v>Vermogen [kW]</v>
      </c>
      <c r="Q250" s="33">
        <v>84.5</v>
      </c>
      <c r="R250" s="33" t="str">
        <f>_xlfn.XLOOKUP(Tabel1[[#This Row],[NLSfB]],OpnameTabel[NL-SfB],OpnameTabel[Kenmerkvraag 5],"",0,1)&amp;""</f>
        <v>Warmwatervoorziening</v>
      </c>
      <c r="S250" s="33" t="s">
        <v>76</v>
      </c>
      <c r="T250" s="33" t="str">
        <f>_xlfn.XLOOKUP(Tabel1[[#This Row],[NLSfB]],OpnameTabel[NL-SfB],OpnameTabel[Kenmerkvraag 6],"",0,1)&amp;""</f>
        <v/>
      </c>
      <c r="V250" s="33" t="str">
        <f>_xlfn.XLOOKUP(Tabel1[[#This Row],[NLSfB]],OpnameTabel[NL-SfB],OpnameTabel[Kenmerkvraag 7],"",0,1)&amp;""</f>
        <v/>
      </c>
      <c r="X250" s="33" t="str">
        <f>_xlfn.XLOOKUP(Tabel1[[#This Row],[NLSfB]],OpnameTabel[NL-SfB],OpnameTabel[Kenmerkvraag 8],"",0,1)&amp;""</f>
        <v/>
      </c>
      <c r="Z250" s="33" t="str">
        <f>_xlfn.XLOOKUP(Tabel1[[#This Row],[NLSfB]],OpnameTabel[NL-SfB],OpnameTabel[Kenmerkvraag 9],"",0,1)&amp;""</f>
        <v/>
      </c>
      <c r="AB250" s="33" t="str">
        <f>_xlfn.XLOOKUP(Tabel1[[#This Row],[NLSfB]],OpnameTabel[NL-SfB],OpnameTabel[Kenmerkvraag 10],"",0,1)&amp;""</f>
        <v/>
      </c>
      <c r="AD250" s="120" t="str">
        <f>_xlfn.XLOOKUP(Tabel1[[#This Row],[NLSfB]],OpnameTabel[NL-SfB],OpnameTabel[PPO1],"",0,1)&amp;""</f>
        <v>VW030-A</v>
      </c>
      <c r="AE250" s="112">
        <f>IF((LEN(Tabel1[[#This Row],[PPO code 1]])&lt;1),"",_xlfn.XLOOKUP(Tabel1[[#This Row],[PPO code 1]],Activiteitenoverzicht[PO - code],Activiteitenoverzicht[Jaar- freq],0))</f>
        <v>1</v>
      </c>
      <c r="AF250" s="121"/>
      <c r="AG250" s="122" t="str">
        <f>_xlfn.XLOOKUP(Tabel1[[#This Row],[NLSfB]],OpnameTabel[NL-SfB],OpnameTabel[PPO2],"",0,1)&amp;""</f>
        <v>VW030-K</v>
      </c>
      <c r="AH250" s="111">
        <f>IF((LEN(Tabel1[[#This Row],[PPO code 2]])&lt;1),"",_xlfn.XLOOKUP(Tabel1[[#This Row],[PPO code 2]],Activiteitenoverzicht[PO - code],Activiteitenoverzicht[Jaar- freq],0))</f>
        <v>0.25</v>
      </c>
      <c r="AI250" s="121"/>
      <c r="AJ250" s="122" t="str">
        <f>_xlfn.XLOOKUP(Tabel1[[#This Row],[NLSfB]],OpnameTabel[NL-SfB],OpnameTabel[PPO3],"",0,1)&amp;""</f>
        <v/>
      </c>
      <c r="AK250" s="111" t="str">
        <f>IF((LEN(Tabel1[[#This Row],[PPO code 3]])&lt;1),"",_xlfn.XLOOKUP(Tabel1[[#This Row],[PPO code 3]],Activiteitenoverzicht[PO - code],Activiteitenoverzicht[Jaar- freq],0))</f>
        <v/>
      </c>
      <c r="AL250" s="121"/>
      <c r="AM250" s="122" t="str">
        <f>_xlfn.XLOOKUP(Tabel1[[#This Row],[NLSfB]],OpnameTabel[NL-SfB],OpnameTabel[PPO4],"",0,1)&amp;""</f>
        <v/>
      </c>
      <c r="AN250" s="111" t="str">
        <f>IF((LEN(Tabel1[[#This Row],[PPO code 4]])&lt;1),"",_xlfn.XLOOKUP(Tabel1[[#This Row],[PPO code 4]],Activiteitenoverzicht[PO - code],Activiteitenoverzicht[Jaar- freq],0))</f>
        <v/>
      </c>
      <c r="AO250" s="121"/>
      <c r="AP250" s="123">
        <f>IF(ISNUMBER(Tabel1[[#This Row],[Freq 1]]),Tabel1[[#This Row],[Freq 1]]*Tabel1[[#This Row],[Prijs 1]],0)</f>
        <v>0</v>
      </c>
      <c r="AQ250" s="124">
        <f>IF(ISNUMBER(Tabel1[[#This Row],[Freq 2]]),Tabel1[[#This Row],[Freq 2]]*Tabel1[[#This Row],[Prijs 2]],0)</f>
        <v>0</v>
      </c>
      <c r="AR250" s="124">
        <f>IF(ISNUMBER(Tabel1[[#This Row],[Freq 3]]),Tabel1[[#This Row],[Freq 3]]*Tabel1[[#This Row],[Prijs 3]],0)</f>
        <v>0</v>
      </c>
      <c r="AS250" s="124">
        <f>IF(ISNUMBER(Tabel1[[#This Row],[Freq 4]]),Tabel1[[#This Row],[Freq 4]]*Tabel1[[#This Row],[Prijs 4]],0)</f>
        <v>0</v>
      </c>
      <c r="AT250" s="125">
        <f>SUM(Tabel1[[#This Row],[Totaal 1]:[Totaal 4]])</f>
        <v>0</v>
      </c>
    </row>
    <row r="251" spans="1:46" ht="14.25" customHeight="1" x14ac:dyDescent="0.2">
      <c r="A251" s="113">
        <v>2</v>
      </c>
      <c r="B251" s="32" t="s">
        <v>357</v>
      </c>
      <c r="C251" s="111" t="s">
        <v>358</v>
      </c>
      <c r="D251" s="32" t="s">
        <v>70</v>
      </c>
      <c r="E251" s="32">
        <v>11465</v>
      </c>
      <c r="F251" s="32" t="s">
        <v>606</v>
      </c>
      <c r="G251" s="32" t="s">
        <v>264</v>
      </c>
      <c r="H251" s="112" t="str">
        <f>_xlfn.XLOOKUP(Tabel1[[#This Row],[NLSfB]],OpnameTabel[NL-SfB],OpnameTabel[Omschrijving],"",0,1)</f>
        <v>Verwarming ketel gas atmosferisch (HR, VR)</v>
      </c>
      <c r="I251" s="32" t="str">
        <f>_xlfn.XLOOKUP(Tabel1[[#This Row],[NLSfB]],OpnameTabel[NL-SfB],OpnameTabel[Categorie],"",0,1)</f>
        <v>Verwarming</v>
      </c>
      <c r="J251" s="32" t="s">
        <v>370</v>
      </c>
      <c r="K251" s="32" t="s">
        <v>607</v>
      </c>
      <c r="L251" s="32">
        <v>2</v>
      </c>
      <c r="M251" s="32">
        <v>2016</v>
      </c>
      <c r="N251" s="32" t="s">
        <v>266</v>
      </c>
      <c r="O251" s="32" t="s">
        <v>608</v>
      </c>
      <c r="P251" s="32" t="str">
        <f>_xlfn.XLOOKUP(Tabel1[[#This Row],[NLSfB]],OpnameTabel[NL-SfB],OpnameTabel[Kenmerkvraag 4],"",0,1)&amp;""</f>
        <v>Vermogen [kW]</v>
      </c>
      <c r="Q251" s="33">
        <v>96</v>
      </c>
      <c r="R251" s="33" t="str">
        <f>_xlfn.XLOOKUP(Tabel1[[#This Row],[NLSfB]],OpnameTabel[NL-SfB],OpnameTabel[Kenmerkvraag 5],"",0,1)&amp;""</f>
        <v>Warmwatervoorziening</v>
      </c>
      <c r="S251" s="33" t="s">
        <v>76</v>
      </c>
      <c r="T251" s="33" t="str">
        <f>_xlfn.XLOOKUP(Tabel1[[#This Row],[NLSfB]],OpnameTabel[NL-SfB],OpnameTabel[Kenmerkvraag 6],"",0,1)&amp;""</f>
        <v/>
      </c>
      <c r="V251" s="33" t="str">
        <f>_xlfn.XLOOKUP(Tabel1[[#This Row],[NLSfB]],OpnameTabel[NL-SfB],OpnameTabel[Kenmerkvraag 7],"",0,1)&amp;""</f>
        <v/>
      </c>
      <c r="X251" s="33" t="str">
        <f>_xlfn.XLOOKUP(Tabel1[[#This Row],[NLSfB]],OpnameTabel[NL-SfB],OpnameTabel[Kenmerkvraag 8],"",0,1)&amp;""</f>
        <v/>
      </c>
      <c r="Z251" s="33" t="str">
        <f>_xlfn.XLOOKUP(Tabel1[[#This Row],[NLSfB]],OpnameTabel[NL-SfB],OpnameTabel[Kenmerkvraag 9],"",0,1)&amp;""</f>
        <v/>
      </c>
      <c r="AB251" s="33" t="str">
        <f>_xlfn.XLOOKUP(Tabel1[[#This Row],[NLSfB]],OpnameTabel[NL-SfB],OpnameTabel[Kenmerkvraag 10],"",0,1)&amp;""</f>
        <v/>
      </c>
      <c r="AD251" s="120" t="str">
        <f>_xlfn.XLOOKUP(Tabel1[[#This Row],[NLSfB]],OpnameTabel[NL-SfB],OpnameTabel[PPO1],"",0,1)&amp;""</f>
        <v>VW030-A</v>
      </c>
      <c r="AE251" s="112">
        <f>IF((LEN(Tabel1[[#This Row],[PPO code 1]])&lt;1),"",_xlfn.XLOOKUP(Tabel1[[#This Row],[PPO code 1]],Activiteitenoverzicht[PO - code],Activiteitenoverzicht[Jaar- freq],0))</f>
        <v>1</v>
      </c>
      <c r="AF251" s="121"/>
      <c r="AG251" s="122" t="str">
        <f>_xlfn.XLOOKUP(Tabel1[[#This Row],[NLSfB]],OpnameTabel[NL-SfB],OpnameTabel[PPO2],"",0,1)&amp;""</f>
        <v>VW030-K</v>
      </c>
      <c r="AH251" s="111">
        <f>IF((LEN(Tabel1[[#This Row],[PPO code 2]])&lt;1),"",_xlfn.XLOOKUP(Tabel1[[#This Row],[PPO code 2]],Activiteitenoverzicht[PO - code],Activiteitenoverzicht[Jaar- freq],0))</f>
        <v>0.25</v>
      </c>
      <c r="AI251" s="121"/>
      <c r="AJ251" s="122" t="str">
        <f>_xlfn.XLOOKUP(Tabel1[[#This Row],[NLSfB]],OpnameTabel[NL-SfB],OpnameTabel[PPO3],"",0,1)&amp;""</f>
        <v/>
      </c>
      <c r="AK251" s="111" t="str">
        <f>IF((LEN(Tabel1[[#This Row],[PPO code 3]])&lt;1),"",_xlfn.XLOOKUP(Tabel1[[#This Row],[PPO code 3]],Activiteitenoverzicht[PO - code],Activiteitenoverzicht[Jaar- freq],0))</f>
        <v/>
      </c>
      <c r="AL251" s="121"/>
      <c r="AM251" s="122" t="str">
        <f>_xlfn.XLOOKUP(Tabel1[[#This Row],[NLSfB]],OpnameTabel[NL-SfB],OpnameTabel[PPO4],"",0,1)&amp;""</f>
        <v/>
      </c>
      <c r="AN251" s="111" t="str">
        <f>IF((LEN(Tabel1[[#This Row],[PPO code 4]])&lt;1),"",_xlfn.XLOOKUP(Tabel1[[#This Row],[PPO code 4]],Activiteitenoverzicht[PO - code],Activiteitenoverzicht[Jaar- freq],0))</f>
        <v/>
      </c>
      <c r="AO251" s="121"/>
      <c r="AP251" s="123">
        <f>IF(ISNUMBER(Tabel1[[#This Row],[Freq 1]]),Tabel1[[#This Row],[Freq 1]]*Tabel1[[#This Row],[Prijs 1]],0)</f>
        <v>0</v>
      </c>
      <c r="AQ251" s="124">
        <f>IF(ISNUMBER(Tabel1[[#This Row],[Freq 2]]),Tabel1[[#This Row],[Freq 2]]*Tabel1[[#This Row],[Prijs 2]],0)</f>
        <v>0</v>
      </c>
      <c r="AR251" s="124">
        <f>IF(ISNUMBER(Tabel1[[#This Row],[Freq 3]]),Tabel1[[#This Row],[Freq 3]]*Tabel1[[#This Row],[Prijs 3]],0)</f>
        <v>0</v>
      </c>
      <c r="AS251" s="124">
        <f>IF(ISNUMBER(Tabel1[[#This Row],[Freq 4]]),Tabel1[[#This Row],[Freq 4]]*Tabel1[[#This Row],[Prijs 4]],0)</f>
        <v>0</v>
      </c>
      <c r="AT251" s="125">
        <f>SUM(Tabel1[[#This Row],[Totaal 1]:[Totaal 4]])</f>
        <v>0</v>
      </c>
    </row>
    <row r="252" spans="1:46" ht="14.25" customHeight="1" x14ac:dyDescent="0.2">
      <c r="A252" s="113">
        <v>2</v>
      </c>
      <c r="B252" s="32" t="s">
        <v>357</v>
      </c>
      <c r="C252" s="111" t="s">
        <v>358</v>
      </c>
      <c r="D252" s="32" t="s">
        <v>70</v>
      </c>
      <c r="E252" s="32">
        <v>11465</v>
      </c>
      <c r="F252" s="32" t="s">
        <v>609</v>
      </c>
      <c r="G252" s="32" t="s">
        <v>264</v>
      </c>
      <c r="H252" s="112" t="str">
        <f>_xlfn.XLOOKUP(Tabel1[[#This Row],[NLSfB]],OpnameTabel[NL-SfB],OpnameTabel[Omschrijving],"",0,1)</f>
        <v>Verwarming ketel gas atmosferisch (HR, VR)</v>
      </c>
      <c r="I252" s="32" t="str">
        <f>_xlfn.XLOOKUP(Tabel1[[#This Row],[NLSfB]],OpnameTabel[NL-SfB],OpnameTabel[Categorie],"",0,1)</f>
        <v>Verwarming</v>
      </c>
      <c r="J252" s="32" t="s">
        <v>370</v>
      </c>
      <c r="K252" s="32" t="s">
        <v>610</v>
      </c>
      <c r="L252" s="32">
        <v>4</v>
      </c>
      <c r="M252" s="32">
        <v>2005</v>
      </c>
      <c r="N252" s="32" t="s">
        <v>266</v>
      </c>
      <c r="O252" s="32" t="s">
        <v>611</v>
      </c>
      <c r="P252" s="32" t="str">
        <f>_xlfn.XLOOKUP(Tabel1[[#This Row],[NLSfB]],OpnameTabel[NL-SfB],OpnameTabel[Kenmerkvraag 4],"",0,1)&amp;""</f>
        <v>Vermogen [kW]</v>
      </c>
      <c r="Q252" s="33">
        <v>96</v>
      </c>
      <c r="R252" s="33" t="str">
        <f>_xlfn.XLOOKUP(Tabel1[[#This Row],[NLSfB]],OpnameTabel[NL-SfB],OpnameTabel[Kenmerkvraag 5],"",0,1)&amp;""</f>
        <v>Warmwatervoorziening</v>
      </c>
      <c r="S252" s="33" t="s">
        <v>76</v>
      </c>
      <c r="T252" s="33" t="str">
        <f>_xlfn.XLOOKUP(Tabel1[[#This Row],[NLSfB]],OpnameTabel[NL-SfB],OpnameTabel[Kenmerkvraag 6],"",0,1)&amp;""</f>
        <v/>
      </c>
      <c r="V252" s="33" t="str">
        <f>_xlfn.XLOOKUP(Tabel1[[#This Row],[NLSfB]],OpnameTabel[NL-SfB],OpnameTabel[Kenmerkvraag 7],"",0,1)&amp;""</f>
        <v/>
      </c>
      <c r="X252" s="33" t="str">
        <f>_xlfn.XLOOKUP(Tabel1[[#This Row],[NLSfB]],OpnameTabel[NL-SfB],OpnameTabel[Kenmerkvraag 8],"",0,1)&amp;""</f>
        <v/>
      </c>
      <c r="Z252" s="33" t="str">
        <f>_xlfn.XLOOKUP(Tabel1[[#This Row],[NLSfB]],OpnameTabel[NL-SfB],OpnameTabel[Kenmerkvraag 9],"",0,1)&amp;""</f>
        <v/>
      </c>
      <c r="AB252" s="33" t="str">
        <f>_xlfn.XLOOKUP(Tabel1[[#This Row],[NLSfB]],OpnameTabel[NL-SfB],OpnameTabel[Kenmerkvraag 10],"",0,1)&amp;""</f>
        <v/>
      </c>
      <c r="AD252" s="120" t="str">
        <f>_xlfn.XLOOKUP(Tabel1[[#This Row],[NLSfB]],OpnameTabel[NL-SfB],OpnameTabel[PPO1],"",0,1)&amp;""</f>
        <v>VW030-A</v>
      </c>
      <c r="AE252" s="112">
        <f>IF((LEN(Tabel1[[#This Row],[PPO code 1]])&lt;1),"",_xlfn.XLOOKUP(Tabel1[[#This Row],[PPO code 1]],Activiteitenoverzicht[PO - code],Activiteitenoverzicht[Jaar- freq],0))</f>
        <v>1</v>
      </c>
      <c r="AF252" s="121"/>
      <c r="AG252" s="122" t="str">
        <f>_xlfn.XLOOKUP(Tabel1[[#This Row],[NLSfB]],OpnameTabel[NL-SfB],OpnameTabel[PPO2],"",0,1)&amp;""</f>
        <v>VW030-K</v>
      </c>
      <c r="AH252" s="111">
        <f>IF((LEN(Tabel1[[#This Row],[PPO code 2]])&lt;1),"",_xlfn.XLOOKUP(Tabel1[[#This Row],[PPO code 2]],Activiteitenoverzicht[PO - code],Activiteitenoverzicht[Jaar- freq],0))</f>
        <v>0.25</v>
      </c>
      <c r="AI252" s="121"/>
      <c r="AJ252" s="122" t="str">
        <f>_xlfn.XLOOKUP(Tabel1[[#This Row],[NLSfB]],OpnameTabel[NL-SfB],OpnameTabel[PPO3],"",0,1)&amp;""</f>
        <v/>
      </c>
      <c r="AK252" s="111" t="str">
        <f>IF((LEN(Tabel1[[#This Row],[PPO code 3]])&lt;1),"",_xlfn.XLOOKUP(Tabel1[[#This Row],[PPO code 3]],Activiteitenoverzicht[PO - code],Activiteitenoverzicht[Jaar- freq],0))</f>
        <v/>
      </c>
      <c r="AL252" s="121"/>
      <c r="AM252" s="122" t="str">
        <f>_xlfn.XLOOKUP(Tabel1[[#This Row],[NLSfB]],OpnameTabel[NL-SfB],OpnameTabel[PPO4],"",0,1)&amp;""</f>
        <v/>
      </c>
      <c r="AN252" s="111" t="str">
        <f>IF((LEN(Tabel1[[#This Row],[PPO code 4]])&lt;1),"",_xlfn.XLOOKUP(Tabel1[[#This Row],[PPO code 4]],Activiteitenoverzicht[PO - code],Activiteitenoverzicht[Jaar- freq],0))</f>
        <v/>
      </c>
      <c r="AO252" s="121"/>
      <c r="AP252" s="123">
        <f>IF(ISNUMBER(Tabel1[[#This Row],[Freq 1]]),Tabel1[[#This Row],[Freq 1]]*Tabel1[[#This Row],[Prijs 1]],0)</f>
        <v>0</v>
      </c>
      <c r="AQ252" s="124">
        <f>IF(ISNUMBER(Tabel1[[#This Row],[Freq 2]]),Tabel1[[#This Row],[Freq 2]]*Tabel1[[#This Row],[Prijs 2]],0)</f>
        <v>0</v>
      </c>
      <c r="AR252" s="124">
        <f>IF(ISNUMBER(Tabel1[[#This Row],[Freq 3]]),Tabel1[[#This Row],[Freq 3]]*Tabel1[[#This Row],[Prijs 3]],0)</f>
        <v>0</v>
      </c>
      <c r="AS252" s="124">
        <f>IF(ISNUMBER(Tabel1[[#This Row],[Freq 4]]),Tabel1[[#This Row],[Freq 4]]*Tabel1[[#This Row],[Prijs 4]],0)</f>
        <v>0</v>
      </c>
      <c r="AT252" s="125">
        <f>SUM(Tabel1[[#This Row],[Totaal 1]:[Totaal 4]])</f>
        <v>0</v>
      </c>
    </row>
    <row r="253" spans="1:46" ht="14.25" customHeight="1" x14ac:dyDescent="0.2">
      <c r="A253" s="113">
        <v>2</v>
      </c>
      <c r="B253" s="32" t="s">
        <v>357</v>
      </c>
      <c r="C253" s="111" t="s">
        <v>358</v>
      </c>
      <c r="D253" s="32" t="s">
        <v>70</v>
      </c>
      <c r="E253" s="32">
        <v>11465</v>
      </c>
      <c r="F253" s="32" t="s">
        <v>612</v>
      </c>
      <c r="G253" s="32" t="s">
        <v>264</v>
      </c>
      <c r="H253" s="112" t="str">
        <f>_xlfn.XLOOKUP(Tabel1[[#This Row],[NLSfB]],OpnameTabel[NL-SfB],OpnameTabel[Omschrijving],"",0,1)</f>
        <v>Verwarming ketel gas atmosferisch (HR, VR)</v>
      </c>
      <c r="I253" s="32" t="str">
        <f>_xlfn.XLOOKUP(Tabel1[[#This Row],[NLSfB]],OpnameTabel[NL-SfB],OpnameTabel[Categorie],"",0,1)</f>
        <v>Verwarming</v>
      </c>
      <c r="J253" s="32" t="s">
        <v>613</v>
      </c>
      <c r="L253" s="32">
        <v>1</v>
      </c>
      <c r="M253" s="32">
        <v>2012</v>
      </c>
      <c r="N253" s="32" t="s">
        <v>266</v>
      </c>
      <c r="O253" s="32" t="s">
        <v>614</v>
      </c>
      <c r="P253" s="32" t="str">
        <f>_xlfn.XLOOKUP(Tabel1[[#This Row],[NLSfB]],OpnameTabel[NL-SfB],OpnameTabel[Kenmerkvraag 4],"",0,1)&amp;""</f>
        <v>Vermogen [kW]</v>
      </c>
      <c r="Q253" s="33">
        <v>25</v>
      </c>
      <c r="R253" s="33" t="str">
        <f>_xlfn.XLOOKUP(Tabel1[[#This Row],[NLSfB]],OpnameTabel[NL-SfB],OpnameTabel[Kenmerkvraag 5],"",0,1)&amp;""</f>
        <v>Warmwatervoorziening</v>
      </c>
      <c r="S253" s="33" t="s">
        <v>615</v>
      </c>
      <c r="T253" s="33" t="str">
        <f>_xlfn.XLOOKUP(Tabel1[[#This Row],[NLSfB]],OpnameTabel[NL-SfB],OpnameTabel[Kenmerkvraag 6],"",0,1)&amp;""</f>
        <v/>
      </c>
      <c r="V253" s="33" t="str">
        <f>_xlfn.XLOOKUP(Tabel1[[#This Row],[NLSfB]],OpnameTabel[NL-SfB],OpnameTabel[Kenmerkvraag 7],"",0,1)&amp;""</f>
        <v/>
      </c>
      <c r="X253" s="33" t="str">
        <f>_xlfn.XLOOKUP(Tabel1[[#This Row],[NLSfB]],OpnameTabel[NL-SfB],OpnameTabel[Kenmerkvraag 8],"",0,1)&amp;""</f>
        <v/>
      </c>
      <c r="Z253" s="33" t="str">
        <f>_xlfn.XLOOKUP(Tabel1[[#This Row],[NLSfB]],OpnameTabel[NL-SfB],OpnameTabel[Kenmerkvraag 9],"",0,1)&amp;""</f>
        <v/>
      </c>
      <c r="AB253" s="33" t="str">
        <f>_xlfn.XLOOKUP(Tabel1[[#This Row],[NLSfB]],OpnameTabel[NL-SfB],OpnameTabel[Kenmerkvraag 10],"",0,1)&amp;""</f>
        <v/>
      </c>
      <c r="AD253" s="120" t="str">
        <f>_xlfn.XLOOKUP(Tabel1[[#This Row],[NLSfB]],OpnameTabel[NL-SfB],OpnameTabel[PPO1],"",0,1)&amp;""</f>
        <v>VW030-A</v>
      </c>
      <c r="AE253" s="112">
        <f>IF((LEN(Tabel1[[#This Row],[PPO code 1]])&lt;1),"",_xlfn.XLOOKUP(Tabel1[[#This Row],[PPO code 1]],Activiteitenoverzicht[PO - code],Activiteitenoverzicht[Jaar- freq],0))</f>
        <v>1</v>
      </c>
      <c r="AF253" s="121"/>
      <c r="AG253" s="122" t="str">
        <f>_xlfn.XLOOKUP(Tabel1[[#This Row],[NLSfB]],OpnameTabel[NL-SfB],OpnameTabel[PPO2],"",0,1)&amp;""</f>
        <v>VW030-K</v>
      </c>
      <c r="AH253" s="111">
        <f>IF((LEN(Tabel1[[#This Row],[PPO code 2]])&lt;1),"",_xlfn.XLOOKUP(Tabel1[[#This Row],[PPO code 2]],Activiteitenoverzicht[PO - code],Activiteitenoverzicht[Jaar- freq],0))</f>
        <v>0.25</v>
      </c>
      <c r="AI253" s="121"/>
      <c r="AJ253" s="122" t="str">
        <f>_xlfn.XLOOKUP(Tabel1[[#This Row],[NLSfB]],OpnameTabel[NL-SfB],OpnameTabel[PPO3],"",0,1)&amp;""</f>
        <v/>
      </c>
      <c r="AK253" s="111" t="str">
        <f>IF((LEN(Tabel1[[#This Row],[PPO code 3]])&lt;1),"",_xlfn.XLOOKUP(Tabel1[[#This Row],[PPO code 3]],Activiteitenoverzicht[PO - code],Activiteitenoverzicht[Jaar- freq],0))</f>
        <v/>
      </c>
      <c r="AL253" s="121"/>
      <c r="AM253" s="122" t="str">
        <f>_xlfn.XLOOKUP(Tabel1[[#This Row],[NLSfB]],OpnameTabel[NL-SfB],OpnameTabel[PPO4],"",0,1)&amp;""</f>
        <v/>
      </c>
      <c r="AN253" s="111" t="str">
        <f>IF((LEN(Tabel1[[#This Row],[PPO code 4]])&lt;1),"",_xlfn.XLOOKUP(Tabel1[[#This Row],[PPO code 4]],Activiteitenoverzicht[PO - code],Activiteitenoverzicht[Jaar- freq],0))</f>
        <v/>
      </c>
      <c r="AO253" s="121"/>
      <c r="AP253" s="123">
        <f>IF(ISNUMBER(Tabel1[[#This Row],[Freq 1]]),Tabel1[[#This Row],[Freq 1]]*Tabel1[[#This Row],[Prijs 1]],0)</f>
        <v>0</v>
      </c>
      <c r="AQ253" s="124">
        <f>IF(ISNUMBER(Tabel1[[#This Row],[Freq 2]]),Tabel1[[#This Row],[Freq 2]]*Tabel1[[#This Row],[Prijs 2]],0)</f>
        <v>0</v>
      </c>
      <c r="AR253" s="124">
        <f>IF(ISNUMBER(Tabel1[[#This Row],[Freq 3]]),Tabel1[[#This Row],[Freq 3]]*Tabel1[[#This Row],[Prijs 3]],0)</f>
        <v>0</v>
      </c>
      <c r="AS253" s="124">
        <f>IF(ISNUMBER(Tabel1[[#This Row],[Freq 4]]),Tabel1[[#This Row],[Freq 4]]*Tabel1[[#This Row],[Prijs 4]],0)</f>
        <v>0</v>
      </c>
      <c r="AT253" s="125">
        <f>SUM(Tabel1[[#This Row],[Totaal 1]:[Totaal 4]])</f>
        <v>0</v>
      </c>
    </row>
    <row r="254" spans="1:46" ht="14.25" customHeight="1" x14ac:dyDescent="0.2">
      <c r="A254" s="113">
        <v>2</v>
      </c>
      <c r="B254" s="32" t="s">
        <v>357</v>
      </c>
      <c r="C254" s="111" t="s">
        <v>358</v>
      </c>
      <c r="D254" s="32" t="s">
        <v>70</v>
      </c>
      <c r="E254" s="32">
        <v>11465</v>
      </c>
      <c r="F254" s="32" t="s">
        <v>616</v>
      </c>
      <c r="G254" s="32" t="s">
        <v>255</v>
      </c>
      <c r="H254" s="112" t="str">
        <f>_xlfn.XLOOKUP(Tabel1[[#This Row],[NLSfB]],OpnameTabel[NL-SfB],OpnameTabel[Omschrijving],"",0,1)</f>
        <v>Waterpomp afvalwater</v>
      </c>
      <c r="I254" s="32" t="str">
        <f>_xlfn.XLOOKUP(Tabel1[[#This Row],[NLSfB]],OpnameTabel[NL-SfB],OpnameTabel[Categorie],"",0,1)</f>
        <v>Afvoeren</v>
      </c>
      <c r="J254" s="32" t="s">
        <v>402</v>
      </c>
      <c r="L254" s="32">
        <v>1</v>
      </c>
      <c r="M254" s="32">
        <v>2018</v>
      </c>
      <c r="N254" s="32" t="s">
        <v>297</v>
      </c>
      <c r="O254" s="32" t="s">
        <v>617</v>
      </c>
      <c r="P254" s="32" t="str">
        <f>_xlfn.XLOOKUP(Tabel1[[#This Row],[NLSfB]],OpnameTabel[NL-SfB],OpnameTabel[Kenmerkvraag 4],"",0,1)&amp;""</f>
        <v>Bediening</v>
      </c>
      <c r="Q254" s="33" t="s">
        <v>258</v>
      </c>
      <c r="R254" s="33" t="str">
        <f>_xlfn.XLOOKUP(Tabel1[[#This Row],[NLSfB]],OpnameTabel[NL-SfB],OpnameTabel[Kenmerkvraag 5],"",0,1)&amp;""</f>
        <v>Max. debiet [m3/h]</v>
      </c>
      <c r="S254" s="33">
        <v>3.82</v>
      </c>
      <c r="T254" s="33" t="str">
        <f>_xlfn.XLOOKUP(Tabel1[[#This Row],[NLSfB]],OpnameTabel[NL-SfB],OpnameTabel[Kenmerkvraag 6],"",0,1)&amp;""</f>
        <v>Opvoerhoogte [kPa]</v>
      </c>
      <c r="U254" s="33" t="s">
        <v>77</v>
      </c>
      <c r="V254" s="33" t="str">
        <f>_xlfn.XLOOKUP(Tabel1[[#This Row],[NLSfB]],OpnameTabel[NL-SfB],OpnameTabel[Kenmerkvraag 7],"",0,1)&amp;""</f>
        <v/>
      </c>
      <c r="X254" s="33" t="str">
        <f>_xlfn.XLOOKUP(Tabel1[[#This Row],[NLSfB]],OpnameTabel[NL-SfB],OpnameTabel[Kenmerkvraag 8],"",0,1)&amp;""</f>
        <v/>
      </c>
      <c r="Z254" s="33" t="str">
        <f>_xlfn.XLOOKUP(Tabel1[[#This Row],[NLSfB]],OpnameTabel[NL-SfB],OpnameTabel[Kenmerkvraag 9],"",0,1)&amp;""</f>
        <v/>
      </c>
      <c r="AB254" s="33" t="str">
        <f>_xlfn.XLOOKUP(Tabel1[[#This Row],[NLSfB]],OpnameTabel[NL-SfB],OpnameTabel[Kenmerkvraag 10],"",0,1)&amp;""</f>
        <v/>
      </c>
      <c r="AD254" s="120" t="str">
        <f>_xlfn.XLOOKUP(Tabel1[[#This Row],[NLSfB]],OpnameTabel[NL-SfB],OpnameTabel[PPO1],"",0,1)&amp;""</f>
        <v>WTR200-A</v>
      </c>
      <c r="AE254" s="112">
        <f>IF((LEN(Tabel1[[#This Row],[PPO code 1]])&lt;1),"",_xlfn.XLOOKUP(Tabel1[[#This Row],[PPO code 1]],Activiteitenoverzicht[PO - code],Activiteitenoverzicht[Jaar- freq],0))</f>
        <v>1</v>
      </c>
      <c r="AF254" s="121"/>
      <c r="AG254" s="122" t="str">
        <f>_xlfn.XLOOKUP(Tabel1[[#This Row],[NLSfB]],OpnameTabel[NL-SfB],OpnameTabel[PPO2],"",0,1)&amp;""</f>
        <v/>
      </c>
      <c r="AH254" s="111" t="str">
        <f>IF((LEN(Tabel1[[#This Row],[PPO code 2]])&lt;1),"",_xlfn.XLOOKUP(Tabel1[[#This Row],[PPO code 2]],Activiteitenoverzicht[PO - code],Activiteitenoverzicht[Jaar- freq],0))</f>
        <v/>
      </c>
      <c r="AI254" s="121"/>
      <c r="AJ254" s="122" t="str">
        <f>_xlfn.XLOOKUP(Tabel1[[#This Row],[NLSfB]],OpnameTabel[NL-SfB],OpnameTabel[PPO3],"",0,1)&amp;""</f>
        <v/>
      </c>
      <c r="AK254" s="111" t="str">
        <f>IF((LEN(Tabel1[[#This Row],[PPO code 3]])&lt;1),"",_xlfn.XLOOKUP(Tabel1[[#This Row],[PPO code 3]],Activiteitenoverzicht[PO - code],Activiteitenoverzicht[Jaar- freq],0))</f>
        <v/>
      </c>
      <c r="AL254" s="121"/>
      <c r="AM254" s="122" t="str">
        <f>_xlfn.XLOOKUP(Tabel1[[#This Row],[NLSfB]],OpnameTabel[NL-SfB],OpnameTabel[PPO4],"",0,1)&amp;""</f>
        <v/>
      </c>
      <c r="AN254" s="111" t="str">
        <f>IF((LEN(Tabel1[[#This Row],[PPO code 4]])&lt;1),"",_xlfn.XLOOKUP(Tabel1[[#This Row],[PPO code 4]],Activiteitenoverzicht[PO - code],Activiteitenoverzicht[Jaar- freq],0))</f>
        <v/>
      </c>
      <c r="AO254" s="121"/>
      <c r="AP254" s="123">
        <f>IF(ISNUMBER(Tabel1[[#This Row],[Freq 1]]),Tabel1[[#This Row],[Freq 1]]*Tabel1[[#This Row],[Prijs 1]],0)</f>
        <v>0</v>
      </c>
      <c r="AQ254" s="124">
        <f>IF(ISNUMBER(Tabel1[[#This Row],[Freq 2]]),Tabel1[[#This Row],[Freq 2]]*Tabel1[[#This Row],[Prijs 2]],0)</f>
        <v>0</v>
      </c>
      <c r="AR254" s="124">
        <f>IF(ISNUMBER(Tabel1[[#This Row],[Freq 3]]),Tabel1[[#This Row],[Freq 3]]*Tabel1[[#This Row],[Prijs 3]],0)</f>
        <v>0</v>
      </c>
      <c r="AS254" s="124">
        <f>IF(ISNUMBER(Tabel1[[#This Row],[Freq 4]]),Tabel1[[#This Row],[Freq 4]]*Tabel1[[#This Row],[Prijs 4]],0)</f>
        <v>0</v>
      </c>
      <c r="AT254" s="125">
        <f>SUM(Tabel1[[#This Row],[Totaal 1]:[Totaal 4]])</f>
        <v>0</v>
      </c>
    </row>
    <row r="255" spans="1:46" ht="14.25" customHeight="1" x14ac:dyDescent="0.2">
      <c r="A255" s="113">
        <v>2</v>
      </c>
      <c r="B255" s="32" t="s">
        <v>357</v>
      </c>
      <c r="C255" s="111" t="s">
        <v>358</v>
      </c>
      <c r="D255" s="32" t="s">
        <v>70</v>
      </c>
      <c r="E255" s="32">
        <v>11465</v>
      </c>
      <c r="F255" s="32" t="s">
        <v>618</v>
      </c>
      <c r="G255" s="32" t="s">
        <v>264</v>
      </c>
      <c r="H255" s="112" t="str">
        <f>_xlfn.XLOOKUP(Tabel1[[#This Row],[NLSfB]],OpnameTabel[NL-SfB],OpnameTabel[Omschrijving],"",0,1)</f>
        <v>Verwarming ketel gas atmosferisch (HR, VR)</v>
      </c>
      <c r="I255" s="32" t="str">
        <f>_xlfn.XLOOKUP(Tabel1[[#This Row],[NLSfB]],OpnameTabel[NL-SfB],OpnameTabel[Categorie],"",0,1)</f>
        <v>Verwarming</v>
      </c>
      <c r="J255" s="32" t="s">
        <v>613</v>
      </c>
      <c r="L255" s="32">
        <v>1</v>
      </c>
      <c r="M255" s="32">
        <v>2012</v>
      </c>
      <c r="N255" s="32" t="s">
        <v>266</v>
      </c>
      <c r="O255" s="32" t="s">
        <v>619</v>
      </c>
      <c r="P255" s="32" t="str">
        <f>_xlfn.XLOOKUP(Tabel1[[#This Row],[NLSfB]],OpnameTabel[NL-SfB],OpnameTabel[Kenmerkvraag 4],"",0,1)&amp;""</f>
        <v>Vermogen [kW]</v>
      </c>
      <c r="Q255" s="33">
        <v>35</v>
      </c>
      <c r="R255" s="33" t="str">
        <f>_xlfn.XLOOKUP(Tabel1[[#This Row],[NLSfB]],OpnameTabel[NL-SfB],OpnameTabel[Kenmerkvraag 5],"",0,1)&amp;""</f>
        <v>Warmwatervoorziening</v>
      </c>
      <c r="S255" s="33" t="s">
        <v>615</v>
      </c>
      <c r="T255" s="33" t="str">
        <f>_xlfn.XLOOKUP(Tabel1[[#This Row],[NLSfB]],OpnameTabel[NL-SfB],OpnameTabel[Kenmerkvraag 6],"",0,1)&amp;""</f>
        <v/>
      </c>
      <c r="V255" s="33" t="str">
        <f>_xlfn.XLOOKUP(Tabel1[[#This Row],[NLSfB]],OpnameTabel[NL-SfB],OpnameTabel[Kenmerkvraag 7],"",0,1)&amp;""</f>
        <v/>
      </c>
      <c r="X255" s="33" t="str">
        <f>_xlfn.XLOOKUP(Tabel1[[#This Row],[NLSfB]],OpnameTabel[NL-SfB],OpnameTabel[Kenmerkvraag 8],"",0,1)&amp;""</f>
        <v/>
      </c>
      <c r="Z255" s="33" t="str">
        <f>_xlfn.XLOOKUP(Tabel1[[#This Row],[NLSfB]],OpnameTabel[NL-SfB],OpnameTabel[Kenmerkvraag 9],"",0,1)&amp;""</f>
        <v/>
      </c>
      <c r="AB255" s="33" t="str">
        <f>_xlfn.XLOOKUP(Tabel1[[#This Row],[NLSfB]],OpnameTabel[NL-SfB],OpnameTabel[Kenmerkvraag 10],"",0,1)&amp;""</f>
        <v/>
      </c>
      <c r="AD255" s="120" t="str">
        <f>_xlfn.XLOOKUP(Tabel1[[#This Row],[NLSfB]],OpnameTabel[NL-SfB],OpnameTabel[PPO1],"",0,1)&amp;""</f>
        <v>VW030-A</v>
      </c>
      <c r="AE255" s="112">
        <f>IF((LEN(Tabel1[[#This Row],[PPO code 1]])&lt;1),"",_xlfn.XLOOKUP(Tabel1[[#This Row],[PPO code 1]],Activiteitenoverzicht[PO - code],Activiteitenoverzicht[Jaar- freq],0))</f>
        <v>1</v>
      </c>
      <c r="AF255" s="121"/>
      <c r="AG255" s="122" t="str">
        <f>_xlfn.XLOOKUP(Tabel1[[#This Row],[NLSfB]],OpnameTabel[NL-SfB],OpnameTabel[PPO2],"",0,1)&amp;""</f>
        <v>VW030-K</v>
      </c>
      <c r="AH255" s="111">
        <f>IF((LEN(Tabel1[[#This Row],[PPO code 2]])&lt;1),"",_xlfn.XLOOKUP(Tabel1[[#This Row],[PPO code 2]],Activiteitenoverzicht[PO - code],Activiteitenoverzicht[Jaar- freq],0))</f>
        <v>0.25</v>
      </c>
      <c r="AI255" s="121"/>
      <c r="AJ255" s="122" t="str">
        <f>_xlfn.XLOOKUP(Tabel1[[#This Row],[NLSfB]],OpnameTabel[NL-SfB],OpnameTabel[PPO3],"",0,1)&amp;""</f>
        <v/>
      </c>
      <c r="AK255" s="111" t="str">
        <f>IF((LEN(Tabel1[[#This Row],[PPO code 3]])&lt;1),"",_xlfn.XLOOKUP(Tabel1[[#This Row],[PPO code 3]],Activiteitenoverzicht[PO - code],Activiteitenoverzicht[Jaar- freq],0))</f>
        <v/>
      </c>
      <c r="AL255" s="121"/>
      <c r="AM255" s="122" t="str">
        <f>_xlfn.XLOOKUP(Tabel1[[#This Row],[NLSfB]],OpnameTabel[NL-SfB],OpnameTabel[PPO4],"",0,1)&amp;""</f>
        <v/>
      </c>
      <c r="AN255" s="111" t="str">
        <f>IF((LEN(Tabel1[[#This Row],[PPO code 4]])&lt;1),"",_xlfn.XLOOKUP(Tabel1[[#This Row],[PPO code 4]],Activiteitenoverzicht[PO - code],Activiteitenoverzicht[Jaar- freq],0))</f>
        <v/>
      </c>
      <c r="AO255" s="121"/>
      <c r="AP255" s="123">
        <f>IF(ISNUMBER(Tabel1[[#This Row],[Freq 1]]),Tabel1[[#This Row],[Freq 1]]*Tabel1[[#This Row],[Prijs 1]],0)</f>
        <v>0</v>
      </c>
      <c r="AQ255" s="124">
        <f>IF(ISNUMBER(Tabel1[[#This Row],[Freq 2]]),Tabel1[[#This Row],[Freq 2]]*Tabel1[[#This Row],[Prijs 2]],0)</f>
        <v>0</v>
      </c>
      <c r="AR255" s="124">
        <f>IF(ISNUMBER(Tabel1[[#This Row],[Freq 3]]),Tabel1[[#This Row],[Freq 3]]*Tabel1[[#This Row],[Prijs 3]],0)</f>
        <v>0</v>
      </c>
      <c r="AS255" s="124">
        <f>IF(ISNUMBER(Tabel1[[#This Row],[Freq 4]]),Tabel1[[#This Row],[Freq 4]]*Tabel1[[#This Row],[Prijs 4]],0)</f>
        <v>0</v>
      </c>
      <c r="AT255" s="125">
        <f>SUM(Tabel1[[#This Row],[Totaal 1]:[Totaal 4]])</f>
        <v>0</v>
      </c>
    </row>
    <row r="256" spans="1:46" ht="14.25" customHeight="1" x14ac:dyDescent="0.2">
      <c r="A256" s="113">
        <v>2</v>
      </c>
      <c r="B256" s="32" t="s">
        <v>357</v>
      </c>
      <c r="C256" s="111" t="s">
        <v>358</v>
      </c>
      <c r="D256" s="32" t="s">
        <v>70</v>
      </c>
      <c r="E256" s="32">
        <v>11465</v>
      </c>
      <c r="F256" s="32" t="s">
        <v>620</v>
      </c>
      <c r="G256" s="32" t="s">
        <v>273</v>
      </c>
      <c r="H256" s="112" t="str">
        <f>_xlfn.XLOOKUP(Tabel1[[#This Row],[NLSfB]],OpnameTabel[NL-SfB],OpnameTabel[Omschrijving],"",0,1)</f>
        <v>Tegen Stroom Apparaat (warmtewisselaar)</v>
      </c>
      <c r="I256" s="32" t="str">
        <f>_xlfn.XLOOKUP(Tabel1[[#This Row],[NLSfB]],OpnameTabel[NL-SfB],OpnameTabel[Categorie],"",0,1)</f>
        <v>Verwarming</v>
      </c>
      <c r="J256" s="32" t="s">
        <v>613</v>
      </c>
      <c r="L256" s="32">
        <v>1</v>
      </c>
      <c r="M256" s="32">
        <v>2012</v>
      </c>
      <c r="N256" s="32" t="s">
        <v>77</v>
      </c>
      <c r="O256" s="32" t="s">
        <v>77</v>
      </c>
      <c r="P256" s="32" t="str">
        <f>_xlfn.XLOOKUP(Tabel1[[#This Row],[NLSfB]],OpnameTabel[NL-SfB],OpnameTabel[Kenmerkvraag 4],"",0,1)&amp;""</f>
        <v>Vermogen [kW]</v>
      </c>
      <c r="Q256" s="33" t="s">
        <v>77</v>
      </c>
      <c r="R256" s="33" t="str">
        <f>_xlfn.XLOOKUP(Tabel1[[#This Row],[NLSfB]],OpnameTabel[NL-SfB],OpnameTabel[Kenmerkvraag 5],"",0,1)&amp;""</f>
        <v>Max. debiet (primair) [m3/h]</v>
      </c>
      <c r="S256" s="33" t="s">
        <v>77</v>
      </c>
      <c r="T256" s="33" t="str">
        <f>_xlfn.XLOOKUP(Tabel1[[#This Row],[NLSfB]],OpnameTabel[NL-SfB],OpnameTabel[Kenmerkvraag 6],"",0,1)&amp;""</f>
        <v>Max. debiet (secundair) [m3/h]</v>
      </c>
      <c r="U256" s="33" t="s">
        <v>77</v>
      </c>
      <c r="V256" s="33" t="str">
        <f>_xlfn.XLOOKUP(Tabel1[[#This Row],[NLSfB]],OpnameTabel[NL-SfB],OpnameTabel[Kenmerkvraag 7],"",0,1)&amp;""</f>
        <v/>
      </c>
      <c r="X256" s="33" t="str">
        <f>_xlfn.XLOOKUP(Tabel1[[#This Row],[NLSfB]],OpnameTabel[NL-SfB],OpnameTabel[Kenmerkvraag 8],"",0,1)&amp;""</f>
        <v/>
      </c>
      <c r="Z256" s="33" t="str">
        <f>_xlfn.XLOOKUP(Tabel1[[#This Row],[NLSfB]],OpnameTabel[NL-SfB],OpnameTabel[Kenmerkvraag 9],"",0,1)&amp;""</f>
        <v/>
      </c>
      <c r="AB256" s="33" t="str">
        <f>_xlfn.XLOOKUP(Tabel1[[#This Row],[NLSfB]],OpnameTabel[NL-SfB],OpnameTabel[Kenmerkvraag 10],"",0,1)&amp;""</f>
        <v/>
      </c>
      <c r="AD256" s="120" t="str">
        <f>_xlfn.XLOOKUP(Tabel1[[#This Row],[NLSfB]],OpnameTabel[NL-SfB],OpnameTabel[PPO1],"",0,1)&amp;""</f>
        <v>VW130-A</v>
      </c>
      <c r="AE256" s="112">
        <f>IF((LEN(Tabel1[[#This Row],[PPO code 1]])&lt;1),"",_xlfn.XLOOKUP(Tabel1[[#This Row],[PPO code 1]],Activiteitenoverzicht[PO - code],Activiteitenoverzicht[Jaar- freq],0))</f>
        <v>1</v>
      </c>
      <c r="AF256" s="121"/>
      <c r="AG256" s="122" t="str">
        <f>_xlfn.XLOOKUP(Tabel1[[#This Row],[NLSfB]],OpnameTabel[NL-SfB],OpnameTabel[PPO2],"",0,1)&amp;""</f>
        <v/>
      </c>
      <c r="AH256" s="111" t="str">
        <f>IF((LEN(Tabel1[[#This Row],[PPO code 2]])&lt;1),"",_xlfn.XLOOKUP(Tabel1[[#This Row],[PPO code 2]],Activiteitenoverzicht[PO - code],Activiteitenoverzicht[Jaar- freq],0))</f>
        <v/>
      </c>
      <c r="AI256" s="121"/>
      <c r="AJ256" s="122" t="str">
        <f>_xlfn.XLOOKUP(Tabel1[[#This Row],[NLSfB]],OpnameTabel[NL-SfB],OpnameTabel[PPO3],"",0,1)&amp;""</f>
        <v/>
      </c>
      <c r="AK256" s="111" t="str">
        <f>IF((LEN(Tabel1[[#This Row],[PPO code 3]])&lt;1),"",_xlfn.XLOOKUP(Tabel1[[#This Row],[PPO code 3]],Activiteitenoverzicht[PO - code],Activiteitenoverzicht[Jaar- freq],0))</f>
        <v/>
      </c>
      <c r="AL256" s="121"/>
      <c r="AM256" s="122" t="str">
        <f>_xlfn.XLOOKUP(Tabel1[[#This Row],[NLSfB]],OpnameTabel[NL-SfB],OpnameTabel[PPO4],"",0,1)&amp;""</f>
        <v/>
      </c>
      <c r="AN256" s="111" t="str">
        <f>IF((LEN(Tabel1[[#This Row],[PPO code 4]])&lt;1),"",_xlfn.XLOOKUP(Tabel1[[#This Row],[PPO code 4]],Activiteitenoverzicht[PO - code],Activiteitenoverzicht[Jaar- freq],0))</f>
        <v/>
      </c>
      <c r="AO256" s="121"/>
      <c r="AP256" s="123">
        <f>IF(ISNUMBER(Tabel1[[#This Row],[Freq 1]]),Tabel1[[#This Row],[Freq 1]]*Tabel1[[#This Row],[Prijs 1]],0)</f>
        <v>0</v>
      </c>
      <c r="AQ256" s="124">
        <f>IF(ISNUMBER(Tabel1[[#This Row],[Freq 2]]),Tabel1[[#This Row],[Freq 2]]*Tabel1[[#This Row],[Prijs 2]],0)</f>
        <v>0</v>
      </c>
      <c r="AR256" s="124">
        <f>IF(ISNUMBER(Tabel1[[#This Row],[Freq 3]]),Tabel1[[#This Row],[Freq 3]]*Tabel1[[#This Row],[Prijs 3]],0)</f>
        <v>0</v>
      </c>
      <c r="AS256" s="124">
        <f>IF(ISNUMBER(Tabel1[[#This Row],[Freq 4]]),Tabel1[[#This Row],[Freq 4]]*Tabel1[[#This Row],[Prijs 4]],0)</f>
        <v>0</v>
      </c>
      <c r="AT256" s="125">
        <f>SUM(Tabel1[[#This Row],[Totaal 1]:[Totaal 4]])</f>
        <v>0</v>
      </c>
    </row>
    <row r="257" spans="1:46" ht="14.25" customHeight="1" x14ac:dyDescent="0.2">
      <c r="A257" s="113">
        <v>2</v>
      </c>
      <c r="B257" s="32" t="s">
        <v>357</v>
      </c>
      <c r="C257" s="111" t="s">
        <v>358</v>
      </c>
      <c r="D257" s="32" t="s">
        <v>70</v>
      </c>
      <c r="E257" s="32">
        <v>11465</v>
      </c>
      <c r="F257" s="32" t="s">
        <v>621</v>
      </c>
      <c r="G257" s="32" t="s">
        <v>277</v>
      </c>
      <c r="H257" s="112" t="str">
        <f>_xlfn.XLOOKUP(Tabel1[[#This Row],[NLSfB]],OpnameTabel[NL-SfB],OpnameTabel[Omschrijving],"",0,1)</f>
        <v>Vloerverwarming</v>
      </c>
      <c r="I257" s="32" t="str">
        <f>_xlfn.XLOOKUP(Tabel1[[#This Row],[NLSfB]],OpnameTabel[NL-SfB],OpnameTabel[Categorie],"",0,1)</f>
        <v>Verwarming</v>
      </c>
      <c r="J257" s="32" t="s">
        <v>622</v>
      </c>
      <c r="L257" s="32">
        <v>2</v>
      </c>
      <c r="M257" s="32">
        <v>2012</v>
      </c>
      <c r="N257" s="32" t="s">
        <v>279</v>
      </c>
      <c r="O257" s="32" t="s">
        <v>77</v>
      </c>
      <c r="P257" s="32" t="str">
        <f>_xlfn.XLOOKUP(Tabel1[[#This Row],[NLSfB]],OpnameTabel[NL-SfB],OpnameTabel[Kenmerkvraag 4],"",0,1)&amp;""</f>
        <v>Uitvoering</v>
      </c>
      <c r="Q257" s="33" t="s">
        <v>77</v>
      </c>
      <c r="R257" s="33" t="str">
        <f>_xlfn.XLOOKUP(Tabel1[[#This Row],[NLSfB]],OpnameTabel[NL-SfB],OpnameTabel[Kenmerkvraag 5],"",0,1)&amp;""</f>
        <v>Vloeroppervlak [m2]</v>
      </c>
      <c r="S257" s="33" t="s">
        <v>77</v>
      </c>
      <c r="T257" s="33" t="str">
        <f>_xlfn.XLOOKUP(Tabel1[[#This Row],[NLSfB]],OpnameTabel[NL-SfB],OpnameTabel[Kenmerkvraag 6],"",0,1)&amp;""</f>
        <v>Naregeling</v>
      </c>
      <c r="U257" s="33" t="s">
        <v>589</v>
      </c>
      <c r="V257" s="33" t="str">
        <f>_xlfn.XLOOKUP(Tabel1[[#This Row],[NLSfB]],OpnameTabel[NL-SfB],OpnameTabel[Kenmerkvraag 7],"",0,1)&amp;""</f>
        <v>Aantal naregelingen [stuks]</v>
      </c>
      <c r="W257" s="33" t="s">
        <v>77</v>
      </c>
      <c r="X257" s="33" t="str">
        <f>_xlfn.XLOOKUP(Tabel1[[#This Row],[NLSfB]],OpnameTabel[NL-SfB],OpnameTabel[Kenmerkvraag 8],"",0,1)&amp;""</f>
        <v/>
      </c>
      <c r="Z257" s="33" t="str">
        <f>_xlfn.XLOOKUP(Tabel1[[#This Row],[NLSfB]],OpnameTabel[NL-SfB],OpnameTabel[Kenmerkvraag 9],"",0,1)&amp;""</f>
        <v/>
      </c>
      <c r="AB257" s="33" t="str">
        <f>_xlfn.XLOOKUP(Tabel1[[#This Row],[NLSfB]],OpnameTabel[NL-SfB],OpnameTabel[Kenmerkvraag 10],"",0,1)&amp;""</f>
        <v/>
      </c>
      <c r="AD257" s="120" t="str">
        <f>_xlfn.XLOOKUP(Tabel1[[#This Row],[NLSfB]],OpnameTabel[NL-SfB],OpnameTabel[PPO1],"",0,1)&amp;""</f>
        <v>VW060-A</v>
      </c>
      <c r="AE257" s="112">
        <f>IF((LEN(Tabel1[[#This Row],[PPO code 1]])&lt;1),"",_xlfn.XLOOKUP(Tabel1[[#This Row],[PPO code 1]],Activiteitenoverzicht[PO - code],Activiteitenoverzicht[Jaar- freq],0))</f>
        <v>1</v>
      </c>
      <c r="AF257" s="121"/>
      <c r="AG257" s="122" t="str">
        <f>_xlfn.XLOOKUP(Tabel1[[#This Row],[NLSfB]],OpnameTabel[NL-SfB],OpnameTabel[PPO2],"",0,1)&amp;""</f>
        <v/>
      </c>
      <c r="AH257" s="111" t="str">
        <f>IF((LEN(Tabel1[[#This Row],[PPO code 2]])&lt;1),"",_xlfn.XLOOKUP(Tabel1[[#This Row],[PPO code 2]],Activiteitenoverzicht[PO - code],Activiteitenoverzicht[Jaar- freq],0))</f>
        <v/>
      </c>
      <c r="AI257" s="121"/>
      <c r="AJ257" s="122" t="str">
        <f>_xlfn.XLOOKUP(Tabel1[[#This Row],[NLSfB]],OpnameTabel[NL-SfB],OpnameTabel[PPO3],"",0,1)&amp;""</f>
        <v/>
      </c>
      <c r="AK257" s="111" t="str">
        <f>IF((LEN(Tabel1[[#This Row],[PPO code 3]])&lt;1),"",_xlfn.XLOOKUP(Tabel1[[#This Row],[PPO code 3]],Activiteitenoverzicht[PO - code],Activiteitenoverzicht[Jaar- freq],0))</f>
        <v/>
      </c>
      <c r="AL257" s="121"/>
      <c r="AM257" s="122" t="str">
        <f>_xlfn.XLOOKUP(Tabel1[[#This Row],[NLSfB]],OpnameTabel[NL-SfB],OpnameTabel[PPO4],"",0,1)&amp;""</f>
        <v/>
      </c>
      <c r="AN257" s="111" t="str">
        <f>IF((LEN(Tabel1[[#This Row],[PPO code 4]])&lt;1),"",_xlfn.XLOOKUP(Tabel1[[#This Row],[PPO code 4]],Activiteitenoverzicht[PO - code],Activiteitenoverzicht[Jaar- freq],0))</f>
        <v/>
      </c>
      <c r="AO257" s="121"/>
      <c r="AP257" s="123">
        <f>IF(ISNUMBER(Tabel1[[#This Row],[Freq 1]]),Tabel1[[#This Row],[Freq 1]]*Tabel1[[#This Row],[Prijs 1]],0)</f>
        <v>0</v>
      </c>
      <c r="AQ257" s="124">
        <f>IF(ISNUMBER(Tabel1[[#This Row],[Freq 2]]),Tabel1[[#This Row],[Freq 2]]*Tabel1[[#This Row],[Prijs 2]],0)</f>
        <v>0</v>
      </c>
      <c r="AR257" s="124">
        <f>IF(ISNUMBER(Tabel1[[#This Row],[Freq 3]]),Tabel1[[#This Row],[Freq 3]]*Tabel1[[#This Row],[Prijs 3]],0)</f>
        <v>0</v>
      </c>
      <c r="AS257" s="124">
        <f>IF(ISNUMBER(Tabel1[[#This Row],[Freq 4]]),Tabel1[[#This Row],[Freq 4]]*Tabel1[[#This Row],[Prijs 4]],0)</f>
        <v>0</v>
      </c>
      <c r="AT257" s="125">
        <f>SUM(Tabel1[[#This Row],[Totaal 1]:[Totaal 4]])</f>
        <v>0</v>
      </c>
    </row>
    <row r="258" spans="1:46" ht="14.25" customHeight="1" x14ac:dyDescent="0.2">
      <c r="A258" s="113">
        <v>2</v>
      </c>
      <c r="B258" s="32" t="s">
        <v>357</v>
      </c>
      <c r="C258" s="111" t="s">
        <v>358</v>
      </c>
      <c r="D258" s="32" t="s">
        <v>70</v>
      </c>
      <c r="E258" s="32">
        <v>11465</v>
      </c>
      <c r="F258" s="32" t="s">
        <v>623</v>
      </c>
      <c r="G258" s="32" t="s">
        <v>277</v>
      </c>
      <c r="H258" s="112" t="str">
        <f>_xlfn.XLOOKUP(Tabel1[[#This Row],[NLSfB]],OpnameTabel[NL-SfB],OpnameTabel[Omschrijving],"",0,1)</f>
        <v>Vloerverwarming</v>
      </c>
      <c r="I258" s="32" t="str">
        <f>_xlfn.XLOOKUP(Tabel1[[#This Row],[NLSfB]],OpnameTabel[NL-SfB],OpnameTabel[Categorie],"",0,1)</f>
        <v>Verwarming</v>
      </c>
      <c r="J258" s="32" t="s">
        <v>624</v>
      </c>
      <c r="L258" s="32">
        <v>1</v>
      </c>
      <c r="M258" s="32">
        <v>2012</v>
      </c>
      <c r="N258" s="32" t="s">
        <v>279</v>
      </c>
      <c r="O258" s="32" t="s">
        <v>77</v>
      </c>
      <c r="P258" s="32" t="str">
        <f>_xlfn.XLOOKUP(Tabel1[[#This Row],[NLSfB]],OpnameTabel[NL-SfB],OpnameTabel[Kenmerkvraag 4],"",0,1)&amp;""</f>
        <v>Uitvoering</v>
      </c>
      <c r="Q258" s="33" t="s">
        <v>77</v>
      </c>
      <c r="R258" s="33" t="str">
        <f>_xlfn.XLOOKUP(Tabel1[[#This Row],[NLSfB]],OpnameTabel[NL-SfB],OpnameTabel[Kenmerkvraag 5],"",0,1)&amp;""</f>
        <v>Vloeroppervlak [m2]</v>
      </c>
      <c r="S258" s="33" t="s">
        <v>77</v>
      </c>
      <c r="T258" s="33" t="str">
        <f>_xlfn.XLOOKUP(Tabel1[[#This Row],[NLSfB]],OpnameTabel[NL-SfB],OpnameTabel[Kenmerkvraag 6],"",0,1)&amp;""</f>
        <v>Naregeling</v>
      </c>
      <c r="U258" s="33" t="s">
        <v>589</v>
      </c>
      <c r="V258" s="33" t="str">
        <f>_xlfn.XLOOKUP(Tabel1[[#This Row],[NLSfB]],OpnameTabel[NL-SfB],OpnameTabel[Kenmerkvraag 7],"",0,1)&amp;""</f>
        <v>Aantal naregelingen [stuks]</v>
      </c>
      <c r="W258" s="33" t="s">
        <v>77</v>
      </c>
      <c r="X258" s="33" t="str">
        <f>_xlfn.XLOOKUP(Tabel1[[#This Row],[NLSfB]],OpnameTabel[NL-SfB],OpnameTabel[Kenmerkvraag 8],"",0,1)&amp;""</f>
        <v/>
      </c>
      <c r="Z258" s="33" t="str">
        <f>_xlfn.XLOOKUP(Tabel1[[#This Row],[NLSfB]],OpnameTabel[NL-SfB],OpnameTabel[Kenmerkvraag 9],"",0,1)&amp;""</f>
        <v/>
      </c>
      <c r="AB258" s="33" t="str">
        <f>_xlfn.XLOOKUP(Tabel1[[#This Row],[NLSfB]],OpnameTabel[NL-SfB],OpnameTabel[Kenmerkvraag 10],"",0,1)&amp;""</f>
        <v/>
      </c>
      <c r="AD258" s="120" t="str">
        <f>_xlfn.XLOOKUP(Tabel1[[#This Row],[NLSfB]],OpnameTabel[NL-SfB],OpnameTabel[PPO1],"",0,1)&amp;""</f>
        <v>VW060-A</v>
      </c>
      <c r="AE258" s="112">
        <f>IF((LEN(Tabel1[[#This Row],[PPO code 1]])&lt;1),"",_xlfn.XLOOKUP(Tabel1[[#This Row],[PPO code 1]],Activiteitenoverzicht[PO - code],Activiteitenoverzicht[Jaar- freq],0))</f>
        <v>1</v>
      </c>
      <c r="AF258" s="121"/>
      <c r="AG258" s="122" t="str">
        <f>_xlfn.XLOOKUP(Tabel1[[#This Row],[NLSfB]],OpnameTabel[NL-SfB],OpnameTabel[PPO2],"",0,1)&amp;""</f>
        <v/>
      </c>
      <c r="AH258" s="111" t="str">
        <f>IF((LEN(Tabel1[[#This Row],[PPO code 2]])&lt;1),"",_xlfn.XLOOKUP(Tabel1[[#This Row],[PPO code 2]],Activiteitenoverzicht[PO - code],Activiteitenoverzicht[Jaar- freq],0))</f>
        <v/>
      </c>
      <c r="AI258" s="121"/>
      <c r="AJ258" s="122" t="str">
        <f>_xlfn.XLOOKUP(Tabel1[[#This Row],[NLSfB]],OpnameTabel[NL-SfB],OpnameTabel[PPO3],"",0,1)&amp;""</f>
        <v/>
      </c>
      <c r="AK258" s="111" t="str">
        <f>IF((LEN(Tabel1[[#This Row],[PPO code 3]])&lt;1),"",_xlfn.XLOOKUP(Tabel1[[#This Row],[PPO code 3]],Activiteitenoverzicht[PO - code],Activiteitenoverzicht[Jaar- freq],0))</f>
        <v/>
      </c>
      <c r="AL258" s="121"/>
      <c r="AM258" s="122" t="str">
        <f>_xlfn.XLOOKUP(Tabel1[[#This Row],[NLSfB]],OpnameTabel[NL-SfB],OpnameTabel[PPO4],"",0,1)&amp;""</f>
        <v/>
      </c>
      <c r="AN258" s="111" t="str">
        <f>IF((LEN(Tabel1[[#This Row],[PPO code 4]])&lt;1),"",_xlfn.XLOOKUP(Tabel1[[#This Row],[PPO code 4]],Activiteitenoverzicht[PO - code],Activiteitenoverzicht[Jaar- freq],0))</f>
        <v/>
      </c>
      <c r="AO258" s="121"/>
      <c r="AP258" s="123">
        <f>IF(ISNUMBER(Tabel1[[#This Row],[Freq 1]]),Tabel1[[#This Row],[Freq 1]]*Tabel1[[#This Row],[Prijs 1]],0)</f>
        <v>0</v>
      </c>
      <c r="AQ258" s="124">
        <f>IF(ISNUMBER(Tabel1[[#This Row],[Freq 2]]),Tabel1[[#This Row],[Freq 2]]*Tabel1[[#This Row],[Prijs 2]],0)</f>
        <v>0</v>
      </c>
      <c r="AR258" s="124">
        <f>IF(ISNUMBER(Tabel1[[#This Row],[Freq 3]]),Tabel1[[#This Row],[Freq 3]]*Tabel1[[#This Row],[Prijs 3]],0)</f>
        <v>0</v>
      </c>
      <c r="AS258" s="124">
        <f>IF(ISNUMBER(Tabel1[[#This Row],[Freq 4]]),Tabel1[[#This Row],[Freq 4]]*Tabel1[[#This Row],[Prijs 4]],0)</f>
        <v>0</v>
      </c>
      <c r="AT258" s="125">
        <f>SUM(Tabel1[[#This Row],[Totaal 1]:[Totaal 4]])</f>
        <v>0</v>
      </c>
    </row>
    <row r="259" spans="1:46" ht="14.25" customHeight="1" x14ac:dyDescent="0.2">
      <c r="A259" s="113">
        <v>2</v>
      </c>
      <c r="B259" s="32" t="s">
        <v>357</v>
      </c>
      <c r="C259" s="111" t="s">
        <v>358</v>
      </c>
      <c r="D259" s="32" t="s">
        <v>70</v>
      </c>
      <c r="E259" s="32">
        <v>11465</v>
      </c>
      <c r="F259" s="32" t="s">
        <v>625</v>
      </c>
      <c r="G259" s="32" t="s">
        <v>296</v>
      </c>
      <c r="H259" s="112" t="str">
        <f>_xlfn.XLOOKUP(Tabel1[[#This Row],[NLSfB]],OpnameTabel[NL-SfB],OpnameTabel[Omschrijving],"",0,1)</f>
        <v>Waterpomp warmtapwater</v>
      </c>
      <c r="I259" s="32" t="str">
        <f>_xlfn.XLOOKUP(Tabel1[[#This Row],[NLSfB]],OpnameTabel[NL-SfB],OpnameTabel[Categorie],"",0,1)</f>
        <v>Water</v>
      </c>
      <c r="J259" s="32" t="s">
        <v>613</v>
      </c>
      <c r="L259" s="32">
        <v>2</v>
      </c>
      <c r="M259" s="32">
        <v>2012</v>
      </c>
      <c r="N259" s="32" t="s">
        <v>297</v>
      </c>
      <c r="O259" s="32" t="s">
        <v>626</v>
      </c>
      <c r="P259" s="32" t="str">
        <f>_xlfn.XLOOKUP(Tabel1[[#This Row],[NLSfB]],OpnameTabel[NL-SfB],OpnameTabel[Kenmerkvraag 4],"",0,1)&amp;""</f>
        <v>Max. debiet [m3/h]</v>
      </c>
      <c r="Q259" s="33" t="s">
        <v>77</v>
      </c>
      <c r="R259" s="33" t="str">
        <f>_xlfn.XLOOKUP(Tabel1[[#This Row],[NLSfB]],OpnameTabel[NL-SfB],OpnameTabel[Kenmerkvraag 5],"",0,1)&amp;""</f>
        <v>Opvoerhoogte [kPa]</v>
      </c>
      <c r="S259" s="33" t="s">
        <v>77</v>
      </c>
      <c r="T259" s="33" t="str">
        <f>_xlfn.XLOOKUP(Tabel1[[#This Row],[NLSfB]],OpnameTabel[NL-SfB],OpnameTabel[Kenmerkvraag 6],"",0,1)&amp;""</f>
        <v/>
      </c>
      <c r="V259" s="33" t="str">
        <f>_xlfn.XLOOKUP(Tabel1[[#This Row],[NLSfB]],OpnameTabel[NL-SfB],OpnameTabel[Kenmerkvraag 7],"",0,1)&amp;""</f>
        <v/>
      </c>
      <c r="X259" s="33" t="str">
        <f>_xlfn.XLOOKUP(Tabel1[[#This Row],[NLSfB]],OpnameTabel[NL-SfB],OpnameTabel[Kenmerkvraag 8],"",0,1)&amp;""</f>
        <v/>
      </c>
      <c r="Z259" s="33" t="str">
        <f>_xlfn.XLOOKUP(Tabel1[[#This Row],[NLSfB]],OpnameTabel[NL-SfB],OpnameTabel[Kenmerkvraag 9],"",0,1)&amp;""</f>
        <v/>
      </c>
      <c r="AB259" s="33" t="str">
        <f>_xlfn.XLOOKUP(Tabel1[[#This Row],[NLSfB]],OpnameTabel[NL-SfB],OpnameTabel[Kenmerkvraag 10],"",0,1)&amp;""</f>
        <v/>
      </c>
      <c r="AD259" s="120" t="str">
        <f>_xlfn.XLOOKUP(Tabel1[[#This Row],[NLSfB]],OpnameTabel[NL-SfB],OpnameTabel[PPO1],"",0,1)&amp;""</f>
        <v>WTR100-A</v>
      </c>
      <c r="AE259" s="112">
        <f>IF((LEN(Tabel1[[#This Row],[PPO code 1]])&lt;1),"",_xlfn.XLOOKUP(Tabel1[[#This Row],[PPO code 1]],Activiteitenoverzicht[PO - code],Activiteitenoverzicht[Jaar- freq],0))</f>
        <v>1</v>
      </c>
      <c r="AF259" s="121"/>
      <c r="AG259" s="122" t="str">
        <f>_xlfn.XLOOKUP(Tabel1[[#This Row],[NLSfB]],OpnameTabel[NL-SfB],OpnameTabel[PPO2],"",0,1)&amp;""</f>
        <v/>
      </c>
      <c r="AH259" s="111" t="str">
        <f>IF((LEN(Tabel1[[#This Row],[PPO code 2]])&lt;1),"",_xlfn.XLOOKUP(Tabel1[[#This Row],[PPO code 2]],Activiteitenoverzicht[PO - code],Activiteitenoverzicht[Jaar- freq],0))</f>
        <v/>
      </c>
      <c r="AI259" s="121"/>
      <c r="AJ259" s="122" t="str">
        <f>_xlfn.XLOOKUP(Tabel1[[#This Row],[NLSfB]],OpnameTabel[NL-SfB],OpnameTabel[PPO3],"",0,1)&amp;""</f>
        <v/>
      </c>
      <c r="AK259" s="111" t="str">
        <f>IF((LEN(Tabel1[[#This Row],[PPO code 3]])&lt;1),"",_xlfn.XLOOKUP(Tabel1[[#This Row],[PPO code 3]],Activiteitenoverzicht[PO - code],Activiteitenoverzicht[Jaar- freq],0))</f>
        <v/>
      </c>
      <c r="AL259" s="121"/>
      <c r="AM259" s="122" t="str">
        <f>_xlfn.XLOOKUP(Tabel1[[#This Row],[NLSfB]],OpnameTabel[NL-SfB],OpnameTabel[PPO4],"",0,1)&amp;""</f>
        <v/>
      </c>
      <c r="AN259" s="111" t="str">
        <f>IF((LEN(Tabel1[[#This Row],[PPO code 4]])&lt;1),"",_xlfn.XLOOKUP(Tabel1[[#This Row],[PPO code 4]],Activiteitenoverzicht[PO - code],Activiteitenoverzicht[Jaar- freq],0))</f>
        <v/>
      </c>
      <c r="AO259" s="121"/>
      <c r="AP259" s="123">
        <f>IF(ISNUMBER(Tabel1[[#This Row],[Freq 1]]),Tabel1[[#This Row],[Freq 1]]*Tabel1[[#This Row],[Prijs 1]],0)</f>
        <v>0</v>
      </c>
      <c r="AQ259" s="124">
        <f>IF(ISNUMBER(Tabel1[[#This Row],[Freq 2]]),Tabel1[[#This Row],[Freq 2]]*Tabel1[[#This Row],[Prijs 2]],0)</f>
        <v>0</v>
      </c>
      <c r="AR259" s="124">
        <f>IF(ISNUMBER(Tabel1[[#This Row],[Freq 3]]),Tabel1[[#This Row],[Freq 3]]*Tabel1[[#This Row],[Prijs 3]],0)</f>
        <v>0</v>
      </c>
      <c r="AS259" s="124">
        <f>IF(ISNUMBER(Tabel1[[#This Row],[Freq 4]]),Tabel1[[#This Row],[Freq 4]]*Tabel1[[#This Row],[Prijs 4]],0)</f>
        <v>0</v>
      </c>
      <c r="AT259" s="125">
        <f>SUM(Tabel1[[#This Row],[Totaal 1]:[Totaal 4]])</f>
        <v>0</v>
      </c>
    </row>
    <row r="260" spans="1:46" ht="14.25" customHeight="1" x14ac:dyDescent="0.2">
      <c r="A260" s="113">
        <v>2</v>
      </c>
      <c r="B260" s="32" t="s">
        <v>357</v>
      </c>
      <c r="C260" s="111" t="s">
        <v>358</v>
      </c>
      <c r="D260" s="32" t="s">
        <v>70</v>
      </c>
      <c r="E260" s="32">
        <v>11465</v>
      </c>
      <c r="F260" s="32" t="s">
        <v>627</v>
      </c>
      <c r="G260" s="32" t="s">
        <v>628</v>
      </c>
      <c r="H260" s="112" t="str">
        <f>_xlfn.XLOOKUP(Tabel1[[#This Row],[NLSfB]],OpnameTabel[NL-SfB],OpnameTabel[Omschrijving],"",0,1)</f>
        <v>Waterpomp regenwater</v>
      </c>
      <c r="I260" s="32" t="str">
        <f>_xlfn.XLOOKUP(Tabel1[[#This Row],[NLSfB]],OpnameTabel[NL-SfB],OpnameTabel[Categorie],"",0,1)</f>
        <v>Afvoeren</v>
      </c>
      <c r="J260" s="32" t="s">
        <v>402</v>
      </c>
      <c r="L260" s="32">
        <v>1</v>
      </c>
      <c r="M260" s="32">
        <v>2003</v>
      </c>
      <c r="N260" s="32" t="s">
        <v>629</v>
      </c>
      <c r="O260" s="32" t="s">
        <v>630</v>
      </c>
      <c r="P260" s="32" t="str">
        <f>_xlfn.XLOOKUP(Tabel1[[#This Row],[NLSfB]],OpnameTabel[NL-SfB],OpnameTabel[Kenmerkvraag 4],"",0,1)&amp;""</f>
        <v>Bediening</v>
      </c>
      <c r="Q260" s="33" t="s">
        <v>258</v>
      </c>
      <c r="R260" s="33" t="str">
        <f>_xlfn.XLOOKUP(Tabel1[[#This Row],[NLSfB]],OpnameTabel[NL-SfB],OpnameTabel[Kenmerkvraag 5],"",0,1)&amp;""</f>
        <v>Max. debiet [m3/h]</v>
      </c>
      <c r="S260" s="33">
        <v>6.5</v>
      </c>
      <c r="T260" s="33" t="str">
        <f>_xlfn.XLOOKUP(Tabel1[[#This Row],[NLSfB]],OpnameTabel[NL-SfB],OpnameTabel[Kenmerkvraag 6],"",0,1)&amp;""</f>
        <v>Opvoerhoogte [kPa]</v>
      </c>
      <c r="U260" s="33" t="s">
        <v>77</v>
      </c>
      <c r="V260" s="33" t="str">
        <f>_xlfn.XLOOKUP(Tabel1[[#This Row],[NLSfB]],OpnameTabel[NL-SfB],OpnameTabel[Kenmerkvraag 7],"",0,1)&amp;""</f>
        <v/>
      </c>
      <c r="X260" s="33" t="str">
        <f>_xlfn.XLOOKUP(Tabel1[[#This Row],[NLSfB]],OpnameTabel[NL-SfB],OpnameTabel[Kenmerkvraag 8],"",0,1)&amp;""</f>
        <v/>
      </c>
      <c r="Z260" s="33" t="str">
        <f>_xlfn.XLOOKUP(Tabel1[[#This Row],[NLSfB]],OpnameTabel[NL-SfB],OpnameTabel[Kenmerkvraag 9],"",0,1)&amp;""</f>
        <v/>
      </c>
      <c r="AB260" s="33" t="str">
        <f>_xlfn.XLOOKUP(Tabel1[[#This Row],[NLSfB]],OpnameTabel[NL-SfB],OpnameTabel[Kenmerkvraag 10],"",0,1)&amp;""</f>
        <v/>
      </c>
      <c r="AD260" s="120" t="str">
        <f>_xlfn.XLOOKUP(Tabel1[[#This Row],[NLSfB]],OpnameTabel[NL-SfB],OpnameTabel[PPO1],"",0,1)&amp;""</f>
        <v>WTR200-A</v>
      </c>
      <c r="AE260" s="112">
        <f>IF((LEN(Tabel1[[#This Row],[PPO code 1]])&lt;1),"",_xlfn.XLOOKUP(Tabel1[[#This Row],[PPO code 1]],Activiteitenoverzicht[PO - code],Activiteitenoverzicht[Jaar- freq],0))</f>
        <v>1</v>
      </c>
      <c r="AF260" s="121"/>
      <c r="AG260" s="122" t="str">
        <f>_xlfn.XLOOKUP(Tabel1[[#This Row],[NLSfB]],OpnameTabel[NL-SfB],OpnameTabel[PPO2],"",0,1)&amp;""</f>
        <v/>
      </c>
      <c r="AH260" s="111" t="str">
        <f>IF((LEN(Tabel1[[#This Row],[PPO code 2]])&lt;1),"",_xlfn.XLOOKUP(Tabel1[[#This Row],[PPO code 2]],Activiteitenoverzicht[PO - code],Activiteitenoverzicht[Jaar- freq],0))</f>
        <v/>
      </c>
      <c r="AI260" s="121"/>
      <c r="AJ260" s="122" t="str">
        <f>_xlfn.XLOOKUP(Tabel1[[#This Row],[NLSfB]],OpnameTabel[NL-SfB],OpnameTabel[PPO3],"",0,1)&amp;""</f>
        <v/>
      </c>
      <c r="AK260" s="111" t="str">
        <f>IF((LEN(Tabel1[[#This Row],[PPO code 3]])&lt;1),"",_xlfn.XLOOKUP(Tabel1[[#This Row],[PPO code 3]],Activiteitenoverzicht[PO - code],Activiteitenoverzicht[Jaar- freq],0))</f>
        <v/>
      </c>
      <c r="AL260" s="121"/>
      <c r="AM260" s="122" t="str">
        <f>_xlfn.XLOOKUP(Tabel1[[#This Row],[NLSfB]],OpnameTabel[NL-SfB],OpnameTabel[PPO4],"",0,1)&amp;""</f>
        <v/>
      </c>
      <c r="AN260" s="111" t="str">
        <f>IF((LEN(Tabel1[[#This Row],[PPO code 4]])&lt;1),"",_xlfn.XLOOKUP(Tabel1[[#This Row],[PPO code 4]],Activiteitenoverzicht[PO - code],Activiteitenoverzicht[Jaar- freq],0))</f>
        <v/>
      </c>
      <c r="AO260" s="121"/>
      <c r="AP260" s="123">
        <f>IF(ISNUMBER(Tabel1[[#This Row],[Freq 1]]),Tabel1[[#This Row],[Freq 1]]*Tabel1[[#This Row],[Prijs 1]],0)</f>
        <v>0</v>
      </c>
      <c r="AQ260" s="124">
        <f>IF(ISNUMBER(Tabel1[[#This Row],[Freq 2]]),Tabel1[[#This Row],[Freq 2]]*Tabel1[[#This Row],[Prijs 2]],0)</f>
        <v>0</v>
      </c>
      <c r="AR260" s="124">
        <f>IF(ISNUMBER(Tabel1[[#This Row],[Freq 3]]),Tabel1[[#This Row],[Freq 3]]*Tabel1[[#This Row],[Prijs 3]],0)</f>
        <v>0</v>
      </c>
      <c r="AS260" s="124">
        <f>IF(ISNUMBER(Tabel1[[#This Row],[Freq 4]]),Tabel1[[#This Row],[Freq 4]]*Tabel1[[#This Row],[Prijs 4]],0)</f>
        <v>0</v>
      </c>
      <c r="AT260" s="125">
        <f>SUM(Tabel1[[#This Row],[Totaal 1]:[Totaal 4]])</f>
        <v>0</v>
      </c>
    </row>
    <row r="261" spans="1:46" ht="14.25" customHeight="1" x14ac:dyDescent="0.2">
      <c r="A261" s="113">
        <v>2</v>
      </c>
      <c r="B261" s="32" t="s">
        <v>357</v>
      </c>
      <c r="C261" s="111" t="s">
        <v>358</v>
      </c>
      <c r="D261" s="32" t="s">
        <v>70</v>
      </c>
      <c r="E261" s="32">
        <v>11465</v>
      </c>
      <c r="F261" s="32" t="s">
        <v>631</v>
      </c>
      <c r="G261" s="32" t="s">
        <v>628</v>
      </c>
      <c r="H261" s="112" t="str">
        <f>_xlfn.XLOOKUP(Tabel1[[#This Row],[NLSfB]],OpnameTabel[NL-SfB],OpnameTabel[Omschrijving],"",0,1)</f>
        <v>Waterpomp regenwater</v>
      </c>
      <c r="I261" s="32" t="str">
        <f>_xlfn.XLOOKUP(Tabel1[[#This Row],[NLSfB]],OpnameTabel[NL-SfB],OpnameTabel[Categorie],"",0,1)</f>
        <v>Afvoeren</v>
      </c>
      <c r="J261" s="32" t="s">
        <v>402</v>
      </c>
      <c r="L261" s="32">
        <v>1</v>
      </c>
      <c r="M261" s="32">
        <v>2003</v>
      </c>
      <c r="N261" s="32" t="s">
        <v>632</v>
      </c>
      <c r="O261" s="32" t="s">
        <v>214</v>
      </c>
      <c r="P261" s="32" t="str">
        <f>_xlfn.XLOOKUP(Tabel1[[#This Row],[NLSfB]],OpnameTabel[NL-SfB],OpnameTabel[Kenmerkvraag 4],"",0,1)&amp;""</f>
        <v>Bediening</v>
      </c>
      <c r="Q261" s="33" t="s">
        <v>258</v>
      </c>
      <c r="R261" s="33" t="str">
        <f>_xlfn.XLOOKUP(Tabel1[[#This Row],[NLSfB]],OpnameTabel[NL-SfB],OpnameTabel[Kenmerkvraag 5],"",0,1)&amp;""</f>
        <v>Max. debiet [m3/h]</v>
      </c>
      <c r="S261" s="33" t="s">
        <v>77</v>
      </c>
      <c r="T261" s="33" t="str">
        <f>_xlfn.XLOOKUP(Tabel1[[#This Row],[NLSfB]],OpnameTabel[NL-SfB],OpnameTabel[Kenmerkvraag 6],"",0,1)&amp;""</f>
        <v>Opvoerhoogte [kPa]</v>
      </c>
      <c r="U261" s="33" t="s">
        <v>77</v>
      </c>
      <c r="V261" s="33" t="str">
        <f>_xlfn.XLOOKUP(Tabel1[[#This Row],[NLSfB]],OpnameTabel[NL-SfB],OpnameTabel[Kenmerkvraag 7],"",0,1)&amp;""</f>
        <v/>
      </c>
      <c r="X261" s="33" t="str">
        <f>_xlfn.XLOOKUP(Tabel1[[#This Row],[NLSfB]],OpnameTabel[NL-SfB],OpnameTabel[Kenmerkvraag 8],"",0,1)&amp;""</f>
        <v/>
      </c>
      <c r="Z261" s="33" t="str">
        <f>_xlfn.XLOOKUP(Tabel1[[#This Row],[NLSfB]],OpnameTabel[NL-SfB],OpnameTabel[Kenmerkvraag 9],"",0,1)&amp;""</f>
        <v/>
      </c>
      <c r="AB261" s="33" t="str">
        <f>_xlfn.XLOOKUP(Tabel1[[#This Row],[NLSfB]],OpnameTabel[NL-SfB],OpnameTabel[Kenmerkvraag 10],"",0,1)&amp;""</f>
        <v/>
      </c>
      <c r="AD261" s="120" t="str">
        <f>_xlfn.XLOOKUP(Tabel1[[#This Row],[NLSfB]],OpnameTabel[NL-SfB],OpnameTabel[PPO1],"",0,1)&amp;""</f>
        <v>WTR200-A</v>
      </c>
      <c r="AE261" s="112">
        <f>IF((LEN(Tabel1[[#This Row],[PPO code 1]])&lt;1),"",_xlfn.XLOOKUP(Tabel1[[#This Row],[PPO code 1]],Activiteitenoverzicht[PO - code],Activiteitenoverzicht[Jaar- freq],0))</f>
        <v>1</v>
      </c>
      <c r="AF261" s="121"/>
      <c r="AG261" s="122" t="str">
        <f>_xlfn.XLOOKUP(Tabel1[[#This Row],[NLSfB]],OpnameTabel[NL-SfB],OpnameTabel[PPO2],"",0,1)&amp;""</f>
        <v/>
      </c>
      <c r="AH261" s="111" t="str">
        <f>IF((LEN(Tabel1[[#This Row],[PPO code 2]])&lt;1),"",_xlfn.XLOOKUP(Tabel1[[#This Row],[PPO code 2]],Activiteitenoverzicht[PO - code],Activiteitenoverzicht[Jaar- freq],0))</f>
        <v/>
      </c>
      <c r="AI261" s="121"/>
      <c r="AJ261" s="122" t="str">
        <f>_xlfn.XLOOKUP(Tabel1[[#This Row],[NLSfB]],OpnameTabel[NL-SfB],OpnameTabel[PPO3],"",0,1)&amp;""</f>
        <v/>
      </c>
      <c r="AK261" s="111" t="str">
        <f>IF((LEN(Tabel1[[#This Row],[PPO code 3]])&lt;1),"",_xlfn.XLOOKUP(Tabel1[[#This Row],[PPO code 3]],Activiteitenoverzicht[PO - code],Activiteitenoverzicht[Jaar- freq],0))</f>
        <v/>
      </c>
      <c r="AL261" s="121"/>
      <c r="AM261" s="122" t="str">
        <f>_xlfn.XLOOKUP(Tabel1[[#This Row],[NLSfB]],OpnameTabel[NL-SfB],OpnameTabel[PPO4],"",0,1)&amp;""</f>
        <v/>
      </c>
      <c r="AN261" s="111" t="str">
        <f>IF((LEN(Tabel1[[#This Row],[PPO code 4]])&lt;1),"",_xlfn.XLOOKUP(Tabel1[[#This Row],[PPO code 4]],Activiteitenoverzicht[PO - code],Activiteitenoverzicht[Jaar- freq],0))</f>
        <v/>
      </c>
      <c r="AO261" s="121"/>
      <c r="AP261" s="123">
        <f>IF(ISNUMBER(Tabel1[[#This Row],[Freq 1]]),Tabel1[[#This Row],[Freq 1]]*Tabel1[[#This Row],[Prijs 1]],0)</f>
        <v>0</v>
      </c>
      <c r="AQ261" s="124">
        <f>IF(ISNUMBER(Tabel1[[#This Row],[Freq 2]]),Tabel1[[#This Row],[Freq 2]]*Tabel1[[#This Row],[Prijs 2]],0)</f>
        <v>0</v>
      </c>
      <c r="AR261" s="124">
        <f>IF(ISNUMBER(Tabel1[[#This Row],[Freq 3]]),Tabel1[[#This Row],[Freq 3]]*Tabel1[[#This Row],[Prijs 3]],0)</f>
        <v>0</v>
      </c>
      <c r="AS261" s="124">
        <f>IF(ISNUMBER(Tabel1[[#This Row],[Freq 4]]),Tabel1[[#This Row],[Freq 4]]*Tabel1[[#This Row],[Prijs 4]],0)</f>
        <v>0</v>
      </c>
      <c r="AT261" s="125">
        <f>SUM(Tabel1[[#This Row],[Totaal 1]:[Totaal 4]])</f>
        <v>0</v>
      </c>
    </row>
    <row r="262" spans="1:46" ht="14.25" customHeight="1" x14ac:dyDescent="0.2">
      <c r="A262" s="113">
        <v>2</v>
      </c>
      <c r="B262" s="32" t="s">
        <v>357</v>
      </c>
      <c r="C262" s="111" t="s">
        <v>358</v>
      </c>
      <c r="D262" s="32" t="s">
        <v>70</v>
      </c>
      <c r="E262" s="32">
        <v>11465</v>
      </c>
      <c r="F262" s="32" t="s">
        <v>633</v>
      </c>
      <c r="G262" s="32" t="s">
        <v>628</v>
      </c>
      <c r="H262" s="112" t="str">
        <f>_xlfn.XLOOKUP(Tabel1[[#This Row],[NLSfB]],OpnameTabel[NL-SfB],OpnameTabel[Omschrijving],"",0,1)</f>
        <v>Waterpomp regenwater</v>
      </c>
      <c r="I262" s="32" t="str">
        <f>_xlfn.XLOOKUP(Tabel1[[#This Row],[NLSfB]],OpnameTabel[NL-SfB],OpnameTabel[Categorie],"",0,1)</f>
        <v>Afvoeren</v>
      </c>
      <c r="J262" s="32" t="s">
        <v>402</v>
      </c>
      <c r="L262" s="32">
        <v>1</v>
      </c>
      <c r="M262" s="32">
        <v>2003</v>
      </c>
      <c r="N262" s="32" t="s">
        <v>634</v>
      </c>
      <c r="O262" s="32" t="s">
        <v>635</v>
      </c>
      <c r="P262" s="32" t="str">
        <f>_xlfn.XLOOKUP(Tabel1[[#This Row],[NLSfB]],OpnameTabel[NL-SfB],OpnameTabel[Kenmerkvraag 4],"",0,1)&amp;""</f>
        <v>Bediening</v>
      </c>
      <c r="Q262" s="33" t="s">
        <v>258</v>
      </c>
      <c r="R262" s="33" t="str">
        <f>_xlfn.XLOOKUP(Tabel1[[#This Row],[NLSfB]],OpnameTabel[NL-SfB],OpnameTabel[Kenmerkvraag 5],"",0,1)&amp;""</f>
        <v>Max. debiet [m3/h]</v>
      </c>
      <c r="S262" s="33">
        <v>10</v>
      </c>
      <c r="T262" s="33" t="str">
        <f>_xlfn.XLOOKUP(Tabel1[[#This Row],[NLSfB]],OpnameTabel[NL-SfB],OpnameTabel[Kenmerkvraag 6],"",0,1)&amp;""</f>
        <v>Opvoerhoogte [kPa]</v>
      </c>
      <c r="U262" s="33" t="s">
        <v>77</v>
      </c>
      <c r="V262" s="33" t="str">
        <f>_xlfn.XLOOKUP(Tabel1[[#This Row],[NLSfB]],OpnameTabel[NL-SfB],OpnameTabel[Kenmerkvraag 7],"",0,1)&amp;""</f>
        <v/>
      </c>
      <c r="X262" s="33" t="str">
        <f>_xlfn.XLOOKUP(Tabel1[[#This Row],[NLSfB]],OpnameTabel[NL-SfB],OpnameTabel[Kenmerkvraag 8],"",0,1)&amp;""</f>
        <v/>
      </c>
      <c r="Z262" s="33" t="str">
        <f>_xlfn.XLOOKUP(Tabel1[[#This Row],[NLSfB]],OpnameTabel[NL-SfB],OpnameTabel[Kenmerkvraag 9],"",0,1)&amp;""</f>
        <v/>
      </c>
      <c r="AB262" s="33" t="str">
        <f>_xlfn.XLOOKUP(Tabel1[[#This Row],[NLSfB]],OpnameTabel[NL-SfB],OpnameTabel[Kenmerkvraag 10],"",0,1)&amp;""</f>
        <v/>
      </c>
      <c r="AD262" s="120" t="str">
        <f>_xlfn.XLOOKUP(Tabel1[[#This Row],[NLSfB]],OpnameTabel[NL-SfB],OpnameTabel[PPO1],"",0,1)&amp;""</f>
        <v>WTR200-A</v>
      </c>
      <c r="AE262" s="112">
        <f>IF((LEN(Tabel1[[#This Row],[PPO code 1]])&lt;1),"",_xlfn.XLOOKUP(Tabel1[[#This Row],[PPO code 1]],Activiteitenoverzicht[PO - code],Activiteitenoverzicht[Jaar- freq],0))</f>
        <v>1</v>
      </c>
      <c r="AF262" s="121"/>
      <c r="AG262" s="122" t="str">
        <f>_xlfn.XLOOKUP(Tabel1[[#This Row],[NLSfB]],OpnameTabel[NL-SfB],OpnameTabel[PPO2],"",0,1)&amp;""</f>
        <v/>
      </c>
      <c r="AH262" s="111" t="str">
        <f>IF((LEN(Tabel1[[#This Row],[PPO code 2]])&lt;1),"",_xlfn.XLOOKUP(Tabel1[[#This Row],[PPO code 2]],Activiteitenoverzicht[PO - code],Activiteitenoverzicht[Jaar- freq],0))</f>
        <v/>
      </c>
      <c r="AI262" s="121"/>
      <c r="AJ262" s="122" t="str">
        <f>_xlfn.XLOOKUP(Tabel1[[#This Row],[NLSfB]],OpnameTabel[NL-SfB],OpnameTabel[PPO3],"",0,1)&amp;""</f>
        <v/>
      </c>
      <c r="AK262" s="111" t="str">
        <f>IF((LEN(Tabel1[[#This Row],[PPO code 3]])&lt;1),"",_xlfn.XLOOKUP(Tabel1[[#This Row],[PPO code 3]],Activiteitenoverzicht[PO - code],Activiteitenoverzicht[Jaar- freq],0))</f>
        <v/>
      </c>
      <c r="AL262" s="121"/>
      <c r="AM262" s="122" t="str">
        <f>_xlfn.XLOOKUP(Tabel1[[#This Row],[NLSfB]],OpnameTabel[NL-SfB],OpnameTabel[PPO4],"",0,1)&amp;""</f>
        <v/>
      </c>
      <c r="AN262" s="111" t="str">
        <f>IF((LEN(Tabel1[[#This Row],[PPO code 4]])&lt;1),"",_xlfn.XLOOKUP(Tabel1[[#This Row],[PPO code 4]],Activiteitenoverzicht[PO - code],Activiteitenoverzicht[Jaar- freq],0))</f>
        <v/>
      </c>
      <c r="AO262" s="121"/>
      <c r="AP262" s="123">
        <f>IF(ISNUMBER(Tabel1[[#This Row],[Freq 1]]),Tabel1[[#This Row],[Freq 1]]*Tabel1[[#This Row],[Prijs 1]],0)</f>
        <v>0</v>
      </c>
      <c r="AQ262" s="124">
        <f>IF(ISNUMBER(Tabel1[[#This Row],[Freq 2]]),Tabel1[[#This Row],[Freq 2]]*Tabel1[[#This Row],[Prijs 2]],0)</f>
        <v>0</v>
      </c>
      <c r="AR262" s="124">
        <f>IF(ISNUMBER(Tabel1[[#This Row],[Freq 3]]),Tabel1[[#This Row],[Freq 3]]*Tabel1[[#This Row],[Prijs 3]],0)</f>
        <v>0</v>
      </c>
      <c r="AS262" s="124">
        <f>IF(ISNUMBER(Tabel1[[#This Row],[Freq 4]]),Tabel1[[#This Row],[Freq 4]]*Tabel1[[#This Row],[Prijs 4]],0)</f>
        <v>0</v>
      </c>
      <c r="AT262" s="125">
        <f>SUM(Tabel1[[#This Row],[Totaal 1]:[Totaal 4]])</f>
        <v>0</v>
      </c>
    </row>
    <row r="263" spans="1:46" ht="14.25" customHeight="1" x14ac:dyDescent="0.2">
      <c r="A263" s="113">
        <v>2</v>
      </c>
      <c r="B263" s="32" t="s">
        <v>357</v>
      </c>
      <c r="C263" s="111" t="s">
        <v>358</v>
      </c>
      <c r="D263" s="32" t="s">
        <v>70</v>
      </c>
      <c r="E263" s="32">
        <v>11465</v>
      </c>
      <c r="F263" s="32" t="s">
        <v>636</v>
      </c>
      <c r="G263" s="32" t="s">
        <v>300</v>
      </c>
      <c r="H263" s="112" t="str">
        <f>_xlfn.XLOOKUP(Tabel1[[#This Row],[NLSfB]],OpnameTabel[NL-SfB],OpnameTabel[Omschrijving],"",0,1)</f>
        <v>Afzuigventilator</v>
      </c>
      <c r="I263" s="32" t="str">
        <f>_xlfn.XLOOKUP(Tabel1[[#This Row],[NLSfB]],OpnameTabel[NL-SfB],OpnameTabel[Categorie],"",0,1)</f>
        <v>Luchtbehandeling</v>
      </c>
      <c r="J263" s="32" t="s">
        <v>115</v>
      </c>
      <c r="K263" s="32" t="s">
        <v>637</v>
      </c>
      <c r="L263" s="32">
        <v>3</v>
      </c>
      <c r="M263" s="32">
        <v>2021</v>
      </c>
      <c r="N263" s="32" t="s">
        <v>638</v>
      </c>
      <c r="O263" s="32" t="s">
        <v>639</v>
      </c>
      <c r="P263" s="32" t="str">
        <f>_xlfn.XLOOKUP(Tabel1[[#This Row],[NLSfB]],OpnameTabel[NL-SfB],OpnameTabel[Kenmerkvraag 4],"",0,1)&amp;""</f>
        <v>Max. debiet [m3/h]</v>
      </c>
      <c r="Q263" s="33">
        <v>525</v>
      </c>
      <c r="R263" s="33" t="str">
        <f>_xlfn.XLOOKUP(Tabel1[[#This Row],[NLSfB]],OpnameTabel[NL-SfB],OpnameTabel[Kenmerkvraag 5],"",0,1)&amp;""</f>
        <v>Opvoerhoogte [m]</v>
      </c>
      <c r="S263" s="33" t="s">
        <v>77</v>
      </c>
      <c r="T263" s="33" t="str">
        <f>_xlfn.XLOOKUP(Tabel1[[#This Row],[NLSfB]],OpnameTabel[NL-SfB],OpnameTabel[Kenmerkvraag 6],"",0,1)&amp;""</f>
        <v>Geluiddemper</v>
      </c>
      <c r="U263" s="33" t="s">
        <v>77</v>
      </c>
      <c r="V263" s="33" t="str">
        <f>_xlfn.XLOOKUP(Tabel1[[#This Row],[NLSfB]],OpnameTabel[NL-SfB],OpnameTabel[Kenmerkvraag 7],"",0,1)&amp;""</f>
        <v/>
      </c>
      <c r="X263" s="33" t="str">
        <f>_xlfn.XLOOKUP(Tabel1[[#This Row],[NLSfB]],OpnameTabel[NL-SfB],OpnameTabel[Kenmerkvraag 8],"",0,1)&amp;""</f>
        <v/>
      </c>
      <c r="Z263" s="33" t="str">
        <f>_xlfn.XLOOKUP(Tabel1[[#This Row],[NLSfB]],OpnameTabel[NL-SfB],OpnameTabel[Kenmerkvraag 9],"",0,1)&amp;""</f>
        <v/>
      </c>
      <c r="AB263" s="33" t="str">
        <f>_xlfn.XLOOKUP(Tabel1[[#This Row],[NLSfB]],OpnameTabel[NL-SfB],OpnameTabel[Kenmerkvraag 10],"",0,1)&amp;""</f>
        <v/>
      </c>
      <c r="AD263" s="120" t="str">
        <f>_xlfn.XLOOKUP(Tabel1[[#This Row],[NLSfB]],OpnameTabel[NL-SfB],OpnameTabel[PPO1],"",0,1)&amp;""</f>
        <v>LBH030-A2</v>
      </c>
      <c r="AE263" s="112">
        <f>IF((LEN(Tabel1[[#This Row],[PPO code 1]])&lt;1),"",_xlfn.XLOOKUP(Tabel1[[#This Row],[PPO code 1]],Activiteitenoverzicht[PO - code],Activiteitenoverzicht[Jaar- freq],0))</f>
        <v>1</v>
      </c>
      <c r="AF263" s="121"/>
      <c r="AG263" s="122" t="str">
        <f>_xlfn.XLOOKUP(Tabel1[[#This Row],[NLSfB]],OpnameTabel[NL-SfB],OpnameTabel[PPO2],"",0,1)&amp;""</f>
        <v/>
      </c>
      <c r="AH263" s="111" t="str">
        <f>IF((LEN(Tabel1[[#This Row],[PPO code 2]])&lt;1),"",_xlfn.XLOOKUP(Tabel1[[#This Row],[PPO code 2]],Activiteitenoverzicht[PO - code],Activiteitenoverzicht[Jaar- freq],0))</f>
        <v/>
      </c>
      <c r="AI263" s="121"/>
      <c r="AJ263" s="122" t="str">
        <f>_xlfn.XLOOKUP(Tabel1[[#This Row],[NLSfB]],OpnameTabel[NL-SfB],OpnameTabel[PPO3],"",0,1)&amp;""</f>
        <v/>
      </c>
      <c r="AK263" s="111" t="str">
        <f>IF((LEN(Tabel1[[#This Row],[PPO code 3]])&lt;1),"",_xlfn.XLOOKUP(Tabel1[[#This Row],[PPO code 3]],Activiteitenoverzicht[PO - code],Activiteitenoverzicht[Jaar- freq],0))</f>
        <v/>
      </c>
      <c r="AL263" s="121"/>
      <c r="AM263" s="122" t="str">
        <f>_xlfn.XLOOKUP(Tabel1[[#This Row],[NLSfB]],OpnameTabel[NL-SfB],OpnameTabel[PPO4],"",0,1)&amp;""</f>
        <v/>
      </c>
      <c r="AN263" s="111" t="str">
        <f>IF((LEN(Tabel1[[#This Row],[PPO code 4]])&lt;1),"",_xlfn.XLOOKUP(Tabel1[[#This Row],[PPO code 4]],Activiteitenoverzicht[PO - code],Activiteitenoverzicht[Jaar- freq],0))</f>
        <v/>
      </c>
      <c r="AO263" s="121"/>
      <c r="AP263" s="123">
        <f>IF(ISNUMBER(Tabel1[[#This Row],[Freq 1]]),Tabel1[[#This Row],[Freq 1]]*Tabel1[[#This Row],[Prijs 1]],0)</f>
        <v>0</v>
      </c>
      <c r="AQ263" s="124">
        <f>IF(ISNUMBER(Tabel1[[#This Row],[Freq 2]]),Tabel1[[#This Row],[Freq 2]]*Tabel1[[#This Row],[Prijs 2]],0)</f>
        <v>0</v>
      </c>
      <c r="AR263" s="124">
        <f>IF(ISNUMBER(Tabel1[[#This Row],[Freq 3]]),Tabel1[[#This Row],[Freq 3]]*Tabel1[[#This Row],[Prijs 3]],0)</f>
        <v>0</v>
      </c>
      <c r="AS263" s="124">
        <f>IF(ISNUMBER(Tabel1[[#This Row],[Freq 4]]),Tabel1[[#This Row],[Freq 4]]*Tabel1[[#This Row],[Prijs 4]],0)</f>
        <v>0</v>
      </c>
      <c r="AT263" s="125">
        <f>SUM(Tabel1[[#This Row],[Totaal 1]:[Totaal 4]])</f>
        <v>0</v>
      </c>
    </row>
    <row r="264" spans="1:46" ht="14.25" customHeight="1" x14ac:dyDescent="0.2">
      <c r="A264" s="113">
        <v>2</v>
      </c>
      <c r="B264" s="32" t="s">
        <v>357</v>
      </c>
      <c r="C264" s="111" t="s">
        <v>358</v>
      </c>
      <c r="D264" s="32" t="s">
        <v>70</v>
      </c>
      <c r="E264" s="32">
        <v>11465</v>
      </c>
      <c r="F264" s="32" t="s">
        <v>640</v>
      </c>
      <c r="G264" s="32" t="s">
        <v>300</v>
      </c>
      <c r="H264" s="112" t="str">
        <f>_xlfn.XLOOKUP(Tabel1[[#This Row],[NLSfB]],OpnameTabel[NL-SfB],OpnameTabel[Omschrijving],"",0,1)</f>
        <v>Afzuigventilator</v>
      </c>
      <c r="I264" s="32" t="str">
        <f>_xlfn.XLOOKUP(Tabel1[[#This Row],[NLSfB]],OpnameTabel[NL-SfB],OpnameTabel[Categorie],"",0,1)</f>
        <v>Luchtbehandeling</v>
      </c>
      <c r="J264" s="32" t="s">
        <v>115</v>
      </c>
      <c r="L264" s="32">
        <v>1</v>
      </c>
      <c r="M264" s="32">
        <v>2006</v>
      </c>
      <c r="N264" s="32" t="s">
        <v>641</v>
      </c>
      <c r="O264" s="32" t="s">
        <v>642</v>
      </c>
      <c r="P264" s="32" t="str">
        <f>_xlfn.XLOOKUP(Tabel1[[#This Row],[NLSfB]],OpnameTabel[NL-SfB],OpnameTabel[Kenmerkvraag 4],"",0,1)&amp;""</f>
        <v>Max. debiet [m3/h]</v>
      </c>
      <c r="Q264" s="33">
        <v>3700</v>
      </c>
      <c r="R264" s="33" t="str">
        <f>_xlfn.XLOOKUP(Tabel1[[#This Row],[NLSfB]],OpnameTabel[NL-SfB],OpnameTabel[Kenmerkvraag 5],"",0,1)&amp;""</f>
        <v>Opvoerhoogte [m]</v>
      </c>
      <c r="S264" s="33" t="s">
        <v>77</v>
      </c>
      <c r="T264" s="33" t="str">
        <f>_xlfn.XLOOKUP(Tabel1[[#This Row],[NLSfB]],OpnameTabel[NL-SfB],OpnameTabel[Kenmerkvraag 6],"",0,1)&amp;""</f>
        <v>Geluiddemper</v>
      </c>
      <c r="U264" s="33" t="s">
        <v>77</v>
      </c>
      <c r="V264" s="33" t="str">
        <f>_xlfn.XLOOKUP(Tabel1[[#This Row],[NLSfB]],OpnameTabel[NL-SfB],OpnameTabel[Kenmerkvraag 7],"",0,1)&amp;""</f>
        <v/>
      </c>
      <c r="X264" s="33" t="str">
        <f>_xlfn.XLOOKUP(Tabel1[[#This Row],[NLSfB]],OpnameTabel[NL-SfB],OpnameTabel[Kenmerkvraag 8],"",0,1)&amp;""</f>
        <v/>
      </c>
      <c r="Z264" s="33" t="str">
        <f>_xlfn.XLOOKUP(Tabel1[[#This Row],[NLSfB]],OpnameTabel[NL-SfB],OpnameTabel[Kenmerkvraag 9],"",0,1)&amp;""</f>
        <v/>
      </c>
      <c r="AB264" s="33" t="str">
        <f>_xlfn.XLOOKUP(Tabel1[[#This Row],[NLSfB]],OpnameTabel[NL-SfB],OpnameTabel[Kenmerkvraag 10],"",0,1)&amp;""</f>
        <v/>
      </c>
      <c r="AD264" s="120" t="str">
        <f>_xlfn.XLOOKUP(Tabel1[[#This Row],[NLSfB]],OpnameTabel[NL-SfB],OpnameTabel[PPO1],"",0,1)&amp;""</f>
        <v>LBH030-A2</v>
      </c>
      <c r="AE264" s="112">
        <f>IF((LEN(Tabel1[[#This Row],[PPO code 1]])&lt;1),"",_xlfn.XLOOKUP(Tabel1[[#This Row],[PPO code 1]],Activiteitenoverzicht[PO - code],Activiteitenoverzicht[Jaar- freq],0))</f>
        <v>1</v>
      </c>
      <c r="AF264" s="121"/>
      <c r="AG264" s="122" t="str">
        <f>_xlfn.XLOOKUP(Tabel1[[#This Row],[NLSfB]],OpnameTabel[NL-SfB],OpnameTabel[PPO2],"",0,1)&amp;""</f>
        <v/>
      </c>
      <c r="AH264" s="111" t="str">
        <f>IF((LEN(Tabel1[[#This Row],[PPO code 2]])&lt;1),"",_xlfn.XLOOKUP(Tabel1[[#This Row],[PPO code 2]],Activiteitenoverzicht[PO - code],Activiteitenoverzicht[Jaar- freq],0))</f>
        <v/>
      </c>
      <c r="AI264" s="121"/>
      <c r="AJ264" s="122" t="str">
        <f>_xlfn.XLOOKUP(Tabel1[[#This Row],[NLSfB]],OpnameTabel[NL-SfB],OpnameTabel[PPO3],"",0,1)&amp;""</f>
        <v/>
      </c>
      <c r="AK264" s="111" t="str">
        <f>IF((LEN(Tabel1[[#This Row],[PPO code 3]])&lt;1),"",_xlfn.XLOOKUP(Tabel1[[#This Row],[PPO code 3]],Activiteitenoverzicht[PO - code],Activiteitenoverzicht[Jaar- freq],0))</f>
        <v/>
      </c>
      <c r="AL264" s="121"/>
      <c r="AM264" s="122" t="str">
        <f>_xlfn.XLOOKUP(Tabel1[[#This Row],[NLSfB]],OpnameTabel[NL-SfB],OpnameTabel[PPO4],"",0,1)&amp;""</f>
        <v/>
      </c>
      <c r="AN264" s="111" t="str">
        <f>IF((LEN(Tabel1[[#This Row],[PPO code 4]])&lt;1),"",_xlfn.XLOOKUP(Tabel1[[#This Row],[PPO code 4]],Activiteitenoverzicht[PO - code],Activiteitenoverzicht[Jaar- freq],0))</f>
        <v/>
      </c>
      <c r="AO264" s="121"/>
      <c r="AP264" s="123">
        <f>IF(ISNUMBER(Tabel1[[#This Row],[Freq 1]]),Tabel1[[#This Row],[Freq 1]]*Tabel1[[#This Row],[Prijs 1]],0)</f>
        <v>0</v>
      </c>
      <c r="AQ264" s="124">
        <f>IF(ISNUMBER(Tabel1[[#This Row],[Freq 2]]),Tabel1[[#This Row],[Freq 2]]*Tabel1[[#This Row],[Prijs 2]],0)</f>
        <v>0</v>
      </c>
      <c r="AR264" s="124">
        <f>IF(ISNUMBER(Tabel1[[#This Row],[Freq 3]]),Tabel1[[#This Row],[Freq 3]]*Tabel1[[#This Row],[Prijs 3]],0)</f>
        <v>0</v>
      </c>
      <c r="AS264" s="124">
        <f>IF(ISNUMBER(Tabel1[[#This Row],[Freq 4]]),Tabel1[[#This Row],[Freq 4]]*Tabel1[[#This Row],[Prijs 4]],0)</f>
        <v>0</v>
      </c>
      <c r="AT264" s="125">
        <f>SUM(Tabel1[[#This Row],[Totaal 1]:[Totaal 4]])</f>
        <v>0</v>
      </c>
    </row>
    <row r="265" spans="1:46" ht="14.25" customHeight="1" x14ac:dyDescent="0.2">
      <c r="A265" s="113">
        <v>2</v>
      </c>
      <c r="B265" s="32" t="s">
        <v>357</v>
      </c>
      <c r="C265" s="111" t="s">
        <v>358</v>
      </c>
      <c r="D265" s="32" t="s">
        <v>70</v>
      </c>
      <c r="E265" s="32">
        <v>11465</v>
      </c>
      <c r="F265" s="32" t="s">
        <v>643</v>
      </c>
      <c r="G265" s="32" t="s">
        <v>300</v>
      </c>
      <c r="H265" s="112" t="str">
        <f>_xlfn.XLOOKUP(Tabel1[[#This Row],[NLSfB]],OpnameTabel[NL-SfB],OpnameTabel[Omschrijving],"",0,1)</f>
        <v>Afzuigventilator</v>
      </c>
      <c r="I265" s="32" t="str">
        <f>_xlfn.XLOOKUP(Tabel1[[#This Row],[NLSfB]],OpnameTabel[NL-SfB],OpnameTabel[Categorie],"",0,1)</f>
        <v>Luchtbehandeling</v>
      </c>
      <c r="J265" s="32" t="s">
        <v>115</v>
      </c>
      <c r="L265" s="32">
        <v>1</v>
      </c>
      <c r="M265" s="32">
        <v>2006</v>
      </c>
      <c r="N265" s="32" t="s">
        <v>644</v>
      </c>
      <c r="O265" s="32" t="s">
        <v>645</v>
      </c>
      <c r="P265" s="32" t="str">
        <f>_xlfn.XLOOKUP(Tabel1[[#This Row],[NLSfB]],OpnameTabel[NL-SfB],OpnameTabel[Kenmerkvraag 4],"",0,1)&amp;""</f>
        <v>Max. debiet [m3/h]</v>
      </c>
      <c r="Q265" s="33">
        <v>260</v>
      </c>
      <c r="R265" s="33" t="str">
        <f>_xlfn.XLOOKUP(Tabel1[[#This Row],[NLSfB]],OpnameTabel[NL-SfB],OpnameTabel[Kenmerkvraag 5],"",0,1)&amp;""</f>
        <v>Opvoerhoogte [m]</v>
      </c>
      <c r="S265" s="33" t="s">
        <v>77</v>
      </c>
      <c r="T265" s="33" t="str">
        <f>_xlfn.XLOOKUP(Tabel1[[#This Row],[NLSfB]],OpnameTabel[NL-SfB],OpnameTabel[Kenmerkvraag 6],"",0,1)&amp;""</f>
        <v>Geluiddemper</v>
      </c>
      <c r="U265" s="33" t="s">
        <v>77</v>
      </c>
      <c r="V265" s="33" t="str">
        <f>_xlfn.XLOOKUP(Tabel1[[#This Row],[NLSfB]],OpnameTabel[NL-SfB],OpnameTabel[Kenmerkvraag 7],"",0,1)&amp;""</f>
        <v/>
      </c>
      <c r="X265" s="33" t="str">
        <f>_xlfn.XLOOKUP(Tabel1[[#This Row],[NLSfB]],OpnameTabel[NL-SfB],OpnameTabel[Kenmerkvraag 8],"",0,1)&amp;""</f>
        <v/>
      </c>
      <c r="Z265" s="33" t="str">
        <f>_xlfn.XLOOKUP(Tabel1[[#This Row],[NLSfB]],OpnameTabel[NL-SfB],OpnameTabel[Kenmerkvraag 9],"",0,1)&amp;""</f>
        <v/>
      </c>
      <c r="AB265" s="33" t="str">
        <f>_xlfn.XLOOKUP(Tabel1[[#This Row],[NLSfB]],OpnameTabel[NL-SfB],OpnameTabel[Kenmerkvraag 10],"",0,1)&amp;""</f>
        <v/>
      </c>
      <c r="AD265" s="120" t="str">
        <f>_xlfn.XLOOKUP(Tabel1[[#This Row],[NLSfB]],OpnameTabel[NL-SfB],OpnameTabel[PPO1],"",0,1)&amp;""</f>
        <v>LBH030-A2</v>
      </c>
      <c r="AE265" s="112">
        <f>IF((LEN(Tabel1[[#This Row],[PPO code 1]])&lt;1),"",_xlfn.XLOOKUP(Tabel1[[#This Row],[PPO code 1]],Activiteitenoverzicht[PO - code],Activiteitenoverzicht[Jaar- freq],0))</f>
        <v>1</v>
      </c>
      <c r="AF265" s="121"/>
      <c r="AG265" s="122" t="str">
        <f>_xlfn.XLOOKUP(Tabel1[[#This Row],[NLSfB]],OpnameTabel[NL-SfB],OpnameTabel[PPO2],"",0,1)&amp;""</f>
        <v/>
      </c>
      <c r="AH265" s="111" t="str">
        <f>IF((LEN(Tabel1[[#This Row],[PPO code 2]])&lt;1),"",_xlfn.XLOOKUP(Tabel1[[#This Row],[PPO code 2]],Activiteitenoverzicht[PO - code],Activiteitenoverzicht[Jaar- freq],0))</f>
        <v/>
      </c>
      <c r="AI265" s="121"/>
      <c r="AJ265" s="122" t="str">
        <f>_xlfn.XLOOKUP(Tabel1[[#This Row],[NLSfB]],OpnameTabel[NL-SfB],OpnameTabel[PPO3],"",0,1)&amp;""</f>
        <v/>
      </c>
      <c r="AK265" s="111" t="str">
        <f>IF((LEN(Tabel1[[#This Row],[PPO code 3]])&lt;1),"",_xlfn.XLOOKUP(Tabel1[[#This Row],[PPO code 3]],Activiteitenoverzicht[PO - code],Activiteitenoverzicht[Jaar- freq],0))</f>
        <v/>
      </c>
      <c r="AL265" s="121"/>
      <c r="AM265" s="122" t="str">
        <f>_xlfn.XLOOKUP(Tabel1[[#This Row],[NLSfB]],OpnameTabel[NL-SfB],OpnameTabel[PPO4],"",0,1)&amp;""</f>
        <v/>
      </c>
      <c r="AN265" s="111" t="str">
        <f>IF((LEN(Tabel1[[#This Row],[PPO code 4]])&lt;1),"",_xlfn.XLOOKUP(Tabel1[[#This Row],[PPO code 4]],Activiteitenoverzicht[PO - code],Activiteitenoverzicht[Jaar- freq],0))</f>
        <v/>
      </c>
      <c r="AO265" s="121"/>
      <c r="AP265" s="123">
        <f>IF(ISNUMBER(Tabel1[[#This Row],[Freq 1]]),Tabel1[[#This Row],[Freq 1]]*Tabel1[[#This Row],[Prijs 1]],0)</f>
        <v>0</v>
      </c>
      <c r="AQ265" s="124">
        <f>IF(ISNUMBER(Tabel1[[#This Row],[Freq 2]]),Tabel1[[#This Row],[Freq 2]]*Tabel1[[#This Row],[Prijs 2]],0)</f>
        <v>0</v>
      </c>
      <c r="AR265" s="124">
        <f>IF(ISNUMBER(Tabel1[[#This Row],[Freq 3]]),Tabel1[[#This Row],[Freq 3]]*Tabel1[[#This Row],[Prijs 3]],0)</f>
        <v>0</v>
      </c>
      <c r="AS265" s="124">
        <f>IF(ISNUMBER(Tabel1[[#This Row],[Freq 4]]),Tabel1[[#This Row],[Freq 4]]*Tabel1[[#This Row],[Prijs 4]],0)</f>
        <v>0</v>
      </c>
      <c r="AT265" s="125">
        <f>SUM(Tabel1[[#This Row],[Totaal 1]:[Totaal 4]])</f>
        <v>0</v>
      </c>
    </row>
    <row r="266" spans="1:46" ht="14.25" customHeight="1" x14ac:dyDescent="0.2">
      <c r="A266" s="113">
        <v>2</v>
      </c>
      <c r="B266" s="32" t="s">
        <v>357</v>
      </c>
      <c r="C266" s="111" t="s">
        <v>358</v>
      </c>
      <c r="D266" s="32" t="s">
        <v>70</v>
      </c>
      <c r="E266" s="32">
        <v>11465</v>
      </c>
      <c r="F266" s="32" t="s">
        <v>646</v>
      </c>
      <c r="G266" s="32" t="s">
        <v>300</v>
      </c>
      <c r="H266" s="112" t="str">
        <f>_xlfn.XLOOKUP(Tabel1[[#This Row],[NLSfB]],OpnameTabel[NL-SfB],OpnameTabel[Omschrijving],"",0,1)</f>
        <v>Afzuigventilator</v>
      </c>
      <c r="I266" s="32" t="str">
        <f>_xlfn.XLOOKUP(Tabel1[[#This Row],[NLSfB]],OpnameTabel[NL-SfB],OpnameTabel[Categorie],"",0,1)</f>
        <v>Luchtbehandeling</v>
      </c>
      <c r="J266" s="32" t="s">
        <v>115</v>
      </c>
      <c r="L266" s="32">
        <v>1</v>
      </c>
      <c r="M266" s="32">
        <v>2014</v>
      </c>
      <c r="N266" s="32" t="s">
        <v>647</v>
      </c>
      <c r="O266" s="32" t="s">
        <v>648</v>
      </c>
      <c r="P266" s="32" t="str">
        <f>_xlfn.XLOOKUP(Tabel1[[#This Row],[NLSfB]],OpnameTabel[NL-SfB],OpnameTabel[Kenmerkvraag 4],"",0,1)&amp;""</f>
        <v>Max. debiet [m3/h]</v>
      </c>
      <c r="Q266" s="33">
        <v>440</v>
      </c>
      <c r="R266" s="33" t="str">
        <f>_xlfn.XLOOKUP(Tabel1[[#This Row],[NLSfB]],OpnameTabel[NL-SfB],OpnameTabel[Kenmerkvraag 5],"",0,1)&amp;""</f>
        <v>Opvoerhoogte [m]</v>
      </c>
      <c r="S266" s="33" t="s">
        <v>77</v>
      </c>
      <c r="T266" s="33" t="str">
        <f>_xlfn.XLOOKUP(Tabel1[[#This Row],[NLSfB]],OpnameTabel[NL-SfB],OpnameTabel[Kenmerkvraag 6],"",0,1)&amp;""</f>
        <v>Geluiddemper</v>
      </c>
      <c r="U266" s="33" t="s">
        <v>77</v>
      </c>
      <c r="V266" s="33" t="str">
        <f>_xlfn.XLOOKUP(Tabel1[[#This Row],[NLSfB]],OpnameTabel[NL-SfB],OpnameTabel[Kenmerkvraag 7],"",0,1)&amp;""</f>
        <v/>
      </c>
      <c r="X266" s="33" t="str">
        <f>_xlfn.XLOOKUP(Tabel1[[#This Row],[NLSfB]],OpnameTabel[NL-SfB],OpnameTabel[Kenmerkvraag 8],"",0,1)&amp;""</f>
        <v/>
      </c>
      <c r="Z266" s="33" t="str">
        <f>_xlfn.XLOOKUP(Tabel1[[#This Row],[NLSfB]],OpnameTabel[NL-SfB],OpnameTabel[Kenmerkvraag 9],"",0,1)&amp;""</f>
        <v/>
      </c>
      <c r="AB266" s="33" t="str">
        <f>_xlfn.XLOOKUP(Tabel1[[#This Row],[NLSfB]],OpnameTabel[NL-SfB],OpnameTabel[Kenmerkvraag 10],"",0,1)&amp;""</f>
        <v/>
      </c>
      <c r="AD266" s="120" t="str">
        <f>_xlfn.XLOOKUP(Tabel1[[#This Row],[NLSfB]],OpnameTabel[NL-SfB],OpnameTabel[PPO1],"",0,1)&amp;""</f>
        <v>LBH030-A2</v>
      </c>
      <c r="AE266" s="112">
        <f>IF((LEN(Tabel1[[#This Row],[PPO code 1]])&lt;1),"",_xlfn.XLOOKUP(Tabel1[[#This Row],[PPO code 1]],Activiteitenoverzicht[PO - code],Activiteitenoverzicht[Jaar- freq],0))</f>
        <v>1</v>
      </c>
      <c r="AF266" s="121"/>
      <c r="AG266" s="122" t="str">
        <f>_xlfn.XLOOKUP(Tabel1[[#This Row],[NLSfB]],OpnameTabel[NL-SfB],OpnameTabel[PPO2],"",0,1)&amp;""</f>
        <v/>
      </c>
      <c r="AH266" s="111" t="str">
        <f>IF((LEN(Tabel1[[#This Row],[PPO code 2]])&lt;1),"",_xlfn.XLOOKUP(Tabel1[[#This Row],[PPO code 2]],Activiteitenoverzicht[PO - code],Activiteitenoverzicht[Jaar- freq],0))</f>
        <v/>
      </c>
      <c r="AI266" s="121"/>
      <c r="AJ266" s="122" t="str">
        <f>_xlfn.XLOOKUP(Tabel1[[#This Row],[NLSfB]],OpnameTabel[NL-SfB],OpnameTabel[PPO3],"",0,1)&amp;""</f>
        <v/>
      </c>
      <c r="AK266" s="111" t="str">
        <f>IF((LEN(Tabel1[[#This Row],[PPO code 3]])&lt;1),"",_xlfn.XLOOKUP(Tabel1[[#This Row],[PPO code 3]],Activiteitenoverzicht[PO - code],Activiteitenoverzicht[Jaar- freq],0))</f>
        <v/>
      </c>
      <c r="AL266" s="121"/>
      <c r="AM266" s="122" t="str">
        <f>_xlfn.XLOOKUP(Tabel1[[#This Row],[NLSfB]],OpnameTabel[NL-SfB],OpnameTabel[PPO4],"",0,1)&amp;""</f>
        <v/>
      </c>
      <c r="AN266" s="111" t="str">
        <f>IF((LEN(Tabel1[[#This Row],[PPO code 4]])&lt;1),"",_xlfn.XLOOKUP(Tabel1[[#This Row],[PPO code 4]],Activiteitenoverzicht[PO - code],Activiteitenoverzicht[Jaar- freq],0))</f>
        <v/>
      </c>
      <c r="AO266" s="121"/>
      <c r="AP266" s="123">
        <f>IF(ISNUMBER(Tabel1[[#This Row],[Freq 1]]),Tabel1[[#This Row],[Freq 1]]*Tabel1[[#This Row],[Prijs 1]],0)</f>
        <v>0</v>
      </c>
      <c r="AQ266" s="124">
        <f>IF(ISNUMBER(Tabel1[[#This Row],[Freq 2]]),Tabel1[[#This Row],[Freq 2]]*Tabel1[[#This Row],[Prijs 2]],0)</f>
        <v>0</v>
      </c>
      <c r="AR266" s="124">
        <f>IF(ISNUMBER(Tabel1[[#This Row],[Freq 3]]),Tabel1[[#This Row],[Freq 3]]*Tabel1[[#This Row],[Prijs 3]],0)</f>
        <v>0</v>
      </c>
      <c r="AS266" s="124">
        <f>IF(ISNUMBER(Tabel1[[#This Row],[Freq 4]]),Tabel1[[#This Row],[Freq 4]]*Tabel1[[#This Row],[Prijs 4]],0)</f>
        <v>0</v>
      </c>
      <c r="AT266" s="125">
        <f>SUM(Tabel1[[#This Row],[Totaal 1]:[Totaal 4]])</f>
        <v>0</v>
      </c>
    </row>
    <row r="267" spans="1:46" ht="14.25" customHeight="1" x14ac:dyDescent="0.2">
      <c r="A267" s="113">
        <v>2</v>
      </c>
      <c r="B267" s="32" t="s">
        <v>357</v>
      </c>
      <c r="C267" s="111" t="s">
        <v>358</v>
      </c>
      <c r="D267" s="32" t="s">
        <v>70</v>
      </c>
      <c r="E267" s="32">
        <v>11465</v>
      </c>
      <c r="F267" s="32" t="s">
        <v>649</v>
      </c>
      <c r="G267" s="32" t="s">
        <v>300</v>
      </c>
      <c r="H267" s="112" t="str">
        <f>_xlfn.XLOOKUP(Tabel1[[#This Row],[NLSfB]],OpnameTabel[NL-SfB],OpnameTabel[Omschrijving],"",0,1)</f>
        <v>Afzuigventilator</v>
      </c>
      <c r="I267" s="32" t="str">
        <f>_xlfn.XLOOKUP(Tabel1[[#This Row],[NLSfB]],OpnameTabel[NL-SfB],OpnameTabel[Categorie],"",0,1)</f>
        <v>Luchtbehandeling</v>
      </c>
      <c r="J267" s="32" t="s">
        <v>115</v>
      </c>
      <c r="L267" s="32">
        <v>1</v>
      </c>
      <c r="M267" s="32">
        <v>2019</v>
      </c>
      <c r="N267" s="32" t="s">
        <v>647</v>
      </c>
      <c r="O267" s="32" t="s">
        <v>650</v>
      </c>
      <c r="P267" s="32" t="str">
        <f>_xlfn.XLOOKUP(Tabel1[[#This Row],[NLSfB]],OpnameTabel[NL-SfB],OpnameTabel[Kenmerkvraag 4],"",0,1)&amp;""</f>
        <v>Max. debiet [m3/h]</v>
      </c>
      <c r="Q267" s="33">
        <v>2600</v>
      </c>
      <c r="R267" s="33" t="str">
        <f>_xlfn.XLOOKUP(Tabel1[[#This Row],[NLSfB]],OpnameTabel[NL-SfB],OpnameTabel[Kenmerkvraag 5],"",0,1)&amp;""</f>
        <v>Opvoerhoogte [m]</v>
      </c>
      <c r="S267" s="33" t="s">
        <v>77</v>
      </c>
      <c r="T267" s="33" t="str">
        <f>_xlfn.XLOOKUP(Tabel1[[#This Row],[NLSfB]],OpnameTabel[NL-SfB],OpnameTabel[Kenmerkvraag 6],"",0,1)&amp;""</f>
        <v>Geluiddemper</v>
      </c>
      <c r="U267" s="33" t="s">
        <v>77</v>
      </c>
      <c r="V267" s="33" t="str">
        <f>_xlfn.XLOOKUP(Tabel1[[#This Row],[NLSfB]],OpnameTabel[NL-SfB],OpnameTabel[Kenmerkvraag 7],"",0,1)&amp;""</f>
        <v/>
      </c>
      <c r="X267" s="33" t="str">
        <f>_xlfn.XLOOKUP(Tabel1[[#This Row],[NLSfB]],OpnameTabel[NL-SfB],OpnameTabel[Kenmerkvraag 8],"",0,1)&amp;""</f>
        <v/>
      </c>
      <c r="Z267" s="33" t="str">
        <f>_xlfn.XLOOKUP(Tabel1[[#This Row],[NLSfB]],OpnameTabel[NL-SfB],OpnameTabel[Kenmerkvraag 9],"",0,1)&amp;""</f>
        <v/>
      </c>
      <c r="AB267" s="33" t="str">
        <f>_xlfn.XLOOKUP(Tabel1[[#This Row],[NLSfB]],OpnameTabel[NL-SfB],OpnameTabel[Kenmerkvraag 10],"",0,1)&amp;""</f>
        <v/>
      </c>
      <c r="AD267" s="120" t="str">
        <f>_xlfn.XLOOKUP(Tabel1[[#This Row],[NLSfB]],OpnameTabel[NL-SfB],OpnameTabel[PPO1],"",0,1)&amp;""</f>
        <v>LBH030-A2</v>
      </c>
      <c r="AE267" s="112">
        <f>IF((LEN(Tabel1[[#This Row],[PPO code 1]])&lt;1),"",_xlfn.XLOOKUP(Tabel1[[#This Row],[PPO code 1]],Activiteitenoverzicht[PO - code],Activiteitenoverzicht[Jaar- freq],0))</f>
        <v>1</v>
      </c>
      <c r="AF267" s="121"/>
      <c r="AG267" s="122" t="str">
        <f>_xlfn.XLOOKUP(Tabel1[[#This Row],[NLSfB]],OpnameTabel[NL-SfB],OpnameTabel[PPO2],"",0,1)&amp;""</f>
        <v/>
      </c>
      <c r="AH267" s="111" t="str">
        <f>IF((LEN(Tabel1[[#This Row],[PPO code 2]])&lt;1),"",_xlfn.XLOOKUP(Tabel1[[#This Row],[PPO code 2]],Activiteitenoverzicht[PO - code],Activiteitenoverzicht[Jaar- freq],0))</f>
        <v/>
      </c>
      <c r="AI267" s="121"/>
      <c r="AJ267" s="122" t="str">
        <f>_xlfn.XLOOKUP(Tabel1[[#This Row],[NLSfB]],OpnameTabel[NL-SfB],OpnameTabel[PPO3],"",0,1)&amp;""</f>
        <v/>
      </c>
      <c r="AK267" s="111" t="str">
        <f>IF((LEN(Tabel1[[#This Row],[PPO code 3]])&lt;1),"",_xlfn.XLOOKUP(Tabel1[[#This Row],[PPO code 3]],Activiteitenoverzicht[PO - code],Activiteitenoverzicht[Jaar- freq],0))</f>
        <v/>
      </c>
      <c r="AL267" s="121"/>
      <c r="AM267" s="122" t="str">
        <f>_xlfn.XLOOKUP(Tabel1[[#This Row],[NLSfB]],OpnameTabel[NL-SfB],OpnameTabel[PPO4],"",0,1)&amp;""</f>
        <v/>
      </c>
      <c r="AN267" s="111" t="str">
        <f>IF((LEN(Tabel1[[#This Row],[PPO code 4]])&lt;1),"",_xlfn.XLOOKUP(Tabel1[[#This Row],[PPO code 4]],Activiteitenoverzicht[PO - code],Activiteitenoverzicht[Jaar- freq],0))</f>
        <v/>
      </c>
      <c r="AO267" s="121"/>
      <c r="AP267" s="123">
        <f>IF(ISNUMBER(Tabel1[[#This Row],[Freq 1]]),Tabel1[[#This Row],[Freq 1]]*Tabel1[[#This Row],[Prijs 1]],0)</f>
        <v>0</v>
      </c>
      <c r="AQ267" s="124">
        <f>IF(ISNUMBER(Tabel1[[#This Row],[Freq 2]]),Tabel1[[#This Row],[Freq 2]]*Tabel1[[#This Row],[Prijs 2]],0)</f>
        <v>0</v>
      </c>
      <c r="AR267" s="124">
        <f>IF(ISNUMBER(Tabel1[[#This Row],[Freq 3]]),Tabel1[[#This Row],[Freq 3]]*Tabel1[[#This Row],[Prijs 3]],0)</f>
        <v>0</v>
      </c>
      <c r="AS267" s="124">
        <f>IF(ISNUMBER(Tabel1[[#This Row],[Freq 4]]),Tabel1[[#This Row],[Freq 4]]*Tabel1[[#This Row],[Prijs 4]],0)</f>
        <v>0</v>
      </c>
      <c r="AT267" s="125">
        <f>SUM(Tabel1[[#This Row],[Totaal 1]:[Totaal 4]])</f>
        <v>0</v>
      </c>
    </row>
    <row r="268" spans="1:46" ht="14.25" customHeight="1" x14ac:dyDescent="0.2">
      <c r="A268" s="113">
        <v>2</v>
      </c>
      <c r="B268" s="32" t="s">
        <v>357</v>
      </c>
      <c r="C268" s="111" t="s">
        <v>358</v>
      </c>
      <c r="D268" s="32" t="s">
        <v>70</v>
      </c>
      <c r="E268" s="32">
        <v>11465</v>
      </c>
      <c r="F268" s="32" t="s">
        <v>651</v>
      </c>
      <c r="G268" s="32" t="s">
        <v>300</v>
      </c>
      <c r="H268" s="112" t="str">
        <f>_xlfn.XLOOKUP(Tabel1[[#This Row],[NLSfB]],OpnameTabel[NL-SfB],OpnameTabel[Omschrijving],"",0,1)</f>
        <v>Afzuigventilator</v>
      </c>
      <c r="I268" s="32" t="str">
        <f>_xlfn.XLOOKUP(Tabel1[[#This Row],[NLSfB]],OpnameTabel[NL-SfB],OpnameTabel[Categorie],"",0,1)</f>
        <v>Luchtbehandeling</v>
      </c>
      <c r="J268" s="32" t="s">
        <v>115</v>
      </c>
      <c r="L268" s="32">
        <v>2</v>
      </c>
      <c r="M268" s="32">
        <v>1995</v>
      </c>
      <c r="N268" s="32" t="s">
        <v>652</v>
      </c>
      <c r="O268" s="32" t="s">
        <v>390</v>
      </c>
      <c r="P268" s="32" t="str">
        <f>_xlfn.XLOOKUP(Tabel1[[#This Row],[NLSfB]],OpnameTabel[NL-SfB],OpnameTabel[Kenmerkvraag 4],"",0,1)&amp;""</f>
        <v>Max. debiet [m3/h]</v>
      </c>
      <c r="Q268" s="33" t="s">
        <v>653</v>
      </c>
      <c r="R268" s="33" t="str">
        <f>_xlfn.XLOOKUP(Tabel1[[#This Row],[NLSfB]],OpnameTabel[NL-SfB],OpnameTabel[Kenmerkvraag 5],"",0,1)&amp;""</f>
        <v>Opvoerhoogte [m]</v>
      </c>
      <c r="S268" s="33" t="s">
        <v>77</v>
      </c>
      <c r="T268" s="33" t="str">
        <f>_xlfn.XLOOKUP(Tabel1[[#This Row],[NLSfB]],OpnameTabel[NL-SfB],OpnameTabel[Kenmerkvraag 6],"",0,1)&amp;""</f>
        <v>Geluiddemper</v>
      </c>
      <c r="U268" s="33" t="s">
        <v>77</v>
      </c>
      <c r="V268" s="33" t="str">
        <f>_xlfn.XLOOKUP(Tabel1[[#This Row],[NLSfB]],OpnameTabel[NL-SfB],OpnameTabel[Kenmerkvraag 7],"",0,1)&amp;""</f>
        <v/>
      </c>
      <c r="X268" s="33" t="str">
        <f>_xlfn.XLOOKUP(Tabel1[[#This Row],[NLSfB]],OpnameTabel[NL-SfB],OpnameTabel[Kenmerkvraag 8],"",0,1)&amp;""</f>
        <v/>
      </c>
      <c r="Z268" s="33" t="str">
        <f>_xlfn.XLOOKUP(Tabel1[[#This Row],[NLSfB]],OpnameTabel[NL-SfB],OpnameTabel[Kenmerkvraag 9],"",0,1)&amp;""</f>
        <v/>
      </c>
      <c r="AB268" s="33" t="str">
        <f>_xlfn.XLOOKUP(Tabel1[[#This Row],[NLSfB]],OpnameTabel[NL-SfB],OpnameTabel[Kenmerkvraag 10],"",0,1)&amp;""</f>
        <v/>
      </c>
      <c r="AD268" s="120" t="str">
        <f>_xlfn.XLOOKUP(Tabel1[[#This Row],[NLSfB]],OpnameTabel[NL-SfB],OpnameTabel[PPO1],"",0,1)&amp;""</f>
        <v>LBH030-A2</v>
      </c>
      <c r="AE268" s="112">
        <f>IF((LEN(Tabel1[[#This Row],[PPO code 1]])&lt;1),"",_xlfn.XLOOKUP(Tabel1[[#This Row],[PPO code 1]],Activiteitenoverzicht[PO - code],Activiteitenoverzicht[Jaar- freq],0))</f>
        <v>1</v>
      </c>
      <c r="AF268" s="121"/>
      <c r="AG268" s="122" t="str">
        <f>_xlfn.XLOOKUP(Tabel1[[#This Row],[NLSfB]],OpnameTabel[NL-SfB],OpnameTabel[PPO2],"",0,1)&amp;""</f>
        <v/>
      </c>
      <c r="AH268" s="111" t="str">
        <f>IF((LEN(Tabel1[[#This Row],[PPO code 2]])&lt;1),"",_xlfn.XLOOKUP(Tabel1[[#This Row],[PPO code 2]],Activiteitenoverzicht[PO - code],Activiteitenoverzicht[Jaar- freq],0))</f>
        <v/>
      </c>
      <c r="AI268" s="121"/>
      <c r="AJ268" s="122" t="str">
        <f>_xlfn.XLOOKUP(Tabel1[[#This Row],[NLSfB]],OpnameTabel[NL-SfB],OpnameTabel[PPO3],"",0,1)&amp;""</f>
        <v/>
      </c>
      <c r="AK268" s="111" t="str">
        <f>IF((LEN(Tabel1[[#This Row],[PPO code 3]])&lt;1),"",_xlfn.XLOOKUP(Tabel1[[#This Row],[PPO code 3]],Activiteitenoverzicht[PO - code],Activiteitenoverzicht[Jaar- freq],0))</f>
        <v/>
      </c>
      <c r="AL268" s="121"/>
      <c r="AM268" s="122" t="str">
        <f>_xlfn.XLOOKUP(Tabel1[[#This Row],[NLSfB]],OpnameTabel[NL-SfB],OpnameTabel[PPO4],"",0,1)&amp;""</f>
        <v/>
      </c>
      <c r="AN268" s="111" t="str">
        <f>IF((LEN(Tabel1[[#This Row],[PPO code 4]])&lt;1),"",_xlfn.XLOOKUP(Tabel1[[#This Row],[PPO code 4]],Activiteitenoverzicht[PO - code],Activiteitenoverzicht[Jaar- freq],0))</f>
        <v/>
      </c>
      <c r="AO268" s="121"/>
      <c r="AP268" s="123">
        <f>IF(ISNUMBER(Tabel1[[#This Row],[Freq 1]]),Tabel1[[#This Row],[Freq 1]]*Tabel1[[#This Row],[Prijs 1]],0)</f>
        <v>0</v>
      </c>
      <c r="AQ268" s="124">
        <f>IF(ISNUMBER(Tabel1[[#This Row],[Freq 2]]),Tabel1[[#This Row],[Freq 2]]*Tabel1[[#This Row],[Prijs 2]],0)</f>
        <v>0</v>
      </c>
      <c r="AR268" s="124">
        <f>IF(ISNUMBER(Tabel1[[#This Row],[Freq 3]]),Tabel1[[#This Row],[Freq 3]]*Tabel1[[#This Row],[Prijs 3]],0)</f>
        <v>0</v>
      </c>
      <c r="AS268" s="124">
        <f>IF(ISNUMBER(Tabel1[[#This Row],[Freq 4]]),Tabel1[[#This Row],[Freq 4]]*Tabel1[[#This Row],[Prijs 4]],0)</f>
        <v>0</v>
      </c>
      <c r="AT268" s="125">
        <f>SUM(Tabel1[[#This Row],[Totaal 1]:[Totaal 4]])</f>
        <v>0</v>
      </c>
    </row>
    <row r="269" spans="1:46" ht="14.25" customHeight="1" x14ac:dyDescent="0.2">
      <c r="A269" s="113">
        <v>2</v>
      </c>
      <c r="B269" s="32" t="s">
        <v>357</v>
      </c>
      <c r="C269" s="111" t="s">
        <v>358</v>
      </c>
      <c r="D269" s="32" t="s">
        <v>70</v>
      </c>
      <c r="E269" s="32">
        <v>11465</v>
      </c>
      <c r="F269" s="32" t="s">
        <v>654</v>
      </c>
      <c r="G269" s="32" t="s">
        <v>300</v>
      </c>
      <c r="H269" s="112" t="str">
        <f>_xlfn.XLOOKUP(Tabel1[[#This Row],[NLSfB]],OpnameTabel[NL-SfB],OpnameTabel[Omschrijving],"",0,1)</f>
        <v>Afzuigventilator</v>
      </c>
      <c r="I269" s="32" t="str">
        <f>_xlfn.XLOOKUP(Tabel1[[#This Row],[NLSfB]],OpnameTabel[NL-SfB],OpnameTabel[Categorie],"",0,1)</f>
        <v>Luchtbehandeling</v>
      </c>
      <c r="J269" s="32" t="s">
        <v>655</v>
      </c>
      <c r="L269" s="32">
        <v>1</v>
      </c>
      <c r="M269" s="32">
        <v>2006</v>
      </c>
      <c r="N269" s="32" t="s">
        <v>656</v>
      </c>
      <c r="O269" s="32" t="s">
        <v>657</v>
      </c>
      <c r="P269" s="32" t="str">
        <f>_xlfn.XLOOKUP(Tabel1[[#This Row],[NLSfB]],OpnameTabel[NL-SfB],OpnameTabel[Kenmerkvraag 4],"",0,1)&amp;""</f>
        <v>Max. debiet [m3/h]</v>
      </c>
      <c r="Q269" s="33">
        <v>2500</v>
      </c>
      <c r="R269" s="33" t="str">
        <f>_xlfn.XLOOKUP(Tabel1[[#This Row],[NLSfB]],OpnameTabel[NL-SfB],OpnameTabel[Kenmerkvraag 5],"",0,1)&amp;""</f>
        <v>Opvoerhoogte [m]</v>
      </c>
      <c r="S269" s="33" t="s">
        <v>77</v>
      </c>
      <c r="T269" s="33" t="str">
        <f>_xlfn.XLOOKUP(Tabel1[[#This Row],[NLSfB]],OpnameTabel[NL-SfB],OpnameTabel[Kenmerkvraag 6],"",0,1)&amp;""</f>
        <v>Geluiddemper</v>
      </c>
      <c r="U269" s="33" t="s">
        <v>77</v>
      </c>
      <c r="V269" s="33" t="str">
        <f>_xlfn.XLOOKUP(Tabel1[[#This Row],[NLSfB]],OpnameTabel[NL-SfB],OpnameTabel[Kenmerkvraag 7],"",0,1)&amp;""</f>
        <v/>
      </c>
      <c r="X269" s="33" t="str">
        <f>_xlfn.XLOOKUP(Tabel1[[#This Row],[NLSfB]],OpnameTabel[NL-SfB],OpnameTabel[Kenmerkvraag 8],"",0,1)&amp;""</f>
        <v/>
      </c>
      <c r="Z269" s="33" t="str">
        <f>_xlfn.XLOOKUP(Tabel1[[#This Row],[NLSfB]],OpnameTabel[NL-SfB],OpnameTabel[Kenmerkvraag 9],"",0,1)&amp;""</f>
        <v/>
      </c>
      <c r="AB269" s="33" t="str">
        <f>_xlfn.XLOOKUP(Tabel1[[#This Row],[NLSfB]],OpnameTabel[NL-SfB],OpnameTabel[Kenmerkvraag 10],"",0,1)&amp;""</f>
        <v/>
      </c>
      <c r="AD269" s="120" t="str">
        <f>_xlfn.XLOOKUP(Tabel1[[#This Row],[NLSfB]],OpnameTabel[NL-SfB],OpnameTabel[PPO1],"",0,1)&amp;""</f>
        <v>LBH030-A2</v>
      </c>
      <c r="AE269" s="112">
        <f>IF((LEN(Tabel1[[#This Row],[PPO code 1]])&lt;1),"",_xlfn.XLOOKUP(Tabel1[[#This Row],[PPO code 1]],Activiteitenoverzicht[PO - code],Activiteitenoverzicht[Jaar- freq],0))</f>
        <v>1</v>
      </c>
      <c r="AF269" s="121"/>
      <c r="AG269" s="122" t="str">
        <f>_xlfn.XLOOKUP(Tabel1[[#This Row],[NLSfB]],OpnameTabel[NL-SfB],OpnameTabel[PPO2],"",0,1)&amp;""</f>
        <v/>
      </c>
      <c r="AH269" s="111" t="str">
        <f>IF((LEN(Tabel1[[#This Row],[PPO code 2]])&lt;1),"",_xlfn.XLOOKUP(Tabel1[[#This Row],[PPO code 2]],Activiteitenoverzicht[PO - code],Activiteitenoverzicht[Jaar- freq],0))</f>
        <v/>
      </c>
      <c r="AI269" s="121"/>
      <c r="AJ269" s="122" t="str">
        <f>_xlfn.XLOOKUP(Tabel1[[#This Row],[NLSfB]],OpnameTabel[NL-SfB],OpnameTabel[PPO3],"",0,1)&amp;""</f>
        <v/>
      </c>
      <c r="AK269" s="111" t="str">
        <f>IF((LEN(Tabel1[[#This Row],[PPO code 3]])&lt;1),"",_xlfn.XLOOKUP(Tabel1[[#This Row],[PPO code 3]],Activiteitenoverzicht[PO - code],Activiteitenoverzicht[Jaar- freq],0))</f>
        <v/>
      </c>
      <c r="AL269" s="121"/>
      <c r="AM269" s="122" t="str">
        <f>_xlfn.XLOOKUP(Tabel1[[#This Row],[NLSfB]],OpnameTabel[NL-SfB],OpnameTabel[PPO4],"",0,1)&amp;""</f>
        <v/>
      </c>
      <c r="AN269" s="111" t="str">
        <f>IF((LEN(Tabel1[[#This Row],[PPO code 4]])&lt;1),"",_xlfn.XLOOKUP(Tabel1[[#This Row],[PPO code 4]],Activiteitenoverzicht[PO - code],Activiteitenoverzicht[Jaar- freq],0))</f>
        <v/>
      </c>
      <c r="AO269" s="121"/>
      <c r="AP269" s="123">
        <f>IF(ISNUMBER(Tabel1[[#This Row],[Freq 1]]),Tabel1[[#This Row],[Freq 1]]*Tabel1[[#This Row],[Prijs 1]],0)</f>
        <v>0</v>
      </c>
      <c r="AQ269" s="124">
        <f>IF(ISNUMBER(Tabel1[[#This Row],[Freq 2]]),Tabel1[[#This Row],[Freq 2]]*Tabel1[[#This Row],[Prijs 2]],0)</f>
        <v>0</v>
      </c>
      <c r="AR269" s="124">
        <f>IF(ISNUMBER(Tabel1[[#This Row],[Freq 3]]),Tabel1[[#This Row],[Freq 3]]*Tabel1[[#This Row],[Prijs 3]],0)</f>
        <v>0</v>
      </c>
      <c r="AS269" s="124">
        <f>IF(ISNUMBER(Tabel1[[#This Row],[Freq 4]]),Tabel1[[#This Row],[Freq 4]]*Tabel1[[#This Row],[Prijs 4]],0)</f>
        <v>0</v>
      </c>
      <c r="AT269" s="125">
        <f>SUM(Tabel1[[#This Row],[Totaal 1]:[Totaal 4]])</f>
        <v>0</v>
      </c>
    </row>
    <row r="270" spans="1:46" ht="14.25" customHeight="1" x14ac:dyDescent="0.2">
      <c r="A270" s="113">
        <v>2</v>
      </c>
      <c r="B270" s="32" t="s">
        <v>357</v>
      </c>
      <c r="C270" s="111" t="s">
        <v>358</v>
      </c>
      <c r="D270" s="32" t="s">
        <v>70</v>
      </c>
      <c r="E270" s="32">
        <v>11465</v>
      </c>
      <c r="F270" s="32" t="s">
        <v>658</v>
      </c>
      <c r="G270" s="32" t="s">
        <v>300</v>
      </c>
      <c r="H270" s="112" t="str">
        <f>_xlfn.XLOOKUP(Tabel1[[#This Row],[NLSfB]],OpnameTabel[NL-SfB],OpnameTabel[Omschrijving],"",0,1)</f>
        <v>Afzuigventilator</v>
      </c>
      <c r="I270" s="32" t="str">
        <f>_xlfn.XLOOKUP(Tabel1[[#This Row],[NLSfB]],OpnameTabel[NL-SfB],OpnameTabel[Categorie],"",0,1)</f>
        <v>Luchtbehandeling</v>
      </c>
      <c r="J270" s="32" t="s">
        <v>107</v>
      </c>
      <c r="L270" s="32">
        <v>1</v>
      </c>
      <c r="M270" s="32">
        <v>2016</v>
      </c>
      <c r="N270" s="32" t="s">
        <v>659</v>
      </c>
      <c r="O270" s="32" t="s">
        <v>660</v>
      </c>
      <c r="P270" s="32" t="str">
        <f>_xlfn.XLOOKUP(Tabel1[[#This Row],[NLSfB]],OpnameTabel[NL-SfB],OpnameTabel[Kenmerkvraag 4],"",0,1)&amp;""</f>
        <v>Max. debiet [m3/h]</v>
      </c>
      <c r="Q270" s="33" t="s">
        <v>653</v>
      </c>
      <c r="R270" s="33" t="str">
        <f>_xlfn.XLOOKUP(Tabel1[[#This Row],[NLSfB]],OpnameTabel[NL-SfB],OpnameTabel[Kenmerkvraag 5],"",0,1)&amp;""</f>
        <v>Opvoerhoogte [m]</v>
      </c>
      <c r="S270" s="33" t="s">
        <v>77</v>
      </c>
      <c r="T270" s="33" t="str">
        <f>_xlfn.XLOOKUP(Tabel1[[#This Row],[NLSfB]],OpnameTabel[NL-SfB],OpnameTabel[Kenmerkvraag 6],"",0,1)&amp;""</f>
        <v>Geluiddemper</v>
      </c>
      <c r="U270" s="33" t="s">
        <v>77</v>
      </c>
      <c r="V270" s="33" t="str">
        <f>_xlfn.XLOOKUP(Tabel1[[#This Row],[NLSfB]],OpnameTabel[NL-SfB],OpnameTabel[Kenmerkvraag 7],"",0,1)&amp;""</f>
        <v/>
      </c>
      <c r="X270" s="33" t="str">
        <f>_xlfn.XLOOKUP(Tabel1[[#This Row],[NLSfB]],OpnameTabel[NL-SfB],OpnameTabel[Kenmerkvraag 8],"",0,1)&amp;""</f>
        <v/>
      </c>
      <c r="Z270" s="33" t="str">
        <f>_xlfn.XLOOKUP(Tabel1[[#This Row],[NLSfB]],OpnameTabel[NL-SfB],OpnameTabel[Kenmerkvraag 9],"",0,1)&amp;""</f>
        <v/>
      </c>
      <c r="AB270" s="33" t="str">
        <f>_xlfn.XLOOKUP(Tabel1[[#This Row],[NLSfB]],OpnameTabel[NL-SfB],OpnameTabel[Kenmerkvraag 10],"",0,1)&amp;""</f>
        <v/>
      </c>
      <c r="AD270" s="120" t="str">
        <f>_xlfn.XLOOKUP(Tabel1[[#This Row],[NLSfB]],OpnameTabel[NL-SfB],OpnameTabel[PPO1],"",0,1)&amp;""</f>
        <v>LBH030-A2</v>
      </c>
      <c r="AE270" s="112">
        <f>IF((LEN(Tabel1[[#This Row],[PPO code 1]])&lt;1),"",_xlfn.XLOOKUP(Tabel1[[#This Row],[PPO code 1]],Activiteitenoverzicht[PO - code],Activiteitenoverzicht[Jaar- freq],0))</f>
        <v>1</v>
      </c>
      <c r="AF270" s="121"/>
      <c r="AG270" s="122" t="str">
        <f>_xlfn.XLOOKUP(Tabel1[[#This Row],[NLSfB]],OpnameTabel[NL-SfB],OpnameTabel[PPO2],"",0,1)&amp;""</f>
        <v/>
      </c>
      <c r="AH270" s="111" t="str">
        <f>IF((LEN(Tabel1[[#This Row],[PPO code 2]])&lt;1),"",_xlfn.XLOOKUP(Tabel1[[#This Row],[PPO code 2]],Activiteitenoverzicht[PO - code],Activiteitenoverzicht[Jaar- freq],0))</f>
        <v/>
      </c>
      <c r="AI270" s="121"/>
      <c r="AJ270" s="122" t="str">
        <f>_xlfn.XLOOKUP(Tabel1[[#This Row],[NLSfB]],OpnameTabel[NL-SfB],OpnameTabel[PPO3],"",0,1)&amp;""</f>
        <v/>
      </c>
      <c r="AK270" s="111" t="str">
        <f>IF((LEN(Tabel1[[#This Row],[PPO code 3]])&lt;1),"",_xlfn.XLOOKUP(Tabel1[[#This Row],[PPO code 3]],Activiteitenoverzicht[PO - code],Activiteitenoverzicht[Jaar- freq],0))</f>
        <v/>
      </c>
      <c r="AL270" s="121"/>
      <c r="AM270" s="122" t="str">
        <f>_xlfn.XLOOKUP(Tabel1[[#This Row],[NLSfB]],OpnameTabel[NL-SfB],OpnameTabel[PPO4],"",0,1)&amp;""</f>
        <v/>
      </c>
      <c r="AN270" s="111" t="str">
        <f>IF((LEN(Tabel1[[#This Row],[PPO code 4]])&lt;1),"",_xlfn.XLOOKUP(Tabel1[[#This Row],[PPO code 4]],Activiteitenoverzicht[PO - code],Activiteitenoverzicht[Jaar- freq],0))</f>
        <v/>
      </c>
      <c r="AO270" s="121"/>
      <c r="AP270" s="123">
        <f>IF(ISNUMBER(Tabel1[[#This Row],[Freq 1]]),Tabel1[[#This Row],[Freq 1]]*Tabel1[[#This Row],[Prijs 1]],0)</f>
        <v>0</v>
      </c>
      <c r="AQ270" s="124">
        <f>IF(ISNUMBER(Tabel1[[#This Row],[Freq 2]]),Tabel1[[#This Row],[Freq 2]]*Tabel1[[#This Row],[Prijs 2]],0)</f>
        <v>0</v>
      </c>
      <c r="AR270" s="124">
        <f>IF(ISNUMBER(Tabel1[[#This Row],[Freq 3]]),Tabel1[[#This Row],[Freq 3]]*Tabel1[[#This Row],[Prijs 3]],0)</f>
        <v>0</v>
      </c>
      <c r="AS270" s="124">
        <f>IF(ISNUMBER(Tabel1[[#This Row],[Freq 4]]),Tabel1[[#This Row],[Freq 4]]*Tabel1[[#This Row],[Prijs 4]],0)</f>
        <v>0</v>
      </c>
      <c r="AT270" s="125">
        <f>SUM(Tabel1[[#This Row],[Totaal 1]:[Totaal 4]])</f>
        <v>0</v>
      </c>
    </row>
    <row r="271" spans="1:46" ht="14.25" customHeight="1" x14ac:dyDescent="0.2">
      <c r="A271" s="113">
        <v>2</v>
      </c>
      <c r="B271" s="32" t="s">
        <v>357</v>
      </c>
      <c r="C271" s="111" t="s">
        <v>358</v>
      </c>
      <c r="D271" s="32" t="s">
        <v>70</v>
      </c>
      <c r="E271" s="32">
        <v>11465</v>
      </c>
      <c r="F271" s="32" t="s">
        <v>661</v>
      </c>
      <c r="G271" s="32" t="s">
        <v>300</v>
      </c>
      <c r="H271" s="112" t="str">
        <f>_xlfn.XLOOKUP(Tabel1[[#This Row],[NLSfB]],OpnameTabel[NL-SfB],OpnameTabel[Omschrijving],"",0,1)</f>
        <v>Afzuigventilator</v>
      </c>
      <c r="I271" s="32" t="str">
        <f>_xlfn.XLOOKUP(Tabel1[[#This Row],[NLSfB]],OpnameTabel[NL-SfB],OpnameTabel[Categorie],"",0,1)</f>
        <v>Luchtbehandeling</v>
      </c>
      <c r="J271" s="32" t="s">
        <v>402</v>
      </c>
      <c r="L271" s="32">
        <v>1</v>
      </c>
      <c r="M271" s="32">
        <v>2003</v>
      </c>
      <c r="N271" s="32" t="s">
        <v>662</v>
      </c>
      <c r="O271" s="32" t="s">
        <v>663</v>
      </c>
      <c r="P271" s="32" t="str">
        <f>_xlfn.XLOOKUP(Tabel1[[#This Row],[NLSfB]],OpnameTabel[NL-SfB],OpnameTabel[Kenmerkvraag 4],"",0,1)&amp;""</f>
        <v>Max. debiet [m3/h]</v>
      </c>
      <c r="Q271" s="33">
        <v>3050</v>
      </c>
      <c r="R271" s="33" t="str">
        <f>_xlfn.XLOOKUP(Tabel1[[#This Row],[NLSfB]],OpnameTabel[NL-SfB],OpnameTabel[Kenmerkvraag 5],"",0,1)&amp;""</f>
        <v>Opvoerhoogte [m]</v>
      </c>
      <c r="S271" s="33" t="s">
        <v>77</v>
      </c>
      <c r="T271" s="33" t="str">
        <f>_xlfn.XLOOKUP(Tabel1[[#This Row],[NLSfB]],OpnameTabel[NL-SfB],OpnameTabel[Kenmerkvraag 6],"",0,1)&amp;""</f>
        <v>Geluiddemper</v>
      </c>
      <c r="U271" s="33" t="s">
        <v>77</v>
      </c>
      <c r="V271" s="33" t="str">
        <f>_xlfn.XLOOKUP(Tabel1[[#This Row],[NLSfB]],OpnameTabel[NL-SfB],OpnameTabel[Kenmerkvraag 7],"",0,1)&amp;""</f>
        <v/>
      </c>
      <c r="X271" s="33" t="str">
        <f>_xlfn.XLOOKUP(Tabel1[[#This Row],[NLSfB]],OpnameTabel[NL-SfB],OpnameTabel[Kenmerkvraag 8],"",0,1)&amp;""</f>
        <v/>
      </c>
      <c r="Z271" s="33" t="str">
        <f>_xlfn.XLOOKUP(Tabel1[[#This Row],[NLSfB]],OpnameTabel[NL-SfB],OpnameTabel[Kenmerkvraag 9],"",0,1)&amp;""</f>
        <v/>
      </c>
      <c r="AB271" s="33" t="str">
        <f>_xlfn.XLOOKUP(Tabel1[[#This Row],[NLSfB]],OpnameTabel[NL-SfB],OpnameTabel[Kenmerkvraag 10],"",0,1)&amp;""</f>
        <v/>
      </c>
      <c r="AD271" s="120" t="str">
        <f>_xlfn.XLOOKUP(Tabel1[[#This Row],[NLSfB]],OpnameTabel[NL-SfB],OpnameTabel[PPO1],"",0,1)&amp;""</f>
        <v>LBH030-A2</v>
      </c>
      <c r="AE271" s="112">
        <f>IF((LEN(Tabel1[[#This Row],[PPO code 1]])&lt;1),"",_xlfn.XLOOKUP(Tabel1[[#This Row],[PPO code 1]],Activiteitenoverzicht[PO - code],Activiteitenoverzicht[Jaar- freq],0))</f>
        <v>1</v>
      </c>
      <c r="AF271" s="121"/>
      <c r="AG271" s="122" t="str">
        <f>_xlfn.XLOOKUP(Tabel1[[#This Row],[NLSfB]],OpnameTabel[NL-SfB],OpnameTabel[PPO2],"",0,1)&amp;""</f>
        <v/>
      </c>
      <c r="AH271" s="111" t="str">
        <f>IF((LEN(Tabel1[[#This Row],[PPO code 2]])&lt;1),"",_xlfn.XLOOKUP(Tabel1[[#This Row],[PPO code 2]],Activiteitenoverzicht[PO - code],Activiteitenoverzicht[Jaar- freq],0))</f>
        <v/>
      </c>
      <c r="AI271" s="121"/>
      <c r="AJ271" s="122" t="str">
        <f>_xlfn.XLOOKUP(Tabel1[[#This Row],[NLSfB]],OpnameTabel[NL-SfB],OpnameTabel[PPO3],"",0,1)&amp;""</f>
        <v/>
      </c>
      <c r="AK271" s="111" t="str">
        <f>IF((LEN(Tabel1[[#This Row],[PPO code 3]])&lt;1),"",_xlfn.XLOOKUP(Tabel1[[#This Row],[PPO code 3]],Activiteitenoverzicht[PO - code],Activiteitenoverzicht[Jaar- freq],0))</f>
        <v/>
      </c>
      <c r="AL271" s="121"/>
      <c r="AM271" s="122" t="str">
        <f>_xlfn.XLOOKUP(Tabel1[[#This Row],[NLSfB]],OpnameTabel[NL-SfB],OpnameTabel[PPO4],"",0,1)&amp;""</f>
        <v/>
      </c>
      <c r="AN271" s="111" t="str">
        <f>IF((LEN(Tabel1[[#This Row],[PPO code 4]])&lt;1),"",_xlfn.XLOOKUP(Tabel1[[#This Row],[PPO code 4]],Activiteitenoverzicht[PO - code],Activiteitenoverzicht[Jaar- freq],0))</f>
        <v/>
      </c>
      <c r="AO271" s="121"/>
      <c r="AP271" s="123">
        <f>IF(ISNUMBER(Tabel1[[#This Row],[Freq 1]]),Tabel1[[#This Row],[Freq 1]]*Tabel1[[#This Row],[Prijs 1]],0)</f>
        <v>0</v>
      </c>
      <c r="AQ271" s="124">
        <f>IF(ISNUMBER(Tabel1[[#This Row],[Freq 2]]),Tabel1[[#This Row],[Freq 2]]*Tabel1[[#This Row],[Prijs 2]],0)</f>
        <v>0</v>
      </c>
      <c r="AR271" s="124">
        <f>IF(ISNUMBER(Tabel1[[#This Row],[Freq 3]]),Tabel1[[#This Row],[Freq 3]]*Tabel1[[#This Row],[Prijs 3]],0)</f>
        <v>0</v>
      </c>
      <c r="AS271" s="124">
        <f>IF(ISNUMBER(Tabel1[[#This Row],[Freq 4]]),Tabel1[[#This Row],[Freq 4]]*Tabel1[[#This Row],[Prijs 4]],0)</f>
        <v>0</v>
      </c>
      <c r="AT271" s="125">
        <f>SUM(Tabel1[[#This Row],[Totaal 1]:[Totaal 4]])</f>
        <v>0</v>
      </c>
    </row>
    <row r="272" spans="1:46" ht="14.25" customHeight="1" x14ac:dyDescent="0.2">
      <c r="A272" s="113">
        <v>2</v>
      </c>
      <c r="B272" s="32" t="s">
        <v>357</v>
      </c>
      <c r="C272" s="111" t="s">
        <v>358</v>
      </c>
      <c r="D272" s="32" t="s">
        <v>70</v>
      </c>
      <c r="E272" s="32">
        <v>11465</v>
      </c>
      <c r="F272" s="32" t="s">
        <v>664</v>
      </c>
      <c r="G272" s="32" t="s">
        <v>665</v>
      </c>
      <c r="H272" s="112" t="str">
        <f>_xlfn.XLOOKUP(Tabel1[[#This Row],[NLSfB]],OpnameTabel[NL-SfB],OpnameTabel[Omschrijving],"",0,1)</f>
        <v>Waterpomp fecaliën</v>
      </c>
      <c r="I272" s="32" t="str">
        <f>_xlfn.XLOOKUP(Tabel1[[#This Row],[NLSfB]],OpnameTabel[NL-SfB],OpnameTabel[Categorie],"",0,1)</f>
        <v>Afvoeren</v>
      </c>
      <c r="J272" s="32" t="s">
        <v>402</v>
      </c>
      <c r="L272" s="32">
        <v>1</v>
      </c>
      <c r="M272" s="32">
        <v>2003</v>
      </c>
      <c r="N272" s="32" t="s">
        <v>666</v>
      </c>
      <c r="O272" s="32" t="s">
        <v>667</v>
      </c>
      <c r="P272" s="32" t="str">
        <f>_xlfn.XLOOKUP(Tabel1[[#This Row],[NLSfB]],OpnameTabel[NL-SfB],OpnameTabel[Kenmerkvraag 4],"",0,1)&amp;""</f>
        <v>Bediening</v>
      </c>
      <c r="Q272" s="33" t="s">
        <v>258</v>
      </c>
      <c r="R272" s="33" t="str">
        <f>_xlfn.XLOOKUP(Tabel1[[#This Row],[NLSfB]],OpnameTabel[NL-SfB],OpnameTabel[Kenmerkvraag 5],"",0,1)&amp;""</f>
        <v>Max. debiet [m3/h]</v>
      </c>
      <c r="S272" s="33" t="s">
        <v>77</v>
      </c>
      <c r="T272" s="33" t="str">
        <f>_xlfn.XLOOKUP(Tabel1[[#This Row],[NLSfB]],OpnameTabel[NL-SfB],OpnameTabel[Kenmerkvraag 6],"",0,1)&amp;""</f>
        <v>Opvoerhoogte [kPa]</v>
      </c>
      <c r="U272" s="33" t="s">
        <v>77</v>
      </c>
      <c r="V272" s="33" t="str">
        <f>_xlfn.XLOOKUP(Tabel1[[#This Row],[NLSfB]],OpnameTabel[NL-SfB],OpnameTabel[Kenmerkvraag 7],"",0,1)&amp;""</f>
        <v/>
      </c>
      <c r="W272" s="33" t="s">
        <v>668</v>
      </c>
      <c r="X272" s="33" t="str">
        <f>_xlfn.XLOOKUP(Tabel1[[#This Row],[NLSfB]],OpnameTabel[NL-SfB],OpnameTabel[Kenmerkvraag 8],"",0,1)&amp;""</f>
        <v/>
      </c>
      <c r="Z272" s="33" t="str">
        <f>_xlfn.XLOOKUP(Tabel1[[#This Row],[NLSfB]],OpnameTabel[NL-SfB],OpnameTabel[Kenmerkvraag 9],"",0,1)&amp;""</f>
        <v/>
      </c>
      <c r="AB272" s="33" t="str">
        <f>_xlfn.XLOOKUP(Tabel1[[#This Row],[NLSfB]],OpnameTabel[NL-SfB],OpnameTabel[Kenmerkvraag 10],"",0,1)&amp;""</f>
        <v/>
      </c>
      <c r="AD272" s="120" t="str">
        <f>_xlfn.XLOOKUP(Tabel1[[#This Row],[NLSfB]],OpnameTabel[NL-SfB],OpnameTabel[PPO1],"",0,1)&amp;""</f>
        <v/>
      </c>
      <c r="AE272" s="112" t="str">
        <f>IF((LEN(Tabel1[[#This Row],[PPO code 1]])&lt;1),"",_xlfn.XLOOKUP(Tabel1[[#This Row],[PPO code 1]],Activiteitenoverzicht[PO - code],Activiteitenoverzicht[Jaar- freq],0))</f>
        <v/>
      </c>
      <c r="AF272" s="121"/>
      <c r="AG272" s="122" t="str">
        <f>_xlfn.XLOOKUP(Tabel1[[#This Row],[NLSfB]],OpnameTabel[NL-SfB],OpnameTabel[PPO2],"",0,1)&amp;""</f>
        <v/>
      </c>
      <c r="AH272" s="111" t="str">
        <f>IF((LEN(Tabel1[[#This Row],[PPO code 2]])&lt;1),"",_xlfn.XLOOKUP(Tabel1[[#This Row],[PPO code 2]],Activiteitenoverzicht[PO - code],Activiteitenoverzicht[Jaar- freq],0))</f>
        <v/>
      </c>
      <c r="AI272" s="121"/>
      <c r="AJ272" s="122" t="str">
        <f>_xlfn.XLOOKUP(Tabel1[[#This Row],[NLSfB]],OpnameTabel[NL-SfB],OpnameTabel[PPO3],"",0,1)&amp;""</f>
        <v/>
      </c>
      <c r="AK272" s="111" t="str">
        <f>IF((LEN(Tabel1[[#This Row],[PPO code 3]])&lt;1),"",_xlfn.XLOOKUP(Tabel1[[#This Row],[PPO code 3]],Activiteitenoverzicht[PO - code],Activiteitenoverzicht[Jaar- freq],0))</f>
        <v/>
      </c>
      <c r="AL272" s="121"/>
      <c r="AM272" s="122" t="str">
        <f>_xlfn.XLOOKUP(Tabel1[[#This Row],[NLSfB]],OpnameTabel[NL-SfB],OpnameTabel[PPO4],"",0,1)&amp;""</f>
        <v/>
      </c>
      <c r="AN272" s="111" t="str">
        <f>IF((LEN(Tabel1[[#This Row],[PPO code 4]])&lt;1),"",_xlfn.XLOOKUP(Tabel1[[#This Row],[PPO code 4]],Activiteitenoverzicht[PO - code],Activiteitenoverzicht[Jaar- freq],0))</f>
        <v/>
      </c>
      <c r="AO272" s="121"/>
      <c r="AP272" s="123">
        <f>IF(ISNUMBER(Tabel1[[#This Row],[Freq 1]]),Tabel1[[#This Row],[Freq 1]]*Tabel1[[#This Row],[Prijs 1]],0)</f>
        <v>0</v>
      </c>
      <c r="AQ272" s="124">
        <f>IF(ISNUMBER(Tabel1[[#This Row],[Freq 2]]),Tabel1[[#This Row],[Freq 2]]*Tabel1[[#This Row],[Prijs 2]],0)</f>
        <v>0</v>
      </c>
      <c r="AR272" s="124">
        <f>IF(ISNUMBER(Tabel1[[#This Row],[Freq 3]]),Tabel1[[#This Row],[Freq 3]]*Tabel1[[#This Row],[Prijs 3]],0)</f>
        <v>0</v>
      </c>
      <c r="AS272" s="124">
        <f>IF(ISNUMBER(Tabel1[[#This Row],[Freq 4]]),Tabel1[[#This Row],[Freq 4]]*Tabel1[[#This Row],[Prijs 4]],0)</f>
        <v>0</v>
      </c>
      <c r="AT272" s="125">
        <f>SUM(Tabel1[[#This Row],[Totaal 1]:[Totaal 4]])</f>
        <v>0</v>
      </c>
    </row>
    <row r="273" spans="1:46" ht="14.25" customHeight="1" x14ac:dyDescent="0.2">
      <c r="A273" s="113">
        <v>2</v>
      </c>
      <c r="B273" s="32" t="s">
        <v>357</v>
      </c>
      <c r="C273" s="111" t="s">
        <v>358</v>
      </c>
      <c r="D273" s="32" t="s">
        <v>70</v>
      </c>
      <c r="E273" s="32">
        <v>11465</v>
      </c>
      <c r="F273" s="32" t="s">
        <v>669</v>
      </c>
      <c r="G273" s="32" t="s">
        <v>300</v>
      </c>
      <c r="H273" s="112" t="str">
        <f>_xlfn.XLOOKUP(Tabel1[[#This Row],[NLSfB]],OpnameTabel[NL-SfB],OpnameTabel[Omschrijving],"",0,1)</f>
        <v>Afzuigventilator</v>
      </c>
      <c r="I273" s="32" t="str">
        <f>_xlfn.XLOOKUP(Tabel1[[#This Row],[NLSfB]],OpnameTabel[NL-SfB],OpnameTabel[Categorie],"",0,1)</f>
        <v>Luchtbehandeling</v>
      </c>
      <c r="J273" s="32" t="s">
        <v>395</v>
      </c>
      <c r="L273" s="32">
        <v>1</v>
      </c>
      <c r="M273" s="32">
        <v>2006</v>
      </c>
      <c r="N273" s="32" t="s">
        <v>670</v>
      </c>
      <c r="O273" s="32" t="s">
        <v>390</v>
      </c>
      <c r="P273" s="32" t="str">
        <f>_xlfn.XLOOKUP(Tabel1[[#This Row],[NLSfB]],OpnameTabel[NL-SfB],OpnameTabel[Kenmerkvraag 4],"",0,1)&amp;""</f>
        <v>Max. debiet [m3/h]</v>
      </c>
      <c r="Q273" s="33" t="s">
        <v>653</v>
      </c>
      <c r="R273" s="33" t="str">
        <f>_xlfn.XLOOKUP(Tabel1[[#This Row],[NLSfB]],OpnameTabel[NL-SfB],OpnameTabel[Kenmerkvraag 5],"",0,1)&amp;""</f>
        <v>Opvoerhoogte [m]</v>
      </c>
      <c r="S273" s="33" t="s">
        <v>77</v>
      </c>
      <c r="T273" s="33" t="str">
        <f>_xlfn.XLOOKUP(Tabel1[[#This Row],[NLSfB]],OpnameTabel[NL-SfB],OpnameTabel[Kenmerkvraag 6],"",0,1)&amp;""</f>
        <v>Geluiddemper</v>
      </c>
      <c r="U273" s="33" t="s">
        <v>77</v>
      </c>
      <c r="V273" s="33" t="str">
        <f>_xlfn.XLOOKUP(Tabel1[[#This Row],[NLSfB]],OpnameTabel[NL-SfB],OpnameTabel[Kenmerkvraag 7],"",0,1)&amp;""</f>
        <v/>
      </c>
      <c r="X273" s="33" t="str">
        <f>_xlfn.XLOOKUP(Tabel1[[#This Row],[NLSfB]],OpnameTabel[NL-SfB],OpnameTabel[Kenmerkvraag 8],"",0,1)&amp;""</f>
        <v/>
      </c>
      <c r="Z273" s="33" t="str">
        <f>_xlfn.XLOOKUP(Tabel1[[#This Row],[NLSfB]],OpnameTabel[NL-SfB],OpnameTabel[Kenmerkvraag 9],"",0,1)&amp;""</f>
        <v/>
      </c>
      <c r="AB273" s="33" t="str">
        <f>_xlfn.XLOOKUP(Tabel1[[#This Row],[NLSfB]],OpnameTabel[NL-SfB],OpnameTabel[Kenmerkvraag 10],"",0,1)&amp;""</f>
        <v/>
      </c>
      <c r="AD273" s="120" t="str">
        <f>_xlfn.XLOOKUP(Tabel1[[#This Row],[NLSfB]],OpnameTabel[NL-SfB],OpnameTabel[PPO1],"",0,1)&amp;""</f>
        <v>LBH030-A2</v>
      </c>
      <c r="AE273" s="112">
        <f>IF((LEN(Tabel1[[#This Row],[PPO code 1]])&lt;1),"",_xlfn.XLOOKUP(Tabel1[[#This Row],[PPO code 1]],Activiteitenoverzicht[PO - code],Activiteitenoverzicht[Jaar- freq],0))</f>
        <v>1</v>
      </c>
      <c r="AF273" s="121"/>
      <c r="AG273" s="122" t="str">
        <f>_xlfn.XLOOKUP(Tabel1[[#This Row],[NLSfB]],OpnameTabel[NL-SfB],OpnameTabel[PPO2],"",0,1)&amp;""</f>
        <v/>
      </c>
      <c r="AH273" s="111" t="str">
        <f>IF((LEN(Tabel1[[#This Row],[PPO code 2]])&lt;1),"",_xlfn.XLOOKUP(Tabel1[[#This Row],[PPO code 2]],Activiteitenoverzicht[PO - code],Activiteitenoverzicht[Jaar- freq],0))</f>
        <v/>
      </c>
      <c r="AI273" s="121"/>
      <c r="AJ273" s="122" t="str">
        <f>_xlfn.XLOOKUP(Tabel1[[#This Row],[NLSfB]],OpnameTabel[NL-SfB],OpnameTabel[PPO3],"",0,1)&amp;""</f>
        <v/>
      </c>
      <c r="AK273" s="111" t="str">
        <f>IF((LEN(Tabel1[[#This Row],[PPO code 3]])&lt;1),"",_xlfn.XLOOKUP(Tabel1[[#This Row],[PPO code 3]],Activiteitenoverzicht[PO - code],Activiteitenoverzicht[Jaar- freq],0))</f>
        <v/>
      </c>
      <c r="AL273" s="121"/>
      <c r="AM273" s="122" t="str">
        <f>_xlfn.XLOOKUP(Tabel1[[#This Row],[NLSfB]],OpnameTabel[NL-SfB],OpnameTabel[PPO4],"",0,1)&amp;""</f>
        <v/>
      </c>
      <c r="AN273" s="111" t="str">
        <f>IF((LEN(Tabel1[[#This Row],[PPO code 4]])&lt;1),"",_xlfn.XLOOKUP(Tabel1[[#This Row],[PPO code 4]],Activiteitenoverzicht[PO - code],Activiteitenoverzicht[Jaar- freq],0))</f>
        <v/>
      </c>
      <c r="AO273" s="121"/>
      <c r="AP273" s="123">
        <f>IF(ISNUMBER(Tabel1[[#This Row],[Freq 1]]),Tabel1[[#This Row],[Freq 1]]*Tabel1[[#This Row],[Prijs 1]],0)</f>
        <v>0</v>
      </c>
      <c r="AQ273" s="124">
        <f>IF(ISNUMBER(Tabel1[[#This Row],[Freq 2]]),Tabel1[[#This Row],[Freq 2]]*Tabel1[[#This Row],[Prijs 2]],0)</f>
        <v>0</v>
      </c>
      <c r="AR273" s="124">
        <f>IF(ISNUMBER(Tabel1[[#This Row],[Freq 3]]),Tabel1[[#This Row],[Freq 3]]*Tabel1[[#This Row],[Prijs 3]],0)</f>
        <v>0</v>
      </c>
      <c r="AS273" s="124">
        <f>IF(ISNUMBER(Tabel1[[#This Row],[Freq 4]]),Tabel1[[#This Row],[Freq 4]]*Tabel1[[#This Row],[Prijs 4]],0)</f>
        <v>0</v>
      </c>
      <c r="AT273" s="125">
        <f>SUM(Tabel1[[#This Row],[Totaal 1]:[Totaal 4]])</f>
        <v>0</v>
      </c>
    </row>
    <row r="274" spans="1:46" ht="14.25" customHeight="1" x14ac:dyDescent="0.2">
      <c r="A274" s="113">
        <v>2</v>
      </c>
      <c r="B274" s="32" t="s">
        <v>357</v>
      </c>
      <c r="C274" s="111" t="s">
        <v>358</v>
      </c>
      <c r="D274" s="32" t="s">
        <v>70</v>
      </c>
      <c r="E274" s="32">
        <v>11465</v>
      </c>
      <c r="F274" s="32" t="s">
        <v>671</v>
      </c>
      <c r="G274" s="32" t="s">
        <v>307</v>
      </c>
      <c r="H274" s="112" t="str">
        <f>_xlfn.XLOOKUP(Tabel1[[#This Row],[NLSfB]],OpnameTabel[NL-SfB],OpnameTabel[Omschrijving],"",0,1)</f>
        <v>Luchtbehandelingkast met warmteterugwinning</v>
      </c>
      <c r="I274" s="32" t="str">
        <f>_xlfn.XLOOKUP(Tabel1[[#This Row],[NLSfB]],OpnameTabel[NL-SfB],OpnameTabel[Categorie],"",0,1)</f>
        <v>Luchtbehandeling</v>
      </c>
      <c r="J274" s="32" t="s">
        <v>115</v>
      </c>
      <c r="L274" s="32">
        <v>1</v>
      </c>
      <c r="M274" s="32">
        <v>2018</v>
      </c>
      <c r="N274" s="32" t="s">
        <v>672</v>
      </c>
      <c r="O274" s="32" t="s">
        <v>673</v>
      </c>
      <c r="P274" s="32" t="str">
        <f>_xlfn.XLOOKUP(Tabel1[[#This Row],[NLSfB]],OpnameTabel[NL-SfB],OpnameTabel[Kenmerkvraag 4],"",0,1)&amp;""</f>
        <v>Max. debiet [m3/h]</v>
      </c>
      <c r="Q274" s="33">
        <v>16012</v>
      </c>
      <c r="R274" s="33" t="str">
        <f>_xlfn.XLOOKUP(Tabel1[[#This Row],[NLSfB]],OpnameTabel[NL-SfB],OpnameTabel[Kenmerkvraag 5],"",0,1)&amp;""</f>
        <v>Koeling</v>
      </c>
      <c r="S274" s="33" t="s">
        <v>77</v>
      </c>
      <c r="T274" s="33" t="str">
        <f>_xlfn.XLOOKUP(Tabel1[[#This Row],[NLSfB]],OpnameTabel[NL-SfB],OpnameTabel[Kenmerkvraag 6],"",0,1)&amp;""</f>
        <v>Bevochtiging</v>
      </c>
      <c r="U274" s="33" t="s">
        <v>77</v>
      </c>
      <c r="V274" s="33" t="str">
        <f>_xlfn.XLOOKUP(Tabel1[[#This Row],[NLSfB]],OpnameTabel[NL-SfB],OpnameTabel[Kenmerkvraag 7],"",0,1)&amp;""</f>
        <v>Type warmteterugwinning</v>
      </c>
      <c r="W274" s="33" t="s">
        <v>674</v>
      </c>
      <c r="X274" s="33" t="str">
        <f>_xlfn.XLOOKUP(Tabel1[[#This Row],[NLSfB]],OpnameTabel[NL-SfB],OpnameTabel[Kenmerkvraag 8],"",0,1)&amp;""</f>
        <v/>
      </c>
      <c r="Z274" s="33" t="str">
        <f>_xlfn.XLOOKUP(Tabel1[[#This Row],[NLSfB]],OpnameTabel[NL-SfB],OpnameTabel[Kenmerkvraag 9],"",0,1)&amp;""</f>
        <v/>
      </c>
      <c r="AB274" s="33" t="str">
        <f>_xlfn.XLOOKUP(Tabel1[[#This Row],[NLSfB]],OpnameTabel[NL-SfB],OpnameTabel[Kenmerkvraag 10],"",0,1)&amp;""</f>
        <v/>
      </c>
      <c r="AD274" s="120" t="str">
        <f>_xlfn.XLOOKUP(Tabel1[[#This Row],[NLSfB]],OpnameTabel[NL-SfB],OpnameTabel[PPO1],"",0,1)&amp;""</f>
        <v>LBH010-A</v>
      </c>
      <c r="AE274" s="112">
        <f>IF((LEN(Tabel1[[#This Row],[PPO code 1]])&lt;1),"",_xlfn.XLOOKUP(Tabel1[[#This Row],[PPO code 1]],Activiteitenoverzicht[PO - code],Activiteitenoverzicht[Jaar- freq],0))</f>
        <v>1</v>
      </c>
      <c r="AF274" s="121"/>
      <c r="AG274" s="122" t="str">
        <f>_xlfn.XLOOKUP(Tabel1[[#This Row],[NLSfB]],OpnameTabel[NL-SfB],OpnameTabel[PPO2],"",0,1)&amp;""</f>
        <v/>
      </c>
      <c r="AH274" s="111" t="str">
        <f>IF((LEN(Tabel1[[#This Row],[PPO code 2]])&lt;1),"",_xlfn.XLOOKUP(Tabel1[[#This Row],[PPO code 2]],Activiteitenoverzicht[PO - code],Activiteitenoverzicht[Jaar- freq],0))</f>
        <v/>
      </c>
      <c r="AI274" s="121"/>
      <c r="AJ274" s="122" t="str">
        <f>_xlfn.XLOOKUP(Tabel1[[#This Row],[NLSfB]],OpnameTabel[NL-SfB],OpnameTabel[PPO3],"",0,1)&amp;""</f>
        <v/>
      </c>
      <c r="AK274" s="111" t="str">
        <f>IF((LEN(Tabel1[[#This Row],[PPO code 3]])&lt;1),"",_xlfn.XLOOKUP(Tabel1[[#This Row],[PPO code 3]],Activiteitenoverzicht[PO - code],Activiteitenoverzicht[Jaar- freq],0))</f>
        <v/>
      </c>
      <c r="AL274" s="121"/>
      <c r="AM274" s="122" t="str">
        <f>_xlfn.XLOOKUP(Tabel1[[#This Row],[NLSfB]],OpnameTabel[NL-SfB],OpnameTabel[PPO4],"",0,1)&amp;""</f>
        <v/>
      </c>
      <c r="AN274" s="111" t="str">
        <f>IF((LEN(Tabel1[[#This Row],[PPO code 4]])&lt;1),"",_xlfn.XLOOKUP(Tabel1[[#This Row],[PPO code 4]],Activiteitenoverzicht[PO - code],Activiteitenoverzicht[Jaar- freq],0))</f>
        <v/>
      </c>
      <c r="AO274" s="121"/>
      <c r="AP274" s="123">
        <f>IF(ISNUMBER(Tabel1[[#This Row],[Freq 1]]),Tabel1[[#This Row],[Freq 1]]*Tabel1[[#This Row],[Prijs 1]],0)</f>
        <v>0</v>
      </c>
      <c r="AQ274" s="124">
        <f>IF(ISNUMBER(Tabel1[[#This Row],[Freq 2]]),Tabel1[[#This Row],[Freq 2]]*Tabel1[[#This Row],[Prijs 2]],0)</f>
        <v>0</v>
      </c>
      <c r="AR274" s="124">
        <f>IF(ISNUMBER(Tabel1[[#This Row],[Freq 3]]),Tabel1[[#This Row],[Freq 3]]*Tabel1[[#This Row],[Prijs 3]],0)</f>
        <v>0</v>
      </c>
      <c r="AS274" s="124">
        <f>IF(ISNUMBER(Tabel1[[#This Row],[Freq 4]]),Tabel1[[#This Row],[Freq 4]]*Tabel1[[#This Row],[Prijs 4]],0)</f>
        <v>0</v>
      </c>
      <c r="AT274" s="125">
        <f>SUM(Tabel1[[#This Row],[Totaal 1]:[Totaal 4]])</f>
        <v>0</v>
      </c>
    </row>
    <row r="275" spans="1:46" ht="14.25" customHeight="1" x14ac:dyDescent="0.2">
      <c r="A275" s="113">
        <v>2</v>
      </c>
      <c r="B275" s="32" t="s">
        <v>357</v>
      </c>
      <c r="C275" s="111" t="s">
        <v>358</v>
      </c>
      <c r="D275" s="32" t="s">
        <v>70</v>
      </c>
      <c r="E275" s="32">
        <v>11465</v>
      </c>
      <c r="F275" s="32" t="s">
        <v>675</v>
      </c>
      <c r="G275" s="32" t="s">
        <v>307</v>
      </c>
      <c r="H275" s="112" t="str">
        <f>_xlfn.XLOOKUP(Tabel1[[#This Row],[NLSfB]],OpnameTabel[NL-SfB],OpnameTabel[Omschrijving],"",0,1)</f>
        <v>Luchtbehandelingkast met warmteterugwinning</v>
      </c>
      <c r="I275" s="32" t="str">
        <f>_xlfn.XLOOKUP(Tabel1[[#This Row],[NLSfB]],OpnameTabel[NL-SfB],OpnameTabel[Categorie],"",0,1)</f>
        <v>Luchtbehandeling</v>
      </c>
      <c r="J275" s="32" t="s">
        <v>115</v>
      </c>
      <c r="L275" s="32">
        <v>1</v>
      </c>
      <c r="M275" s="32">
        <v>2021</v>
      </c>
      <c r="N275" s="32" t="s">
        <v>672</v>
      </c>
      <c r="O275" s="32" t="s">
        <v>676</v>
      </c>
      <c r="P275" s="32" t="str">
        <f>_xlfn.XLOOKUP(Tabel1[[#This Row],[NLSfB]],OpnameTabel[NL-SfB],OpnameTabel[Kenmerkvraag 4],"",0,1)&amp;""</f>
        <v>Max. debiet [m3/h]</v>
      </c>
      <c r="Q275" s="33">
        <v>10555.199999999999</v>
      </c>
      <c r="R275" s="33" t="str">
        <f>_xlfn.XLOOKUP(Tabel1[[#This Row],[NLSfB]],OpnameTabel[NL-SfB],OpnameTabel[Kenmerkvraag 5],"",0,1)&amp;""</f>
        <v>Koeling</v>
      </c>
      <c r="S275" s="33" t="s">
        <v>77</v>
      </c>
      <c r="T275" s="33" t="str">
        <f>_xlfn.XLOOKUP(Tabel1[[#This Row],[NLSfB]],OpnameTabel[NL-SfB],OpnameTabel[Kenmerkvraag 6],"",0,1)&amp;""</f>
        <v>Bevochtiging</v>
      </c>
      <c r="U275" s="33" t="s">
        <v>77</v>
      </c>
      <c r="V275" s="33" t="str">
        <f>_xlfn.XLOOKUP(Tabel1[[#This Row],[NLSfB]],OpnameTabel[NL-SfB],OpnameTabel[Kenmerkvraag 7],"",0,1)&amp;""</f>
        <v>Type warmteterugwinning</v>
      </c>
      <c r="W275" s="33" t="s">
        <v>674</v>
      </c>
      <c r="X275" s="33" t="str">
        <f>_xlfn.XLOOKUP(Tabel1[[#This Row],[NLSfB]],OpnameTabel[NL-SfB],OpnameTabel[Kenmerkvraag 8],"",0,1)&amp;""</f>
        <v/>
      </c>
      <c r="Z275" s="33" t="str">
        <f>_xlfn.XLOOKUP(Tabel1[[#This Row],[NLSfB]],OpnameTabel[NL-SfB],OpnameTabel[Kenmerkvraag 9],"",0,1)&amp;""</f>
        <v/>
      </c>
      <c r="AB275" s="33" t="str">
        <f>_xlfn.XLOOKUP(Tabel1[[#This Row],[NLSfB]],OpnameTabel[NL-SfB],OpnameTabel[Kenmerkvraag 10],"",0,1)&amp;""</f>
        <v/>
      </c>
      <c r="AD275" s="120" t="str">
        <f>_xlfn.XLOOKUP(Tabel1[[#This Row],[NLSfB]],OpnameTabel[NL-SfB],OpnameTabel[PPO1],"",0,1)&amp;""</f>
        <v>LBH010-A</v>
      </c>
      <c r="AE275" s="112">
        <f>IF((LEN(Tabel1[[#This Row],[PPO code 1]])&lt;1),"",_xlfn.XLOOKUP(Tabel1[[#This Row],[PPO code 1]],Activiteitenoverzicht[PO - code],Activiteitenoverzicht[Jaar- freq],0))</f>
        <v>1</v>
      </c>
      <c r="AF275" s="121"/>
      <c r="AG275" s="122" t="str">
        <f>_xlfn.XLOOKUP(Tabel1[[#This Row],[NLSfB]],OpnameTabel[NL-SfB],OpnameTabel[PPO2],"",0,1)&amp;""</f>
        <v/>
      </c>
      <c r="AH275" s="111" t="str">
        <f>IF((LEN(Tabel1[[#This Row],[PPO code 2]])&lt;1),"",_xlfn.XLOOKUP(Tabel1[[#This Row],[PPO code 2]],Activiteitenoverzicht[PO - code],Activiteitenoverzicht[Jaar- freq],0))</f>
        <v/>
      </c>
      <c r="AI275" s="121"/>
      <c r="AJ275" s="122" t="str">
        <f>_xlfn.XLOOKUP(Tabel1[[#This Row],[NLSfB]],OpnameTabel[NL-SfB],OpnameTabel[PPO3],"",0,1)&amp;""</f>
        <v/>
      </c>
      <c r="AK275" s="111" t="str">
        <f>IF((LEN(Tabel1[[#This Row],[PPO code 3]])&lt;1),"",_xlfn.XLOOKUP(Tabel1[[#This Row],[PPO code 3]],Activiteitenoverzicht[PO - code],Activiteitenoverzicht[Jaar- freq],0))</f>
        <v/>
      </c>
      <c r="AL275" s="121"/>
      <c r="AM275" s="122" t="str">
        <f>_xlfn.XLOOKUP(Tabel1[[#This Row],[NLSfB]],OpnameTabel[NL-SfB],OpnameTabel[PPO4],"",0,1)&amp;""</f>
        <v/>
      </c>
      <c r="AN275" s="111" t="str">
        <f>IF((LEN(Tabel1[[#This Row],[PPO code 4]])&lt;1),"",_xlfn.XLOOKUP(Tabel1[[#This Row],[PPO code 4]],Activiteitenoverzicht[PO - code],Activiteitenoverzicht[Jaar- freq],0))</f>
        <v/>
      </c>
      <c r="AO275" s="121"/>
      <c r="AP275" s="123">
        <f>IF(ISNUMBER(Tabel1[[#This Row],[Freq 1]]),Tabel1[[#This Row],[Freq 1]]*Tabel1[[#This Row],[Prijs 1]],0)</f>
        <v>0</v>
      </c>
      <c r="AQ275" s="124">
        <f>IF(ISNUMBER(Tabel1[[#This Row],[Freq 2]]),Tabel1[[#This Row],[Freq 2]]*Tabel1[[#This Row],[Prijs 2]],0)</f>
        <v>0</v>
      </c>
      <c r="AR275" s="124">
        <f>IF(ISNUMBER(Tabel1[[#This Row],[Freq 3]]),Tabel1[[#This Row],[Freq 3]]*Tabel1[[#This Row],[Prijs 3]],0)</f>
        <v>0</v>
      </c>
      <c r="AS275" s="124">
        <f>IF(ISNUMBER(Tabel1[[#This Row],[Freq 4]]),Tabel1[[#This Row],[Freq 4]]*Tabel1[[#This Row],[Prijs 4]],0)</f>
        <v>0</v>
      </c>
      <c r="AT275" s="125">
        <f>SUM(Tabel1[[#This Row],[Totaal 1]:[Totaal 4]])</f>
        <v>0</v>
      </c>
    </row>
    <row r="276" spans="1:46" ht="14.25" customHeight="1" x14ac:dyDescent="0.2">
      <c r="A276" s="113">
        <v>2</v>
      </c>
      <c r="B276" s="32" t="s">
        <v>357</v>
      </c>
      <c r="C276" s="111" t="s">
        <v>358</v>
      </c>
      <c r="D276" s="32" t="s">
        <v>70</v>
      </c>
      <c r="E276" s="32">
        <v>11465</v>
      </c>
      <c r="F276" s="32" t="s">
        <v>677</v>
      </c>
      <c r="G276" s="32" t="s">
        <v>307</v>
      </c>
      <c r="H276" s="112" t="str">
        <f>_xlfn.XLOOKUP(Tabel1[[#This Row],[NLSfB]],OpnameTabel[NL-SfB],OpnameTabel[Omschrijving],"",0,1)</f>
        <v>Luchtbehandelingkast met warmteterugwinning</v>
      </c>
      <c r="I276" s="32" t="str">
        <f>_xlfn.XLOOKUP(Tabel1[[#This Row],[NLSfB]],OpnameTabel[NL-SfB],OpnameTabel[Categorie],"",0,1)</f>
        <v>Luchtbehandeling</v>
      </c>
      <c r="J276" s="32" t="s">
        <v>115</v>
      </c>
      <c r="L276" s="32">
        <v>1</v>
      </c>
      <c r="M276" s="32">
        <v>2006</v>
      </c>
      <c r="N276" s="32" t="s">
        <v>678</v>
      </c>
      <c r="O276" s="32" t="s">
        <v>679</v>
      </c>
      <c r="P276" s="32" t="str">
        <f>_xlfn.XLOOKUP(Tabel1[[#This Row],[NLSfB]],OpnameTabel[NL-SfB],OpnameTabel[Kenmerkvraag 4],"",0,1)&amp;""</f>
        <v>Max. debiet [m3/h]</v>
      </c>
      <c r="Q276" s="33">
        <v>34000</v>
      </c>
      <c r="R276" s="33" t="str">
        <f>_xlfn.XLOOKUP(Tabel1[[#This Row],[NLSfB]],OpnameTabel[NL-SfB],OpnameTabel[Kenmerkvraag 5],"",0,1)&amp;""</f>
        <v>Koeling</v>
      </c>
      <c r="S276" s="33" t="s">
        <v>615</v>
      </c>
      <c r="T276" s="33" t="str">
        <f>_xlfn.XLOOKUP(Tabel1[[#This Row],[NLSfB]],OpnameTabel[NL-SfB],OpnameTabel[Kenmerkvraag 6],"",0,1)&amp;""</f>
        <v>Bevochtiging</v>
      </c>
      <c r="U276" s="33" t="s">
        <v>77</v>
      </c>
      <c r="V276" s="33" t="str">
        <f>_xlfn.XLOOKUP(Tabel1[[#This Row],[NLSfB]],OpnameTabel[NL-SfB],OpnameTabel[Kenmerkvraag 7],"",0,1)&amp;""</f>
        <v>Type warmteterugwinning</v>
      </c>
      <c r="W276" s="33" t="s">
        <v>674</v>
      </c>
      <c r="X276" s="33" t="str">
        <f>_xlfn.XLOOKUP(Tabel1[[#This Row],[NLSfB]],OpnameTabel[NL-SfB],OpnameTabel[Kenmerkvraag 8],"",0,1)&amp;""</f>
        <v/>
      </c>
      <c r="Z276" s="33" t="str">
        <f>_xlfn.XLOOKUP(Tabel1[[#This Row],[NLSfB]],OpnameTabel[NL-SfB],OpnameTabel[Kenmerkvraag 9],"",0,1)&amp;""</f>
        <v/>
      </c>
      <c r="AB276" s="33" t="str">
        <f>_xlfn.XLOOKUP(Tabel1[[#This Row],[NLSfB]],OpnameTabel[NL-SfB],OpnameTabel[Kenmerkvraag 10],"",0,1)&amp;""</f>
        <v/>
      </c>
      <c r="AD276" s="120" t="str">
        <f>_xlfn.XLOOKUP(Tabel1[[#This Row],[NLSfB]],OpnameTabel[NL-SfB],OpnameTabel[PPO1],"",0,1)&amp;""</f>
        <v>LBH010-A</v>
      </c>
      <c r="AE276" s="112">
        <f>IF((LEN(Tabel1[[#This Row],[PPO code 1]])&lt;1),"",_xlfn.XLOOKUP(Tabel1[[#This Row],[PPO code 1]],Activiteitenoverzicht[PO - code],Activiteitenoverzicht[Jaar- freq],0))</f>
        <v>1</v>
      </c>
      <c r="AF276" s="121"/>
      <c r="AG276" s="122" t="str">
        <f>_xlfn.XLOOKUP(Tabel1[[#This Row],[NLSfB]],OpnameTabel[NL-SfB],OpnameTabel[PPO2],"",0,1)&amp;""</f>
        <v/>
      </c>
      <c r="AH276" s="111" t="str">
        <f>IF((LEN(Tabel1[[#This Row],[PPO code 2]])&lt;1),"",_xlfn.XLOOKUP(Tabel1[[#This Row],[PPO code 2]],Activiteitenoverzicht[PO - code],Activiteitenoverzicht[Jaar- freq],0))</f>
        <v/>
      </c>
      <c r="AI276" s="121"/>
      <c r="AJ276" s="122" t="str">
        <f>_xlfn.XLOOKUP(Tabel1[[#This Row],[NLSfB]],OpnameTabel[NL-SfB],OpnameTabel[PPO3],"",0,1)&amp;""</f>
        <v/>
      </c>
      <c r="AK276" s="111" t="str">
        <f>IF((LEN(Tabel1[[#This Row],[PPO code 3]])&lt;1),"",_xlfn.XLOOKUP(Tabel1[[#This Row],[PPO code 3]],Activiteitenoverzicht[PO - code],Activiteitenoverzicht[Jaar- freq],0))</f>
        <v/>
      </c>
      <c r="AL276" s="121"/>
      <c r="AM276" s="122" t="str">
        <f>_xlfn.XLOOKUP(Tabel1[[#This Row],[NLSfB]],OpnameTabel[NL-SfB],OpnameTabel[PPO4],"",0,1)&amp;""</f>
        <v/>
      </c>
      <c r="AN276" s="111" t="str">
        <f>IF((LEN(Tabel1[[#This Row],[PPO code 4]])&lt;1),"",_xlfn.XLOOKUP(Tabel1[[#This Row],[PPO code 4]],Activiteitenoverzicht[PO - code],Activiteitenoverzicht[Jaar- freq],0))</f>
        <v/>
      </c>
      <c r="AO276" s="121"/>
      <c r="AP276" s="123">
        <f>IF(ISNUMBER(Tabel1[[#This Row],[Freq 1]]),Tabel1[[#This Row],[Freq 1]]*Tabel1[[#This Row],[Prijs 1]],0)</f>
        <v>0</v>
      </c>
      <c r="AQ276" s="124">
        <f>IF(ISNUMBER(Tabel1[[#This Row],[Freq 2]]),Tabel1[[#This Row],[Freq 2]]*Tabel1[[#This Row],[Prijs 2]],0)</f>
        <v>0</v>
      </c>
      <c r="AR276" s="124">
        <f>IF(ISNUMBER(Tabel1[[#This Row],[Freq 3]]),Tabel1[[#This Row],[Freq 3]]*Tabel1[[#This Row],[Prijs 3]],0)</f>
        <v>0</v>
      </c>
      <c r="AS276" s="124">
        <f>IF(ISNUMBER(Tabel1[[#This Row],[Freq 4]]),Tabel1[[#This Row],[Freq 4]]*Tabel1[[#This Row],[Prijs 4]],0)</f>
        <v>0</v>
      </c>
      <c r="AT276" s="125">
        <f>SUM(Tabel1[[#This Row],[Totaal 1]:[Totaal 4]])</f>
        <v>0</v>
      </c>
    </row>
    <row r="277" spans="1:46" ht="14.25" customHeight="1" x14ac:dyDescent="0.2">
      <c r="A277" s="113">
        <v>2</v>
      </c>
      <c r="B277" s="32" t="s">
        <v>357</v>
      </c>
      <c r="C277" s="111" t="s">
        <v>358</v>
      </c>
      <c r="D277" s="32" t="s">
        <v>70</v>
      </c>
      <c r="E277" s="32">
        <v>11465</v>
      </c>
      <c r="F277" s="32" t="s">
        <v>680</v>
      </c>
      <c r="G277" s="32" t="s">
        <v>307</v>
      </c>
      <c r="H277" s="112" t="str">
        <f>_xlfn.XLOOKUP(Tabel1[[#This Row],[NLSfB]],OpnameTabel[NL-SfB],OpnameTabel[Omschrijving],"",0,1)</f>
        <v>Luchtbehandelingkast met warmteterugwinning</v>
      </c>
      <c r="I277" s="32" t="str">
        <f>_xlfn.XLOOKUP(Tabel1[[#This Row],[NLSfB]],OpnameTabel[NL-SfB],OpnameTabel[Categorie],"",0,1)</f>
        <v>Luchtbehandeling</v>
      </c>
      <c r="J277" s="32" t="s">
        <v>115</v>
      </c>
      <c r="L277" s="32">
        <v>1</v>
      </c>
      <c r="M277" s="32">
        <v>2021</v>
      </c>
      <c r="N277" s="32" t="s">
        <v>672</v>
      </c>
      <c r="O277" s="32" t="s">
        <v>681</v>
      </c>
      <c r="P277" s="32" t="str">
        <f>_xlfn.XLOOKUP(Tabel1[[#This Row],[NLSfB]],OpnameTabel[NL-SfB],OpnameTabel[Kenmerkvraag 4],"",0,1)&amp;""</f>
        <v>Max. debiet [m3/h]</v>
      </c>
      <c r="Q277" s="33">
        <v>17499.599999999999</v>
      </c>
      <c r="R277" s="33" t="str">
        <f>_xlfn.XLOOKUP(Tabel1[[#This Row],[NLSfB]],OpnameTabel[NL-SfB],OpnameTabel[Kenmerkvraag 5],"",0,1)&amp;""</f>
        <v>Koeling</v>
      </c>
      <c r="S277" s="33" t="s">
        <v>77</v>
      </c>
      <c r="T277" s="33" t="str">
        <f>_xlfn.XLOOKUP(Tabel1[[#This Row],[NLSfB]],OpnameTabel[NL-SfB],OpnameTabel[Kenmerkvraag 6],"",0,1)&amp;""</f>
        <v>Bevochtiging</v>
      </c>
      <c r="U277" s="33" t="s">
        <v>77</v>
      </c>
      <c r="V277" s="33" t="str">
        <f>_xlfn.XLOOKUP(Tabel1[[#This Row],[NLSfB]],OpnameTabel[NL-SfB],OpnameTabel[Kenmerkvraag 7],"",0,1)&amp;""</f>
        <v>Type warmteterugwinning</v>
      </c>
      <c r="W277" s="33" t="s">
        <v>674</v>
      </c>
      <c r="X277" s="33" t="str">
        <f>_xlfn.XLOOKUP(Tabel1[[#This Row],[NLSfB]],OpnameTabel[NL-SfB],OpnameTabel[Kenmerkvraag 8],"",0,1)&amp;""</f>
        <v/>
      </c>
      <c r="Z277" s="33" t="str">
        <f>_xlfn.XLOOKUP(Tabel1[[#This Row],[NLSfB]],OpnameTabel[NL-SfB],OpnameTabel[Kenmerkvraag 9],"",0,1)&amp;""</f>
        <v/>
      </c>
      <c r="AB277" s="33" t="str">
        <f>_xlfn.XLOOKUP(Tabel1[[#This Row],[NLSfB]],OpnameTabel[NL-SfB],OpnameTabel[Kenmerkvraag 10],"",0,1)&amp;""</f>
        <v/>
      </c>
      <c r="AD277" s="120" t="str">
        <f>_xlfn.XLOOKUP(Tabel1[[#This Row],[NLSfB]],OpnameTabel[NL-SfB],OpnameTabel[PPO1],"",0,1)&amp;""</f>
        <v>LBH010-A</v>
      </c>
      <c r="AE277" s="112">
        <f>IF((LEN(Tabel1[[#This Row],[PPO code 1]])&lt;1),"",_xlfn.XLOOKUP(Tabel1[[#This Row],[PPO code 1]],Activiteitenoverzicht[PO - code],Activiteitenoverzicht[Jaar- freq],0))</f>
        <v>1</v>
      </c>
      <c r="AF277" s="121"/>
      <c r="AG277" s="122" t="str">
        <f>_xlfn.XLOOKUP(Tabel1[[#This Row],[NLSfB]],OpnameTabel[NL-SfB],OpnameTabel[PPO2],"",0,1)&amp;""</f>
        <v/>
      </c>
      <c r="AH277" s="111" t="str">
        <f>IF((LEN(Tabel1[[#This Row],[PPO code 2]])&lt;1),"",_xlfn.XLOOKUP(Tabel1[[#This Row],[PPO code 2]],Activiteitenoverzicht[PO - code],Activiteitenoverzicht[Jaar- freq],0))</f>
        <v/>
      </c>
      <c r="AI277" s="121"/>
      <c r="AJ277" s="122" t="str">
        <f>_xlfn.XLOOKUP(Tabel1[[#This Row],[NLSfB]],OpnameTabel[NL-SfB],OpnameTabel[PPO3],"",0,1)&amp;""</f>
        <v/>
      </c>
      <c r="AK277" s="111" t="str">
        <f>IF((LEN(Tabel1[[#This Row],[PPO code 3]])&lt;1),"",_xlfn.XLOOKUP(Tabel1[[#This Row],[PPO code 3]],Activiteitenoverzicht[PO - code],Activiteitenoverzicht[Jaar- freq],0))</f>
        <v/>
      </c>
      <c r="AL277" s="121"/>
      <c r="AM277" s="122" t="str">
        <f>_xlfn.XLOOKUP(Tabel1[[#This Row],[NLSfB]],OpnameTabel[NL-SfB],OpnameTabel[PPO4],"",0,1)&amp;""</f>
        <v/>
      </c>
      <c r="AN277" s="111" t="str">
        <f>IF((LEN(Tabel1[[#This Row],[PPO code 4]])&lt;1),"",_xlfn.XLOOKUP(Tabel1[[#This Row],[PPO code 4]],Activiteitenoverzicht[PO - code],Activiteitenoverzicht[Jaar- freq],0))</f>
        <v/>
      </c>
      <c r="AO277" s="121"/>
      <c r="AP277" s="123">
        <f>IF(ISNUMBER(Tabel1[[#This Row],[Freq 1]]),Tabel1[[#This Row],[Freq 1]]*Tabel1[[#This Row],[Prijs 1]],0)</f>
        <v>0</v>
      </c>
      <c r="AQ277" s="124">
        <f>IF(ISNUMBER(Tabel1[[#This Row],[Freq 2]]),Tabel1[[#This Row],[Freq 2]]*Tabel1[[#This Row],[Prijs 2]],0)</f>
        <v>0</v>
      </c>
      <c r="AR277" s="124">
        <f>IF(ISNUMBER(Tabel1[[#This Row],[Freq 3]]),Tabel1[[#This Row],[Freq 3]]*Tabel1[[#This Row],[Prijs 3]],0)</f>
        <v>0</v>
      </c>
      <c r="AS277" s="124">
        <f>IF(ISNUMBER(Tabel1[[#This Row],[Freq 4]]),Tabel1[[#This Row],[Freq 4]]*Tabel1[[#This Row],[Prijs 4]],0)</f>
        <v>0</v>
      </c>
      <c r="AT277" s="125">
        <f>SUM(Tabel1[[#This Row],[Totaal 1]:[Totaal 4]])</f>
        <v>0</v>
      </c>
    </row>
    <row r="278" spans="1:46" ht="14.25" customHeight="1" x14ac:dyDescent="0.2">
      <c r="A278" s="113">
        <v>2</v>
      </c>
      <c r="B278" s="32" t="s">
        <v>357</v>
      </c>
      <c r="C278" s="111" t="s">
        <v>358</v>
      </c>
      <c r="D278" s="32" t="s">
        <v>70</v>
      </c>
      <c r="E278" s="32">
        <v>11465</v>
      </c>
      <c r="F278" s="32" t="s">
        <v>682</v>
      </c>
      <c r="G278" s="32" t="s">
        <v>300</v>
      </c>
      <c r="H278" s="112" t="str">
        <f>_xlfn.XLOOKUP(Tabel1[[#This Row],[NLSfB]],OpnameTabel[NL-SfB],OpnameTabel[Omschrijving],"",0,1)</f>
        <v>Afzuigventilator</v>
      </c>
      <c r="I278" s="32" t="str">
        <f>_xlfn.XLOOKUP(Tabel1[[#This Row],[NLSfB]],OpnameTabel[NL-SfB],OpnameTabel[Categorie],"",0,1)</f>
        <v>Luchtbehandeling</v>
      </c>
      <c r="J278" s="32" t="s">
        <v>115</v>
      </c>
      <c r="L278" s="32">
        <v>1</v>
      </c>
      <c r="M278" s="32">
        <v>2012</v>
      </c>
      <c r="N278" s="32" t="s">
        <v>683</v>
      </c>
      <c r="O278" s="32" t="s">
        <v>684</v>
      </c>
      <c r="P278" s="32" t="str">
        <f>_xlfn.XLOOKUP(Tabel1[[#This Row],[NLSfB]],OpnameTabel[NL-SfB],OpnameTabel[Kenmerkvraag 4],"",0,1)&amp;""</f>
        <v>Max. debiet [m3/h]</v>
      </c>
      <c r="Q278" s="33">
        <v>3992</v>
      </c>
      <c r="R278" s="33" t="str">
        <f>_xlfn.XLOOKUP(Tabel1[[#This Row],[NLSfB]],OpnameTabel[NL-SfB],OpnameTabel[Kenmerkvraag 5],"",0,1)&amp;""</f>
        <v>Opvoerhoogte [m]</v>
      </c>
      <c r="S278" s="33" t="s">
        <v>77</v>
      </c>
      <c r="T278" s="33" t="str">
        <f>_xlfn.XLOOKUP(Tabel1[[#This Row],[NLSfB]],OpnameTabel[NL-SfB],OpnameTabel[Kenmerkvraag 6],"",0,1)&amp;""</f>
        <v>Geluiddemper</v>
      </c>
      <c r="U278" s="33" t="s">
        <v>77</v>
      </c>
      <c r="V278" s="33" t="str">
        <f>_xlfn.XLOOKUP(Tabel1[[#This Row],[NLSfB]],OpnameTabel[NL-SfB],OpnameTabel[Kenmerkvraag 7],"",0,1)&amp;""</f>
        <v/>
      </c>
      <c r="X278" s="33" t="str">
        <f>_xlfn.XLOOKUP(Tabel1[[#This Row],[NLSfB]],OpnameTabel[NL-SfB],OpnameTabel[Kenmerkvraag 8],"",0,1)&amp;""</f>
        <v/>
      </c>
      <c r="Z278" s="33" t="str">
        <f>_xlfn.XLOOKUP(Tabel1[[#This Row],[NLSfB]],OpnameTabel[NL-SfB],OpnameTabel[Kenmerkvraag 9],"",0,1)&amp;""</f>
        <v/>
      </c>
      <c r="AB278" s="33" t="str">
        <f>_xlfn.XLOOKUP(Tabel1[[#This Row],[NLSfB]],OpnameTabel[NL-SfB],OpnameTabel[Kenmerkvraag 10],"",0,1)&amp;""</f>
        <v/>
      </c>
      <c r="AD278" s="120" t="str">
        <f>_xlfn.XLOOKUP(Tabel1[[#This Row],[NLSfB]],OpnameTabel[NL-SfB],OpnameTabel[PPO1],"",0,1)&amp;""</f>
        <v>LBH030-A2</v>
      </c>
      <c r="AE278" s="112">
        <f>IF((LEN(Tabel1[[#This Row],[PPO code 1]])&lt;1),"",_xlfn.XLOOKUP(Tabel1[[#This Row],[PPO code 1]],Activiteitenoverzicht[PO - code],Activiteitenoverzicht[Jaar- freq],0))</f>
        <v>1</v>
      </c>
      <c r="AF278" s="121"/>
      <c r="AG278" s="122" t="str">
        <f>_xlfn.XLOOKUP(Tabel1[[#This Row],[NLSfB]],OpnameTabel[NL-SfB],OpnameTabel[PPO2],"",0,1)&amp;""</f>
        <v/>
      </c>
      <c r="AH278" s="111" t="str">
        <f>IF((LEN(Tabel1[[#This Row],[PPO code 2]])&lt;1),"",_xlfn.XLOOKUP(Tabel1[[#This Row],[PPO code 2]],Activiteitenoverzicht[PO - code],Activiteitenoverzicht[Jaar- freq],0))</f>
        <v/>
      </c>
      <c r="AI278" s="121"/>
      <c r="AJ278" s="122" t="str">
        <f>_xlfn.XLOOKUP(Tabel1[[#This Row],[NLSfB]],OpnameTabel[NL-SfB],OpnameTabel[PPO3],"",0,1)&amp;""</f>
        <v/>
      </c>
      <c r="AK278" s="111" t="str">
        <f>IF((LEN(Tabel1[[#This Row],[PPO code 3]])&lt;1),"",_xlfn.XLOOKUP(Tabel1[[#This Row],[PPO code 3]],Activiteitenoverzicht[PO - code],Activiteitenoverzicht[Jaar- freq],0))</f>
        <v/>
      </c>
      <c r="AL278" s="121"/>
      <c r="AM278" s="122" t="str">
        <f>_xlfn.XLOOKUP(Tabel1[[#This Row],[NLSfB]],OpnameTabel[NL-SfB],OpnameTabel[PPO4],"",0,1)&amp;""</f>
        <v/>
      </c>
      <c r="AN278" s="111" t="str">
        <f>IF((LEN(Tabel1[[#This Row],[PPO code 4]])&lt;1),"",_xlfn.XLOOKUP(Tabel1[[#This Row],[PPO code 4]],Activiteitenoverzicht[PO - code],Activiteitenoverzicht[Jaar- freq],0))</f>
        <v/>
      </c>
      <c r="AO278" s="121"/>
      <c r="AP278" s="123">
        <f>IF(ISNUMBER(Tabel1[[#This Row],[Freq 1]]),Tabel1[[#This Row],[Freq 1]]*Tabel1[[#This Row],[Prijs 1]],0)</f>
        <v>0</v>
      </c>
      <c r="AQ278" s="124">
        <f>IF(ISNUMBER(Tabel1[[#This Row],[Freq 2]]),Tabel1[[#This Row],[Freq 2]]*Tabel1[[#This Row],[Prijs 2]],0)</f>
        <v>0</v>
      </c>
      <c r="AR278" s="124">
        <f>IF(ISNUMBER(Tabel1[[#This Row],[Freq 3]]),Tabel1[[#This Row],[Freq 3]]*Tabel1[[#This Row],[Prijs 3]],0)</f>
        <v>0</v>
      </c>
      <c r="AS278" s="124">
        <f>IF(ISNUMBER(Tabel1[[#This Row],[Freq 4]]),Tabel1[[#This Row],[Freq 4]]*Tabel1[[#This Row],[Prijs 4]],0)</f>
        <v>0</v>
      </c>
      <c r="AT278" s="125">
        <f>SUM(Tabel1[[#This Row],[Totaal 1]:[Totaal 4]])</f>
        <v>0</v>
      </c>
    </row>
    <row r="279" spans="1:46" ht="14.25" customHeight="1" x14ac:dyDescent="0.2">
      <c r="A279" s="113">
        <v>2</v>
      </c>
      <c r="B279" s="32" t="s">
        <v>357</v>
      </c>
      <c r="C279" s="111" t="s">
        <v>358</v>
      </c>
      <c r="D279" s="32" t="s">
        <v>70</v>
      </c>
      <c r="E279" s="32">
        <v>11465</v>
      </c>
      <c r="F279" s="32" t="s">
        <v>685</v>
      </c>
      <c r="G279" s="32" t="s">
        <v>307</v>
      </c>
      <c r="H279" s="112" t="str">
        <f>_xlfn.XLOOKUP(Tabel1[[#This Row],[NLSfB]],OpnameTabel[NL-SfB],OpnameTabel[Omschrijving],"",0,1)</f>
        <v>Luchtbehandelingkast met warmteterugwinning</v>
      </c>
      <c r="I279" s="32" t="str">
        <f>_xlfn.XLOOKUP(Tabel1[[#This Row],[NLSfB]],OpnameTabel[NL-SfB],OpnameTabel[Categorie],"",0,1)</f>
        <v>Luchtbehandeling</v>
      </c>
      <c r="J279" s="32" t="s">
        <v>115</v>
      </c>
      <c r="L279" s="32">
        <v>1</v>
      </c>
      <c r="M279" s="32">
        <v>2016</v>
      </c>
      <c r="N279" s="32" t="s">
        <v>672</v>
      </c>
      <c r="O279" s="32" t="s">
        <v>686</v>
      </c>
      <c r="P279" s="32" t="str">
        <f>_xlfn.XLOOKUP(Tabel1[[#This Row],[NLSfB]],OpnameTabel[NL-SfB],OpnameTabel[Kenmerkvraag 4],"",0,1)&amp;""</f>
        <v>Max. debiet [m3/h]</v>
      </c>
      <c r="Q279" s="33">
        <v>11988</v>
      </c>
      <c r="R279" s="33" t="str">
        <f>_xlfn.XLOOKUP(Tabel1[[#This Row],[NLSfB]],OpnameTabel[NL-SfB],OpnameTabel[Kenmerkvraag 5],"",0,1)&amp;""</f>
        <v>Koeling</v>
      </c>
      <c r="S279" s="33" t="s">
        <v>77</v>
      </c>
      <c r="T279" s="33" t="str">
        <f>_xlfn.XLOOKUP(Tabel1[[#This Row],[NLSfB]],OpnameTabel[NL-SfB],OpnameTabel[Kenmerkvraag 6],"",0,1)&amp;""</f>
        <v>Bevochtiging</v>
      </c>
      <c r="U279" s="33" t="s">
        <v>77</v>
      </c>
      <c r="V279" s="33" t="str">
        <f>_xlfn.XLOOKUP(Tabel1[[#This Row],[NLSfB]],OpnameTabel[NL-SfB],OpnameTabel[Kenmerkvraag 7],"",0,1)&amp;""</f>
        <v>Type warmteterugwinning</v>
      </c>
      <c r="W279" s="33" t="s">
        <v>77</v>
      </c>
      <c r="X279" s="33" t="str">
        <f>_xlfn.XLOOKUP(Tabel1[[#This Row],[NLSfB]],OpnameTabel[NL-SfB],OpnameTabel[Kenmerkvraag 8],"",0,1)&amp;""</f>
        <v/>
      </c>
      <c r="Z279" s="33" t="str">
        <f>_xlfn.XLOOKUP(Tabel1[[#This Row],[NLSfB]],OpnameTabel[NL-SfB],OpnameTabel[Kenmerkvraag 9],"",0,1)&amp;""</f>
        <v/>
      </c>
      <c r="AB279" s="33" t="str">
        <f>_xlfn.XLOOKUP(Tabel1[[#This Row],[NLSfB]],OpnameTabel[NL-SfB],OpnameTabel[Kenmerkvraag 10],"",0,1)&amp;""</f>
        <v/>
      </c>
      <c r="AD279" s="120" t="str">
        <f>_xlfn.XLOOKUP(Tabel1[[#This Row],[NLSfB]],OpnameTabel[NL-SfB],OpnameTabel[PPO1],"",0,1)&amp;""</f>
        <v>LBH010-A</v>
      </c>
      <c r="AE279" s="112">
        <f>IF((LEN(Tabel1[[#This Row],[PPO code 1]])&lt;1),"",_xlfn.XLOOKUP(Tabel1[[#This Row],[PPO code 1]],Activiteitenoverzicht[PO - code],Activiteitenoverzicht[Jaar- freq],0))</f>
        <v>1</v>
      </c>
      <c r="AF279" s="121"/>
      <c r="AG279" s="122" t="str">
        <f>_xlfn.XLOOKUP(Tabel1[[#This Row],[NLSfB]],OpnameTabel[NL-SfB],OpnameTabel[PPO2],"",0,1)&amp;""</f>
        <v/>
      </c>
      <c r="AH279" s="111" t="str">
        <f>IF((LEN(Tabel1[[#This Row],[PPO code 2]])&lt;1),"",_xlfn.XLOOKUP(Tabel1[[#This Row],[PPO code 2]],Activiteitenoverzicht[PO - code],Activiteitenoverzicht[Jaar- freq],0))</f>
        <v/>
      </c>
      <c r="AI279" s="121"/>
      <c r="AJ279" s="122" t="str">
        <f>_xlfn.XLOOKUP(Tabel1[[#This Row],[NLSfB]],OpnameTabel[NL-SfB],OpnameTabel[PPO3],"",0,1)&amp;""</f>
        <v/>
      </c>
      <c r="AK279" s="111" t="str">
        <f>IF((LEN(Tabel1[[#This Row],[PPO code 3]])&lt;1),"",_xlfn.XLOOKUP(Tabel1[[#This Row],[PPO code 3]],Activiteitenoverzicht[PO - code],Activiteitenoverzicht[Jaar- freq],0))</f>
        <v/>
      </c>
      <c r="AL279" s="121"/>
      <c r="AM279" s="122" t="str">
        <f>_xlfn.XLOOKUP(Tabel1[[#This Row],[NLSfB]],OpnameTabel[NL-SfB],OpnameTabel[PPO4],"",0,1)&amp;""</f>
        <v/>
      </c>
      <c r="AN279" s="111" t="str">
        <f>IF((LEN(Tabel1[[#This Row],[PPO code 4]])&lt;1),"",_xlfn.XLOOKUP(Tabel1[[#This Row],[PPO code 4]],Activiteitenoverzicht[PO - code],Activiteitenoverzicht[Jaar- freq],0))</f>
        <v/>
      </c>
      <c r="AO279" s="121"/>
      <c r="AP279" s="123">
        <f>IF(ISNUMBER(Tabel1[[#This Row],[Freq 1]]),Tabel1[[#This Row],[Freq 1]]*Tabel1[[#This Row],[Prijs 1]],0)</f>
        <v>0</v>
      </c>
      <c r="AQ279" s="124">
        <f>IF(ISNUMBER(Tabel1[[#This Row],[Freq 2]]),Tabel1[[#This Row],[Freq 2]]*Tabel1[[#This Row],[Prijs 2]],0)</f>
        <v>0</v>
      </c>
      <c r="AR279" s="124">
        <f>IF(ISNUMBER(Tabel1[[#This Row],[Freq 3]]),Tabel1[[#This Row],[Freq 3]]*Tabel1[[#This Row],[Prijs 3]],0)</f>
        <v>0</v>
      </c>
      <c r="AS279" s="124">
        <f>IF(ISNUMBER(Tabel1[[#This Row],[Freq 4]]),Tabel1[[#This Row],[Freq 4]]*Tabel1[[#This Row],[Prijs 4]],0)</f>
        <v>0</v>
      </c>
      <c r="AT279" s="125">
        <f>SUM(Tabel1[[#This Row],[Totaal 1]:[Totaal 4]])</f>
        <v>0</v>
      </c>
    </row>
    <row r="280" spans="1:46" ht="14.25" customHeight="1" x14ac:dyDescent="0.2">
      <c r="A280" s="113">
        <v>2</v>
      </c>
      <c r="B280" s="32" t="s">
        <v>357</v>
      </c>
      <c r="C280" s="111" t="s">
        <v>358</v>
      </c>
      <c r="D280" s="32" t="s">
        <v>70</v>
      </c>
      <c r="E280" s="32">
        <v>11465</v>
      </c>
      <c r="F280" s="32" t="s">
        <v>687</v>
      </c>
      <c r="G280" s="32" t="s">
        <v>300</v>
      </c>
      <c r="H280" s="112" t="str">
        <f>_xlfn.XLOOKUP(Tabel1[[#This Row],[NLSfB]],OpnameTabel[NL-SfB],OpnameTabel[Omschrijving],"",0,1)</f>
        <v>Afzuigventilator</v>
      </c>
      <c r="I280" s="32" t="str">
        <f>_xlfn.XLOOKUP(Tabel1[[#This Row],[NLSfB]],OpnameTabel[NL-SfB],OpnameTabel[Categorie],"",0,1)</f>
        <v>Luchtbehandeling</v>
      </c>
      <c r="J280" s="32" t="s">
        <v>402</v>
      </c>
      <c r="K280" s="32" t="s">
        <v>688</v>
      </c>
      <c r="L280" s="32">
        <v>1</v>
      </c>
      <c r="M280" s="32">
        <v>2004</v>
      </c>
      <c r="N280" s="32" t="s">
        <v>689</v>
      </c>
      <c r="O280" s="32" t="s">
        <v>690</v>
      </c>
      <c r="P280" s="32" t="str">
        <f>_xlfn.XLOOKUP(Tabel1[[#This Row],[NLSfB]],OpnameTabel[NL-SfB],OpnameTabel[Kenmerkvraag 4],"",0,1)&amp;""</f>
        <v>Max. debiet [m3/h]</v>
      </c>
      <c r="Q280" s="33" t="s">
        <v>77</v>
      </c>
      <c r="R280" s="33" t="str">
        <f>_xlfn.XLOOKUP(Tabel1[[#This Row],[NLSfB]],OpnameTabel[NL-SfB],OpnameTabel[Kenmerkvraag 5],"",0,1)&amp;""</f>
        <v>Opvoerhoogte [m]</v>
      </c>
      <c r="S280" s="33" t="s">
        <v>77</v>
      </c>
      <c r="T280" s="33" t="str">
        <f>_xlfn.XLOOKUP(Tabel1[[#This Row],[NLSfB]],OpnameTabel[NL-SfB],OpnameTabel[Kenmerkvraag 6],"",0,1)&amp;""</f>
        <v>Geluiddemper</v>
      </c>
      <c r="U280" s="33" t="s">
        <v>77</v>
      </c>
      <c r="V280" s="33" t="str">
        <f>_xlfn.XLOOKUP(Tabel1[[#This Row],[NLSfB]],OpnameTabel[NL-SfB],OpnameTabel[Kenmerkvraag 7],"",0,1)&amp;""</f>
        <v/>
      </c>
      <c r="X280" s="33" t="str">
        <f>_xlfn.XLOOKUP(Tabel1[[#This Row],[NLSfB]],OpnameTabel[NL-SfB],OpnameTabel[Kenmerkvraag 8],"",0,1)&amp;""</f>
        <v/>
      </c>
      <c r="Z280" s="33" t="str">
        <f>_xlfn.XLOOKUP(Tabel1[[#This Row],[NLSfB]],OpnameTabel[NL-SfB],OpnameTabel[Kenmerkvraag 9],"",0,1)&amp;""</f>
        <v/>
      </c>
      <c r="AB280" s="33" t="str">
        <f>_xlfn.XLOOKUP(Tabel1[[#This Row],[NLSfB]],OpnameTabel[NL-SfB],OpnameTabel[Kenmerkvraag 10],"",0,1)&amp;""</f>
        <v/>
      </c>
      <c r="AD280" s="120" t="str">
        <f>_xlfn.XLOOKUP(Tabel1[[#This Row],[NLSfB]],OpnameTabel[NL-SfB],OpnameTabel[PPO1],"",0,1)&amp;""</f>
        <v>LBH030-A2</v>
      </c>
      <c r="AE280" s="112">
        <f>IF((LEN(Tabel1[[#This Row],[PPO code 1]])&lt;1),"",_xlfn.XLOOKUP(Tabel1[[#This Row],[PPO code 1]],Activiteitenoverzicht[PO - code],Activiteitenoverzicht[Jaar- freq],0))</f>
        <v>1</v>
      </c>
      <c r="AF280" s="121"/>
      <c r="AG280" s="122" t="str">
        <f>_xlfn.XLOOKUP(Tabel1[[#This Row],[NLSfB]],OpnameTabel[NL-SfB],OpnameTabel[PPO2],"",0,1)&amp;""</f>
        <v/>
      </c>
      <c r="AH280" s="111" t="str">
        <f>IF((LEN(Tabel1[[#This Row],[PPO code 2]])&lt;1),"",_xlfn.XLOOKUP(Tabel1[[#This Row],[PPO code 2]],Activiteitenoverzicht[PO - code],Activiteitenoverzicht[Jaar- freq],0))</f>
        <v/>
      </c>
      <c r="AI280" s="121"/>
      <c r="AJ280" s="122" t="str">
        <f>_xlfn.XLOOKUP(Tabel1[[#This Row],[NLSfB]],OpnameTabel[NL-SfB],OpnameTabel[PPO3],"",0,1)&amp;""</f>
        <v/>
      </c>
      <c r="AK280" s="111" t="str">
        <f>IF((LEN(Tabel1[[#This Row],[PPO code 3]])&lt;1),"",_xlfn.XLOOKUP(Tabel1[[#This Row],[PPO code 3]],Activiteitenoverzicht[PO - code],Activiteitenoverzicht[Jaar- freq],0))</f>
        <v/>
      </c>
      <c r="AL280" s="121"/>
      <c r="AM280" s="122" t="str">
        <f>_xlfn.XLOOKUP(Tabel1[[#This Row],[NLSfB]],OpnameTabel[NL-SfB],OpnameTabel[PPO4],"",0,1)&amp;""</f>
        <v/>
      </c>
      <c r="AN280" s="111" t="str">
        <f>IF((LEN(Tabel1[[#This Row],[PPO code 4]])&lt;1),"",_xlfn.XLOOKUP(Tabel1[[#This Row],[PPO code 4]],Activiteitenoverzicht[PO - code],Activiteitenoverzicht[Jaar- freq],0))</f>
        <v/>
      </c>
      <c r="AO280" s="121"/>
      <c r="AP280" s="123">
        <f>IF(ISNUMBER(Tabel1[[#This Row],[Freq 1]]),Tabel1[[#This Row],[Freq 1]]*Tabel1[[#This Row],[Prijs 1]],0)</f>
        <v>0</v>
      </c>
      <c r="AQ280" s="124">
        <f>IF(ISNUMBER(Tabel1[[#This Row],[Freq 2]]),Tabel1[[#This Row],[Freq 2]]*Tabel1[[#This Row],[Prijs 2]],0)</f>
        <v>0</v>
      </c>
      <c r="AR280" s="124">
        <f>IF(ISNUMBER(Tabel1[[#This Row],[Freq 3]]),Tabel1[[#This Row],[Freq 3]]*Tabel1[[#This Row],[Prijs 3]],0)</f>
        <v>0</v>
      </c>
      <c r="AS280" s="124">
        <f>IF(ISNUMBER(Tabel1[[#This Row],[Freq 4]]),Tabel1[[#This Row],[Freq 4]]*Tabel1[[#This Row],[Prijs 4]],0)</f>
        <v>0</v>
      </c>
      <c r="AT280" s="125">
        <f>SUM(Tabel1[[#This Row],[Totaal 1]:[Totaal 4]])</f>
        <v>0</v>
      </c>
    </row>
    <row r="281" spans="1:46" ht="14.25" customHeight="1" x14ac:dyDescent="0.2">
      <c r="A281" s="113">
        <v>2</v>
      </c>
      <c r="B281" s="32" t="s">
        <v>357</v>
      </c>
      <c r="C281" s="111" t="s">
        <v>358</v>
      </c>
      <c r="D281" s="32" t="s">
        <v>70</v>
      </c>
      <c r="E281" s="32">
        <v>11465</v>
      </c>
      <c r="F281" s="32" t="s">
        <v>691</v>
      </c>
      <c r="G281" s="32" t="s">
        <v>300</v>
      </c>
      <c r="H281" s="112" t="str">
        <f>_xlfn.XLOOKUP(Tabel1[[#This Row],[NLSfB]],OpnameTabel[NL-SfB],OpnameTabel[Omschrijving],"",0,1)</f>
        <v>Afzuigventilator</v>
      </c>
      <c r="I281" s="32" t="str">
        <f>_xlfn.XLOOKUP(Tabel1[[#This Row],[NLSfB]],OpnameTabel[NL-SfB],OpnameTabel[Categorie],"",0,1)</f>
        <v>Luchtbehandeling</v>
      </c>
      <c r="J281" s="32" t="s">
        <v>107</v>
      </c>
      <c r="K281" s="32" t="s">
        <v>692</v>
      </c>
      <c r="L281" s="32">
        <v>1</v>
      </c>
      <c r="M281" s="32">
        <v>1985</v>
      </c>
      <c r="N281" s="32" t="s">
        <v>693</v>
      </c>
      <c r="O281" s="32" t="s">
        <v>694</v>
      </c>
      <c r="P281" s="32" t="str">
        <f>_xlfn.XLOOKUP(Tabel1[[#This Row],[NLSfB]],OpnameTabel[NL-SfB],OpnameTabel[Kenmerkvraag 4],"",0,1)&amp;""</f>
        <v>Max. debiet [m3/h]</v>
      </c>
      <c r="Q281" s="33" t="s">
        <v>77</v>
      </c>
      <c r="R281" s="33" t="str">
        <f>_xlfn.XLOOKUP(Tabel1[[#This Row],[NLSfB]],OpnameTabel[NL-SfB],OpnameTabel[Kenmerkvraag 5],"",0,1)&amp;""</f>
        <v>Opvoerhoogte [m]</v>
      </c>
      <c r="S281" s="33" t="s">
        <v>77</v>
      </c>
      <c r="T281" s="33" t="str">
        <f>_xlfn.XLOOKUP(Tabel1[[#This Row],[NLSfB]],OpnameTabel[NL-SfB],OpnameTabel[Kenmerkvraag 6],"",0,1)&amp;""</f>
        <v>Geluiddemper</v>
      </c>
      <c r="U281" s="33" t="s">
        <v>77</v>
      </c>
      <c r="V281" s="33" t="str">
        <f>_xlfn.XLOOKUP(Tabel1[[#This Row],[NLSfB]],OpnameTabel[NL-SfB],OpnameTabel[Kenmerkvraag 7],"",0,1)&amp;""</f>
        <v/>
      </c>
      <c r="X281" s="33" t="str">
        <f>_xlfn.XLOOKUP(Tabel1[[#This Row],[NLSfB]],OpnameTabel[NL-SfB],OpnameTabel[Kenmerkvraag 8],"",0,1)&amp;""</f>
        <v/>
      </c>
      <c r="Z281" s="33" t="str">
        <f>_xlfn.XLOOKUP(Tabel1[[#This Row],[NLSfB]],OpnameTabel[NL-SfB],OpnameTabel[Kenmerkvraag 9],"",0,1)&amp;""</f>
        <v/>
      </c>
      <c r="AB281" s="33" t="str">
        <f>_xlfn.XLOOKUP(Tabel1[[#This Row],[NLSfB]],OpnameTabel[NL-SfB],OpnameTabel[Kenmerkvraag 10],"",0,1)&amp;""</f>
        <v/>
      </c>
      <c r="AD281" s="120" t="str">
        <f>_xlfn.XLOOKUP(Tabel1[[#This Row],[NLSfB]],OpnameTabel[NL-SfB],OpnameTabel[PPO1],"",0,1)&amp;""</f>
        <v>LBH030-A2</v>
      </c>
      <c r="AE281" s="112">
        <f>IF((LEN(Tabel1[[#This Row],[PPO code 1]])&lt;1),"",_xlfn.XLOOKUP(Tabel1[[#This Row],[PPO code 1]],Activiteitenoverzicht[PO - code],Activiteitenoverzicht[Jaar- freq],0))</f>
        <v>1</v>
      </c>
      <c r="AF281" s="121"/>
      <c r="AG281" s="122" t="str">
        <f>_xlfn.XLOOKUP(Tabel1[[#This Row],[NLSfB]],OpnameTabel[NL-SfB],OpnameTabel[PPO2],"",0,1)&amp;""</f>
        <v/>
      </c>
      <c r="AH281" s="111" t="str">
        <f>IF((LEN(Tabel1[[#This Row],[PPO code 2]])&lt;1),"",_xlfn.XLOOKUP(Tabel1[[#This Row],[PPO code 2]],Activiteitenoverzicht[PO - code],Activiteitenoverzicht[Jaar- freq],0))</f>
        <v/>
      </c>
      <c r="AI281" s="121"/>
      <c r="AJ281" s="122" t="str">
        <f>_xlfn.XLOOKUP(Tabel1[[#This Row],[NLSfB]],OpnameTabel[NL-SfB],OpnameTabel[PPO3],"",0,1)&amp;""</f>
        <v/>
      </c>
      <c r="AK281" s="111" t="str">
        <f>IF((LEN(Tabel1[[#This Row],[PPO code 3]])&lt;1),"",_xlfn.XLOOKUP(Tabel1[[#This Row],[PPO code 3]],Activiteitenoverzicht[PO - code],Activiteitenoverzicht[Jaar- freq],0))</f>
        <v/>
      </c>
      <c r="AL281" s="121"/>
      <c r="AM281" s="122" t="str">
        <f>_xlfn.XLOOKUP(Tabel1[[#This Row],[NLSfB]],OpnameTabel[NL-SfB],OpnameTabel[PPO4],"",0,1)&amp;""</f>
        <v/>
      </c>
      <c r="AN281" s="111" t="str">
        <f>IF((LEN(Tabel1[[#This Row],[PPO code 4]])&lt;1),"",_xlfn.XLOOKUP(Tabel1[[#This Row],[PPO code 4]],Activiteitenoverzicht[PO - code],Activiteitenoverzicht[Jaar- freq],0))</f>
        <v/>
      </c>
      <c r="AO281" s="121"/>
      <c r="AP281" s="123">
        <f>IF(ISNUMBER(Tabel1[[#This Row],[Freq 1]]),Tabel1[[#This Row],[Freq 1]]*Tabel1[[#This Row],[Prijs 1]],0)</f>
        <v>0</v>
      </c>
      <c r="AQ281" s="124">
        <f>IF(ISNUMBER(Tabel1[[#This Row],[Freq 2]]),Tabel1[[#This Row],[Freq 2]]*Tabel1[[#This Row],[Prijs 2]],0)</f>
        <v>0</v>
      </c>
      <c r="AR281" s="124">
        <f>IF(ISNUMBER(Tabel1[[#This Row],[Freq 3]]),Tabel1[[#This Row],[Freq 3]]*Tabel1[[#This Row],[Prijs 3]],0)</f>
        <v>0</v>
      </c>
      <c r="AS281" s="124">
        <f>IF(ISNUMBER(Tabel1[[#This Row],[Freq 4]]),Tabel1[[#This Row],[Freq 4]]*Tabel1[[#This Row],[Prijs 4]],0)</f>
        <v>0</v>
      </c>
      <c r="AT281" s="125">
        <f>SUM(Tabel1[[#This Row],[Totaal 1]:[Totaal 4]])</f>
        <v>0</v>
      </c>
    </row>
    <row r="282" spans="1:46" ht="14.25" customHeight="1" x14ac:dyDescent="0.2">
      <c r="A282" s="113">
        <v>2</v>
      </c>
      <c r="B282" s="32" t="s">
        <v>357</v>
      </c>
      <c r="C282" s="111" t="s">
        <v>358</v>
      </c>
      <c r="D282" s="32" t="s">
        <v>70</v>
      </c>
      <c r="E282" s="32">
        <v>11465</v>
      </c>
      <c r="F282" s="32" t="s">
        <v>695</v>
      </c>
      <c r="G282" s="32" t="s">
        <v>300</v>
      </c>
      <c r="H282" s="112" t="str">
        <f>_xlfn.XLOOKUP(Tabel1[[#This Row],[NLSfB]],OpnameTabel[NL-SfB],OpnameTabel[Omschrijving],"",0,1)</f>
        <v>Afzuigventilator</v>
      </c>
      <c r="I282" s="32" t="str">
        <f>_xlfn.XLOOKUP(Tabel1[[#This Row],[NLSfB]],OpnameTabel[NL-SfB],OpnameTabel[Categorie],"",0,1)</f>
        <v>Luchtbehandeling</v>
      </c>
      <c r="J282" s="32" t="s">
        <v>382</v>
      </c>
      <c r="K282" s="32" t="s">
        <v>637</v>
      </c>
      <c r="L282" s="32">
        <v>2</v>
      </c>
      <c r="M282" s="32">
        <v>2021</v>
      </c>
      <c r="N282" s="32" t="s">
        <v>696</v>
      </c>
      <c r="O282" s="32" t="s">
        <v>77</v>
      </c>
      <c r="P282" s="32" t="str">
        <f>_xlfn.XLOOKUP(Tabel1[[#This Row],[NLSfB]],OpnameTabel[NL-SfB],OpnameTabel[Kenmerkvraag 4],"",0,1)&amp;""</f>
        <v>Max. debiet [m3/h]</v>
      </c>
      <c r="Q282" s="33" t="s">
        <v>77</v>
      </c>
      <c r="R282" s="33" t="str">
        <f>_xlfn.XLOOKUP(Tabel1[[#This Row],[NLSfB]],OpnameTabel[NL-SfB],OpnameTabel[Kenmerkvraag 5],"",0,1)&amp;""</f>
        <v>Opvoerhoogte [m]</v>
      </c>
      <c r="S282" s="33" t="s">
        <v>77</v>
      </c>
      <c r="T282" s="33" t="str">
        <f>_xlfn.XLOOKUP(Tabel1[[#This Row],[NLSfB]],OpnameTabel[NL-SfB],OpnameTabel[Kenmerkvraag 6],"",0,1)&amp;""</f>
        <v>Geluiddemper</v>
      </c>
      <c r="U282" s="33" t="s">
        <v>77</v>
      </c>
      <c r="V282" s="33" t="str">
        <f>_xlfn.XLOOKUP(Tabel1[[#This Row],[NLSfB]],OpnameTabel[NL-SfB],OpnameTabel[Kenmerkvraag 7],"",0,1)&amp;""</f>
        <v/>
      </c>
      <c r="X282" s="33" t="str">
        <f>_xlfn.XLOOKUP(Tabel1[[#This Row],[NLSfB]],OpnameTabel[NL-SfB],OpnameTabel[Kenmerkvraag 8],"",0,1)&amp;""</f>
        <v/>
      </c>
      <c r="Z282" s="33" t="str">
        <f>_xlfn.XLOOKUP(Tabel1[[#This Row],[NLSfB]],OpnameTabel[NL-SfB],OpnameTabel[Kenmerkvraag 9],"",0,1)&amp;""</f>
        <v/>
      </c>
      <c r="AB282" s="33" t="str">
        <f>_xlfn.XLOOKUP(Tabel1[[#This Row],[NLSfB]],OpnameTabel[NL-SfB],OpnameTabel[Kenmerkvraag 10],"",0,1)&amp;""</f>
        <v/>
      </c>
      <c r="AD282" s="120" t="str">
        <f>_xlfn.XLOOKUP(Tabel1[[#This Row],[NLSfB]],OpnameTabel[NL-SfB],OpnameTabel[PPO1],"",0,1)&amp;""</f>
        <v>LBH030-A2</v>
      </c>
      <c r="AE282" s="112">
        <f>IF((LEN(Tabel1[[#This Row],[PPO code 1]])&lt;1),"",_xlfn.XLOOKUP(Tabel1[[#This Row],[PPO code 1]],Activiteitenoverzicht[PO - code],Activiteitenoverzicht[Jaar- freq],0))</f>
        <v>1</v>
      </c>
      <c r="AF282" s="121"/>
      <c r="AG282" s="122" t="str">
        <f>_xlfn.XLOOKUP(Tabel1[[#This Row],[NLSfB]],OpnameTabel[NL-SfB],OpnameTabel[PPO2],"",0,1)&amp;""</f>
        <v/>
      </c>
      <c r="AH282" s="111" t="str">
        <f>IF((LEN(Tabel1[[#This Row],[PPO code 2]])&lt;1),"",_xlfn.XLOOKUP(Tabel1[[#This Row],[PPO code 2]],Activiteitenoverzicht[PO - code],Activiteitenoverzicht[Jaar- freq],0))</f>
        <v/>
      </c>
      <c r="AI282" s="121"/>
      <c r="AJ282" s="122" t="str">
        <f>_xlfn.XLOOKUP(Tabel1[[#This Row],[NLSfB]],OpnameTabel[NL-SfB],OpnameTabel[PPO3],"",0,1)&amp;""</f>
        <v/>
      </c>
      <c r="AK282" s="111" t="str">
        <f>IF((LEN(Tabel1[[#This Row],[PPO code 3]])&lt;1),"",_xlfn.XLOOKUP(Tabel1[[#This Row],[PPO code 3]],Activiteitenoverzicht[PO - code],Activiteitenoverzicht[Jaar- freq],0))</f>
        <v/>
      </c>
      <c r="AL282" s="121"/>
      <c r="AM282" s="122" t="str">
        <f>_xlfn.XLOOKUP(Tabel1[[#This Row],[NLSfB]],OpnameTabel[NL-SfB],OpnameTabel[PPO4],"",0,1)&amp;""</f>
        <v/>
      </c>
      <c r="AN282" s="111" t="str">
        <f>IF((LEN(Tabel1[[#This Row],[PPO code 4]])&lt;1),"",_xlfn.XLOOKUP(Tabel1[[#This Row],[PPO code 4]],Activiteitenoverzicht[PO - code],Activiteitenoverzicht[Jaar- freq],0))</f>
        <v/>
      </c>
      <c r="AO282" s="121"/>
      <c r="AP282" s="123">
        <f>IF(ISNUMBER(Tabel1[[#This Row],[Freq 1]]),Tabel1[[#This Row],[Freq 1]]*Tabel1[[#This Row],[Prijs 1]],0)</f>
        <v>0</v>
      </c>
      <c r="AQ282" s="124">
        <f>IF(ISNUMBER(Tabel1[[#This Row],[Freq 2]]),Tabel1[[#This Row],[Freq 2]]*Tabel1[[#This Row],[Prijs 2]],0)</f>
        <v>0</v>
      </c>
      <c r="AR282" s="124">
        <f>IF(ISNUMBER(Tabel1[[#This Row],[Freq 3]]),Tabel1[[#This Row],[Freq 3]]*Tabel1[[#This Row],[Prijs 3]],0)</f>
        <v>0</v>
      </c>
      <c r="AS282" s="124">
        <f>IF(ISNUMBER(Tabel1[[#This Row],[Freq 4]]),Tabel1[[#This Row],[Freq 4]]*Tabel1[[#This Row],[Prijs 4]],0)</f>
        <v>0</v>
      </c>
      <c r="AT282" s="125">
        <f>SUM(Tabel1[[#This Row],[Totaal 1]:[Totaal 4]])</f>
        <v>0</v>
      </c>
    </row>
    <row r="283" spans="1:46" ht="14.25" customHeight="1" x14ac:dyDescent="0.2">
      <c r="A283" s="113">
        <v>2</v>
      </c>
      <c r="B283" s="32" t="s">
        <v>357</v>
      </c>
      <c r="C283" s="111" t="s">
        <v>358</v>
      </c>
      <c r="D283" s="32" t="s">
        <v>70</v>
      </c>
      <c r="E283" s="32">
        <v>11465</v>
      </c>
      <c r="F283" s="32" t="s">
        <v>697</v>
      </c>
      <c r="G283" s="32" t="s">
        <v>296</v>
      </c>
      <c r="H283" s="112" t="str">
        <f>_xlfn.XLOOKUP(Tabel1[[#This Row],[NLSfB]],OpnameTabel[NL-SfB],OpnameTabel[Omschrijving],"",0,1)</f>
        <v>Waterpomp warmtapwater</v>
      </c>
      <c r="I283" s="32" t="str">
        <f>_xlfn.XLOOKUP(Tabel1[[#This Row],[NLSfB]],OpnameTabel[NL-SfB],OpnameTabel[Categorie],"",0,1)</f>
        <v>Water</v>
      </c>
      <c r="J283" s="32" t="s">
        <v>107</v>
      </c>
      <c r="L283" s="32">
        <v>1</v>
      </c>
      <c r="M283" s="32">
        <v>2012</v>
      </c>
      <c r="N283" s="32" t="s">
        <v>297</v>
      </c>
      <c r="O283" s="32" t="s">
        <v>698</v>
      </c>
      <c r="P283" s="32" t="str">
        <f>_xlfn.XLOOKUP(Tabel1[[#This Row],[NLSfB]],OpnameTabel[NL-SfB],OpnameTabel[Kenmerkvraag 4],"",0,1)&amp;""</f>
        <v>Max. debiet [m3/h]</v>
      </c>
      <c r="Q283" s="33" t="s">
        <v>77</v>
      </c>
      <c r="R283" s="33" t="str">
        <f>_xlfn.XLOOKUP(Tabel1[[#This Row],[NLSfB]],OpnameTabel[NL-SfB],OpnameTabel[Kenmerkvraag 5],"",0,1)&amp;""</f>
        <v>Opvoerhoogte [kPa]</v>
      </c>
      <c r="S283" s="33" t="s">
        <v>77</v>
      </c>
      <c r="T283" s="33" t="str">
        <f>_xlfn.XLOOKUP(Tabel1[[#This Row],[NLSfB]],OpnameTabel[NL-SfB],OpnameTabel[Kenmerkvraag 6],"",0,1)&amp;""</f>
        <v/>
      </c>
      <c r="V283" s="33" t="str">
        <f>_xlfn.XLOOKUP(Tabel1[[#This Row],[NLSfB]],OpnameTabel[NL-SfB],OpnameTabel[Kenmerkvraag 7],"",0,1)&amp;""</f>
        <v/>
      </c>
      <c r="X283" s="33" t="str">
        <f>_xlfn.XLOOKUP(Tabel1[[#This Row],[NLSfB]],OpnameTabel[NL-SfB],OpnameTabel[Kenmerkvraag 8],"",0,1)&amp;""</f>
        <v/>
      </c>
      <c r="Z283" s="33" t="str">
        <f>_xlfn.XLOOKUP(Tabel1[[#This Row],[NLSfB]],OpnameTabel[NL-SfB],OpnameTabel[Kenmerkvraag 9],"",0,1)&amp;""</f>
        <v/>
      </c>
      <c r="AB283" s="33" t="str">
        <f>_xlfn.XLOOKUP(Tabel1[[#This Row],[NLSfB]],OpnameTabel[NL-SfB],OpnameTabel[Kenmerkvraag 10],"",0,1)&amp;""</f>
        <v/>
      </c>
      <c r="AD283" s="120" t="str">
        <f>_xlfn.XLOOKUP(Tabel1[[#This Row],[NLSfB]],OpnameTabel[NL-SfB],OpnameTabel[PPO1],"",0,1)&amp;""</f>
        <v>WTR100-A</v>
      </c>
      <c r="AE283" s="112">
        <f>IF((LEN(Tabel1[[#This Row],[PPO code 1]])&lt;1),"",_xlfn.XLOOKUP(Tabel1[[#This Row],[PPO code 1]],Activiteitenoverzicht[PO - code],Activiteitenoverzicht[Jaar- freq],0))</f>
        <v>1</v>
      </c>
      <c r="AF283" s="121"/>
      <c r="AG283" s="122" t="str">
        <f>_xlfn.XLOOKUP(Tabel1[[#This Row],[NLSfB]],OpnameTabel[NL-SfB],OpnameTabel[PPO2],"",0,1)&amp;""</f>
        <v/>
      </c>
      <c r="AH283" s="111" t="str">
        <f>IF((LEN(Tabel1[[#This Row],[PPO code 2]])&lt;1),"",_xlfn.XLOOKUP(Tabel1[[#This Row],[PPO code 2]],Activiteitenoverzicht[PO - code],Activiteitenoverzicht[Jaar- freq],0))</f>
        <v/>
      </c>
      <c r="AI283" s="121"/>
      <c r="AJ283" s="122" t="str">
        <f>_xlfn.XLOOKUP(Tabel1[[#This Row],[NLSfB]],OpnameTabel[NL-SfB],OpnameTabel[PPO3],"",0,1)&amp;""</f>
        <v/>
      </c>
      <c r="AK283" s="111" t="str">
        <f>IF((LEN(Tabel1[[#This Row],[PPO code 3]])&lt;1),"",_xlfn.XLOOKUP(Tabel1[[#This Row],[PPO code 3]],Activiteitenoverzicht[PO - code],Activiteitenoverzicht[Jaar- freq],0))</f>
        <v/>
      </c>
      <c r="AL283" s="121"/>
      <c r="AM283" s="122" t="str">
        <f>_xlfn.XLOOKUP(Tabel1[[#This Row],[NLSfB]],OpnameTabel[NL-SfB],OpnameTabel[PPO4],"",0,1)&amp;""</f>
        <v/>
      </c>
      <c r="AN283" s="111" t="str">
        <f>IF((LEN(Tabel1[[#This Row],[PPO code 4]])&lt;1),"",_xlfn.XLOOKUP(Tabel1[[#This Row],[PPO code 4]],Activiteitenoverzicht[PO - code],Activiteitenoverzicht[Jaar- freq],0))</f>
        <v/>
      </c>
      <c r="AO283" s="121"/>
      <c r="AP283" s="123">
        <f>IF(ISNUMBER(Tabel1[[#This Row],[Freq 1]]),Tabel1[[#This Row],[Freq 1]]*Tabel1[[#This Row],[Prijs 1]],0)</f>
        <v>0</v>
      </c>
      <c r="AQ283" s="124">
        <f>IF(ISNUMBER(Tabel1[[#This Row],[Freq 2]]),Tabel1[[#This Row],[Freq 2]]*Tabel1[[#This Row],[Prijs 2]],0)</f>
        <v>0</v>
      </c>
      <c r="AR283" s="124">
        <f>IF(ISNUMBER(Tabel1[[#This Row],[Freq 3]]),Tabel1[[#This Row],[Freq 3]]*Tabel1[[#This Row],[Prijs 3]],0)</f>
        <v>0</v>
      </c>
      <c r="AS283" s="124">
        <f>IF(ISNUMBER(Tabel1[[#This Row],[Freq 4]]),Tabel1[[#This Row],[Freq 4]]*Tabel1[[#This Row],[Prijs 4]],0)</f>
        <v>0</v>
      </c>
      <c r="AT283" s="125">
        <f>SUM(Tabel1[[#This Row],[Totaal 1]:[Totaal 4]])</f>
        <v>0</v>
      </c>
    </row>
    <row r="284" spans="1:46" ht="14.25" customHeight="1" x14ac:dyDescent="0.2">
      <c r="A284" s="113">
        <v>2</v>
      </c>
      <c r="B284" s="32" t="s">
        <v>357</v>
      </c>
      <c r="C284" s="111" t="s">
        <v>358</v>
      </c>
      <c r="D284" s="32" t="s">
        <v>70</v>
      </c>
      <c r="E284" s="32">
        <v>11465</v>
      </c>
      <c r="F284" s="32" t="s">
        <v>699</v>
      </c>
      <c r="G284" s="32" t="s">
        <v>334</v>
      </c>
      <c r="H284" s="112" t="str">
        <f>_xlfn.XLOOKUP(Tabel1[[#This Row],[NLSfB]],OpnameTabel[NL-SfB],OpnameTabel[Omschrijving],"",0,1)</f>
        <v>Luchtzak</v>
      </c>
      <c r="I284" s="32" t="str">
        <f>_xlfn.XLOOKUP(Tabel1[[#This Row],[NLSfB]],OpnameTabel[NL-SfB],OpnameTabel[Categorie],"",0,1)</f>
        <v>Luchtbehandeling</v>
      </c>
      <c r="J284" s="32" t="s">
        <v>382</v>
      </c>
      <c r="L284" s="32">
        <v>1</v>
      </c>
      <c r="M284" s="32">
        <v>2021</v>
      </c>
      <c r="N284" s="32" t="s">
        <v>77</v>
      </c>
      <c r="O284" s="32" t="s">
        <v>77</v>
      </c>
      <c r="P284" s="32" t="str">
        <f>_xlfn.XLOOKUP(Tabel1[[#This Row],[NLSfB]],OpnameTabel[NL-SfB],OpnameTabel[Kenmerkvraag 4],"",0,1)&amp;""</f>
        <v>Lengte [m1]</v>
      </c>
      <c r="Q284" s="33">
        <v>82</v>
      </c>
      <c r="R284" s="33" t="str">
        <f>_xlfn.XLOOKUP(Tabel1[[#This Row],[NLSfB]],OpnameTabel[NL-SfB],OpnameTabel[Kenmerkvraag 5],"",0,1)&amp;""</f>
        <v>Vorm</v>
      </c>
      <c r="S284" s="33" t="s">
        <v>77</v>
      </c>
      <c r="T284" s="33" t="str">
        <f>_xlfn.XLOOKUP(Tabel1[[#This Row],[NLSfB]],OpnameTabel[NL-SfB],OpnameTabel[Kenmerkvraag 6],"",0,1)&amp;""</f>
        <v>Montagewijze</v>
      </c>
      <c r="U284" s="33" t="s">
        <v>77</v>
      </c>
      <c r="V284" s="33" t="str">
        <f>_xlfn.XLOOKUP(Tabel1[[#This Row],[NLSfB]],OpnameTabel[NL-SfB],OpnameTabel[Kenmerkvraag 7],"",0,1)&amp;""</f>
        <v/>
      </c>
      <c r="X284" s="33" t="str">
        <f>_xlfn.XLOOKUP(Tabel1[[#This Row],[NLSfB]],OpnameTabel[NL-SfB],OpnameTabel[Kenmerkvraag 8],"",0,1)&amp;""</f>
        <v/>
      </c>
      <c r="Z284" s="33" t="str">
        <f>_xlfn.XLOOKUP(Tabel1[[#This Row],[NLSfB]],OpnameTabel[NL-SfB],OpnameTabel[Kenmerkvraag 9],"",0,1)&amp;""</f>
        <v/>
      </c>
      <c r="AB284" s="33" t="str">
        <f>_xlfn.XLOOKUP(Tabel1[[#This Row],[NLSfB]],OpnameTabel[NL-SfB],OpnameTabel[Kenmerkvraag 10],"",0,1)&amp;""</f>
        <v/>
      </c>
      <c r="AD284" s="120" t="str">
        <f>_xlfn.XLOOKUP(Tabel1[[#This Row],[NLSfB]],OpnameTabel[NL-SfB],OpnameTabel[PPO1],"",0,1)&amp;""</f>
        <v/>
      </c>
      <c r="AE284" s="112" t="str">
        <f>IF((LEN(Tabel1[[#This Row],[PPO code 1]])&lt;1),"",_xlfn.XLOOKUP(Tabel1[[#This Row],[PPO code 1]],Activiteitenoverzicht[PO - code],Activiteitenoverzicht[Jaar- freq],0))</f>
        <v/>
      </c>
      <c r="AF284" s="121"/>
      <c r="AG284" s="122" t="str">
        <f>_xlfn.XLOOKUP(Tabel1[[#This Row],[NLSfB]],OpnameTabel[NL-SfB],OpnameTabel[PPO2],"",0,1)&amp;""</f>
        <v/>
      </c>
      <c r="AH284" s="111" t="str">
        <f>IF((LEN(Tabel1[[#This Row],[PPO code 2]])&lt;1),"",_xlfn.XLOOKUP(Tabel1[[#This Row],[PPO code 2]],Activiteitenoverzicht[PO - code],Activiteitenoverzicht[Jaar- freq],0))</f>
        <v/>
      </c>
      <c r="AI284" s="121"/>
      <c r="AJ284" s="122" t="str">
        <f>_xlfn.XLOOKUP(Tabel1[[#This Row],[NLSfB]],OpnameTabel[NL-SfB],OpnameTabel[PPO3],"",0,1)&amp;""</f>
        <v/>
      </c>
      <c r="AK284" s="111" t="str">
        <f>IF((LEN(Tabel1[[#This Row],[PPO code 3]])&lt;1),"",_xlfn.XLOOKUP(Tabel1[[#This Row],[PPO code 3]],Activiteitenoverzicht[PO - code],Activiteitenoverzicht[Jaar- freq],0))</f>
        <v/>
      </c>
      <c r="AL284" s="121"/>
      <c r="AM284" s="122" t="str">
        <f>_xlfn.XLOOKUP(Tabel1[[#This Row],[NLSfB]],OpnameTabel[NL-SfB],OpnameTabel[PPO4],"",0,1)&amp;""</f>
        <v/>
      </c>
      <c r="AN284" s="111" t="str">
        <f>IF((LEN(Tabel1[[#This Row],[PPO code 4]])&lt;1),"",_xlfn.XLOOKUP(Tabel1[[#This Row],[PPO code 4]],Activiteitenoverzicht[PO - code],Activiteitenoverzicht[Jaar- freq],0))</f>
        <v/>
      </c>
      <c r="AO284" s="121"/>
      <c r="AP284" s="123">
        <f>IF(ISNUMBER(Tabel1[[#This Row],[Freq 1]]),Tabel1[[#This Row],[Freq 1]]*Tabel1[[#This Row],[Prijs 1]],0)</f>
        <v>0</v>
      </c>
      <c r="AQ284" s="124">
        <f>IF(ISNUMBER(Tabel1[[#This Row],[Freq 2]]),Tabel1[[#This Row],[Freq 2]]*Tabel1[[#This Row],[Prijs 2]],0)</f>
        <v>0</v>
      </c>
      <c r="AR284" s="124">
        <f>IF(ISNUMBER(Tabel1[[#This Row],[Freq 3]]),Tabel1[[#This Row],[Freq 3]]*Tabel1[[#This Row],[Prijs 3]],0)</f>
        <v>0</v>
      </c>
      <c r="AS284" s="124">
        <f>IF(ISNUMBER(Tabel1[[#This Row],[Freq 4]]),Tabel1[[#This Row],[Freq 4]]*Tabel1[[#This Row],[Prijs 4]],0)</f>
        <v>0</v>
      </c>
      <c r="AT284" s="125">
        <f>SUM(Tabel1[[#This Row],[Totaal 1]:[Totaal 4]])</f>
        <v>0</v>
      </c>
    </row>
    <row r="285" spans="1:46" ht="14.25" customHeight="1" x14ac:dyDescent="0.2">
      <c r="A285" s="113">
        <v>2</v>
      </c>
      <c r="B285" s="32" t="s">
        <v>357</v>
      </c>
      <c r="C285" s="111" t="s">
        <v>358</v>
      </c>
      <c r="D285" s="32" t="s">
        <v>70</v>
      </c>
      <c r="E285" s="32">
        <v>11465</v>
      </c>
      <c r="F285" s="32" t="s">
        <v>700</v>
      </c>
      <c r="G285" s="32" t="s">
        <v>334</v>
      </c>
      <c r="H285" s="112" t="str">
        <f>_xlfn.XLOOKUP(Tabel1[[#This Row],[NLSfB]],OpnameTabel[NL-SfB],OpnameTabel[Omschrijving],"",0,1)</f>
        <v>Luchtzak</v>
      </c>
      <c r="I285" s="32" t="str">
        <f>_xlfn.XLOOKUP(Tabel1[[#This Row],[NLSfB]],OpnameTabel[NL-SfB],OpnameTabel[Categorie],"",0,1)</f>
        <v>Luchtbehandeling</v>
      </c>
      <c r="J285" s="32" t="s">
        <v>395</v>
      </c>
      <c r="L285" s="32">
        <v>1</v>
      </c>
      <c r="M285" s="32">
        <v>2021</v>
      </c>
      <c r="N285" s="32" t="s">
        <v>77</v>
      </c>
      <c r="O285" s="32" t="s">
        <v>77</v>
      </c>
      <c r="P285" s="32" t="str">
        <f>_xlfn.XLOOKUP(Tabel1[[#This Row],[NLSfB]],OpnameTabel[NL-SfB],OpnameTabel[Kenmerkvraag 4],"",0,1)&amp;""</f>
        <v>Lengte [m1]</v>
      </c>
      <c r="Q285" s="33">
        <v>74</v>
      </c>
      <c r="R285" s="33" t="str">
        <f>_xlfn.XLOOKUP(Tabel1[[#This Row],[NLSfB]],OpnameTabel[NL-SfB],OpnameTabel[Kenmerkvraag 5],"",0,1)&amp;""</f>
        <v>Vorm</v>
      </c>
      <c r="S285" s="33" t="s">
        <v>77</v>
      </c>
      <c r="T285" s="33" t="str">
        <f>_xlfn.XLOOKUP(Tabel1[[#This Row],[NLSfB]],OpnameTabel[NL-SfB],OpnameTabel[Kenmerkvraag 6],"",0,1)&amp;""</f>
        <v>Montagewijze</v>
      </c>
      <c r="U285" s="33" t="s">
        <v>77</v>
      </c>
      <c r="V285" s="33" t="str">
        <f>_xlfn.XLOOKUP(Tabel1[[#This Row],[NLSfB]],OpnameTabel[NL-SfB],OpnameTabel[Kenmerkvraag 7],"",0,1)&amp;""</f>
        <v/>
      </c>
      <c r="X285" s="33" t="str">
        <f>_xlfn.XLOOKUP(Tabel1[[#This Row],[NLSfB]],OpnameTabel[NL-SfB],OpnameTabel[Kenmerkvraag 8],"",0,1)&amp;""</f>
        <v/>
      </c>
      <c r="Z285" s="33" t="str">
        <f>_xlfn.XLOOKUP(Tabel1[[#This Row],[NLSfB]],OpnameTabel[NL-SfB],OpnameTabel[Kenmerkvraag 9],"",0,1)&amp;""</f>
        <v/>
      </c>
      <c r="AB285" s="33" t="str">
        <f>_xlfn.XLOOKUP(Tabel1[[#This Row],[NLSfB]],OpnameTabel[NL-SfB],OpnameTabel[Kenmerkvraag 10],"",0,1)&amp;""</f>
        <v/>
      </c>
      <c r="AD285" s="120" t="str">
        <f>_xlfn.XLOOKUP(Tabel1[[#This Row],[NLSfB]],OpnameTabel[NL-SfB],OpnameTabel[PPO1],"",0,1)&amp;""</f>
        <v/>
      </c>
      <c r="AE285" s="112" t="str">
        <f>IF((LEN(Tabel1[[#This Row],[PPO code 1]])&lt;1),"",_xlfn.XLOOKUP(Tabel1[[#This Row],[PPO code 1]],Activiteitenoverzicht[PO - code],Activiteitenoverzicht[Jaar- freq],0))</f>
        <v/>
      </c>
      <c r="AF285" s="121"/>
      <c r="AG285" s="122" t="str">
        <f>_xlfn.XLOOKUP(Tabel1[[#This Row],[NLSfB]],OpnameTabel[NL-SfB],OpnameTabel[PPO2],"",0,1)&amp;""</f>
        <v/>
      </c>
      <c r="AH285" s="111" t="str">
        <f>IF((LEN(Tabel1[[#This Row],[PPO code 2]])&lt;1),"",_xlfn.XLOOKUP(Tabel1[[#This Row],[PPO code 2]],Activiteitenoverzicht[PO - code],Activiteitenoverzicht[Jaar- freq],0))</f>
        <v/>
      </c>
      <c r="AI285" s="121"/>
      <c r="AJ285" s="122" t="str">
        <f>_xlfn.XLOOKUP(Tabel1[[#This Row],[NLSfB]],OpnameTabel[NL-SfB],OpnameTabel[PPO3],"",0,1)&amp;""</f>
        <v/>
      </c>
      <c r="AK285" s="111" t="str">
        <f>IF((LEN(Tabel1[[#This Row],[PPO code 3]])&lt;1),"",_xlfn.XLOOKUP(Tabel1[[#This Row],[PPO code 3]],Activiteitenoverzicht[PO - code],Activiteitenoverzicht[Jaar- freq],0))</f>
        <v/>
      </c>
      <c r="AL285" s="121"/>
      <c r="AM285" s="122" t="str">
        <f>_xlfn.XLOOKUP(Tabel1[[#This Row],[NLSfB]],OpnameTabel[NL-SfB],OpnameTabel[PPO4],"",0,1)&amp;""</f>
        <v/>
      </c>
      <c r="AN285" s="111" t="str">
        <f>IF((LEN(Tabel1[[#This Row],[PPO code 4]])&lt;1),"",_xlfn.XLOOKUP(Tabel1[[#This Row],[PPO code 4]],Activiteitenoverzicht[PO - code],Activiteitenoverzicht[Jaar- freq],0))</f>
        <v/>
      </c>
      <c r="AO285" s="121"/>
      <c r="AP285" s="123">
        <f>IF(ISNUMBER(Tabel1[[#This Row],[Freq 1]]),Tabel1[[#This Row],[Freq 1]]*Tabel1[[#This Row],[Prijs 1]],0)</f>
        <v>0</v>
      </c>
      <c r="AQ285" s="124">
        <f>IF(ISNUMBER(Tabel1[[#This Row],[Freq 2]]),Tabel1[[#This Row],[Freq 2]]*Tabel1[[#This Row],[Prijs 2]],0)</f>
        <v>0</v>
      </c>
      <c r="AR285" s="124">
        <f>IF(ISNUMBER(Tabel1[[#This Row],[Freq 3]]),Tabel1[[#This Row],[Freq 3]]*Tabel1[[#This Row],[Prijs 3]],0)</f>
        <v>0</v>
      </c>
      <c r="AS285" s="124">
        <f>IF(ISNUMBER(Tabel1[[#This Row],[Freq 4]]),Tabel1[[#This Row],[Freq 4]]*Tabel1[[#This Row],[Prijs 4]],0)</f>
        <v>0</v>
      </c>
      <c r="AT285" s="125">
        <f>SUM(Tabel1[[#This Row],[Totaal 1]:[Totaal 4]])</f>
        <v>0</v>
      </c>
    </row>
    <row r="286" spans="1:46" ht="14.25" customHeight="1" x14ac:dyDescent="0.2">
      <c r="A286" s="113">
        <v>2</v>
      </c>
      <c r="B286" s="32" t="s">
        <v>357</v>
      </c>
      <c r="C286" s="111" t="s">
        <v>358</v>
      </c>
      <c r="D286" s="32" t="s">
        <v>70</v>
      </c>
      <c r="E286" s="32">
        <v>11465</v>
      </c>
      <c r="F286" s="32" t="s">
        <v>701</v>
      </c>
      <c r="G286" s="32" t="s">
        <v>334</v>
      </c>
      <c r="H286" s="112" t="str">
        <f>_xlfn.XLOOKUP(Tabel1[[#This Row],[NLSfB]],OpnameTabel[NL-SfB],OpnameTabel[Omschrijving],"",0,1)</f>
        <v>Luchtzak</v>
      </c>
      <c r="I286" s="32" t="str">
        <f>_xlfn.XLOOKUP(Tabel1[[#This Row],[NLSfB]],OpnameTabel[NL-SfB],OpnameTabel[Categorie],"",0,1)</f>
        <v>Luchtbehandeling</v>
      </c>
      <c r="J286" s="32" t="s">
        <v>107</v>
      </c>
      <c r="L286" s="32">
        <v>1</v>
      </c>
      <c r="M286" s="32">
        <v>2021</v>
      </c>
      <c r="N286" s="32" t="s">
        <v>77</v>
      </c>
      <c r="O286" s="32" t="s">
        <v>77</v>
      </c>
      <c r="P286" s="32" t="str">
        <f>_xlfn.XLOOKUP(Tabel1[[#This Row],[NLSfB]],OpnameTabel[NL-SfB],OpnameTabel[Kenmerkvraag 4],"",0,1)&amp;""</f>
        <v>Lengte [m1]</v>
      </c>
      <c r="Q286" s="33">
        <v>56</v>
      </c>
      <c r="R286" s="33" t="str">
        <f>_xlfn.XLOOKUP(Tabel1[[#This Row],[NLSfB]],OpnameTabel[NL-SfB],OpnameTabel[Kenmerkvraag 5],"",0,1)&amp;""</f>
        <v>Vorm</v>
      </c>
      <c r="S286" s="33" t="s">
        <v>77</v>
      </c>
      <c r="T286" s="33" t="str">
        <f>_xlfn.XLOOKUP(Tabel1[[#This Row],[NLSfB]],OpnameTabel[NL-SfB],OpnameTabel[Kenmerkvraag 6],"",0,1)&amp;""</f>
        <v>Montagewijze</v>
      </c>
      <c r="U286" s="33" t="s">
        <v>77</v>
      </c>
      <c r="V286" s="33" t="str">
        <f>_xlfn.XLOOKUP(Tabel1[[#This Row],[NLSfB]],OpnameTabel[NL-SfB],OpnameTabel[Kenmerkvraag 7],"",0,1)&amp;""</f>
        <v/>
      </c>
      <c r="X286" s="33" t="str">
        <f>_xlfn.XLOOKUP(Tabel1[[#This Row],[NLSfB]],OpnameTabel[NL-SfB],OpnameTabel[Kenmerkvraag 8],"",0,1)&amp;""</f>
        <v/>
      </c>
      <c r="Z286" s="33" t="str">
        <f>_xlfn.XLOOKUP(Tabel1[[#This Row],[NLSfB]],OpnameTabel[NL-SfB],OpnameTabel[Kenmerkvraag 9],"",0,1)&amp;""</f>
        <v/>
      </c>
      <c r="AB286" s="33" t="str">
        <f>_xlfn.XLOOKUP(Tabel1[[#This Row],[NLSfB]],OpnameTabel[NL-SfB],OpnameTabel[Kenmerkvraag 10],"",0,1)&amp;""</f>
        <v/>
      </c>
      <c r="AD286" s="120" t="str">
        <f>_xlfn.XLOOKUP(Tabel1[[#This Row],[NLSfB]],OpnameTabel[NL-SfB],OpnameTabel[PPO1],"",0,1)&amp;""</f>
        <v/>
      </c>
      <c r="AE286" s="112" t="str">
        <f>IF((LEN(Tabel1[[#This Row],[PPO code 1]])&lt;1),"",_xlfn.XLOOKUP(Tabel1[[#This Row],[PPO code 1]],Activiteitenoverzicht[PO - code],Activiteitenoverzicht[Jaar- freq],0))</f>
        <v/>
      </c>
      <c r="AF286" s="121"/>
      <c r="AG286" s="122" t="str">
        <f>_xlfn.XLOOKUP(Tabel1[[#This Row],[NLSfB]],OpnameTabel[NL-SfB],OpnameTabel[PPO2],"",0,1)&amp;""</f>
        <v/>
      </c>
      <c r="AH286" s="111" t="str">
        <f>IF((LEN(Tabel1[[#This Row],[PPO code 2]])&lt;1),"",_xlfn.XLOOKUP(Tabel1[[#This Row],[PPO code 2]],Activiteitenoverzicht[PO - code],Activiteitenoverzicht[Jaar- freq],0))</f>
        <v/>
      </c>
      <c r="AI286" s="121"/>
      <c r="AJ286" s="122" t="str">
        <f>_xlfn.XLOOKUP(Tabel1[[#This Row],[NLSfB]],OpnameTabel[NL-SfB],OpnameTabel[PPO3],"",0,1)&amp;""</f>
        <v/>
      </c>
      <c r="AK286" s="111" t="str">
        <f>IF((LEN(Tabel1[[#This Row],[PPO code 3]])&lt;1),"",_xlfn.XLOOKUP(Tabel1[[#This Row],[PPO code 3]],Activiteitenoverzicht[PO - code],Activiteitenoverzicht[Jaar- freq],0))</f>
        <v/>
      </c>
      <c r="AL286" s="121"/>
      <c r="AM286" s="122" t="str">
        <f>_xlfn.XLOOKUP(Tabel1[[#This Row],[NLSfB]],OpnameTabel[NL-SfB],OpnameTabel[PPO4],"",0,1)&amp;""</f>
        <v/>
      </c>
      <c r="AN286" s="111" t="str">
        <f>IF((LEN(Tabel1[[#This Row],[PPO code 4]])&lt;1),"",_xlfn.XLOOKUP(Tabel1[[#This Row],[PPO code 4]],Activiteitenoverzicht[PO - code],Activiteitenoverzicht[Jaar- freq],0))</f>
        <v/>
      </c>
      <c r="AO286" s="121"/>
      <c r="AP286" s="123">
        <f>IF(ISNUMBER(Tabel1[[#This Row],[Freq 1]]),Tabel1[[#This Row],[Freq 1]]*Tabel1[[#This Row],[Prijs 1]],0)</f>
        <v>0</v>
      </c>
      <c r="AQ286" s="124">
        <f>IF(ISNUMBER(Tabel1[[#This Row],[Freq 2]]),Tabel1[[#This Row],[Freq 2]]*Tabel1[[#This Row],[Prijs 2]],0)</f>
        <v>0</v>
      </c>
      <c r="AR286" s="124">
        <f>IF(ISNUMBER(Tabel1[[#This Row],[Freq 3]]),Tabel1[[#This Row],[Freq 3]]*Tabel1[[#This Row],[Prijs 3]],0)</f>
        <v>0</v>
      </c>
      <c r="AS286" s="124">
        <f>IF(ISNUMBER(Tabel1[[#This Row],[Freq 4]]),Tabel1[[#This Row],[Freq 4]]*Tabel1[[#This Row],[Prijs 4]],0)</f>
        <v>0</v>
      </c>
      <c r="AT286" s="125">
        <f>SUM(Tabel1[[#This Row],[Totaal 1]:[Totaal 4]])</f>
        <v>0</v>
      </c>
    </row>
    <row r="287" spans="1:46" ht="14.25" customHeight="1" x14ac:dyDescent="0.2">
      <c r="A287" s="113">
        <v>2</v>
      </c>
      <c r="B287" s="32" t="s">
        <v>357</v>
      </c>
      <c r="C287" s="111" t="s">
        <v>358</v>
      </c>
      <c r="D287" s="32" t="s">
        <v>70</v>
      </c>
      <c r="E287" s="32">
        <v>11465</v>
      </c>
      <c r="F287" s="32" t="s">
        <v>702</v>
      </c>
      <c r="G287" s="32" t="s">
        <v>338</v>
      </c>
      <c r="H287" s="112" t="str">
        <f>_xlfn.XLOOKUP(Tabel1[[#This Row],[NLSfB]],OpnameTabel[NL-SfB],OpnameTabel[Omschrijving],"",0,1)</f>
        <v>Regelkast klimaatbeheersing (CV en luchtbehandeling)</v>
      </c>
      <c r="I287" s="32" t="str">
        <f>_xlfn.XLOOKUP(Tabel1[[#This Row],[NLSfB]],OpnameTabel[NL-SfB],OpnameTabel[Categorie],"",0,1)</f>
        <v>Meet- en regelinstallaties</v>
      </c>
      <c r="J287" s="32" t="s">
        <v>382</v>
      </c>
      <c r="L287" s="32">
        <v>1</v>
      </c>
      <c r="M287" s="32">
        <v>2006</v>
      </c>
      <c r="N287" s="32" t="s">
        <v>703</v>
      </c>
      <c r="O287" s="32" t="s">
        <v>703</v>
      </c>
      <c r="P287" s="32" t="str">
        <f>_xlfn.XLOOKUP(Tabel1[[#This Row],[NLSfB]],OpnameTabel[NL-SfB],OpnameTabel[Kenmerkvraag 4],"",0,1)&amp;""</f>
        <v>Aantal IO's</v>
      </c>
      <c r="Q287" s="33" t="s">
        <v>77</v>
      </c>
      <c r="R287" s="33" t="str">
        <f>_xlfn.XLOOKUP(Tabel1[[#This Row],[NLSfB]],OpnameTabel[NL-SfB],OpnameTabel[Kenmerkvraag 5],"",0,1)&amp;""</f>
        <v/>
      </c>
      <c r="T287" s="33" t="str">
        <f>_xlfn.XLOOKUP(Tabel1[[#This Row],[NLSfB]],OpnameTabel[NL-SfB],OpnameTabel[Kenmerkvraag 6],"",0,1)&amp;""</f>
        <v/>
      </c>
      <c r="V287" s="33" t="str">
        <f>_xlfn.XLOOKUP(Tabel1[[#This Row],[NLSfB]],OpnameTabel[NL-SfB],OpnameTabel[Kenmerkvraag 7],"",0,1)&amp;""</f>
        <v/>
      </c>
      <c r="X287" s="33" t="str">
        <f>_xlfn.XLOOKUP(Tabel1[[#This Row],[NLSfB]],OpnameTabel[NL-SfB],OpnameTabel[Kenmerkvraag 8],"",0,1)&amp;""</f>
        <v/>
      </c>
      <c r="Z287" s="33" t="str">
        <f>_xlfn.XLOOKUP(Tabel1[[#This Row],[NLSfB]],OpnameTabel[NL-SfB],OpnameTabel[Kenmerkvraag 9],"",0,1)&amp;""</f>
        <v/>
      </c>
      <c r="AB287" s="33" t="str">
        <f>_xlfn.XLOOKUP(Tabel1[[#This Row],[NLSfB]],OpnameTabel[NL-SfB],OpnameTabel[Kenmerkvraag 10],"",0,1)&amp;""</f>
        <v/>
      </c>
      <c r="AD287" s="120" t="str">
        <f>_xlfn.XLOOKUP(Tabel1[[#This Row],[NLSfB]],OpnameTabel[NL-SfB],OpnameTabel[PPO1],"",0,1)&amp;""</f>
        <v>RGL010-A</v>
      </c>
      <c r="AE287" s="112">
        <f>IF((LEN(Tabel1[[#This Row],[PPO code 1]])&lt;1),"",_xlfn.XLOOKUP(Tabel1[[#This Row],[PPO code 1]],Activiteitenoverzicht[PO - code],Activiteitenoverzicht[Jaar- freq],0))</f>
        <v>1</v>
      </c>
      <c r="AF287" s="121"/>
      <c r="AG287" s="122" t="str">
        <f>_xlfn.XLOOKUP(Tabel1[[#This Row],[NLSfB]],OpnameTabel[NL-SfB],OpnameTabel[PPO2],"",0,1)&amp;""</f>
        <v>VW120-A</v>
      </c>
      <c r="AH287" s="111">
        <f>IF((LEN(Tabel1[[#This Row],[PPO code 2]])&lt;1),"",_xlfn.XLOOKUP(Tabel1[[#This Row],[PPO code 2]],Activiteitenoverzicht[PO - code],Activiteitenoverzicht[Jaar- freq],0))</f>
        <v>2</v>
      </c>
      <c r="AI287" s="121"/>
      <c r="AJ287" s="122" t="str">
        <f>_xlfn.XLOOKUP(Tabel1[[#This Row],[NLSfB]],OpnameTabel[NL-SfB],OpnameTabel[PPO3],"",0,1)&amp;""</f>
        <v/>
      </c>
      <c r="AK287" s="111" t="str">
        <f>IF((LEN(Tabel1[[#This Row],[PPO code 3]])&lt;1),"",_xlfn.XLOOKUP(Tabel1[[#This Row],[PPO code 3]],Activiteitenoverzicht[PO - code],Activiteitenoverzicht[Jaar- freq],0))</f>
        <v/>
      </c>
      <c r="AL287" s="121"/>
      <c r="AM287" s="122" t="str">
        <f>_xlfn.XLOOKUP(Tabel1[[#This Row],[NLSfB]],OpnameTabel[NL-SfB],OpnameTabel[PPO4],"",0,1)&amp;""</f>
        <v/>
      </c>
      <c r="AN287" s="111" t="str">
        <f>IF((LEN(Tabel1[[#This Row],[PPO code 4]])&lt;1),"",_xlfn.XLOOKUP(Tabel1[[#This Row],[PPO code 4]],Activiteitenoverzicht[PO - code],Activiteitenoverzicht[Jaar- freq],0))</f>
        <v/>
      </c>
      <c r="AO287" s="121"/>
      <c r="AP287" s="123">
        <f>IF(ISNUMBER(Tabel1[[#This Row],[Freq 1]]),Tabel1[[#This Row],[Freq 1]]*Tabel1[[#This Row],[Prijs 1]],0)</f>
        <v>0</v>
      </c>
      <c r="AQ287" s="124">
        <f>IF(ISNUMBER(Tabel1[[#This Row],[Freq 2]]),Tabel1[[#This Row],[Freq 2]]*Tabel1[[#This Row],[Prijs 2]],0)</f>
        <v>0</v>
      </c>
      <c r="AR287" s="124">
        <f>IF(ISNUMBER(Tabel1[[#This Row],[Freq 3]]),Tabel1[[#This Row],[Freq 3]]*Tabel1[[#This Row],[Prijs 3]],0)</f>
        <v>0</v>
      </c>
      <c r="AS287" s="124">
        <f>IF(ISNUMBER(Tabel1[[#This Row],[Freq 4]]),Tabel1[[#This Row],[Freq 4]]*Tabel1[[#This Row],[Prijs 4]],0)</f>
        <v>0</v>
      </c>
      <c r="AT287" s="125">
        <f>SUM(Tabel1[[#This Row],[Totaal 1]:[Totaal 4]])</f>
        <v>0</v>
      </c>
    </row>
    <row r="288" spans="1:46" ht="14.25" customHeight="1" x14ac:dyDescent="0.2">
      <c r="A288" s="113">
        <v>2</v>
      </c>
      <c r="B288" s="32" t="s">
        <v>357</v>
      </c>
      <c r="C288" s="111" t="s">
        <v>358</v>
      </c>
      <c r="D288" s="32" t="s">
        <v>70</v>
      </c>
      <c r="E288" s="32">
        <v>11465</v>
      </c>
      <c r="F288" s="32" t="s">
        <v>704</v>
      </c>
      <c r="G288" s="32" t="s">
        <v>338</v>
      </c>
      <c r="H288" s="112" t="str">
        <f>_xlfn.XLOOKUP(Tabel1[[#This Row],[NLSfB]],OpnameTabel[NL-SfB],OpnameTabel[Omschrijving],"",0,1)</f>
        <v>Regelkast klimaatbeheersing (CV en luchtbehandeling)</v>
      </c>
      <c r="I288" s="32" t="str">
        <f>_xlfn.XLOOKUP(Tabel1[[#This Row],[NLSfB]],OpnameTabel[NL-SfB],OpnameTabel[Categorie],"",0,1)</f>
        <v>Meet- en regelinstallaties</v>
      </c>
      <c r="J288" s="32" t="s">
        <v>107</v>
      </c>
      <c r="K288" s="32" t="s">
        <v>705</v>
      </c>
      <c r="L288" s="32">
        <v>1</v>
      </c>
      <c r="M288" s="32">
        <v>2016</v>
      </c>
      <c r="N288" s="32" t="s">
        <v>349</v>
      </c>
      <c r="O288" s="32" t="s">
        <v>375</v>
      </c>
      <c r="P288" s="32" t="str">
        <f>_xlfn.XLOOKUP(Tabel1[[#This Row],[NLSfB]],OpnameTabel[NL-SfB],OpnameTabel[Kenmerkvraag 4],"",0,1)&amp;""</f>
        <v>Aantal IO's</v>
      </c>
      <c r="Q288" s="33" t="s">
        <v>706</v>
      </c>
      <c r="R288" s="33" t="str">
        <f>_xlfn.XLOOKUP(Tabel1[[#This Row],[NLSfB]],OpnameTabel[NL-SfB],OpnameTabel[Kenmerkvraag 5],"",0,1)&amp;""</f>
        <v/>
      </c>
      <c r="T288" s="33" t="str">
        <f>_xlfn.XLOOKUP(Tabel1[[#This Row],[NLSfB]],OpnameTabel[NL-SfB],OpnameTabel[Kenmerkvraag 6],"",0,1)&amp;""</f>
        <v/>
      </c>
      <c r="V288" s="33" t="str">
        <f>_xlfn.XLOOKUP(Tabel1[[#This Row],[NLSfB]],OpnameTabel[NL-SfB],OpnameTabel[Kenmerkvraag 7],"",0,1)&amp;""</f>
        <v/>
      </c>
      <c r="X288" s="33" t="str">
        <f>_xlfn.XLOOKUP(Tabel1[[#This Row],[NLSfB]],OpnameTabel[NL-SfB],OpnameTabel[Kenmerkvraag 8],"",0,1)&amp;""</f>
        <v/>
      </c>
      <c r="Z288" s="33" t="str">
        <f>_xlfn.XLOOKUP(Tabel1[[#This Row],[NLSfB]],OpnameTabel[NL-SfB],OpnameTabel[Kenmerkvraag 9],"",0,1)&amp;""</f>
        <v/>
      </c>
      <c r="AB288" s="33" t="str">
        <f>_xlfn.XLOOKUP(Tabel1[[#This Row],[NLSfB]],OpnameTabel[NL-SfB],OpnameTabel[Kenmerkvraag 10],"",0,1)&amp;""</f>
        <v/>
      </c>
      <c r="AD288" s="120" t="str">
        <f>_xlfn.XLOOKUP(Tabel1[[#This Row],[NLSfB]],OpnameTabel[NL-SfB],OpnameTabel[PPO1],"",0,1)&amp;""</f>
        <v>RGL010-A</v>
      </c>
      <c r="AE288" s="112">
        <f>IF((LEN(Tabel1[[#This Row],[PPO code 1]])&lt;1),"",_xlfn.XLOOKUP(Tabel1[[#This Row],[PPO code 1]],Activiteitenoverzicht[PO - code],Activiteitenoverzicht[Jaar- freq],0))</f>
        <v>1</v>
      </c>
      <c r="AF288" s="121"/>
      <c r="AG288" s="122" t="str">
        <f>_xlfn.XLOOKUP(Tabel1[[#This Row],[NLSfB]],OpnameTabel[NL-SfB],OpnameTabel[PPO2],"",0,1)&amp;""</f>
        <v>VW120-A</v>
      </c>
      <c r="AH288" s="111">
        <f>IF((LEN(Tabel1[[#This Row],[PPO code 2]])&lt;1),"",_xlfn.XLOOKUP(Tabel1[[#This Row],[PPO code 2]],Activiteitenoverzicht[PO - code],Activiteitenoverzicht[Jaar- freq],0))</f>
        <v>2</v>
      </c>
      <c r="AI288" s="121"/>
      <c r="AJ288" s="122" t="str">
        <f>_xlfn.XLOOKUP(Tabel1[[#This Row],[NLSfB]],OpnameTabel[NL-SfB],OpnameTabel[PPO3],"",0,1)&amp;""</f>
        <v/>
      </c>
      <c r="AK288" s="111" t="str">
        <f>IF((LEN(Tabel1[[#This Row],[PPO code 3]])&lt;1),"",_xlfn.XLOOKUP(Tabel1[[#This Row],[PPO code 3]],Activiteitenoverzicht[PO - code],Activiteitenoverzicht[Jaar- freq],0))</f>
        <v/>
      </c>
      <c r="AL288" s="121"/>
      <c r="AM288" s="122" t="str">
        <f>_xlfn.XLOOKUP(Tabel1[[#This Row],[NLSfB]],OpnameTabel[NL-SfB],OpnameTabel[PPO4],"",0,1)&amp;""</f>
        <v/>
      </c>
      <c r="AN288" s="111" t="str">
        <f>IF((LEN(Tabel1[[#This Row],[PPO code 4]])&lt;1),"",_xlfn.XLOOKUP(Tabel1[[#This Row],[PPO code 4]],Activiteitenoverzicht[PO - code],Activiteitenoverzicht[Jaar- freq],0))</f>
        <v/>
      </c>
      <c r="AO288" s="121"/>
      <c r="AP288" s="123">
        <f>IF(ISNUMBER(Tabel1[[#This Row],[Freq 1]]),Tabel1[[#This Row],[Freq 1]]*Tabel1[[#This Row],[Prijs 1]],0)</f>
        <v>0</v>
      </c>
      <c r="AQ288" s="124">
        <f>IF(ISNUMBER(Tabel1[[#This Row],[Freq 2]]),Tabel1[[#This Row],[Freq 2]]*Tabel1[[#This Row],[Prijs 2]],0)</f>
        <v>0</v>
      </c>
      <c r="AR288" s="124">
        <f>IF(ISNUMBER(Tabel1[[#This Row],[Freq 3]]),Tabel1[[#This Row],[Freq 3]]*Tabel1[[#This Row],[Prijs 3]],0)</f>
        <v>0</v>
      </c>
      <c r="AS288" s="124">
        <f>IF(ISNUMBER(Tabel1[[#This Row],[Freq 4]]),Tabel1[[#This Row],[Freq 4]]*Tabel1[[#This Row],[Prijs 4]],0)</f>
        <v>0</v>
      </c>
      <c r="AT288" s="125">
        <f>SUM(Tabel1[[#This Row],[Totaal 1]:[Totaal 4]])</f>
        <v>0</v>
      </c>
    </row>
    <row r="289" spans="1:46" ht="14.25" customHeight="1" x14ac:dyDescent="0.2">
      <c r="A289" s="113">
        <v>2</v>
      </c>
      <c r="B289" s="32" t="s">
        <v>357</v>
      </c>
      <c r="C289" s="111" t="s">
        <v>358</v>
      </c>
      <c r="D289" s="32" t="s">
        <v>70</v>
      </c>
      <c r="E289" s="32">
        <v>11465</v>
      </c>
      <c r="F289" s="32" t="s">
        <v>707</v>
      </c>
      <c r="G289" s="32" t="s">
        <v>338</v>
      </c>
      <c r="H289" s="112" t="str">
        <f>_xlfn.XLOOKUP(Tabel1[[#This Row],[NLSfB]],OpnameTabel[NL-SfB],OpnameTabel[Omschrijving],"",0,1)</f>
        <v>Regelkast klimaatbeheersing (CV en luchtbehandeling)</v>
      </c>
      <c r="I289" s="32" t="str">
        <f>_xlfn.XLOOKUP(Tabel1[[#This Row],[NLSfB]],OpnameTabel[NL-SfB],OpnameTabel[Categorie],"",0,1)</f>
        <v>Meet- en regelinstallaties</v>
      </c>
      <c r="J289" s="32" t="s">
        <v>402</v>
      </c>
      <c r="K289" s="32" t="s">
        <v>345</v>
      </c>
      <c r="L289" s="32">
        <v>1</v>
      </c>
      <c r="M289" s="32">
        <v>2016</v>
      </c>
      <c r="N289" s="32" t="s">
        <v>349</v>
      </c>
      <c r="O289" s="32" t="s">
        <v>375</v>
      </c>
      <c r="P289" s="32" t="str">
        <f>_xlfn.XLOOKUP(Tabel1[[#This Row],[NLSfB]],OpnameTabel[NL-SfB],OpnameTabel[Kenmerkvraag 4],"",0,1)&amp;""</f>
        <v>Aantal IO's</v>
      </c>
      <c r="Q289" s="33" t="s">
        <v>708</v>
      </c>
      <c r="R289" s="33" t="str">
        <f>_xlfn.XLOOKUP(Tabel1[[#This Row],[NLSfB]],OpnameTabel[NL-SfB],OpnameTabel[Kenmerkvraag 5],"",0,1)&amp;""</f>
        <v/>
      </c>
      <c r="T289" s="33" t="str">
        <f>_xlfn.XLOOKUP(Tabel1[[#This Row],[NLSfB]],OpnameTabel[NL-SfB],OpnameTabel[Kenmerkvraag 6],"",0,1)&amp;""</f>
        <v/>
      </c>
      <c r="V289" s="33" t="str">
        <f>_xlfn.XLOOKUP(Tabel1[[#This Row],[NLSfB]],OpnameTabel[NL-SfB],OpnameTabel[Kenmerkvraag 7],"",0,1)&amp;""</f>
        <v/>
      </c>
      <c r="X289" s="33" t="str">
        <f>_xlfn.XLOOKUP(Tabel1[[#This Row],[NLSfB]],OpnameTabel[NL-SfB],OpnameTabel[Kenmerkvraag 8],"",0,1)&amp;""</f>
        <v/>
      </c>
      <c r="Z289" s="33" t="str">
        <f>_xlfn.XLOOKUP(Tabel1[[#This Row],[NLSfB]],OpnameTabel[NL-SfB],OpnameTabel[Kenmerkvraag 9],"",0,1)&amp;""</f>
        <v/>
      </c>
      <c r="AB289" s="33" t="str">
        <f>_xlfn.XLOOKUP(Tabel1[[#This Row],[NLSfB]],OpnameTabel[NL-SfB],OpnameTabel[Kenmerkvraag 10],"",0,1)&amp;""</f>
        <v/>
      </c>
      <c r="AD289" s="120" t="str">
        <f>_xlfn.XLOOKUP(Tabel1[[#This Row],[NLSfB]],OpnameTabel[NL-SfB],OpnameTabel[PPO1],"",0,1)&amp;""</f>
        <v>RGL010-A</v>
      </c>
      <c r="AE289" s="112">
        <f>IF((LEN(Tabel1[[#This Row],[PPO code 1]])&lt;1),"",_xlfn.XLOOKUP(Tabel1[[#This Row],[PPO code 1]],Activiteitenoverzicht[PO - code],Activiteitenoverzicht[Jaar- freq],0))</f>
        <v>1</v>
      </c>
      <c r="AF289" s="121"/>
      <c r="AG289" s="122" t="str">
        <f>_xlfn.XLOOKUP(Tabel1[[#This Row],[NLSfB]],OpnameTabel[NL-SfB],OpnameTabel[PPO2],"",0,1)&amp;""</f>
        <v>VW120-A</v>
      </c>
      <c r="AH289" s="111">
        <f>IF((LEN(Tabel1[[#This Row],[PPO code 2]])&lt;1),"",_xlfn.XLOOKUP(Tabel1[[#This Row],[PPO code 2]],Activiteitenoverzicht[PO - code],Activiteitenoverzicht[Jaar- freq],0))</f>
        <v>2</v>
      </c>
      <c r="AI289" s="121"/>
      <c r="AJ289" s="122" t="str">
        <f>_xlfn.XLOOKUP(Tabel1[[#This Row],[NLSfB]],OpnameTabel[NL-SfB],OpnameTabel[PPO3],"",0,1)&amp;""</f>
        <v/>
      </c>
      <c r="AK289" s="111" t="str">
        <f>IF((LEN(Tabel1[[#This Row],[PPO code 3]])&lt;1),"",_xlfn.XLOOKUP(Tabel1[[#This Row],[PPO code 3]],Activiteitenoverzicht[PO - code],Activiteitenoverzicht[Jaar- freq],0))</f>
        <v/>
      </c>
      <c r="AL289" s="121"/>
      <c r="AM289" s="122" t="str">
        <f>_xlfn.XLOOKUP(Tabel1[[#This Row],[NLSfB]],OpnameTabel[NL-SfB],OpnameTabel[PPO4],"",0,1)&amp;""</f>
        <v/>
      </c>
      <c r="AN289" s="111" t="str">
        <f>IF((LEN(Tabel1[[#This Row],[PPO code 4]])&lt;1),"",_xlfn.XLOOKUP(Tabel1[[#This Row],[PPO code 4]],Activiteitenoverzicht[PO - code],Activiteitenoverzicht[Jaar- freq],0))</f>
        <v/>
      </c>
      <c r="AO289" s="121"/>
      <c r="AP289" s="123">
        <f>IF(ISNUMBER(Tabel1[[#This Row],[Freq 1]]),Tabel1[[#This Row],[Freq 1]]*Tabel1[[#This Row],[Prijs 1]],0)</f>
        <v>0</v>
      </c>
      <c r="AQ289" s="124">
        <f>IF(ISNUMBER(Tabel1[[#This Row],[Freq 2]]),Tabel1[[#This Row],[Freq 2]]*Tabel1[[#This Row],[Prijs 2]],0)</f>
        <v>0</v>
      </c>
      <c r="AR289" s="124">
        <f>IF(ISNUMBER(Tabel1[[#This Row],[Freq 3]]),Tabel1[[#This Row],[Freq 3]]*Tabel1[[#This Row],[Prijs 3]],0)</f>
        <v>0</v>
      </c>
      <c r="AS289" s="124">
        <f>IF(ISNUMBER(Tabel1[[#This Row],[Freq 4]]),Tabel1[[#This Row],[Freq 4]]*Tabel1[[#This Row],[Prijs 4]],0)</f>
        <v>0</v>
      </c>
      <c r="AT289" s="125">
        <f>SUM(Tabel1[[#This Row],[Totaal 1]:[Totaal 4]])</f>
        <v>0</v>
      </c>
    </row>
    <row r="290" spans="1:46" ht="14.25" customHeight="1" x14ac:dyDescent="0.2">
      <c r="A290" s="113">
        <v>2</v>
      </c>
      <c r="B290" s="32" t="s">
        <v>357</v>
      </c>
      <c r="C290" s="111" t="s">
        <v>358</v>
      </c>
      <c r="D290" s="32" t="s">
        <v>70</v>
      </c>
      <c r="E290" s="32">
        <v>11465</v>
      </c>
      <c r="F290" s="32" t="s">
        <v>709</v>
      </c>
      <c r="G290" s="32" t="s">
        <v>338</v>
      </c>
      <c r="H290" s="112" t="str">
        <f>_xlfn.XLOOKUP(Tabel1[[#This Row],[NLSfB]],OpnameTabel[NL-SfB],OpnameTabel[Omschrijving],"",0,1)</f>
        <v>Regelkast klimaatbeheersing (CV en luchtbehandeling)</v>
      </c>
      <c r="I290" s="32" t="str">
        <f>_xlfn.XLOOKUP(Tabel1[[#This Row],[NLSfB]],OpnameTabel[NL-SfB],OpnameTabel[Categorie],"",0,1)</f>
        <v>Meet- en regelinstallaties</v>
      </c>
      <c r="J290" s="32" t="s">
        <v>370</v>
      </c>
      <c r="K290" s="32" t="s">
        <v>343</v>
      </c>
      <c r="L290" s="32">
        <v>1</v>
      </c>
      <c r="M290" s="32">
        <v>2007</v>
      </c>
      <c r="N290" s="32" t="s">
        <v>349</v>
      </c>
      <c r="O290" s="32" t="s">
        <v>375</v>
      </c>
      <c r="P290" s="32" t="str">
        <f>_xlfn.XLOOKUP(Tabel1[[#This Row],[NLSfB]],OpnameTabel[NL-SfB],OpnameTabel[Kenmerkvraag 4],"",0,1)&amp;""</f>
        <v>Aantal IO's</v>
      </c>
      <c r="Q290" s="33" t="s">
        <v>710</v>
      </c>
      <c r="R290" s="33" t="str">
        <f>_xlfn.XLOOKUP(Tabel1[[#This Row],[NLSfB]],OpnameTabel[NL-SfB],OpnameTabel[Kenmerkvraag 5],"",0,1)&amp;""</f>
        <v/>
      </c>
      <c r="T290" s="33" t="str">
        <f>_xlfn.XLOOKUP(Tabel1[[#This Row],[NLSfB]],OpnameTabel[NL-SfB],OpnameTabel[Kenmerkvraag 6],"",0,1)&amp;""</f>
        <v/>
      </c>
      <c r="V290" s="33" t="str">
        <f>_xlfn.XLOOKUP(Tabel1[[#This Row],[NLSfB]],OpnameTabel[NL-SfB],OpnameTabel[Kenmerkvraag 7],"",0,1)&amp;""</f>
        <v/>
      </c>
      <c r="X290" s="33" t="str">
        <f>_xlfn.XLOOKUP(Tabel1[[#This Row],[NLSfB]],OpnameTabel[NL-SfB],OpnameTabel[Kenmerkvraag 8],"",0,1)&amp;""</f>
        <v/>
      </c>
      <c r="Z290" s="33" t="str">
        <f>_xlfn.XLOOKUP(Tabel1[[#This Row],[NLSfB]],OpnameTabel[NL-SfB],OpnameTabel[Kenmerkvraag 9],"",0,1)&amp;""</f>
        <v/>
      </c>
      <c r="AB290" s="33" t="str">
        <f>_xlfn.XLOOKUP(Tabel1[[#This Row],[NLSfB]],OpnameTabel[NL-SfB],OpnameTabel[Kenmerkvraag 10],"",0,1)&amp;""</f>
        <v/>
      </c>
      <c r="AD290" s="120" t="str">
        <f>_xlfn.XLOOKUP(Tabel1[[#This Row],[NLSfB]],OpnameTabel[NL-SfB],OpnameTabel[PPO1],"",0,1)&amp;""</f>
        <v>RGL010-A</v>
      </c>
      <c r="AE290" s="112">
        <f>IF((LEN(Tabel1[[#This Row],[PPO code 1]])&lt;1),"",_xlfn.XLOOKUP(Tabel1[[#This Row],[PPO code 1]],Activiteitenoverzicht[PO - code],Activiteitenoverzicht[Jaar- freq],0))</f>
        <v>1</v>
      </c>
      <c r="AF290" s="121"/>
      <c r="AG290" s="122" t="str">
        <f>_xlfn.XLOOKUP(Tabel1[[#This Row],[NLSfB]],OpnameTabel[NL-SfB],OpnameTabel[PPO2],"",0,1)&amp;""</f>
        <v>VW120-A</v>
      </c>
      <c r="AH290" s="111">
        <f>IF((LEN(Tabel1[[#This Row],[PPO code 2]])&lt;1),"",_xlfn.XLOOKUP(Tabel1[[#This Row],[PPO code 2]],Activiteitenoverzicht[PO - code],Activiteitenoverzicht[Jaar- freq],0))</f>
        <v>2</v>
      </c>
      <c r="AI290" s="121"/>
      <c r="AJ290" s="122" t="str">
        <f>_xlfn.XLOOKUP(Tabel1[[#This Row],[NLSfB]],OpnameTabel[NL-SfB],OpnameTabel[PPO3],"",0,1)&amp;""</f>
        <v/>
      </c>
      <c r="AK290" s="111" t="str">
        <f>IF((LEN(Tabel1[[#This Row],[PPO code 3]])&lt;1),"",_xlfn.XLOOKUP(Tabel1[[#This Row],[PPO code 3]],Activiteitenoverzicht[PO - code],Activiteitenoverzicht[Jaar- freq],0))</f>
        <v/>
      </c>
      <c r="AL290" s="121"/>
      <c r="AM290" s="122" t="str">
        <f>_xlfn.XLOOKUP(Tabel1[[#This Row],[NLSfB]],OpnameTabel[NL-SfB],OpnameTabel[PPO4],"",0,1)&amp;""</f>
        <v/>
      </c>
      <c r="AN290" s="111" t="str">
        <f>IF((LEN(Tabel1[[#This Row],[PPO code 4]])&lt;1),"",_xlfn.XLOOKUP(Tabel1[[#This Row],[PPO code 4]],Activiteitenoverzicht[PO - code],Activiteitenoverzicht[Jaar- freq],0))</f>
        <v/>
      </c>
      <c r="AO290" s="121"/>
      <c r="AP290" s="123">
        <f>IF(ISNUMBER(Tabel1[[#This Row],[Freq 1]]),Tabel1[[#This Row],[Freq 1]]*Tabel1[[#This Row],[Prijs 1]],0)</f>
        <v>0</v>
      </c>
      <c r="AQ290" s="124">
        <f>IF(ISNUMBER(Tabel1[[#This Row],[Freq 2]]),Tabel1[[#This Row],[Freq 2]]*Tabel1[[#This Row],[Prijs 2]],0)</f>
        <v>0</v>
      </c>
      <c r="AR290" s="124">
        <f>IF(ISNUMBER(Tabel1[[#This Row],[Freq 3]]),Tabel1[[#This Row],[Freq 3]]*Tabel1[[#This Row],[Prijs 3]],0)</f>
        <v>0</v>
      </c>
      <c r="AS290" s="124">
        <f>IF(ISNUMBER(Tabel1[[#This Row],[Freq 4]]),Tabel1[[#This Row],[Freq 4]]*Tabel1[[#This Row],[Prijs 4]],0)</f>
        <v>0</v>
      </c>
      <c r="AT290" s="125">
        <f>SUM(Tabel1[[#This Row],[Totaal 1]:[Totaal 4]])</f>
        <v>0</v>
      </c>
    </row>
    <row r="291" spans="1:46" ht="14.25" customHeight="1" x14ac:dyDescent="0.2">
      <c r="A291" s="113">
        <v>2</v>
      </c>
      <c r="B291" s="32" t="s">
        <v>357</v>
      </c>
      <c r="C291" s="111" t="s">
        <v>358</v>
      </c>
      <c r="D291" s="32" t="s">
        <v>70</v>
      </c>
      <c r="E291" s="32">
        <v>11465</v>
      </c>
      <c r="F291" s="32" t="s">
        <v>711</v>
      </c>
      <c r="G291" s="32" t="s">
        <v>338</v>
      </c>
      <c r="H291" s="112" t="str">
        <f>_xlfn.XLOOKUP(Tabel1[[#This Row],[NLSfB]],OpnameTabel[NL-SfB],OpnameTabel[Omschrijving],"",0,1)</f>
        <v>Regelkast klimaatbeheersing (CV en luchtbehandeling)</v>
      </c>
      <c r="I291" s="32" t="str">
        <f>_xlfn.XLOOKUP(Tabel1[[#This Row],[NLSfB]],OpnameTabel[NL-SfB],OpnameTabel[Categorie],"",0,1)</f>
        <v>Meet- en regelinstallaties</v>
      </c>
      <c r="J291" s="32" t="s">
        <v>378</v>
      </c>
      <c r="L291" s="32">
        <v>1</v>
      </c>
      <c r="M291" s="32">
        <v>2017</v>
      </c>
      <c r="N291" s="32" t="s">
        <v>712</v>
      </c>
      <c r="O291" s="32" t="s">
        <v>713</v>
      </c>
      <c r="P291" s="32" t="str">
        <f>_xlfn.XLOOKUP(Tabel1[[#This Row],[NLSfB]],OpnameTabel[NL-SfB],OpnameTabel[Kenmerkvraag 4],"",0,1)&amp;""</f>
        <v>Aantal IO's</v>
      </c>
      <c r="Q291" s="33" t="s">
        <v>77</v>
      </c>
      <c r="R291" s="33" t="str">
        <f>_xlfn.XLOOKUP(Tabel1[[#This Row],[NLSfB]],OpnameTabel[NL-SfB],OpnameTabel[Kenmerkvraag 5],"",0,1)&amp;""</f>
        <v/>
      </c>
      <c r="T291" s="33" t="str">
        <f>_xlfn.XLOOKUP(Tabel1[[#This Row],[NLSfB]],OpnameTabel[NL-SfB],OpnameTabel[Kenmerkvraag 6],"",0,1)&amp;""</f>
        <v/>
      </c>
      <c r="V291" s="33" t="str">
        <f>_xlfn.XLOOKUP(Tabel1[[#This Row],[NLSfB]],OpnameTabel[NL-SfB],OpnameTabel[Kenmerkvraag 7],"",0,1)&amp;""</f>
        <v/>
      </c>
      <c r="X291" s="33" t="str">
        <f>_xlfn.XLOOKUP(Tabel1[[#This Row],[NLSfB]],OpnameTabel[NL-SfB],OpnameTabel[Kenmerkvraag 8],"",0,1)&amp;""</f>
        <v/>
      </c>
      <c r="Z291" s="33" t="str">
        <f>_xlfn.XLOOKUP(Tabel1[[#This Row],[NLSfB]],OpnameTabel[NL-SfB],OpnameTabel[Kenmerkvraag 9],"",0,1)&amp;""</f>
        <v/>
      </c>
      <c r="AB291" s="33" t="str">
        <f>_xlfn.XLOOKUP(Tabel1[[#This Row],[NLSfB]],OpnameTabel[NL-SfB],OpnameTabel[Kenmerkvraag 10],"",0,1)&amp;""</f>
        <v/>
      </c>
      <c r="AD291" s="120" t="str">
        <f>_xlfn.XLOOKUP(Tabel1[[#This Row],[NLSfB]],OpnameTabel[NL-SfB],OpnameTabel[PPO1],"",0,1)&amp;""</f>
        <v>RGL010-A</v>
      </c>
      <c r="AE291" s="112">
        <f>IF((LEN(Tabel1[[#This Row],[PPO code 1]])&lt;1),"",_xlfn.XLOOKUP(Tabel1[[#This Row],[PPO code 1]],Activiteitenoverzicht[PO - code],Activiteitenoverzicht[Jaar- freq],0))</f>
        <v>1</v>
      </c>
      <c r="AF291" s="121"/>
      <c r="AG291" s="122" t="str">
        <f>_xlfn.XLOOKUP(Tabel1[[#This Row],[NLSfB]],OpnameTabel[NL-SfB],OpnameTabel[PPO2],"",0,1)&amp;""</f>
        <v>VW120-A</v>
      </c>
      <c r="AH291" s="111">
        <f>IF((LEN(Tabel1[[#This Row],[PPO code 2]])&lt;1),"",_xlfn.XLOOKUP(Tabel1[[#This Row],[PPO code 2]],Activiteitenoverzicht[PO - code],Activiteitenoverzicht[Jaar- freq],0))</f>
        <v>2</v>
      </c>
      <c r="AI291" s="121"/>
      <c r="AJ291" s="122" t="str">
        <f>_xlfn.XLOOKUP(Tabel1[[#This Row],[NLSfB]],OpnameTabel[NL-SfB],OpnameTabel[PPO3],"",0,1)&amp;""</f>
        <v/>
      </c>
      <c r="AK291" s="111" t="str">
        <f>IF((LEN(Tabel1[[#This Row],[PPO code 3]])&lt;1),"",_xlfn.XLOOKUP(Tabel1[[#This Row],[PPO code 3]],Activiteitenoverzicht[PO - code],Activiteitenoverzicht[Jaar- freq],0))</f>
        <v/>
      </c>
      <c r="AL291" s="121"/>
      <c r="AM291" s="122" t="str">
        <f>_xlfn.XLOOKUP(Tabel1[[#This Row],[NLSfB]],OpnameTabel[NL-SfB],OpnameTabel[PPO4],"",0,1)&amp;""</f>
        <v/>
      </c>
      <c r="AN291" s="111" t="str">
        <f>IF((LEN(Tabel1[[#This Row],[PPO code 4]])&lt;1),"",_xlfn.XLOOKUP(Tabel1[[#This Row],[PPO code 4]],Activiteitenoverzicht[PO - code],Activiteitenoverzicht[Jaar- freq],0))</f>
        <v/>
      </c>
      <c r="AO291" s="121"/>
      <c r="AP291" s="123">
        <f>IF(ISNUMBER(Tabel1[[#This Row],[Freq 1]]),Tabel1[[#This Row],[Freq 1]]*Tabel1[[#This Row],[Prijs 1]],0)</f>
        <v>0</v>
      </c>
      <c r="AQ291" s="124">
        <f>IF(ISNUMBER(Tabel1[[#This Row],[Freq 2]]),Tabel1[[#This Row],[Freq 2]]*Tabel1[[#This Row],[Prijs 2]],0)</f>
        <v>0</v>
      </c>
      <c r="AR291" s="124">
        <f>IF(ISNUMBER(Tabel1[[#This Row],[Freq 3]]),Tabel1[[#This Row],[Freq 3]]*Tabel1[[#This Row],[Prijs 3]],0)</f>
        <v>0</v>
      </c>
      <c r="AS291" s="124">
        <f>IF(ISNUMBER(Tabel1[[#This Row],[Freq 4]]),Tabel1[[#This Row],[Freq 4]]*Tabel1[[#This Row],[Prijs 4]],0)</f>
        <v>0</v>
      </c>
      <c r="AT291" s="125">
        <f>SUM(Tabel1[[#This Row],[Totaal 1]:[Totaal 4]])</f>
        <v>0</v>
      </c>
    </row>
    <row r="292" spans="1:46" ht="14.25" customHeight="1" x14ac:dyDescent="0.2">
      <c r="A292" s="113">
        <v>2</v>
      </c>
      <c r="B292" s="32" t="s">
        <v>357</v>
      </c>
      <c r="C292" s="111" t="s">
        <v>358</v>
      </c>
      <c r="D292" s="32" t="s">
        <v>70</v>
      </c>
      <c r="E292" s="32">
        <v>11465</v>
      </c>
      <c r="F292" s="32" t="s">
        <v>714</v>
      </c>
      <c r="G292" s="32" t="s">
        <v>338</v>
      </c>
      <c r="H292" s="112" t="str">
        <f>_xlfn.XLOOKUP(Tabel1[[#This Row],[NLSfB]],OpnameTabel[NL-SfB],OpnameTabel[Omschrijving],"",0,1)</f>
        <v>Regelkast klimaatbeheersing (CV en luchtbehandeling)</v>
      </c>
      <c r="I292" s="32" t="str">
        <f>_xlfn.XLOOKUP(Tabel1[[#This Row],[NLSfB]],OpnameTabel[NL-SfB],OpnameTabel[Categorie],"",0,1)</f>
        <v>Meet- en regelinstallaties</v>
      </c>
      <c r="J292" s="32" t="s">
        <v>370</v>
      </c>
      <c r="K292" s="32" t="s">
        <v>715</v>
      </c>
      <c r="L292" s="32">
        <v>1</v>
      </c>
      <c r="M292" s="32">
        <v>2021</v>
      </c>
      <c r="N292" s="32" t="s">
        <v>716</v>
      </c>
      <c r="O292" s="32" t="s">
        <v>717</v>
      </c>
      <c r="P292" s="32" t="str">
        <f>_xlfn.XLOOKUP(Tabel1[[#This Row],[NLSfB]],OpnameTabel[NL-SfB],OpnameTabel[Kenmerkvraag 4],"",0,1)&amp;""</f>
        <v>Aantal IO's</v>
      </c>
      <c r="Q292" s="33" t="s">
        <v>77</v>
      </c>
      <c r="R292" s="33" t="str">
        <f>_xlfn.XLOOKUP(Tabel1[[#This Row],[NLSfB]],OpnameTabel[NL-SfB],OpnameTabel[Kenmerkvraag 5],"",0,1)&amp;""</f>
        <v/>
      </c>
      <c r="T292" s="33" t="str">
        <f>_xlfn.XLOOKUP(Tabel1[[#This Row],[NLSfB]],OpnameTabel[NL-SfB],OpnameTabel[Kenmerkvraag 6],"",0,1)&amp;""</f>
        <v/>
      </c>
      <c r="V292" s="33" t="str">
        <f>_xlfn.XLOOKUP(Tabel1[[#This Row],[NLSfB]],OpnameTabel[NL-SfB],OpnameTabel[Kenmerkvraag 7],"",0,1)&amp;""</f>
        <v/>
      </c>
      <c r="X292" s="33" t="str">
        <f>_xlfn.XLOOKUP(Tabel1[[#This Row],[NLSfB]],OpnameTabel[NL-SfB],OpnameTabel[Kenmerkvraag 8],"",0,1)&amp;""</f>
        <v/>
      </c>
      <c r="Z292" s="33" t="str">
        <f>_xlfn.XLOOKUP(Tabel1[[#This Row],[NLSfB]],OpnameTabel[NL-SfB],OpnameTabel[Kenmerkvraag 9],"",0,1)&amp;""</f>
        <v/>
      </c>
      <c r="AB292" s="33" t="str">
        <f>_xlfn.XLOOKUP(Tabel1[[#This Row],[NLSfB]],OpnameTabel[NL-SfB],OpnameTabel[Kenmerkvraag 10],"",0,1)&amp;""</f>
        <v/>
      </c>
      <c r="AD292" s="120" t="str">
        <f>_xlfn.XLOOKUP(Tabel1[[#This Row],[NLSfB]],OpnameTabel[NL-SfB],OpnameTabel[PPO1],"",0,1)&amp;""</f>
        <v>RGL010-A</v>
      </c>
      <c r="AE292" s="112">
        <f>IF((LEN(Tabel1[[#This Row],[PPO code 1]])&lt;1),"",_xlfn.XLOOKUP(Tabel1[[#This Row],[PPO code 1]],Activiteitenoverzicht[PO - code],Activiteitenoverzicht[Jaar- freq],0))</f>
        <v>1</v>
      </c>
      <c r="AF292" s="121"/>
      <c r="AG292" s="122" t="str">
        <f>_xlfn.XLOOKUP(Tabel1[[#This Row],[NLSfB]],OpnameTabel[NL-SfB],OpnameTabel[PPO2],"",0,1)&amp;""</f>
        <v>VW120-A</v>
      </c>
      <c r="AH292" s="111">
        <f>IF((LEN(Tabel1[[#This Row],[PPO code 2]])&lt;1),"",_xlfn.XLOOKUP(Tabel1[[#This Row],[PPO code 2]],Activiteitenoverzicht[PO - code],Activiteitenoverzicht[Jaar- freq],0))</f>
        <v>2</v>
      </c>
      <c r="AI292" s="121"/>
      <c r="AJ292" s="122" t="str">
        <f>_xlfn.XLOOKUP(Tabel1[[#This Row],[NLSfB]],OpnameTabel[NL-SfB],OpnameTabel[PPO3],"",0,1)&amp;""</f>
        <v/>
      </c>
      <c r="AK292" s="111" t="str">
        <f>IF((LEN(Tabel1[[#This Row],[PPO code 3]])&lt;1),"",_xlfn.XLOOKUP(Tabel1[[#This Row],[PPO code 3]],Activiteitenoverzicht[PO - code],Activiteitenoverzicht[Jaar- freq],0))</f>
        <v/>
      </c>
      <c r="AL292" s="121"/>
      <c r="AM292" s="122" t="str">
        <f>_xlfn.XLOOKUP(Tabel1[[#This Row],[NLSfB]],OpnameTabel[NL-SfB],OpnameTabel[PPO4],"",0,1)&amp;""</f>
        <v/>
      </c>
      <c r="AN292" s="111" t="str">
        <f>IF((LEN(Tabel1[[#This Row],[PPO code 4]])&lt;1),"",_xlfn.XLOOKUP(Tabel1[[#This Row],[PPO code 4]],Activiteitenoverzicht[PO - code],Activiteitenoverzicht[Jaar- freq],0))</f>
        <v/>
      </c>
      <c r="AO292" s="121"/>
      <c r="AP292" s="123">
        <f>IF(ISNUMBER(Tabel1[[#This Row],[Freq 1]]),Tabel1[[#This Row],[Freq 1]]*Tabel1[[#This Row],[Prijs 1]],0)</f>
        <v>0</v>
      </c>
      <c r="AQ292" s="124">
        <f>IF(ISNUMBER(Tabel1[[#This Row],[Freq 2]]),Tabel1[[#This Row],[Freq 2]]*Tabel1[[#This Row],[Prijs 2]],0)</f>
        <v>0</v>
      </c>
      <c r="AR292" s="124">
        <f>IF(ISNUMBER(Tabel1[[#This Row],[Freq 3]]),Tabel1[[#This Row],[Freq 3]]*Tabel1[[#This Row],[Prijs 3]],0)</f>
        <v>0</v>
      </c>
      <c r="AS292" s="124">
        <f>IF(ISNUMBER(Tabel1[[#This Row],[Freq 4]]),Tabel1[[#This Row],[Freq 4]]*Tabel1[[#This Row],[Prijs 4]],0)</f>
        <v>0</v>
      </c>
      <c r="AT292" s="125">
        <f>SUM(Tabel1[[#This Row],[Totaal 1]:[Totaal 4]])</f>
        <v>0</v>
      </c>
    </row>
    <row r="293" spans="1:46" ht="14.25" customHeight="1" x14ac:dyDescent="0.2">
      <c r="A293" s="113">
        <v>2</v>
      </c>
      <c r="B293" s="32" t="s">
        <v>357</v>
      </c>
      <c r="C293" s="111" t="s">
        <v>358</v>
      </c>
      <c r="D293" s="32" t="s">
        <v>70</v>
      </c>
      <c r="E293" s="32">
        <v>11465</v>
      </c>
      <c r="F293" s="32" t="s">
        <v>718</v>
      </c>
      <c r="G293" s="32" t="s">
        <v>365</v>
      </c>
      <c r="H293" s="112" t="str">
        <f>_xlfn.XLOOKUP(Tabel1[[#This Row],[NLSfB]],OpnameTabel[NL-SfB],OpnameTabel[Omschrijving],"",0,1)</f>
        <v>Regeling (thermostaat, WRT)</v>
      </c>
      <c r="I293" s="32" t="str">
        <f>_xlfn.XLOOKUP(Tabel1[[#This Row],[NLSfB]],OpnameTabel[NL-SfB],OpnameTabel[Categorie],"",0,1)</f>
        <v>Meet- en regelinstallaties</v>
      </c>
      <c r="J293" s="32" t="s">
        <v>370</v>
      </c>
      <c r="K293" s="32" t="s">
        <v>367</v>
      </c>
      <c r="L293" s="32">
        <v>2</v>
      </c>
      <c r="M293" s="32">
        <v>2005</v>
      </c>
      <c r="N293" s="32" t="s">
        <v>372</v>
      </c>
      <c r="O293" s="32" t="s">
        <v>373</v>
      </c>
      <c r="P293" s="32" t="str">
        <f>_xlfn.XLOOKUP(Tabel1[[#This Row],[NLSfB]],OpnameTabel[NL-SfB],OpnameTabel[Kenmerkvraag 4],"",0,1)&amp;""</f>
        <v/>
      </c>
      <c r="Q293" s="33"/>
      <c r="R293" s="33" t="str">
        <f>_xlfn.XLOOKUP(Tabel1[[#This Row],[NLSfB]],OpnameTabel[NL-SfB],OpnameTabel[Kenmerkvraag 5],"",0,1)&amp;""</f>
        <v/>
      </c>
      <c r="T293" s="33" t="str">
        <f>_xlfn.XLOOKUP(Tabel1[[#This Row],[NLSfB]],OpnameTabel[NL-SfB],OpnameTabel[Kenmerkvraag 6],"",0,1)&amp;""</f>
        <v/>
      </c>
      <c r="V293" s="33" t="str">
        <f>_xlfn.XLOOKUP(Tabel1[[#This Row],[NLSfB]],OpnameTabel[NL-SfB],OpnameTabel[Kenmerkvraag 7],"",0,1)&amp;""</f>
        <v/>
      </c>
      <c r="X293" s="33" t="str">
        <f>_xlfn.XLOOKUP(Tabel1[[#This Row],[NLSfB]],OpnameTabel[NL-SfB],OpnameTabel[Kenmerkvraag 8],"",0,1)&amp;""</f>
        <v/>
      </c>
      <c r="Z293" s="33" t="str">
        <f>_xlfn.XLOOKUP(Tabel1[[#This Row],[NLSfB]],OpnameTabel[NL-SfB],OpnameTabel[Kenmerkvraag 9],"",0,1)&amp;""</f>
        <v/>
      </c>
      <c r="AB293" s="33" t="str">
        <f>_xlfn.XLOOKUP(Tabel1[[#This Row],[NLSfB]],OpnameTabel[NL-SfB],OpnameTabel[Kenmerkvraag 10],"",0,1)&amp;""</f>
        <v/>
      </c>
      <c r="AD293" s="120" t="str">
        <f>_xlfn.XLOOKUP(Tabel1[[#This Row],[NLSfB]],OpnameTabel[NL-SfB],OpnameTabel[PPO1],"",0,1)&amp;""</f>
        <v>RGL010-A</v>
      </c>
      <c r="AE293" s="112">
        <f>IF((LEN(Tabel1[[#This Row],[PPO code 1]])&lt;1),"",_xlfn.XLOOKUP(Tabel1[[#This Row],[PPO code 1]],Activiteitenoverzicht[PO - code],Activiteitenoverzicht[Jaar- freq],0))</f>
        <v>1</v>
      </c>
      <c r="AF293" s="121"/>
      <c r="AG293" s="122" t="str">
        <f>_xlfn.XLOOKUP(Tabel1[[#This Row],[NLSfB]],OpnameTabel[NL-SfB],OpnameTabel[PPO2],"",0,1)&amp;""</f>
        <v/>
      </c>
      <c r="AH293" s="111" t="str">
        <f>IF((LEN(Tabel1[[#This Row],[PPO code 2]])&lt;1),"",_xlfn.XLOOKUP(Tabel1[[#This Row],[PPO code 2]],Activiteitenoverzicht[PO - code],Activiteitenoverzicht[Jaar- freq],0))</f>
        <v/>
      </c>
      <c r="AI293" s="121"/>
      <c r="AJ293" s="122" t="str">
        <f>_xlfn.XLOOKUP(Tabel1[[#This Row],[NLSfB]],OpnameTabel[NL-SfB],OpnameTabel[PPO3],"",0,1)&amp;""</f>
        <v/>
      </c>
      <c r="AK293" s="111" t="str">
        <f>IF((LEN(Tabel1[[#This Row],[PPO code 3]])&lt;1),"",_xlfn.XLOOKUP(Tabel1[[#This Row],[PPO code 3]],Activiteitenoverzicht[PO - code],Activiteitenoverzicht[Jaar- freq],0))</f>
        <v/>
      </c>
      <c r="AL293" s="121"/>
      <c r="AM293" s="122" t="str">
        <f>_xlfn.XLOOKUP(Tabel1[[#This Row],[NLSfB]],OpnameTabel[NL-SfB],OpnameTabel[PPO4],"",0,1)&amp;""</f>
        <v/>
      </c>
      <c r="AN293" s="111" t="str">
        <f>IF((LEN(Tabel1[[#This Row],[PPO code 4]])&lt;1),"",_xlfn.XLOOKUP(Tabel1[[#This Row],[PPO code 4]],Activiteitenoverzicht[PO - code],Activiteitenoverzicht[Jaar- freq],0))</f>
        <v/>
      </c>
      <c r="AO293" s="121"/>
      <c r="AP293" s="123">
        <f>IF(ISNUMBER(Tabel1[[#This Row],[Freq 1]]),Tabel1[[#This Row],[Freq 1]]*Tabel1[[#This Row],[Prijs 1]],0)</f>
        <v>0</v>
      </c>
      <c r="AQ293" s="124">
        <f>IF(ISNUMBER(Tabel1[[#This Row],[Freq 2]]),Tabel1[[#This Row],[Freq 2]]*Tabel1[[#This Row],[Prijs 2]],0)</f>
        <v>0</v>
      </c>
      <c r="AR293" s="124">
        <f>IF(ISNUMBER(Tabel1[[#This Row],[Freq 3]]),Tabel1[[#This Row],[Freq 3]]*Tabel1[[#This Row],[Prijs 3]],0)</f>
        <v>0</v>
      </c>
      <c r="AS293" s="124">
        <f>IF(ISNUMBER(Tabel1[[#This Row],[Freq 4]]),Tabel1[[#This Row],[Freq 4]]*Tabel1[[#This Row],[Prijs 4]],0)</f>
        <v>0</v>
      </c>
      <c r="AT293" s="125">
        <f>SUM(Tabel1[[#This Row],[Totaal 1]:[Totaal 4]])</f>
        <v>0</v>
      </c>
    </row>
    <row r="294" spans="1:46" ht="14.25" customHeight="1" x14ac:dyDescent="0.2">
      <c r="A294" s="113">
        <v>3</v>
      </c>
      <c r="B294" s="32" t="s">
        <v>719</v>
      </c>
      <c r="C294" s="111" t="s">
        <v>720</v>
      </c>
      <c r="D294" s="32" t="s">
        <v>721</v>
      </c>
      <c r="E294" s="32">
        <v>5660</v>
      </c>
      <c r="F294" s="32" t="s">
        <v>722</v>
      </c>
      <c r="G294" s="32" t="s">
        <v>79</v>
      </c>
      <c r="H294" s="112" t="str">
        <f>_xlfn.XLOOKUP(Tabel1[[#This Row],[NLSfB]],OpnameTabel[NL-SfB],OpnameTabel[Omschrijving],"",0,1)</f>
        <v>Elektrische boiler</v>
      </c>
      <c r="I294" s="32" t="str">
        <f>_xlfn.XLOOKUP(Tabel1[[#This Row],[NLSfB]],OpnameTabel[NL-SfB],OpnameTabel[Categorie],"",0,1)</f>
        <v>Water</v>
      </c>
      <c r="J294" s="32" t="s">
        <v>723</v>
      </c>
      <c r="L294" s="32">
        <v>1</v>
      </c>
      <c r="M294" s="32">
        <v>2008</v>
      </c>
      <c r="N294" s="32" t="s">
        <v>724</v>
      </c>
      <c r="O294" s="32" t="s">
        <v>82</v>
      </c>
      <c r="P294" s="32" t="str">
        <f>_xlfn.XLOOKUP(Tabel1[[#This Row],[NLSfB]],OpnameTabel[NL-SfB],OpnameTabel[Kenmerkvraag 4],"",0,1)&amp;""</f>
        <v>Inhoud [L]</v>
      </c>
      <c r="Q294" s="33">
        <v>15</v>
      </c>
      <c r="R294" s="33" t="str">
        <f>_xlfn.XLOOKUP(Tabel1[[#This Row],[NLSfB]],OpnameTabel[NL-SfB],OpnameTabel[Kenmerkvraag 5],"",0,1)&amp;""</f>
        <v>Vermogen [kW]</v>
      </c>
      <c r="S294" s="33">
        <v>2.2000000000000002</v>
      </c>
      <c r="T294" s="33" t="str">
        <f>_xlfn.XLOOKUP(Tabel1[[#This Row],[NLSfB]],OpnameTabel[NL-SfB],OpnameTabel[Kenmerkvraag 6],"",0,1)&amp;""</f>
        <v/>
      </c>
      <c r="V294" s="33" t="str">
        <f>_xlfn.XLOOKUP(Tabel1[[#This Row],[NLSfB]],OpnameTabel[NL-SfB],OpnameTabel[Kenmerkvraag 7],"",0,1)&amp;""</f>
        <v/>
      </c>
      <c r="X294" s="33" t="str">
        <f>_xlfn.XLOOKUP(Tabel1[[#This Row],[NLSfB]],OpnameTabel[NL-SfB],OpnameTabel[Kenmerkvraag 8],"",0,1)&amp;""</f>
        <v/>
      </c>
      <c r="Z294" s="33" t="str">
        <f>_xlfn.XLOOKUP(Tabel1[[#This Row],[NLSfB]],OpnameTabel[NL-SfB],OpnameTabel[Kenmerkvraag 9],"",0,1)&amp;""</f>
        <v/>
      </c>
      <c r="AB294" s="33" t="str">
        <f>_xlfn.XLOOKUP(Tabel1[[#This Row],[NLSfB]],OpnameTabel[NL-SfB],OpnameTabel[Kenmerkvraag 10],"",0,1)&amp;""</f>
        <v/>
      </c>
      <c r="AD294" s="120" t="str">
        <f>_xlfn.XLOOKUP(Tabel1[[#This Row],[NLSfB]],OpnameTabel[NL-SfB],OpnameTabel[PPO1],"",0,1)&amp;""</f>
        <v>WTR030-A</v>
      </c>
      <c r="AE294" s="112">
        <f>IF((LEN(Tabel1[[#This Row],[PPO code 1]])&lt;1),"",_xlfn.XLOOKUP(Tabel1[[#This Row],[PPO code 1]],Activiteitenoverzicht[PO - code],Activiteitenoverzicht[Jaar- freq],0))</f>
        <v>1</v>
      </c>
      <c r="AF294" s="121"/>
      <c r="AG294" s="122" t="str">
        <f>_xlfn.XLOOKUP(Tabel1[[#This Row],[NLSfB]],OpnameTabel[NL-SfB],OpnameTabel[PPO2],"",0,1)&amp;""</f>
        <v/>
      </c>
      <c r="AH294" s="111" t="str">
        <f>IF((LEN(Tabel1[[#This Row],[PPO code 2]])&lt;1),"",_xlfn.XLOOKUP(Tabel1[[#This Row],[PPO code 2]],Activiteitenoverzicht[PO - code],Activiteitenoverzicht[Jaar- freq],0))</f>
        <v/>
      </c>
      <c r="AI294" s="121"/>
      <c r="AJ294" s="122" t="str">
        <f>_xlfn.XLOOKUP(Tabel1[[#This Row],[NLSfB]],OpnameTabel[NL-SfB],OpnameTabel[PPO3],"",0,1)&amp;""</f>
        <v/>
      </c>
      <c r="AK294" s="111" t="str">
        <f>IF((LEN(Tabel1[[#This Row],[PPO code 3]])&lt;1),"",_xlfn.XLOOKUP(Tabel1[[#This Row],[PPO code 3]],Activiteitenoverzicht[PO - code],Activiteitenoverzicht[Jaar- freq],0))</f>
        <v/>
      </c>
      <c r="AL294" s="121"/>
      <c r="AM294" s="122" t="str">
        <f>_xlfn.XLOOKUP(Tabel1[[#This Row],[NLSfB]],OpnameTabel[NL-SfB],OpnameTabel[PPO4],"",0,1)&amp;""</f>
        <v/>
      </c>
      <c r="AN294" s="111" t="str">
        <f>IF((LEN(Tabel1[[#This Row],[PPO code 4]])&lt;1),"",_xlfn.XLOOKUP(Tabel1[[#This Row],[PPO code 4]],Activiteitenoverzicht[PO - code],Activiteitenoverzicht[Jaar- freq],0))</f>
        <v/>
      </c>
      <c r="AO294" s="121"/>
      <c r="AP294" s="123">
        <f>IF(ISNUMBER(Tabel1[[#This Row],[Freq 1]]),Tabel1[[#This Row],[Freq 1]]*Tabel1[[#This Row],[Prijs 1]],0)</f>
        <v>0</v>
      </c>
      <c r="AQ294" s="124">
        <f>IF(ISNUMBER(Tabel1[[#This Row],[Freq 2]]),Tabel1[[#This Row],[Freq 2]]*Tabel1[[#This Row],[Prijs 2]],0)</f>
        <v>0</v>
      </c>
      <c r="AR294" s="124">
        <f>IF(ISNUMBER(Tabel1[[#This Row],[Freq 3]]),Tabel1[[#This Row],[Freq 3]]*Tabel1[[#This Row],[Prijs 3]],0)</f>
        <v>0</v>
      </c>
      <c r="AS294" s="124">
        <f>IF(ISNUMBER(Tabel1[[#This Row],[Freq 4]]),Tabel1[[#This Row],[Freq 4]]*Tabel1[[#This Row],[Prijs 4]],0)</f>
        <v>0</v>
      </c>
      <c r="AT294" s="125">
        <f>SUM(Tabel1[[#This Row],[Totaal 1]:[Totaal 4]])</f>
        <v>0</v>
      </c>
    </row>
    <row r="295" spans="1:46" ht="14.25" customHeight="1" x14ac:dyDescent="0.2">
      <c r="A295" s="113">
        <v>3</v>
      </c>
      <c r="B295" s="32" t="s">
        <v>719</v>
      </c>
      <c r="C295" s="111" t="s">
        <v>720</v>
      </c>
      <c r="D295" s="32" t="s">
        <v>721</v>
      </c>
      <c r="E295" s="32">
        <v>5660</v>
      </c>
      <c r="F295" s="32" t="s">
        <v>725</v>
      </c>
      <c r="G295" s="32" t="s">
        <v>351</v>
      </c>
      <c r="H295" s="112" t="str">
        <f>_xlfn.XLOOKUP(Tabel1[[#This Row],[NLSfB]],OpnameTabel[NL-SfB],OpnameTabel[Omschrijving],"",0,1)</f>
        <v>Brandslanghaspel</v>
      </c>
      <c r="I295" s="32" t="str">
        <f>_xlfn.XLOOKUP(Tabel1[[#This Row],[NLSfB]],OpnameTabel[NL-SfB],OpnameTabel[Categorie],"",0,1)</f>
        <v>Werktuigkundige brandveiligheid</v>
      </c>
      <c r="J295" s="32" t="s">
        <v>723</v>
      </c>
      <c r="L295" s="32">
        <v>3</v>
      </c>
      <c r="M295" s="32">
        <v>2000</v>
      </c>
      <c r="N295" s="32" t="s">
        <v>385</v>
      </c>
      <c r="O295" s="32" t="s">
        <v>77</v>
      </c>
      <c r="P295" s="32" t="str">
        <f>_xlfn.XLOOKUP(Tabel1[[#This Row],[NLSfB]],OpnameTabel[NL-SfB],OpnameTabel[Kenmerkvraag 4],"",0,1)&amp;""</f>
        <v>Lengte slang [m1]</v>
      </c>
      <c r="Q295" s="33">
        <v>30</v>
      </c>
      <c r="R295" s="33" t="str">
        <f>_xlfn.XLOOKUP(Tabel1[[#This Row],[NLSfB]],OpnameTabel[NL-SfB],OpnameTabel[Kenmerkvraag 5],"",0,1)&amp;""</f>
        <v/>
      </c>
      <c r="T295" s="33" t="str">
        <f>_xlfn.XLOOKUP(Tabel1[[#This Row],[NLSfB]],OpnameTabel[NL-SfB],OpnameTabel[Kenmerkvraag 6],"",0,1)&amp;""</f>
        <v/>
      </c>
      <c r="V295" s="33" t="str">
        <f>_xlfn.XLOOKUP(Tabel1[[#This Row],[NLSfB]],OpnameTabel[NL-SfB],OpnameTabel[Kenmerkvraag 7],"",0,1)&amp;""</f>
        <v/>
      </c>
      <c r="X295" s="33" t="str">
        <f>_xlfn.XLOOKUP(Tabel1[[#This Row],[NLSfB]],OpnameTabel[NL-SfB],OpnameTabel[Kenmerkvraag 8],"",0,1)&amp;""</f>
        <v/>
      </c>
      <c r="Z295" s="33" t="str">
        <f>_xlfn.XLOOKUP(Tabel1[[#This Row],[NLSfB]],OpnameTabel[NL-SfB],OpnameTabel[Kenmerkvraag 9],"",0,1)&amp;""</f>
        <v/>
      </c>
      <c r="AB295" s="33" t="str">
        <f>_xlfn.XLOOKUP(Tabel1[[#This Row],[NLSfB]],OpnameTabel[NL-SfB],OpnameTabel[Kenmerkvraag 10],"",0,1)&amp;""</f>
        <v/>
      </c>
      <c r="AD295" s="120" t="str">
        <f>_xlfn.XLOOKUP(Tabel1[[#This Row],[NLSfB]],OpnameTabel[NL-SfB],OpnameTabel[PPO1],"",0,1)&amp;""</f>
        <v>BRND010-A</v>
      </c>
      <c r="AE295" s="112">
        <f>IF((LEN(Tabel1[[#This Row],[PPO code 1]])&lt;1),"",_xlfn.XLOOKUP(Tabel1[[#This Row],[PPO code 1]],Activiteitenoverzicht[PO - code],Activiteitenoverzicht[Jaar- freq],0))</f>
        <v>1</v>
      </c>
      <c r="AF295" s="121"/>
      <c r="AG295" s="122" t="str">
        <f>_xlfn.XLOOKUP(Tabel1[[#This Row],[NLSfB]],OpnameTabel[NL-SfB],OpnameTabel[PPO2],"",0,1)&amp;""</f>
        <v>BRND010-K</v>
      </c>
      <c r="AH295" s="111">
        <f>IF((LEN(Tabel1[[#This Row],[PPO code 2]])&lt;1),"",_xlfn.XLOOKUP(Tabel1[[#This Row],[PPO code 2]],Activiteitenoverzicht[PO - code],Activiteitenoverzicht[Jaar- freq],0))</f>
        <v>0.2</v>
      </c>
      <c r="AI295" s="121"/>
      <c r="AJ295" s="122" t="str">
        <f>_xlfn.XLOOKUP(Tabel1[[#This Row],[NLSfB]],OpnameTabel[NL-SfB],OpnameTabel[PPO3],"",0,1)&amp;""</f>
        <v/>
      </c>
      <c r="AK295" s="111" t="str">
        <f>IF((LEN(Tabel1[[#This Row],[PPO code 3]])&lt;1),"",_xlfn.XLOOKUP(Tabel1[[#This Row],[PPO code 3]],Activiteitenoverzicht[PO - code],Activiteitenoverzicht[Jaar- freq],0))</f>
        <v/>
      </c>
      <c r="AL295" s="121"/>
      <c r="AM295" s="122" t="str">
        <f>_xlfn.XLOOKUP(Tabel1[[#This Row],[NLSfB]],OpnameTabel[NL-SfB],OpnameTabel[PPO4],"",0,1)&amp;""</f>
        <v/>
      </c>
      <c r="AN295" s="111" t="str">
        <f>IF((LEN(Tabel1[[#This Row],[PPO code 4]])&lt;1),"",_xlfn.XLOOKUP(Tabel1[[#This Row],[PPO code 4]],Activiteitenoverzicht[PO - code],Activiteitenoverzicht[Jaar- freq],0))</f>
        <v/>
      </c>
      <c r="AO295" s="121"/>
      <c r="AP295" s="123">
        <f>IF(ISNUMBER(Tabel1[[#This Row],[Freq 1]]),Tabel1[[#This Row],[Freq 1]]*Tabel1[[#This Row],[Prijs 1]],0)</f>
        <v>0</v>
      </c>
      <c r="AQ295" s="124">
        <f>IF(ISNUMBER(Tabel1[[#This Row],[Freq 2]]),Tabel1[[#This Row],[Freq 2]]*Tabel1[[#This Row],[Prijs 2]],0)</f>
        <v>0</v>
      </c>
      <c r="AR295" s="124">
        <f>IF(ISNUMBER(Tabel1[[#This Row],[Freq 3]]),Tabel1[[#This Row],[Freq 3]]*Tabel1[[#This Row],[Prijs 3]],0)</f>
        <v>0</v>
      </c>
      <c r="AS295" s="124">
        <f>IF(ISNUMBER(Tabel1[[#This Row],[Freq 4]]),Tabel1[[#This Row],[Freq 4]]*Tabel1[[#This Row],[Prijs 4]],0)</f>
        <v>0</v>
      </c>
      <c r="AT295" s="125">
        <f>SUM(Tabel1[[#This Row],[Totaal 1]:[Totaal 4]])</f>
        <v>0</v>
      </c>
    </row>
    <row r="296" spans="1:46" ht="14.25" customHeight="1" x14ac:dyDescent="0.2">
      <c r="A296" s="113">
        <v>3</v>
      </c>
      <c r="B296" s="32" t="s">
        <v>719</v>
      </c>
      <c r="C296" s="111" t="s">
        <v>720</v>
      </c>
      <c r="D296" s="32" t="s">
        <v>721</v>
      </c>
      <c r="E296" s="32">
        <v>5660</v>
      </c>
      <c r="F296" s="32" t="s">
        <v>726</v>
      </c>
      <c r="G296" s="32" t="s">
        <v>84</v>
      </c>
      <c r="H296" s="112" t="str">
        <f>_xlfn.XLOOKUP(Tabel1[[#This Row],[NLSfB]],OpnameTabel[NL-SfB],OpnameTabel[Omschrijving],"",0,1)</f>
        <v>Brandblustoestel draagbaar</v>
      </c>
      <c r="I296" s="32" t="str">
        <f>_xlfn.XLOOKUP(Tabel1[[#This Row],[NLSfB]],OpnameTabel[NL-SfB],OpnameTabel[Categorie],"",0,1)</f>
        <v>Werktuigkundige brandveiligheid</v>
      </c>
      <c r="J296" s="32" t="s">
        <v>723</v>
      </c>
      <c r="L296" s="32">
        <v>7</v>
      </c>
      <c r="M296" s="32">
        <v>2000</v>
      </c>
      <c r="N296" s="32" t="s">
        <v>85</v>
      </c>
      <c r="O296" s="32" t="s">
        <v>77</v>
      </c>
      <c r="P296" s="32" t="str">
        <f>_xlfn.XLOOKUP(Tabel1[[#This Row],[NLSfB]],OpnameTabel[NL-SfB],OpnameTabel[Kenmerkvraag 4],"",0,1)&amp;""</f>
        <v>Blusmiddel</v>
      </c>
      <c r="Q296" s="33" t="s">
        <v>89</v>
      </c>
      <c r="R296" s="33" t="str">
        <f>_xlfn.XLOOKUP(Tabel1[[#This Row],[NLSfB]],OpnameTabel[NL-SfB],OpnameTabel[Kenmerkvraag 5],"",0,1)&amp;""</f>
        <v>Inhoud [kg]</v>
      </c>
      <c r="S296" s="33">
        <v>6</v>
      </c>
      <c r="T296" s="33" t="str">
        <f>_xlfn.XLOOKUP(Tabel1[[#This Row],[NLSfB]],OpnameTabel[NL-SfB],OpnameTabel[Kenmerkvraag 6],"",0,1)&amp;""</f>
        <v/>
      </c>
      <c r="V296" s="33" t="str">
        <f>_xlfn.XLOOKUP(Tabel1[[#This Row],[NLSfB]],OpnameTabel[NL-SfB],OpnameTabel[Kenmerkvraag 7],"",0,1)&amp;""</f>
        <v/>
      </c>
      <c r="X296" s="33" t="str">
        <f>_xlfn.XLOOKUP(Tabel1[[#This Row],[NLSfB]],OpnameTabel[NL-SfB],OpnameTabel[Kenmerkvraag 8],"",0,1)&amp;""</f>
        <v/>
      </c>
      <c r="Z296" s="33" t="str">
        <f>_xlfn.XLOOKUP(Tabel1[[#This Row],[NLSfB]],OpnameTabel[NL-SfB],OpnameTabel[Kenmerkvraag 9],"",0,1)&amp;""</f>
        <v/>
      </c>
      <c r="AB296" s="33" t="str">
        <f>_xlfn.XLOOKUP(Tabel1[[#This Row],[NLSfB]],OpnameTabel[NL-SfB],OpnameTabel[Kenmerkvraag 10],"",0,1)&amp;""</f>
        <v/>
      </c>
      <c r="AD296" s="120" t="str">
        <f>_xlfn.XLOOKUP(Tabel1[[#This Row],[NLSfB]],OpnameTabel[NL-SfB],OpnameTabel[PPO1],"",0,1)&amp;""</f>
        <v>BRND030-K</v>
      </c>
      <c r="AE296" s="112">
        <f>IF((LEN(Tabel1[[#This Row],[PPO code 1]])&lt;1),"",_xlfn.XLOOKUP(Tabel1[[#This Row],[PPO code 1]],Activiteitenoverzicht[PO - code],Activiteitenoverzicht[Jaar- freq],0))</f>
        <v>0.5</v>
      </c>
      <c r="AF296" s="121"/>
      <c r="AG296" s="122" t="str">
        <f>_xlfn.XLOOKUP(Tabel1[[#This Row],[NLSfB]],OpnameTabel[NL-SfB],OpnameTabel[PPO2],"",0,1)&amp;""</f>
        <v/>
      </c>
      <c r="AH296" s="111" t="str">
        <f>IF((LEN(Tabel1[[#This Row],[PPO code 2]])&lt;1),"",_xlfn.XLOOKUP(Tabel1[[#This Row],[PPO code 2]],Activiteitenoverzicht[PO - code],Activiteitenoverzicht[Jaar- freq],0))</f>
        <v/>
      </c>
      <c r="AI296" s="121"/>
      <c r="AJ296" s="122" t="str">
        <f>_xlfn.XLOOKUP(Tabel1[[#This Row],[NLSfB]],OpnameTabel[NL-SfB],OpnameTabel[PPO3],"",0,1)&amp;""</f>
        <v/>
      </c>
      <c r="AK296" s="111" t="str">
        <f>IF((LEN(Tabel1[[#This Row],[PPO code 3]])&lt;1),"",_xlfn.XLOOKUP(Tabel1[[#This Row],[PPO code 3]],Activiteitenoverzicht[PO - code],Activiteitenoverzicht[Jaar- freq],0))</f>
        <v/>
      </c>
      <c r="AL296" s="121"/>
      <c r="AM296" s="122" t="str">
        <f>_xlfn.XLOOKUP(Tabel1[[#This Row],[NLSfB]],OpnameTabel[NL-SfB],OpnameTabel[PPO4],"",0,1)&amp;""</f>
        <v/>
      </c>
      <c r="AN296" s="111" t="str">
        <f>IF((LEN(Tabel1[[#This Row],[PPO code 4]])&lt;1),"",_xlfn.XLOOKUP(Tabel1[[#This Row],[PPO code 4]],Activiteitenoverzicht[PO - code],Activiteitenoverzicht[Jaar- freq],0))</f>
        <v/>
      </c>
      <c r="AO296" s="121"/>
      <c r="AP296" s="123">
        <f>IF(ISNUMBER(Tabel1[[#This Row],[Freq 1]]),Tabel1[[#This Row],[Freq 1]]*Tabel1[[#This Row],[Prijs 1]],0)</f>
        <v>0</v>
      </c>
      <c r="AQ296" s="124">
        <f>IF(ISNUMBER(Tabel1[[#This Row],[Freq 2]]),Tabel1[[#This Row],[Freq 2]]*Tabel1[[#This Row],[Prijs 2]],0)</f>
        <v>0</v>
      </c>
      <c r="AR296" s="124">
        <f>IF(ISNUMBER(Tabel1[[#This Row],[Freq 3]]),Tabel1[[#This Row],[Freq 3]]*Tabel1[[#This Row],[Prijs 3]],0)</f>
        <v>0</v>
      </c>
      <c r="AS296" s="124">
        <f>IF(ISNUMBER(Tabel1[[#This Row],[Freq 4]]),Tabel1[[#This Row],[Freq 4]]*Tabel1[[#This Row],[Prijs 4]],0)</f>
        <v>0</v>
      </c>
      <c r="AT296" s="125">
        <f>SUM(Tabel1[[#This Row],[Totaal 1]:[Totaal 4]])</f>
        <v>0</v>
      </c>
    </row>
    <row r="297" spans="1:46" ht="14.25" customHeight="1" x14ac:dyDescent="0.2">
      <c r="A297" s="113">
        <v>3</v>
      </c>
      <c r="B297" s="32" t="s">
        <v>719</v>
      </c>
      <c r="C297" s="111" t="s">
        <v>720</v>
      </c>
      <c r="D297" s="32" t="s">
        <v>721</v>
      </c>
      <c r="E297" s="32">
        <v>5660</v>
      </c>
      <c r="F297" s="32" t="s">
        <v>727</v>
      </c>
      <c r="G297" s="32" t="s">
        <v>122</v>
      </c>
      <c r="H297" s="112" t="str">
        <f>_xlfn.XLOOKUP(Tabel1[[#This Row],[NLSfB]],OpnameTabel[NL-SfB],OpnameTabel[Omschrijving],"",0,1)</f>
        <v>(Hoofd)verdeelinrichting (groepenkast)</v>
      </c>
      <c r="I297" s="32" t="str">
        <f>_xlfn.XLOOKUP(Tabel1[[#This Row],[NLSfB]],OpnameTabel[NL-SfB],OpnameTabel[Categorie],"",0,1)</f>
        <v>Centrale elektrotechnische voorzieningen</v>
      </c>
      <c r="J297" s="32" t="s">
        <v>107</v>
      </c>
      <c r="K297" s="32" t="s">
        <v>494</v>
      </c>
      <c r="L297" s="32">
        <v>1</v>
      </c>
      <c r="M297" s="32">
        <v>2000</v>
      </c>
      <c r="N297" s="32" t="s">
        <v>127</v>
      </c>
      <c r="O297" s="32" t="s">
        <v>124</v>
      </c>
      <c r="P297" s="32" t="str">
        <f>_xlfn.XLOOKUP(Tabel1[[#This Row],[NLSfB]],OpnameTabel[NL-SfB],OpnameTabel[Kenmerkvraag 4],"",0,1)&amp;""</f>
        <v>Inom [A]</v>
      </c>
      <c r="Q297" s="33">
        <v>63</v>
      </c>
      <c r="R297" s="33" t="str">
        <f>_xlfn.XLOOKUP(Tabel1[[#This Row],[NLSfB]],OpnameTabel[NL-SfB],OpnameTabel[Kenmerkvraag 5],"",0,1)&amp;""</f>
        <v>Lichtgroepen [stuks]</v>
      </c>
      <c r="S297" s="33">
        <v>2</v>
      </c>
      <c r="T297" s="33" t="str">
        <f>_xlfn.XLOOKUP(Tabel1[[#This Row],[NLSfB]],OpnameTabel[NL-SfB],OpnameTabel[Kenmerkvraag 6],"",0,1)&amp;""</f>
        <v>Krachtgroepen [stuks]</v>
      </c>
      <c r="U297" s="33">
        <v>2</v>
      </c>
      <c r="V297" s="33" t="str">
        <f>_xlfn.XLOOKUP(Tabel1[[#This Row],[NLSfB]],OpnameTabel[NL-SfB],OpnameTabel[Kenmerkvraag 7],"",0,1)&amp;""</f>
        <v>Groepen acht. aardlek [stuks]</v>
      </c>
      <c r="W297" s="33">
        <v>5</v>
      </c>
      <c r="X297" s="33" t="str">
        <f>_xlfn.XLOOKUP(Tabel1[[#This Row],[NLSfB]],OpnameTabel[NL-SfB],OpnameTabel[Kenmerkvraag 8],"",0,1)&amp;""</f>
        <v>Overspanningsbeveiliging</v>
      </c>
      <c r="Y297" s="33" t="s">
        <v>615</v>
      </c>
      <c r="Z297" s="33" t="str">
        <f>_xlfn.XLOOKUP(Tabel1[[#This Row],[NLSfB]],OpnameTabel[NL-SfB],OpnameTabel[Kenmerkvraag 9],"",0,1)&amp;""</f>
        <v/>
      </c>
      <c r="AB297" s="33" t="str">
        <f>_xlfn.XLOOKUP(Tabel1[[#This Row],[NLSfB]],OpnameTabel[NL-SfB],OpnameTabel[Kenmerkvraag 10],"",0,1)&amp;""</f>
        <v/>
      </c>
      <c r="AD297" s="120" t="str">
        <f>_xlfn.XLOOKUP(Tabel1[[#This Row],[NLSfB]],OpnameTabel[NL-SfB],OpnameTabel[PPO1],"",0,1)&amp;""</f>
        <v>E030-A</v>
      </c>
      <c r="AE297" s="112">
        <f>IF((LEN(Tabel1[[#This Row],[PPO code 1]])&lt;1),"",_xlfn.XLOOKUP(Tabel1[[#This Row],[PPO code 1]],Activiteitenoverzicht[PO - code],Activiteitenoverzicht[Jaar- freq],0))</f>
        <v>0.2</v>
      </c>
      <c r="AF297" s="121"/>
      <c r="AG297" s="122" t="str">
        <f>_xlfn.XLOOKUP(Tabel1[[#This Row],[NLSfB]],OpnameTabel[NL-SfB],OpnameTabel[PPO2],"",0,1)&amp;""</f>
        <v>E160-A</v>
      </c>
      <c r="AH297" s="111">
        <f>IF((LEN(Tabel1[[#This Row],[PPO code 2]])&lt;1),"",_xlfn.XLOOKUP(Tabel1[[#This Row],[PPO code 2]],Activiteitenoverzicht[PO - code],Activiteitenoverzicht[Jaar- freq],0))</f>
        <v>1</v>
      </c>
      <c r="AI297" s="121"/>
      <c r="AJ297" s="122" t="str">
        <f>_xlfn.XLOOKUP(Tabel1[[#This Row],[NLSfB]],OpnameTabel[NL-SfB],OpnameTabel[PPO3],"",0,1)&amp;""</f>
        <v>E170-A</v>
      </c>
      <c r="AK297" s="111">
        <f>IF((LEN(Tabel1[[#This Row],[PPO code 3]])&lt;1),"",_xlfn.XLOOKUP(Tabel1[[#This Row],[PPO code 3]],Activiteitenoverzicht[PO - code],Activiteitenoverzicht[Jaar- freq],0))</f>
        <v>1</v>
      </c>
      <c r="AL297" s="121"/>
      <c r="AM297" s="122" t="str">
        <f>_xlfn.XLOOKUP(Tabel1[[#This Row],[NLSfB]],OpnameTabel[NL-SfB],OpnameTabel[PPO4],"",0,1)&amp;""</f>
        <v/>
      </c>
      <c r="AN297" s="111" t="str">
        <f>IF((LEN(Tabel1[[#This Row],[PPO code 4]])&lt;1),"",_xlfn.XLOOKUP(Tabel1[[#This Row],[PPO code 4]],Activiteitenoverzicht[PO - code],Activiteitenoverzicht[Jaar- freq],0))</f>
        <v/>
      </c>
      <c r="AO297" s="121"/>
      <c r="AP297" s="123">
        <f>IF(ISNUMBER(Tabel1[[#This Row],[Freq 1]]),Tabel1[[#This Row],[Freq 1]]*Tabel1[[#This Row],[Prijs 1]],0)</f>
        <v>0</v>
      </c>
      <c r="AQ297" s="124">
        <f>IF(ISNUMBER(Tabel1[[#This Row],[Freq 2]]),Tabel1[[#This Row],[Freq 2]]*Tabel1[[#This Row],[Prijs 2]],0)</f>
        <v>0</v>
      </c>
      <c r="AR297" s="124">
        <f>IF(ISNUMBER(Tabel1[[#This Row],[Freq 3]]),Tabel1[[#This Row],[Freq 3]]*Tabel1[[#This Row],[Prijs 3]],0)</f>
        <v>0</v>
      </c>
      <c r="AS297" s="124">
        <f>IF(ISNUMBER(Tabel1[[#This Row],[Freq 4]]),Tabel1[[#This Row],[Freq 4]]*Tabel1[[#This Row],[Prijs 4]],0)</f>
        <v>0</v>
      </c>
      <c r="AT297" s="125">
        <f>SUM(Tabel1[[#This Row],[Totaal 1]:[Totaal 4]])</f>
        <v>0</v>
      </c>
    </row>
    <row r="298" spans="1:46" ht="14.25" customHeight="1" x14ac:dyDescent="0.2">
      <c r="A298" s="113">
        <v>3</v>
      </c>
      <c r="B298" s="32" t="s">
        <v>719</v>
      </c>
      <c r="C298" s="111" t="s">
        <v>720</v>
      </c>
      <c r="D298" s="32" t="s">
        <v>721</v>
      </c>
      <c r="E298" s="32">
        <v>5660</v>
      </c>
      <c r="F298" s="32" t="s">
        <v>728</v>
      </c>
      <c r="G298" s="32" t="s">
        <v>122</v>
      </c>
      <c r="H298" s="112" t="str">
        <f>_xlfn.XLOOKUP(Tabel1[[#This Row],[NLSfB]],OpnameTabel[NL-SfB],OpnameTabel[Omschrijving],"",0,1)</f>
        <v>(Hoofd)verdeelinrichting (groepenkast)</v>
      </c>
      <c r="I298" s="32" t="str">
        <f>_xlfn.XLOOKUP(Tabel1[[#This Row],[NLSfB]],OpnameTabel[NL-SfB],OpnameTabel[Categorie],"",0,1)</f>
        <v>Centrale elektrotechnische voorzieningen</v>
      </c>
      <c r="J298" s="32" t="s">
        <v>107</v>
      </c>
      <c r="L298" s="32">
        <v>1</v>
      </c>
      <c r="M298" s="32">
        <v>2017</v>
      </c>
      <c r="N298" s="32" t="s">
        <v>111</v>
      </c>
      <c r="O298" s="32" t="s">
        <v>159</v>
      </c>
      <c r="P298" s="32" t="str">
        <f>_xlfn.XLOOKUP(Tabel1[[#This Row],[NLSfB]],OpnameTabel[NL-SfB],OpnameTabel[Kenmerkvraag 4],"",0,1)&amp;""</f>
        <v>Inom [A]</v>
      </c>
      <c r="Q298" s="33">
        <v>63</v>
      </c>
      <c r="R298" s="33" t="str">
        <f>_xlfn.XLOOKUP(Tabel1[[#This Row],[NLSfB]],OpnameTabel[NL-SfB],OpnameTabel[Kenmerkvraag 5],"",0,1)&amp;""</f>
        <v>Lichtgroepen [stuks]</v>
      </c>
      <c r="S298" s="33">
        <v>4</v>
      </c>
      <c r="T298" s="33" t="str">
        <f>_xlfn.XLOOKUP(Tabel1[[#This Row],[NLSfB]],OpnameTabel[NL-SfB],OpnameTabel[Kenmerkvraag 6],"",0,1)&amp;""</f>
        <v>Krachtgroepen [stuks]</v>
      </c>
      <c r="U298" s="33" t="s">
        <v>77</v>
      </c>
      <c r="V298" s="33" t="str">
        <f>_xlfn.XLOOKUP(Tabel1[[#This Row],[NLSfB]],OpnameTabel[NL-SfB],OpnameTabel[Kenmerkvraag 7],"",0,1)&amp;""</f>
        <v>Groepen acht. aardlek [stuks]</v>
      </c>
      <c r="W298" s="33">
        <v>5</v>
      </c>
      <c r="X298" s="33" t="str">
        <f>_xlfn.XLOOKUP(Tabel1[[#This Row],[NLSfB]],OpnameTabel[NL-SfB],OpnameTabel[Kenmerkvraag 8],"",0,1)&amp;""</f>
        <v>Overspanningsbeveiliging</v>
      </c>
      <c r="Y298" s="33" t="s">
        <v>77</v>
      </c>
      <c r="Z298" s="33" t="str">
        <f>_xlfn.XLOOKUP(Tabel1[[#This Row],[NLSfB]],OpnameTabel[NL-SfB],OpnameTabel[Kenmerkvraag 9],"",0,1)&amp;""</f>
        <v/>
      </c>
      <c r="AB298" s="33" t="str">
        <f>_xlfn.XLOOKUP(Tabel1[[#This Row],[NLSfB]],OpnameTabel[NL-SfB],OpnameTabel[Kenmerkvraag 10],"",0,1)&amp;""</f>
        <v/>
      </c>
      <c r="AD298" s="120" t="str">
        <f>_xlfn.XLOOKUP(Tabel1[[#This Row],[NLSfB]],OpnameTabel[NL-SfB],OpnameTabel[PPO1],"",0,1)&amp;""</f>
        <v>E030-A</v>
      </c>
      <c r="AE298" s="112">
        <f>IF((LEN(Tabel1[[#This Row],[PPO code 1]])&lt;1),"",_xlfn.XLOOKUP(Tabel1[[#This Row],[PPO code 1]],Activiteitenoverzicht[PO - code],Activiteitenoverzicht[Jaar- freq],0))</f>
        <v>0.2</v>
      </c>
      <c r="AF298" s="121"/>
      <c r="AG298" s="122" t="str">
        <f>_xlfn.XLOOKUP(Tabel1[[#This Row],[NLSfB]],OpnameTabel[NL-SfB],OpnameTabel[PPO2],"",0,1)&amp;""</f>
        <v>E160-A</v>
      </c>
      <c r="AH298" s="111">
        <f>IF((LEN(Tabel1[[#This Row],[PPO code 2]])&lt;1),"",_xlfn.XLOOKUP(Tabel1[[#This Row],[PPO code 2]],Activiteitenoverzicht[PO - code],Activiteitenoverzicht[Jaar- freq],0))</f>
        <v>1</v>
      </c>
      <c r="AI298" s="121"/>
      <c r="AJ298" s="122" t="str">
        <f>_xlfn.XLOOKUP(Tabel1[[#This Row],[NLSfB]],OpnameTabel[NL-SfB],OpnameTabel[PPO3],"",0,1)&amp;""</f>
        <v>E170-A</v>
      </c>
      <c r="AK298" s="111">
        <f>IF((LEN(Tabel1[[#This Row],[PPO code 3]])&lt;1),"",_xlfn.XLOOKUP(Tabel1[[#This Row],[PPO code 3]],Activiteitenoverzicht[PO - code],Activiteitenoverzicht[Jaar- freq],0))</f>
        <v>1</v>
      </c>
      <c r="AL298" s="121"/>
      <c r="AM298" s="122" t="str">
        <f>_xlfn.XLOOKUP(Tabel1[[#This Row],[NLSfB]],OpnameTabel[NL-SfB],OpnameTabel[PPO4],"",0,1)&amp;""</f>
        <v/>
      </c>
      <c r="AN298" s="111" t="str">
        <f>IF((LEN(Tabel1[[#This Row],[PPO code 4]])&lt;1),"",_xlfn.XLOOKUP(Tabel1[[#This Row],[PPO code 4]],Activiteitenoverzicht[PO - code],Activiteitenoverzicht[Jaar- freq],0))</f>
        <v/>
      </c>
      <c r="AO298" s="121"/>
      <c r="AP298" s="123">
        <f>IF(ISNUMBER(Tabel1[[#This Row],[Freq 1]]),Tabel1[[#This Row],[Freq 1]]*Tabel1[[#This Row],[Prijs 1]],0)</f>
        <v>0</v>
      </c>
      <c r="AQ298" s="124">
        <f>IF(ISNUMBER(Tabel1[[#This Row],[Freq 2]]),Tabel1[[#This Row],[Freq 2]]*Tabel1[[#This Row],[Prijs 2]],0)</f>
        <v>0</v>
      </c>
      <c r="AR298" s="124">
        <f>IF(ISNUMBER(Tabel1[[#This Row],[Freq 3]]),Tabel1[[#This Row],[Freq 3]]*Tabel1[[#This Row],[Prijs 3]],0)</f>
        <v>0</v>
      </c>
      <c r="AS298" s="124">
        <f>IF(ISNUMBER(Tabel1[[#This Row],[Freq 4]]),Tabel1[[#This Row],[Freq 4]]*Tabel1[[#This Row],[Prijs 4]],0)</f>
        <v>0</v>
      </c>
      <c r="AT298" s="125">
        <f>SUM(Tabel1[[#This Row],[Totaal 1]:[Totaal 4]])</f>
        <v>0</v>
      </c>
    </row>
    <row r="299" spans="1:46" ht="14.25" customHeight="1" x14ac:dyDescent="0.2">
      <c r="A299" s="113">
        <v>3</v>
      </c>
      <c r="B299" s="32" t="s">
        <v>719</v>
      </c>
      <c r="C299" s="111" t="s">
        <v>720</v>
      </c>
      <c r="D299" s="32" t="s">
        <v>721</v>
      </c>
      <c r="E299" s="32">
        <v>5660</v>
      </c>
      <c r="F299" s="32" t="s">
        <v>729</v>
      </c>
      <c r="G299" s="32" t="s">
        <v>122</v>
      </c>
      <c r="H299" s="112" t="str">
        <f>_xlfn.XLOOKUP(Tabel1[[#This Row],[NLSfB]],OpnameTabel[NL-SfB],OpnameTabel[Omschrijving],"",0,1)</f>
        <v>(Hoofd)verdeelinrichting (groepenkast)</v>
      </c>
      <c r="I299" s="32" t="str">
        <f>_xlfn.XLOOKUP(Tabel1[[#This Row],[NLSfB]],OpnameTabel[NL-SfB],OpnameTabel[Categorie],"",0,1)</f>
        <v>Centrale elektrotechnische voorzieningen</v>
      </c>
      <c r="J299" s="32" t="s">
        <v>107</v>
      </c>
      <c r="L299" s="32">
        <v>1</v>
      </c>
      <c r="M299" s="32">
        <v>2017</v>
      </c>
      <c r="N299" s="32" t="s">
        <v>111</v>
      </c>
      <c r="O299" s="32" t="s">
        <v>159</v>
      </c>
      <c r="P299" s="32" t="str">
        <f>_xlfn.XLOOKUP(Tabel1[[#This Row],[NLSfB]],OpnameTabel[NL-SfB],OpnameTabel[Kenmerkvraag 4],"",0,1)&amp;""</f>
        <v>Inom [A]</v>
      </c>
      <c r="Q299" s="33">
        <v>63</v>
      </c>
      <c r="R299" s="33" t="str">
        <f>_xlfn.XLOOKUP(Tabel1[[#This Row],[NLSfB]],OpnameTabel[NL-SfB],OpnameTabel[Kenmerkvraag 5],"",0,1)&amp;""</f>
        <v>Lichtgroepen [stuks]</v>
      </c>
      <c r="S299" s="33">
        <v>1</v>
      </c>
      <c r="T299" s="33" t="str">
        <f>_xlfn.XLOOKUP(Tabel1[[#This Row],[NLSfB]],OpnameTabel[NL-SfB],OpnameTabel[Kenmerkvraag 6],"",0,1)&amp;""</f>
        <v>Krachtgroepen [stuks]</v>
      </c>
      <c r="U299" s="33" t="s">
        <v>77</v>
      </c>
      <c r="V299" s="33" t="str">
        <f>_xlfn.XLOOKUP(Tabel1[[#This Row],[NLSfB]],OpnameTabel[NL-SfB],OpnameTabel[Kenmerkvraag 7],"",0,1)&amp;""</f>
        <v>Groepen acht. aardlek [stuks]</v>
      </c>
      <c r="W299" s="33">
        <v>3</v>
      </c>
      <c r="X299" s="33" t="str">
        <f>_xlfn.XLOOKUP(Tabel1[[#This Row],[NLSfB]],OpnameTabel[NL-SfB],OpnameTabel[Kenmerkvraag 8],"",0,1)&amp;""</f>
        <v>Overspanningsbeveiliging</v>
      </c>
      <c r="Y299" s="33" t="s">
        <v>77</v>
      </c>
      <c r="Z299" s="33" t="str">
        <f>_xlfn.XLOOKUP(Tabel1[[#This Row],[NLSfB]],OpnameTabel[NL-SfB],OpnameTabel[Kenmerkvraag 9],"",0,1)&amp;""</f>
        <v/>
      </c>
      <c r="AB299" s="33" t="str">
        <f>_xlfn.XLOOKUP(Tabel1[[#This Row],[NLSfB]],OpnameTabel[NL-SfB],OpnameTabel[Kenmerkvraag 10],"",0,1)&amp;""</f>
        <v/>
      </c>
      <c r="AD299" s="120" t="str">
        <f>_xlfn.XLOOKUP(Tabel1[[#This Row],[NLSfB]],OpnameTabel[NL-SfB],OpnameTabel[PPO1],"",0,1)&amp;""</f>
        <v>E030-A</v>
      </c>
      <c r="AE299" s="112">
        <f>IF((LEN(Tabel1[[#This Row],[PPO code 1]])&lt;1),"",_xlfn.XLOOKUP(Tabel1[[#This Row],[PPO code 1]],Activiteitenoverzicht[PO - code],Activiteitenoverzicht[Jaar- freq],0))</f>
        <v>0.2</v>
      </c>
      <c r="AF299" s="121"/>
      <c r="AG299" s="122" t="str">
        <f>_xlfn.XLOOKUP(Tabel1[[#This Row],[NLSfB]],OpnameTabel[NL-SfB],OpnameTabel[PPO2],"",0,1)&amp;""</f>
        <v>E160-A</v>
      </c>
      <c r="AH299" s="111">
        <f>IF((LEN(Tabel1[[#This Row],[PPO code 2]])&lt;1),"",_xlfn.XLOOKUP(Tabel1[[#This Row],[PPO code 2]],Activiteitenoverzicht[PO - code],Activiteitenoverzicht[Jaar- freq],0))</f>
        <v>1</v>
      </c>
      <c r="AI299" s="121"/>
      <c r="AJ299" s="122" t="str">
        <f>_xlfn.XLOOKUP(Tabel1[[#This Row],[NLSfB]],OpnameTabel[NL-SfB],OpnameTabel[PPO3],"",0,1)&amp;""</f>
        <v>E170-A</v>
      </c>
      <c r="AK299" s="111">
        <f>IF((LEN(Tabel1[[#This Row],[PPO code 3]])&lt;1),"",_xlfn.XLOOKUP(Tabel1[[#This Row],[PPO code 3]],Activiteitenoverzicht[PO - code],Activiteitenoverzicht[Jaar- freq],0))</f>
        <v>1</v>
      </c>
      <c r="AL299" s="121"/>
      <c r="AM299" s="122" t="str">
        <f>_xlfn.XLOOKUP(Tabel1[[#This Row],[NLSfB]],OpnameTabel[NL-SfB],OpnameTabel[PPO4],"",0,1)&amp;""</f>
        <v/>
      </c>
      <c r="AN299" s="111" t="str">
        <f>IF((LEN(Tabel1[[#This Row],[PPO code 4]])&lt;1),"",_xlfn.XLOOKUP(Tabel1[[#This Row],[PPO code 4]],Activiteitenoverzicht[PO - code],Activiteitenoverzicht[Jaar- freq],0))</f>
        <v/>
      </c>
      <c r="AO299" s="121"/>
      <c r="AP299" s="123">
        <f>IF(ISNUMBER(Tabel1[[#This Row],[Freq 1]]),Tabel1[[#This Row],[Freq 1]]*Tabel1[[#This Row],[Prijs 1]],0)</f>
        <v>0</v>
      </c>
      <c r="AQ299" s="124">
        <f>IF(ISNUMBER(Tabel1[[#This Row],[Freq 2]]),Tabel1[[#This Row],[Freq 2]]*Tabel1[[#This Row],[Prijs 2]],0)</f>
        <v>0</v>
      </c>
      <c r="AR299" s="124">
        <f>IF(ISNUMBER(Tabel1[[#This Row],[Freq 3]]),Tabel1[[#This Row],[Freq 3]]*Tabel1[[#This Row],[Prijs 3]],0)</f>
        <v>0</v>
      </c>
      <c r="AS299" s="124">
        <f>IF(ISNUMBER(Tabel1[[#This Row],[Freq 4]]),Tabel1[[#This Row],[Freq 4]]*Tabel1[[#This Row],[Prijs 4]],0)</f>
        <v>0</v>
      </c>
      <c r="AT299" s="125">
        <f>SUM(Tabel1[[#This Row],[Totaal 1]:[Totaal 4]])</f>
        <v>0</v>
      </c>
    </row>
    <row r="300" spans="1:46" ht="14.25" customHeight="1" x14ac:dyDescent="0.2">
      <c r="A300" s="113">
        <v>3</v>
      </c>
      <c r="B300" s="32" t="s">
        <v>719</v>
      </c>
      <c r="C300" s="111" t="s">
        <v>720</v>
      </c>
      <c r="D300" s="32" t="s">
        <v>721</v>
      </c>
      <c r="E300" s="32">
        <v>5660</v>
      </c>
      <c r="F300" s="32" t="s">
        <v>730</v>
      </c>
      <c r="G300" s="32" t="s">
        <v>122</v>
      </c>
      <c r="H300" s="112" t="str">
        <f>_xlfn.XLOOKUP(Tabel1[[#This Row],[NLSfB]],OpnameTabel[NL-SfB],OpnameTabel[Omschrijving],"",0,1)</f>
        <v>(Hoofd)verdeelinrichting (groepenkast)</v>
      </c>
      <c r="I300" s="32" t="str">
        <f>_xlfn.XLOOKUP(Tabel1[[#This Row],[NLSfB]],OpnameTabel[NL-SfB],OpnameTabel[Categorie],"",0,1)</f>
        <v>Centrale elektrotechnische voorzieningen</v>
      </c>
      <c r="J300" s="32" t="s">
        <v>723</v>
      </c>
      <c r="K300" s="32" t="s">
        <v>731</v>
      </c>
      <c r="L300" s="32">
        <v>1</v>
      </c>
      <c r="M300" s="32">
        <v>2017</v>
      </c>
      <c r="N300" s="32" t="s">
        <v>111</v>
      </c>
      <c r="O300" s="32" t="s">
        <v>159</v>
      </c>
      <c r="P300" s="32" t="str">
        <f>_xlfn.XLOOKUP(Tabel1[[#This Row],[NLSfB]],OpnameTabel[NL-SfB],OpnameTabel[Kenmerkvraag 4],"",0,1)&amp;""</f>
        <v>Inom [A]</v>
      </c>
      <c r="Q300" s="33">
        <v>63</v>
      </c>
      <c r="R300" s="33" t="str">
        <f>_xlfn.XLOOKUP(Tabel1[[#This Row],[NLSfB]],OpnameTabel[NL-SfB],OpnameTabel[Kenmerkvraag 5],"",0,1)&amp;""</f>
        <v>Lichtgroepen [stuks]</v>
      </c>
      <c r="S300" s="33">
        <v>20</v>
      </c>
      <c r="T300" s="33" t="str">
        <f>_xlfn.XLOOKUP(Tabel1[[#This Row],[NLSfB]],OpnameTabel[NL-SfB],OpnameTabel[Kenmerkvraag 6],"",0,1)&amp;""</f>
        <v>Krachtgroepen [stuks]</v>
      </c>
      <c r="U300" s="33">
        <v>3</v>
      </c>
      <c r="V300" s="33" t="str">
        <f>_xlfn.XLOOKUP(Tabel1[[#This Row],[NLSfB]],OpnameTabel[NL-SfB],OpnameTabel[Kenmerkvraag 7],"",0,1)&amp;""</f>
        <v>Groepen acht. aardlek [stuks]</v>
      </c>
      <c r="W300" s="33" t="s">
        <v>77</v>
      </c>
      <c r="X300" s="33" t="str">
        <f>_xlfn.XLOOKUP(Tabel1[[#This Row],[NLSfB]],OpnameTabel[NL-SfB],OpnameTabel[Kenmerkvraag 8],"",0,1)&amp;""</f>
        <v>Overspanningsbeveiliging</v>
      </c>
      <c r="Y300" s="33" t="s">
        <v>77</v>
      </c>
      <c r="Z300" s="33" t="str">
        <f>_xlfn.XLOOKUP(Tabel1[[#This Row],[NLSfB]],OpnameTabel[NL-SfB],OpnameTabel[Kenmerkvraag 9],"",0,1)&amp;""</f>
        <v/>
      </c>
      <c r="AB300" s="33" t="str">
        <f>_xlfn.XLOOKUP(Tabel1[[#This Row],[NLSfB]],OpnameTabel[NL-SfB],OpnameTabel[Kenmerkvraag 10],"",0,1)&amp;""</f>
        <v/>
      </c>
      <c r="AD300" s="120" t="str">
        <f>_xlfn.XLOOKUP(Tabel1[[#This Row],[NLSfB]],OpnameTabel[NL-SfB],OpnameTabel[PPO1],"",0,1)&amp;""</f>
        <v>E030-A</v>
      </c>
      <c r="AE300" s="112">
        <f>IF((LEN(Tabel1[[#This Row],[PPO code 1]])&lt;1),"",_xlfn.XLOOKUP(Tabel1[[#This Row],[PPO code 1]],Activiteitenoverzicht[PO - code],Activiteitenoverzicht[Jaar- freq],0))</f>
        <v>0.2</v>
      </c>
      <c r="AF300" s="121"/>
      <c r="AG300" s="122" t="str">
        <f>_xlfn.XLOOKUP(Tabel1[[#This Row],[NLSfB]],OpnameTabel[NL-SfB],OpnameTabel[PPO2],"",0,1)&amp;""</f>
        <v>E160-A</v>
      </c>
      <c r="AH300" s="111">
        <f>IF((LEN(Tabel1[[#This Row],[PPO code 2]])&lt;1),"",_xlfn.XLOOKUP(Tabel1[[#This Row],[PPO code 2]],Activiteitenoverzicht[PO - code],Activiteitenoverzicht[Jaar- freq],0))</f>
        <v>1</v>
      </c>
      <c r="AI300" s="121"/>
      <c r="AJ300" s="122" t="str">
        <f>_xlfn.XLOOKUP(Tabel1[[#This Row],[NLSfB]],OpnameTabel[NL-SfB],OpnameTabel[PPO3],"",0,1)&amp;""</f>
        <v>E170-A</v>
      </c>
      <c r="AK300" s="111">
        <f>IF((LEN(Tabel1[[#This Row],[PPO code 3]])&lt;1),"",_xlfn.XLOOKUP(Tabel1[[#This Row],[PPO code 3]],Activiteitenoverzicht[PO - code],Activiteitenoverzicht[Jaar- freq],0))</f>
        <v>1</v>
      </c>
      <c r="AL300" s="121"/>
      <c r="AM300" s="122" t="str">
        <f>_xlfn.XLOOKUP(Tabel1[[#This Row],[NLSfB]],OpnameTabel[NL-SfB],OpnameTabel[PPO4],"",0,1)&amp;""</f>
        <v/>
      </c>
      <c r="AN300" s="111" t="str">
        <f>IF((LEN(Tabel1[[#This Row],[PPO code 4]])&lt;1),"",_xlfn.XLOOKUP(Tabel1[[#This Row],[PPO code 4]],Activiteitenoverzicht[PO - code],Activiteitenoverzicht[Jaar- freq],0))</f>
        <v/>
      </c>
      <c r="AO300" s="121"/>
      <c r="AP300" s="123">
        <f>IF(ISNUMBER(Tabel1[[#This Row],[Freq 1]]),Tabel1[[#This Row],[Freq 1]]*Tabel1[[#This Row],[Prijs 1]],0)</f>
        <v>0</v>
      </c>
      <c r="AQ300" s="124">
        <f>IF(ISNUMBER(Tabel1[[#This Row],[Freq 2]]),Tabel1[[#This Row],[Freq 2]]*Tabel1[[#This Row],[Prijs 2]],0)</f>
        <v>0</v>
      </c>
      <c r="AR300" s="124">
        <f>IF(ISNUMBER(Tabel1[[#This Row],[Freq 3]]),Tabel1[[#This Row],[Freq 3]]*Tabel1[[#This Row],[Prijs 3]],0)</f>
        <v>0</v>
      </c>
      <c r="AS300" s="124">
        <f>IF(ISNUMBER(Tabel1[[#This Row],[Freq 4]]),Tabel1[[#This Row],[Freq 4]]*Tabel1[[#This Row],[Prijs 4]],0)</f>
        <v>0</v>
      </c>
      <c r="AT300" s="125">
        <f>SUM(Tabel1[[#This Row],[Totaal 1]:[Totaal 4]])</f>
        <v>0</v>
      </c>
    </row>
    <row r="301" spans="1:46" ht="14.25" customHeight="1" x14ac:dyDescent="0.2">
      <c r="A301" s="113">
        <v>3</v>
      </c>
      <c r="B301" s="32" t="s">
        <v>719</v>
      </c>
      <c r="C301" s="111" t="s">
        <v>720</v>
      </c>
      <c r="D301" s="32" t="s">
        <v>721</v>
      </c>
      <c r="E301" s="32">
        <v>5660</v>
      </c>
      <c r="F301" s="32" t="s">
        <v>732</v>
      </c>
      <c r="G301" s="32" t="s">
        <v>122</v>
      </c>
      <c r="H301" s="112" t="str">
        <f>_xlfn.XLOOKUP(Tabel1[[#This Row],[NLSfB]],OpnameTabel[NL-SfB],OpnameTabel[Omschrijving],"",0,1)</f>
        <v>(Hoofd)verdeelinrichting (groepenkast)</v>
      </c>
      <c r="I301" s="32" t="str">
        <f>_xlfn.XLOOKUP(Tabel1[[#This Row],[NLSfB]],OpnameTabel[NL-SfB],OpnameTabel[Categorie],"",0,1)</f>
        <v>Centrale elektrotechnische voorzieningen</v>
      </c>
      <c r="J301" s="32" t="s">
        <v>723</v>
      </c>
      <c r="K301" s="32" t="s">
        <v>733</v>
      </c>
      <c r="L301" s="32">
        <v>1</v>
      </c>
      <c r="M301" s="32">
        <v>2017</v>
      </c>
      <c r="N301" s="32" t="s">
        <v>111</v>
      </c>
      <c r="O301" s="32" t="s">
        <v>159</v>
      </c>
      <c r="P301" s="32" t="str">
        <f>_xlfn.XLOOKUP(Tabel1[[#This Row],[NLSfB]],OpnameTabel[NL-SfB],OpnameTabel[Kenmerkvraag 4],"",0,1)&amp;""</f>
        <v>Inom [A]</v>
      </c>
      <c r="Q301" s="33">
        <v>40</v>
      </c>
      <c r="R301" s="33" t="str">
        <f>_xlfn.XLOOKUP(Tabel1[[#This Row],[NLSfB]],OpnameTabel[NL-SfB],OpnameTabel[Kenmerkvraag 5],"",0,1)&amp;""</f>
        <v>Lichtgroepen [stuks]</v>
      </c>
      <c r="S301" s="33">
        <v>7</v>
      </c>
      <c r="T301" s="33" t="str">
        <f>_xlfn.XLOOKUP(Tabel1[[#This Row],[NLSfB]],OpnameTabel[NL-SfB],OpnameTabel[Kenmerkvraag 6],"",0,1)&amp;""</f>
        <v>Krachtgroepen [stuks]</v>
      </c>
      <c r="U301" s="33" t="s">
        <v>77</v>
      </c>
      <c r="V301" s="33" t="str">
        <f>_xlfn.XLOOKUP(Tabel1[[#This Row],[NLSfB]],OpnameTabel[NL-SfB],OpnameTabel[Kenmerkvraag 7],"",0,1)&amp;""</f>
        <v>Groepen acht. aardlek [stuks]</v>
      </c>
      <c r="W301" s="33">
        <v>1</v>
      </c>
      <c r="X301" s="33" t="str">
        <f>_xlfn.XLOOKUP(Tabel1[[#This Row],[NLSfB]],OpnameTabel[NL-SfB],OpnameTabel[Kenmerkvraag 8],"",0,1)&amp;""</f>
        <v>Overspanningsbeveiliging</v>
      </c>
      <c r="Y301" s="33" t="s">
        <v>77</v>
      </c>
      <c r="Z301" s="33" t="str">
        <f>_xlfn.XLOOKUP(Tabel1[[#This Row],[NLSfB]],OpnameTabel[NL-SfB],OpnameTabel[Kenmerkvraag 9],"",0,1)&amp;""</f>
        <v/>
      </c>
      <c r="AB301" s="33" t="str">
        <f>_xlfn.XLOOKUP(Tabel1[[#This Row],[NLSfB]],OpnameTabel[NL-SfB],OpnameTabel[Kenmerkvraag 10],"",0,1)&amp;""</f>
        <v/>
      </c>
      <c r="AD301" s="120" t="str">
        <f>_xlfn.XLOOKUP(Tabel1[[#This Row],[NLSfB]],OpnameTabel[NL-SfB],OpnameTabel[PPO1],"",0,1)&amp;""</f>
        <v>E030-A</v>
      </c>
      <c r="AE301" s="112">
        <f>IF((LEN(Tabel1[[#This Row],[PPO code 1]])&lt;1),"",_xlfn.XLOOKUP(Tabel1[[#This Row],[PPO code 1]],Activiteitenoverzicht[PO - code],Activiteitenoverzicht[Jaar- freq],0))</f>
        <v>0.2</v>
      </c>
      <c r="AF301" s="121"/>
      <c r="AG301" s="122" t="str">
        <f>_xlfn.XLOOKUP(Tabel1[[#This Row],[NLSfB]],OpnameTabel[NL-SfB],OpnameTabel[PPO2],"",0,1)&amp;""</f>
        <v>E160-A</v>
      </c>
      <c r="AH301" s="111">
        <f>IF((LEN(Tabel1[[#This Row],[PPO code 2]])&lt;1),"",_xlfn.XLOOKUP(Tabel1[[#This Row],[PPO code 2]],Activiteitenoverzicht[PO - code],Activiteitenoverzicht[Jaar- freq],0))</f>
        <v>1</v>
      </c>
      <c r="AI301" s="121"/>
      <c r="AJ301" s="122" t="str">
        <f>_xlfn.XLOOKUP(Tabel1[[#This Row],[NLSfB]],OpnameTabel[NL-SfB],OpnameTabel[PPO3],"",0,1)&amp;""</f>
        <v>E170-A</v>
      </c>
      <c r="AK301" s="111">
        <f>IF((LEN(Tabel1[[#This Row],[PPO code 3]])&lt;1),"",_xlfn.XLOOKUP(Tabel1[[#This Row],[PPO code 3]],Activiteitenoverzicht[PO - code],Activiteitenoverzicht[Jaar- freq],0))</f>
        <v>1</v>
      </c>
      <c r="AL301" s="121"/>
      <c r="AM301" s="122" t="str">
        <f>_xlfn.XLOOKUP(Tabel1[[#This Row],[NLSfB]],OpnameTabel[NL-SfB],OpnameTabel[PPO4],"",0,1)&amp;""</f>
        <v/>
      </c>
      <c r="AN301" s="111" t="str">
        <f>IF((LEN(Tabel1[[#This Row],[PPO code 4]])&lt;1),"",_xlfn.XLOOKUP(Tabel1[[#This Row],[PPO code 4]],Activiteitenoverzicht[PO - code],Activiteitenoverzicht[Jaar- freq],0))</f>
        <v/>
      </c>
      <c r="AO301" s="121"/>
      <c r="AP301" s="123">
        <f>IF(ISNUMBER(Tabel1[[#This Row],[Freq 1]]),Tabel1[[#This Row],[Freq 1]]*Tabel1[[#This Row],[Prijs 1]],0)</f>
        <v>0</v>
      </c>
      <c r="AQ301" s="124">
        <f>IF(ISNUMBER(Tabel1[[#This Row],[Freq 2]]),Tabel1[[#This Row],[Freq 2]]*Tabel1[[#This Row],[Prijs 2]],0)</f>
        <v>0</v>
      </c>
      <c r="AR301" s="124">
        <f>IF(ISNUMBER(Tabel1[[#This Row],[Freq 3]]),Tabel1[[#This Row],[Freq 3]]*Tabel1[[#This Row],[Prijs 3]],0)</f>
        <v>0</v>
      </c>
      <c r="AS301" s="124">
        <f>IF(ISNUMBER(Tabel1[[#This Row],[Freq 4]]),Tabel1[[#This Row],[Freq 4]]*Tabel1[[#This Row],[Prijs 4]],0)</f>
        <v>0</v>
      </c>
      <c r="AT301" s="125">
        <f>SUM(Tabel1[[#This Row],[Totaal 1]:[Totaal 4]])</f>
        <v>0</v>
      </c>
    </row>
    <row r="302" spans="1:46" ht="14.25" customHeight="1" x14ac:dyDescent="0.2">
      <c r="A302" s="113">
        <v>3</v>
      </c>
      <c r="B302" s="32" t="s">
        <v>719</v>
      </c>
      <c r="C302" s="111" t="s">
        <v>720</v>
      </c>
      <c r="D302" s="32" t="s">
        <v>721</v>
      </c>
      <c r="E302" s="32">
        <v>5660</v>
      </c>
      <c r="F302" s="32" t="s">
        <v>734</v>
      </c>
      <c r="G302" s="32" t="s">
        <v>178</v>
      </c>
      <c r="H302" s="112" t="str">
        <f>_xlfn.XLOOKUP(Tabel1[[#This Row],[NLSfB]],OpnameTabel[NL-SfB],OpnameTabel[Omschrijving],"",0,1)</f>
        <v>Vluchtwegpictogrammen decentraal (met accu)</v>
      </c>
      <c r="I302" s="32" t="str">
        <f>_xlfn.XLOOKUP(Tabel1[[#This Row],[NLSfB]],OpnameTabel[NL-SfB],OpnameTabel[Categorie],"",0,1)</f>
        <v>Verlichting</v>
      </c>
      <c r="J302" s="32" t="s">
        <v>723</v>
      </c>
      <c r="L302" s="32">
        <v>9</v>
      </c>
      <c r="M302" s="32">
        <v>2005</v>
      </c>
      <c r="N302" s="32" t="s">
        <v>735</v>
      </c>
      <c r="O302" s="32" t="s">
        <v>77</v>
      </c>
      <c r="P302" s="32" t="str">
        <f>_xlfn.XLOOKUP(Tabel1[[#This Row],[NLSfB]],OpnameTabel[NL-SfB],OpnameTabel[Kenmerkvraag 4],"",0,1)&amp;""</f>
        <v>Lichtbron</v>
      </c>
      <c r="Q302" s="33" t="s">
        <v>518</v>
      </c>
      <c r="R302" s="33" t="str">
        <f>_xlfn.XLOOKUP(Tabel1[[#This Row],[NLSfB]],OpnameTabel[NL-SfB],OpnameTabel[Kenmerkvraag 5],"",0,1)&amp;""</f>
        <v>Aantal accupakketten in armatuur</v>
      </c>
      <c r="S302" s="33">
        <v>8</v>
      </c>
      <c r="T302" s="33" t="str">
        <f>_xlfn.XLOOKUP(Tabel1[[#This Row],[NLSfB]],OpnameTabel[NL-SfB],OpnameTabel[Kenmerkvraag 6],"",0,1)&amp;""</f>
        <v/>
      </c>
      <c r="V302" s="33" t="str">
        <f>_xlfn.XLOOKUP(Tabel1[[#This Row],[NLSfB]],OpnameTabel[NL-SfB],OpnameTabel[Kenmerkvraag 7],"",0,1)&amp;""</f>
        <v/>
      </c>
      <c r="X302" s="33" t="str">
        <f>_xlfn.XLOOKUP(Tabel1[[#This Row],[NLSfB]],OpnameTabel[NL-SfB],OpnameTabel[Kenmerkvraag 8],"",0,1)&amp;""</f>
        <v/>
      </c>
      <c r="Z302" s="33" t="str">
        <f>_xlfn.XLOOKUP(Tabel1[[#This Row],[NLSfB]],OpnameTabel[NL-SfB],OpnameTabel[Kenmerkvraag 9],"",0,1)&amp;""</f>
        <v/>
      </c>
      <c r="AB302" s="33" t="str">
        <f>_xlfn.XLOOKUP(Tabel1[[#This Row],[NLSfB]],OpnameTabel[NL-SfB],OpnameTabel[Kenmerkvraag 10],"",0,1)&amp;""</f>
        <v/>
      </c>
      <c r="AD302" s="120" t="str">
        <f>_xlfn.XLOOKUP(Tabel1[[#This Row],[NLSfB]],OpnameTabel[NL-SfB],OpnameTabel[PPO1],"",0,1)&amp;""</f>
        <v>LCHT040-A</v>
      </c>
      <c r="AE302" s="112">
        <f>IF((LEN(Tabel1[[#This Row],[PPO code 1]])&lt;1),"",_xlfn.XLOOKUP(Tabel1[[#This Row],[PPO code 1]],Activiteitenoverzicht[PO - code],Activiteitenoverzicht[Jaar- freq],0))</f>
        <v>1</v>
      </c>
      <c r="AF302" s="121"/>
      <c r="AG302" s="122" t="str">
        <f>_xlfn.XLOOKUP(Tabel1[[#This Row],[NLSfB]],OpnameTabel[NL-SfB],OpnameTabel[PPO2],"",0,1)&amp;""</f>
        <v/>
      </c>
      <c r="AH302" s="111" t="str">
        <f>IF((LEN(Tabel1[[#This Row],[PPO code 2]])&lt;1),"",_xlfn.XLOOKUP(Tabel1[[#This Row],[PPO code 2]],Activiteitenoverzicht[PO - code],Activiteitenoverzicht[Jaar- freq],0))</f>
        <v/>
      </c>
      <c r="AI302" s="121"/>
      <c r="AJ302" s="122" t="str">
        <f>_xlfn.XLOOKUP(Tabel1[[#This Row],[NLSfB]],OpnameTabel[NL-SfB],OpnameTabel[PPO3],"",0,1)&amp;""</f>
        <v/>
      </c>
      <c r="AK302" s="111" t="str">
        <f>IF((LEN(Tabel1[[#This Row],[PPO code 3]])&lt;1),"",_xlfn.XLOOKUP(Tabel1[[#This Row],[PPO code 3]],Activiteitenoverzicht[PO - code],Activiteitenoverzicht[Jaar- freq],0))</f>
        <v/>
      </c>
      <c r="AL302" s="121"/>
      <c r="AM302" s="122" t="str">
        <f>_xlfn.XLOOKUP(Tabel1[[#This Row],[NLSfB]],OpnameTabel[NL-SfB],OpnameTabel[PPO4],"",0,1)&amp;""</f>
        <v/>
      </c>
      <c r="AN302" s="111" t="str">
        <f>IF((LEN(Tabel1[[#This Row],[PPO code 4]])&lt;1),"",_xlfn.XLOOKUP(Tabel1[[#This Row],[PPO code 4]],Activiteitenoverzicht[PO - code],Activiteitenoverzicht[Jaar- freq],0))</f>
        <v/>
      </c>
      <c r="AO302" s="121"/>
      <c r="AP302" s="123">
        <f>IF(ISNUMBER(Tabel1[[#This Row],[Freq 1]]),Tabel1[[#This Row],[Freq 1]]*Tabel1[[#This Row],[Prijs 1]],0)</f>
        <v>0</v>
      </c>
      <c r="AQ302" s="124">
        <f>IF(ISNUMBER(Tabel1[[#This Row],[Freq 2]]),Tabel1[[#This Row],[Freq 2]]*Tabel1[[#This Row],[Prijs 2]],0)</f>
        <v>0</v>
      </c>
      <c r="AR302" s="124">
        <f>IF(ISNUMBER(Tabel1[[#This Row],[Freq 3]]),Tabel1[[#This Row],[Freq 3]]*Tabel1[[#This Row],[Prijs 3]],0)</f>
        <v>0</v>
      </c>
      <c r="AS302" s="124">
        <f>IF(ISNUMBER(Tabel1[[#This Row],[Freq 4]]),Tabel1[[#This Row],[Freq 4]]*Tabel1[[#This Row],[Prijs 4]],0)</f>
        <v>0</v>
      </c>
      <c r="AT302" s="125">
        <f>SUM(Tabel1[[#This Row],[Totaal 1]:[Totaal 4]])</f>
        <v>0</v>
      </c>
    </row>
    <row r="303" spans="1:46" ht="14.25" customHeight="1" x14ac:dyDescent="0.2">
      <c r="A303" s="113">
        <v>3</v>
      </c>
      <c r="B303" s="32" t="s">
        <v>719</v>
      </c>
      <c r="C303" s="111" t="s">
        <v>720</v>
      </c>
      <c r="D303" s="32" t="s">
        <v>721</v>
      </c>
      <c r="E303" s="32">
        <v>5660</v>
      </c>
      <c r="F303" s="32" t="s">
        <v>736</v>
      </c>
      <c r="G303" s="32" t="s">
        <v>200</v>
      </c>
      <c r="H303" s="112" t="str">
        <f>_xlfn.XLOOKUP(Tabel1[[#This Row],[NLSfB]],OpnameTabel[NL-SfB],OpnameTabel[Omschrijving],"",0,1)</f>
        <v>Zonweringbesturing</v>
      </c>
      <c r="I303" s="32" t="str">
        <f>_xlfn.XLOOKUP(Tabel1[[#This Row],[NLSfB]],OpnameTabel[NL-SfB],OpnameTabel[Categorie],"",0,1)</f>
        <v>Beveiliging</v>
      </c>
      <c r="J303" s="32" t="s">
        <v>723</v>
      </c>
      <c r="L303" s="32">
        <v>1</v>
      </c>
      <c r="M303" s="32">
        <v>2015</v>
      </c>
      <c r="N303" s="32" t="s">
        <v>201</v>
      </c>
      <c r="O303" s="32" t="s">
        <v>77</v>
      </c>
      <c r="P303" s="32" t="str">
        <f>_xlfn.XLOOKUP(Tabel1[[#This Row],[NLSfB]],OpnameTabel[NL-SfB],OpnameTabel[Kenmerkvraag 4],"",0,1)&amp;""</f>
        <v>Bedieneenheden [stuks]</v>
      </c>
      <c r="Q303" s="33">
        <v>24</v>
      </c>
      <c r="R303" s="33" t="str">
        <f>_xlfn.XLOOKUP(Tabel1[[#This Row],[NLSfB]],OpnameTabel[NL-SfB],OpnameTabel[Kenmerkvraag 5],"",0,1)&amp;""</f>
        <v>Aut. sturing (zon)</v>
      </c>
      <c r="S303" s="33" t="s">
        <v>586</v>
      </c>
      <c r="T303" s="33" t="str">
        <f>_xlfn.XLOOKUP(Tabel1[[#This Row],[NLSfB]],OpnameTabel[NL-SfB],OpnameTabel[Kenmerkvraag 6],"",0,1)&amp;""</f>
        <v>Aut. Sturing (wind)</v>
      </c>
      <c r="U303" s="33" t="s">
        <v>77</v>
      </c>
      <c r="V303" s="33" t="str">
        <f>_xlfn.XLOOKUP(Tabel1[[#This Row],[NLSfB]],OpnameTabel[NL-SfB],OpnameTabel[Kenmerkvraag 7],"",0,1)&amp;""</f>
        <v/>
      </c>
      <c r="X303" s="33" t="str">
        <f>_xlfn.XLOOKUP(Tabel1[[#This Row],[NLSfB]],OpnameTabel[NL-SfB],OpnameTabel[Kenmerkvraag 8],"",0,1)&amp;""</f>
        <v/>
      </c>
      <c r="Z303" s="33" t="str">
        <f>_xlfn.XLOOKUP(Tabel1[[#This Row],[NLSfB]],OpnameTabel[NL-SfB],OpnameTabel[Kenmerkvraag 9],"",0,1)&amp;""</f>
        <v/>
      </c>
      <c r="AB303" s="33" t="str">
        <f>_xlfn.XLOOKUP(Tabel1[[#This Row],[NLSfB]],OpnameTabel[NL-SfB],OpnameTabel[Kenmerkvraag 10],"",0,1)&amp;""</f>
        <v/>
      </c>
      <c r="AD303" s="120" t="str">
        <f>_xlfn.XLOOKUP(Tabel1[[#This Row],[NLSfB]],OpnameTabel[NL-SfB],OpnameTabel[PPO1],"",0,1)&amp;""</f>
        <v>GVL010-A</v>
      </c>
      <c r="AE303" s="112">
        <f>IF((LEN(Tabel1[[#This Row],[PPO code 1]])&lt;1),"",_xlfn.XLOOKUP(Tabel1[[#This Row],[PPO code 1]],Activiteitenoverzicht[PO - code],Activiteitenoverzicht[Jaar- freq],0))</f>
        <v>0.5</v>
      </c>
      <c r="AF303" s="121"/>
      <c r="AG303" s="122" t="str">
        <f>_xlfn.XLOOKUP(Tabel1[[#This Row],[NLSfB]],OpnameTabel[NL-SfB],OpnameTabel[PPO2],"",0,1)&amp;""</f>
        <v>GVL030-A</v>
      </c>
      <c r="AH303" s="111">
        <f>IF((LEN(Tabel1[[#This Row],[PPO code 2]])&lt;1),"",_xlfn.XLOOKUP(Tabel1[[#This Row],[PPO code 2]],Activiteitenoverzicht[PO - code],Activiteitenoverzicht[Jaar- freq],0))</f>
        <v>0.5</v>
      </c>
      <c r="AI303" s="121"/>
      <c r="AJ303" s="122" t="str">
        <f>_xlfn.XLOOKUP(Tabel1[[#This Row],[NLSfB]],OpnameTabel[NL-SfB],OpnameTabel[PPO3],"",0,1)&amp;""</f>
        <v/>
      </c>
      <c r="AK303" s="111" t="str">
        <f>IF((LEN(Tabel1[[#This Row],[PPO code 3]])&lt;1),"",_xlfn.XLOOKUP(Tabel1[[#This Row],[PPO code 3]],Activiteitenoverzicht[PO - code],Activiteitenoverzicht[Jaar- freq],0))</f>
        <v/>
      </c>
      <c r="AL303" s="121"/>
      <c r="AM303" s="122" t="str">
        <f>_xlfn.XLOOKUP(Tabel1[[#This Row],[NLSfB]],OpnameTabel[NL-SfB],OpnameTabel[PPO4],"",0,1)&amp;""</f>
        <v/>
      </c>
      <c r="AN303" s="111" t="str">
        <f>IF((LEN(Tabel1[[#This Row],[PPO code 4]])&lt;1),"",_xlfn.XLOOKUP(Tabel1[[#This Row],[PPO code 4]],Activiteitenoverzicht[PO - code],Activiteitenoverzicht[Jaar- freq],0))</f>
        <v/>
      </c>
      <c r="AO303" s="121"/>
      <c r="AP303" s="123">
        <f>IF(ISNUMBER(Tabel1[[#This Row],[Freq 1]]),Tabel1[[#This Row],[Freq 1]]*Tabel1[[#This Row],[Prijs 1]],0)</f>
        <v>0</v>
      </c>
      <c r="AQ303" s="124">
        <f>IF(ISNUMBER(Tabel1[[#This Row],[Freq 2]]),Tabel1[[#This Row],[Freq 2]]*Tabel1[[#This Row],[Prijs 2]],0)</f>
        <v>0</v>
      </c>
      <c r="AR303" s="124">
        <f>IF(ISNUMBER(Tabel1[[#This Row],[Freq 3]]),Tabel1[[#This Row],[Freq 3]]*Tabel1[[#This Row],[Prijs 3]],0)</f>
        <v>0</v>
      </c>
      <c r="AS303" s="124">
        <f>IF(ISNUMBER(Tabel1[[#This Row],[Freq 4]]),Tabel1[[#This Row],[Freq 4]]*Tabel1[[#This Row],[Prijs 4]],0)</f>
        <v>0</v>
      </c>
      <c r="AT303" s="125">
        <f>SUM(Tabel1[[#This Row],[Totaal 1]:[Totaal 4]])</f>
        <v>0</v>
      </c>
    </row>
    <row r="304" spans="1:46" ht="14.25" customHeight="1" x14ac:dyDescent="0.2">
      <c r="A304" s="113">
        <v>3</v>
      </c>
      <c r="B304" s="32" t="s">
        <v>719</v>
      </c>
      <c r="C304" s="111" t="s">
        <v>720</v>
      </c>
      <c r="D304" s="32" t="s">
        <v>721</v>
      </c>
      <c r="E304" s="32">
        <v>5660</v>
      </c>
      <c r="F304" s="32" t="s">
        <v>737</v>
      </c>
      <c r="G304" s="32" t="s">
        <v>738</v>
      </c>
      <c r="H304" s="112" t="str">
        <f>_xlfn.XLOOKUP(Tabel1[[#This Row],[NLSfB]],OpnameTabel[NL-SfB],OpnameTabel[Omschrijving],"",0,1)</f>
        <v>Beletsignalering (MIVA installaties)</v>
      </c>
      <c r="I304" s="32" t="str">
        <f>_xlfn.XLOOKUP(Tabel1[[#This Row],[NLSfB]],OpnameTabel[NL-SfB],OpnameTabel[Categorie],"",0,1)</f>
        <v>Beveiliging</v>
      </c>
      <c r="J304" s="32" t="s">
        <v>739</v>
      </c>
      <c r="L304" s="32">
        <v>1</v>
      </c>
      <c r="M304" s="32">
        <v>2000</v>
      </c>
      <c r="N304" s="32" t="s">
        <v>77</v>
      </c>
      <c r="O304" s="32" t="s">
        <v>77</v>
      </c>
      <c r="P304" s="32" t="str">
        <f>_xlfn.XLOOKUP(Tabel1[[#This Row],[NLSfB]],OpnameTabel[NL-SfB],OpnameTabel[Kenmerkvraag 4],"",0,1)&amp;""</f>
        <v/>
      </c>
      <c r="Q304" s="33"/>
      <c r="R304" s="33" t="str">
        <f>_xlfn.XLOOKUP(Tabel1[[#This Row],[NLSfB]],OpnameTabel[NL-SfB],OpnameTabel[Kenmerkvraag 5],"",0,1)&amp;""</f>
        <v/>
      </c>
      <c r="T304" s="33" t="str">
        <f>_xlfn.XLOOKUP(Tabel1[[#This Row],[NLSfB]],OpnameTabel[NL-SfB],OpnameTabel[Kenmerkvraag 6],"",0,1)&amp;""</f>
        <v/>
      </c>
      <c r="V304" s="33" t="str">
        <f>_xlfn.XLOOKUP(Tabel1[[#This Row],[NLSfB]],OpnameTabel[NL-SfB],OpnameTabel[Kenmerkvraag 7],"",0,1)&amp;""</f>
        <v/>
      </c>
      <c r="X304" s="33" t="str">
        <f>_xlfn.XLOOKUP(Tabel1[[#This Row],[NLSfB]],OpnameTabel[NL-SfB],OpnameTabel[Kenmerkvraag 8],"",0,1)&amp;""</f>
        <v/>
      </c>
      <c r="Z304" s="33" t="str">
        <f>_xlfn.XLOOKUP(Tabel1[[#This Row],[NLSfB]],OpnameTabel[NL-SfB],OpnameTabel[Kenmerkvraag 9],"",0,1)&amp;""</f>
        <v/>
      </c>
      <c r="AB304" s="33" t="str">
        <f>_xlfn.XLOOKUP(Tabel1[[#This Row],[NLSfB]],OpnameTabel[NL-SfB],OpnameTabel[Kenmerkvraag 10],"",0,1)&amp;""</f>
        <v/>
      </c>
      <c r="AD304" s="120" t="str">
        <f>_xlfn.XLOOKUP(Tabel1[[#This Row],[NLSfB]],OpnameTabel[NL-SfB],OpnameTabel[PPO1],"",0,1)&amp;""</f>
        <v>SIG060-A</v>
      </c>
      <c r="AE304" s="112">
        <f>IF((LEN(Tabel1[[#This Row],[PPO code 1]])&lt;1),"",_xlfn.XLOOKUP(Tabel1[[#This Row],[PPO code 1]],Activiteitenoverzicht[PO - code],Activiteitenoverzicht[Jaar- freq],0))</f>
        <v>1</v>
      </c>
      <c r="AF304" s="121"/>
      <c r="AG304" s="122" t="str">
        <f>_xlfn.XLOOKUP(Tabel1[[#This Row],[NLSfB]],OpnameTabel[NL-SfB],OpnameTabel[PPO2],"",0,1)&amp;""</f>
        <v/>
      </c>
      <c r="AH304" s="111" t="str">
        <f>IF((LEN(Tabel1[[#This Row],[PPO code 2]])&lt;1),"",_xlfn.XLOOKUP(Tabel1[[#This Row],[PPO code 2]],Activiteitenoverzicht[PO - code],Activiteitenoverzicht[Jaar- freq],0))</f>
        <v/>
      </c>
      <c r="AI304" s="121"/>
      <c r="AJ304" s="122" t="str">
        <f>_xlfn.XLOOKUP(Tabel1[[#This Row],[NLSfB]],OpnameTabel[NL-SfB],OpnameTabel[PPO3],"",0,1)&amp;""</f>
        <v/>
      </c>
      <c r="AK304" s="111" t="str">
        <f>IF((LEN(Tabel1[[#This Row],[PPO code 3]])&lt;1),"",_xlfn.XLOOKUP(Tabel1[[#This Row],[PPO code 3]],Activiteitenoverzicht[PO - code],Activiteitenoverzicht[Jaar- freq],0))</f>
        <v/>
      </c>
      <c r="AL304" s="121"/>
      <c r="AM304" s="122" t="str">
        <f>_xlfn.XLOOKUP(Tabel1[[#This Row],[NLSfB]],OpnameTabel[NL-SfB],OpnameTabel[PPO4],"",0,1)&amp;""</f>
        <v/>
      </c>
      <c r="AN304" s="111" t="str">
        <f>IF((LEN(Tabel1[[#This Row],[PPO code 4]])&lt;1),"",_xlfn.XLOOKUP(Tabel1[[#This Row],[PPO code 4]],Activiteitenoverzicht[PO - code],Activiteitenoverzicht[Jaar- freq],0))</f>
        <v/>
      </c>
      <c r="AO304" s="121"/>
      <c r="AP304" s="123">
        <f>IF(ISNUMBER(Tabel1[[#This Row],[Freq 1]]),Tabel1[[#This Row],[Freq 1]]*Tabel1[[#This Row],[Prijs 1]],0)</f>
        <v>0</v>
      </c>
      <c r="AQ304" s="124">
        <f>IF(ISNUMBER(Tabel1[[#This Row],[Freq 2]]),Tabel1[[#This Row],[Freq 2]]*Tabel1[[#This Row],[Prijs 2]],0)</f>
        <v>0</v>
      </c>
      <c r="AR304" s="124">
        <f>IF(ISNUMBER(Tabel1[[#This Row],[Freq 3]]),Tabel1[[#This Row],[Freq 3]]*Tabel1[[#This Row],[Prijs 3]],0)</f>
        <v>0</v>
      </c>
      <c r="AS304" s="124">
        <f>IF(ISNUMBER(Tabel1[[#This Row],[Freq 4]]),Tabel1[[#This Row],[Freq 4]]*Tabel1[[#This Row],[Prijs 4]],0)</f>
        <v>0</v>
      </c>
      <c r="AT304" s="125">
        <f>SUM(Tabel1[[#This Row],[Totaal 1]:[Totaal 4]])</f>
        <v>0</v>
      </c>
    </row>
    <row r="305" spans="1:46" ht="14.25" customHeight="1" x14ac:dyDescent="0.2">
      <c r="A305" s="113">
        <v>3</v>
      </c>
      <c r="B305" s="32" t="s">
        <v>719</v>
      </c>
      <c r="C305" s="111" t="s">
        <v>720</v>
      </c>
      <c r="D305" s="32" t="s">
        <v>721</v>
      </c>
      <c r="E305" s="32">
        <v>5660</v>
      </c>
      <c r="F305" s="32" t="s">
        <v>740</v>
      </c>
      <c r="G305" s="32" t="s">
        <v>218</v>
      </c>
      <c r="H305" s="112" t="str">
        <f>_xlfn.XLOOKUP(Tabel1[[#This Row],[NLSfB]],OpnameTabel[NL-SfB],OpnameTabel[Omschrijving],"",0,1)</f>
        <v>Armaturen buitenverlichting/gevelverlichting</v>
      </c>
      <c r="I305" s="32" t="str">
        <f>_xlfn.XLOOKUP(Tabel1[[#This Row],[NLSfB]],OpnameTabel[NL-SfB],OpnameTabel[Categorie],"",0,1)</f>
        <v>Terrein</v>
      </c>
      <c r="J305" s="32" t="s">
        <v>741</v>
      </c>
      <c r="L305" s="32">
        <v>5</v>
      </c>
      <c r="M305" s="32">
        <v>2005</v>
      </c>
      <c r="N305" s="32" t="s">
        <v>77</v>
      </c>
      <c r="O305" s="32" t="s">
        <v>77</v>
      </c>
      <c r="P305" s="32" t="str">
        <f>_xlfn.XLOOKUP(Tabel1[[#This Row],[NLSfB]],OpnameTabel[NL-SfB],OpnameTabel[Kenmerkvraag 4],"",0,1)&amp;""</f>
        <v>Lichtbrontype</v>
      </c>
      <c r="Q305" s="33" t="s">
        <v>77</v>
      </c>
      <c r="R305" s="33" t="str">
        <f>_xlfn.XLOOKUP(Tabel1[[#This Row],[NLSfB]],OpnameTabel[NL-SfB],OpnameTabel[Kenmerkvraag 5],"",0,1)&amp;""</f>
        <v>Armaturen [stuks]</v>
      </c>
      <c r="S305" s="33" t="s">
        <v>77</v>
      </c>
      <c r="T305" s="33" t="str">
        <f>_xlfn.XLOOKUP(Tabel1[[#This Row],[NLSfB]],OpnameTabel[NL-SfB],OpnameTabel[Kenmerkvraag 6],"",0,1)&amp;""</f>
        <v>Vermogen per eenheid [W]</v>
      </c>
      <c r="U305" s="33" t="s">
        <v>77</v>
      </c>
      <c r="V305" s="33" t="str">
        <f>_xlfn.XLOOKUP(Tabel1[[#This Row],[NLSfB]],OpnameTabel[NL-SfB],OpnameTabel[Kenmerkvraag 7],"",0,1)&amp;""</f>
        <v/>
      </c>
      <c r="X305" s="33" t="str">
        <f>_xlfn.XLOOKUP(Tabel1[[#This Row],[NLSfB]],OpnameTabel[NL-SfB],OpnameTabel[Kenmerkvraag 8],"",0,1)&amp;""</f>
        <v/>
      </c>
      <c r="Z305" s="33" t="str">
        <f>_xlfn.XLOOKUP(Tabel1[[#This Row],[NLSfB]],OpnameTabel[NL-SfB],OpnameTabel[Kenmerkvraag 9],"",0,1)&amp;""</f>
        <v/>
      </c>
      <c r="AB305" s="33" t="str">
        <f>_xlfn.XLOOKUP(Tabel1[[#This Row],[NLSfB]],OpnameTabel[NL-SfB],OpnameTabel[Kenmerkvraag 10],"",0,1)&amp;""</f>
        <v/>
      </c>
      <c r="AD305" s="120" t="str">
        <f>_xlfn.XLOOKUP(Tabel1[[#This Row],[NLSfB]],OpnameTabel[NL-SfB],OpnameTabel[PPO1],"",0,1)&amp;""</f>
        <v>LCHT010-A</v>
      </c>
      <c r="AE305" s="112">
        <f>IF((LEN(Tabel1[[#This Row],[PPO code 1]])&lt;1),"",_xlfn.XLOOKUP(Tabel1[[#This Row],[PPO code 1]],Activiteitenoverzicht[PO - code],Activiteitenoverzicht[Jaar- freq],0))</f>
        <v>1</v>
      </c>
      <c r="AF305" s="121"/>
      <c r="AG305" s="122" t="str">
        <f>_xlfn.XLOOKUP(Tabel1[[#This Row],[NLSfB]],OpnameTabel[NL-SfB],OpnameTabel[PPO2],"",0,1)&amp;""</f>
        <v/>
      </c>
      <c r="AH305" s="111" t="str">
        <f>IF((LEN(Tabel1[[#This Row],[PPO code 2]])&lt;1),"",_xlfn.XLOOKUP(Tabel1[[#This Row],[PPO code 2]],Activiteitenoverzicht[PO - code],Activiteitenoverzicht[Jaar- freq],0))</f>
        <v/>
      </c>
      <c r="AI305" s="121"/>
      <c r="AJ305" s="122" t="str">
        <f>_xlfn.XLOOKUP(Tabel1[[#This Row],[NLSfB]],OpnameTabel[NL-SfB],OpnameTabel[PPO3],"",0,1)&amp;""</f>
        <v/>
      </c>
      <c r="AK305" s="111" t="str">
        <f>IF((LEN(Tabel1[[#This Row],[PPO code 3]])&lt;1),"",_xlfn.XLOOKUP(Tabel1[[#This Row],[PPO code 3]],Activiteitenoverzicht[PO - code],Activiteitenoverzicht[Jaar- freq],0))</f>
        <v/>
      </c>
      <c r="AL305" s="121"/>
      <c r="AM305" s="122" t="str">
        <f>_xlfn.XLOOKUP(Tabel1[[#This Row],[NLSfB]],OpnameTabel[NL-SfB],OpnameTabel[PPO4],"",0,1)&amp;""</f>
        <v/>
      </c>
      <c r="AN305" s="111" t="str">
        <f>IF((LEN(Tabel1[[#This Row],[PPO code 4]])&lt;1),"",_xlfn.XLOOKUP(Tabel1[[#This Row],[PPO code 4]],Activiteitenoverzicht[PO - code],Activiteitenoverzicht[Jaar- freq],0))</f>
        <v/>
      </c>
      <c r="AO305" s="121"/>
      <c r="AP305" s="123">
        <f>IF(ISNUMBER(Tabel1[[#This Row],[Freq 1]]),Tabel1[[#This Row],[Freq 1]]*Tabel1[[#This Row],[Prijs 1]],0)</f>
        <v>0</v>
      </c>
      <c r="AQ305" s="124">
        <f>IF(ISNUMBER(Tabel1[[#This Row],[Freq 2]]),Tabel1[[#This Row],[Freq 2]]*Tabel1[[#This Row],[Prijs 2]],0)</f>
        <v>0</v>
      </c>
      <c r="AR305" s="124">
        <f>IF(ISNUMBER(Tabel1[[#This Row],[Freq 3]]),Tabel1[[#This Row],[Freq 3]]*Tabel1[[#This Row],[Prijs 3]],0)</f>
        <v>0</v>
      </c>
      <c r="AS305" s="124">
        <f>IF(ISNUMBER(Tabel1[[#This Row],[Freq 4]]),Tabel1[[#This Row],[Freq 4]]*Tabel1[[#This Row],[Prijs 4]],0)</f>
        <v>0</v>
      </c>
      <c r="AT305" s="125">
        <f>SUM(Tabel1[[#This Row],[Totaal 1]:[Totaal 4]])</f>
        <v>0</v>
      </c>
    </row>
    <row r="306" spans="1:46" ht="14.25" customHeight="1" x14ac:dyDescent="0.2">
      <c r="A306" s="113">
        <v>3</v>
      </c>
      <c r="B306" s="32" t="s">
        <v>719</v>
      </c>
      <c r="C306" s="111" t="s">
        <v>720</v>
      </c>
      <c r="D306" s="32" t="s">
        <v>721</v>
      </c>
      <c r="E306" s="32">
        <v>5660</v>
      </c>
      <c r="F306" s="32" t="s">
        <v>742</v>
      </c>
      <c r="G306" s="32" t="s">
        <v>223</v>
      </c>
      <c r="H306" s="112" t="str">
        <f>_xlfn.XLOOKUP(Tabel1[[#This Row],[NLSfB]],OpnameTabel[NL-SfB],OpnameTabel[Omschrijving],"",0,1)</f>
        <v>Drinkwaterleidingnet</v>
      </c>
      <c r="I306" s="32" t="str">
        <f>_xlfn.XLOOKUP(Tabel1[[#This Row],[NLSfB]],OpnameTabel[NL-SfB],OpnameTabel[Categorie],"",0,1)</f>
        <v>Water</v>
      </c>
      <c r="J306" s="32" t="s">
        <v>723</v>
      </c>
      <c r="L306" s="32">
        <v>1</v>
      </c>
      <c r="M306" s="32">
        <v>2000</v>
      </c>
      <c r="N306" s="32" t="s">
        <v>77</v>
      </c>
      <c r="O306" s="32" t="s">
        <v>77</v>
      </c>
      <c r="P306" s="32" t="str">
        <f>_xlfn.XLOOKUP(Tabel1[[#This Row],[NLSfB]],OpnameTabel[NL-SfB],OpnameTabel[Kenmerkvraag 4],"",0,1)&amp;""</f>
        <v>Keerkleppen [stuks]</v>
      </c>
      <c r="Q306" s="33">
        <v>113</v>
      </c>
      <c r="R306" s="33" t="str">
        <f>_xlfn.XLOOKUP(Tabel1[[#This Row],[NLSfB]],OpnameTabel[NL-SfB],OpnameTabel[Kenmerkvraag 5],"",0,1)&amp;""</f>
        <v>Douches [stuks]</v>
      </c>
      <c r="S306" s="33">
        <v>0</v>
      </c>
      <c r="T306" s="33" t="str">
        <f>_xlfn.XLOOKUP(Tabel1[[#This Row],[NLSfB]],OpnameTabel[NL-SfB],OpnameTabel[Kenmerkvraag 6],"",0,1)&amp;""</f>
        <v/>
      </c>
      <c r="V306" s="33" t="str">
        <f>_xlfn.XLOOKUP(Tabel1[[#This Row],[NLSfB]],OpnameTabel[NL-SfB],OpnameTabel[Kenmerkvraag 7],"",0,1)&amp;""</f>
        <v/>
      </c>
      <c r="X306" s="33" t="str">
        <f>_xlfn.XLOOKUP(Tabel1[[#This Row],[NLSfB]],OpnameTabel[NL-SfB],OpnameTabel[Kenmerkvraag 8],"",0,1)&amp;""</f>
        <v/>
      </c>
      <c r="Z306" s="33" t="str">
        <f>_xlfn.XLOOKUP(Tabel1[[#This Row],[NLSfB]],OpnameTabel[NL-SfB],OpnameTabel[Kenmerkvraag 9],"",0,1)&amp;""</f>
        <v/>
      </c>
      <c r="AB306" s="33" t="str">
        <f>_xlfn.XLOOKUP(Tabel1[[#This Row],[NLSfB]],OpnameTabel[NL-SfB],OpnameTabel[Kenmerkvraag 10],"",0,1)&amp;""</f>
        <v/>
      </c>
      <c r="AD306" s="120" t="str">
        <f>_xlfn.XLOOKUP(Tabel1[[#This Row],[NLSfB]],OpnameTabel[NL-SfB],OpnameTabel[PPO1],"",0,1)&amp;""</f>
        <v>WTR100-A</v>
      </c>
      <c r="AE306" s="112">
        <f>IF((LEN(Tabel1[[#This Row],[PPO code 1]])&lt;1),"",_xlfn.XLOOKUP(Tabel1[[#This Row],[PPO code 1]],Activiteitenoverzicht[PO - code],Activiteitenoverzicht[Jaar- freq],0))</f>
        <v>1</v>
      </c>
      <c r="AF306" s="121"/>
      <c r="AG306" s="122" t="str">
        <f>_xlfn.XLOOKUP(Tabel1[[#This Row],[NLSfB]],OpnameTabel[NL-SfB],OpnameTabel[PPO2],"",0,1)&amp;""</f>
        <v>WTR160-A</v>
      </c>
      <c r="AH306" s="111">
        <f>IF((LEN(Tabel1[[#This Row],[PPO code 2]])&lt;1),"",_xlfn.XLOOKUP(Tabel1[[#This Row],[PPO code 2]],Activiteitenoverzicht[PO - code],Activiteitenoverzicht[Jaar- freq],0))</f>
        <v>1</v>
      </c>
      <c r="AI306" s="121"/>
      <c r="AJ306" s="122" t="str">
        <f>_xlfn.XLOOKUP(Tabel1[[#This Row],[NLSfB]],OpnameTabel[NL-SfB],OpnameTabel[PPO3],"",0,1)&amp;""</f>
        <v/>
      </c>
      <c r="AK306" s="111" t="str">
        <f>IF((LEN(Tabel1[[#This Row],[PPO code 3]])&lt;1),"",_xlfn.XLOOKUP(Tabel1[[#This Row],[PPO code 3]],Activiteitenoverzicht[PO - code],Activiteitenoverzicht[Jaar- freq],0))</f>
        <v/>
      </c>
      <c r="AL306" s="121"/>
      <c r="AM306" s="122" t="str">
        <f>_xlfn.XLOOKUP(Tabel1[[#This Row],[NLSfB]],OpnameTabel[NL-SfB],OpnameTabel[PPO4],"",0,1)&amp;""</f>
        <v/>
      </c>
      <c r="AN306" s="111" t="str">
        <f>IF((LEN(Tabel1[[#This Row],[PPO code 4]])&lt;1),"",_xlfn.XLOOKUP(Tabel1[[#This Row],[PPO code 4]],Activiteitenoverzicht[PO - code],Activiteitenoverzicht[Jaar- freq],0))</f>
        <v/>
      </c>
      <c r="AO306" s="121"/>
      <c r="AP306" s="123">
        <f>IF(ISNUMBER(Tabel1[[#This Row],[Freq 1]]),Tabel1[[#This Row],[Freq 1]]*Tabel1[[#This Row],[Prijs 1]],0)</f>
        <v>0</v>
      </c>
      <c r="AQ306" s="124">
        <f>IF(ISNUMBER(Tabel1[[#This Row],[Freq 2]]),Tabel1[[#This Row],[Freq 2]]*Tabel1[[#This Row],[Prijs 2]],0)</f>
        <v>0</v>
      </c>
      <c r="AR306" s="124">
        <f>IF(ISNUMBER(Tabel1[[#This Row],[Freq 3]]),Tabel1[[#This Row],[Freq 3]]*Tabel1[[#This Row],[Prijs 3]],0)</f>
        <v>0</v>
      </c>
      <c r="AS306" s="124">
        <f>IF(ISNUMBER(Tabel1[[#This Row],[Freq 4]]),Tabel1[[#This Row],[Freq 4]]*Tabel1[[#This Row],[Prijs 4]],0)</f>
        <v>0</v>
      </c>
      <c r="AT306" s="125">
        <f>SUM(Tabel1[[#This Row],[Totaal 1]:[Totaal 4]])</f>
        <v>0</v>
      </c>
    </row>
    <row r="307" spans="1:46" ht="14.25" customHeight="1" x14ac:dyDescent="0.2">
      <c r="A307" s="113">
        <v>3</v>
      </c>
      <c r="B307" s="32" t="s">
        <v>719</v>
      </c>
      <c r="C307" s="111" t="s">
        <v>720</v>
      </c>
      <c r="D307" s="32" t="s">
        <v>721</v>
      </c>
      <c r="E307" s="32">
        <v>5660</v>
      </c>
      <c r="F307" s="32" t="s">
        <v>743</v>
      </c>
      <c r="G307" s="32" t="s">
        <v>226</v>
      </c>
      <c r="H307" s="112" t="str">
        <f>_xlfn.XLOOKUP(Tabel1[[#This Row],[NLSfB]],OpnameTabel[NL-SfB],OpnameTabel[Omschrijving],"",0,1)</f>
        <v>Gasinstallatie leidingnet</v>
      </c>
      <c r="I307" s="32" t="str">
        <f>_xlfn.XLOOKUP(Tabel1[[#This Row],[NLSfB]],OpnameTabel[NL-SfB],OpnameTabel[Categorie],"",0,1)</f>
        <v>Gassen</v>
      </c>
      <c r="J307" s="32" t="s">
        <v>723</v>
      </c>
      <c r="L307" s="32">
        <v>1</v>
      </c>
      <c r="M307" s="32">
        <v>2000</v>
      </c>
      <c r="N307" s="32" t="s">
        <v>77</v>
      </c>
      <c r="O307" s="32" t="s">
        <v>77</v>
      </c>
      <c r="P307" s="32" t="str">
        <f>_xlfn.XLOOKUP(Tabel1[[#This Row],[NLSfB]],OpnameTabel[NL-SfB],OpnameTabel[Kenmerkvraag 4],"",0,1)&amp;""</f>
        <v/>
      </c>
      <c r="Q307" s="33"/>
      <c r="R307" s="33" t="str">
        <f>_xlfn.XLOOKUP(Tabel1[[#This Row],[NLSfB]],OpnameTabel[NL-SfB],OpnameTabel[Kenmerkvraag 5],"",0,1)&amp;""</f>
        <v/>
      </c>
      <c r="T307" s="33" t="str">
        <f>_xlfn.XLOOKUP(Tabel1[[#This Row],[NLSfB]],OpnameTabel[NL-SfB],OpnameTabel[Kenmerkvraag 6],"",0,1)&amp;""</f>
        <v/>
      </c>
      <c r="V307" s="33" t="str">
        <f>_xlfn.XLOOKUP(Tabel1[[#This Row],[NLSfB]],OpnameTabel[NL-SfB],OpnameTabel[Kenmerkvraag 7],"",0,1)&amp;""</f>
        <v/>
      </c>
      <c r="X307" s="33" t="str">
        <f>_xlfn.XLOOKUP(Tabel1[[#This Row],[NLSfB]],OpnameTabel[NL-SfB],OpnameTabel[Kenmerkvraag 8],"",0,1)&amp;""</f>
        <v/>
      </c>
      <c r="Z307" s="33" t="str">
        <f>_xlfn.XLOOKUP(Tabel1[[#This Row],[NLSfB]],OpnameTabel[NL-SfB],OpnameTabel[Kenmerkvraag 9],"",0,1)&amp;""</f>
        <v/>
      </c>
      <c r="AB307" s="33" t="str">
        <f>_xlfn.XLOOKUP(Tabel1[[#This Row],[NLSfB]],OpnameTabel[NL-SfB],OpnameTabel[Kenmerkvraag 10],"",0,1)&amp;""</f>
        <v/>
      </c>
      <c r="AD307" s="120" t="str">
        <f>_xlfn.XLOOKUP(Tabel1[[#This Row],[NLSfB]],OpnameTabel[NL-SfB],OpnameTabel[PPO1],"",0,1)&amp;""</f>
        <v>GAL010-A</v>
      </c>
      <c r="AE307" s="112">
        <f>IF((LEN(Tabel1[[#This Row],[PPO code 1]])&lt;1),"",_xlfn.XLOOKUP(Tabel1[[#This Row],[PPO code 1]],Activiteitenoverzicht[PO - code],Activiteitenoverzicht[Jaar- freq],0))</f>
        <v>1</v>
      </c>
      <c r="AF307" s="121"/>
      <c r="AG307" s="122" t="str">
        <f>_xlfn.XLOOKUP(Tabel1[[#This Row],[NLSfB]],OpnameTabel[NL-SfB],OpnameTabel[PPO2],"",0,1)&amp;""</f>
        <v>GAL010-K</v>
      </c>
      <c r="AH307" s="111">
        <f>IF((LEN(Tabel1[[#This Row],[PPO code 2]])&lt;1),"",_xlfn.XLOOKUP(Tabel1[[#This Row],[PPO code 2]],Activiteitenoverzicht[PO - code],Activiteitenoverzicht[Jaar- freq],0))</f>
        <v>0.25</v>
      </c>
      <c r="AI307" s="121"/>
      <c r="AJ307" s="122" t="str">
        <f>_xlfn.XLOOKUP(Tabel1[[#This Row],[NLSfB]],OpnameTabel[NL-SfB],OpnameTabel[PPO3],"",0,1)&amp;""</f>
        <v/>
      </c>
      <c r="AK307" s="111" t="str">
        <f>IF((LEN(Tabel1[[#This Row],[PPO code 3]])&lt;1),"",_xlfn.XLOOKUP(Tabel1[[#This Row],[PPO code 3]],Activiteitenoverzicht[PO - code],Activiteitenoverzicht[Jaar- freq],0))</f>
        <v/>
      </c>
      <c r="AL307" s="121"/>
      <c r="AM307" s="122" t="str">
        <f>_xlfn.XLOOKUP(Tabel1[[#This Row],[NLSfB]],OpnameTabel[NL-SfB],OpnameTabel[PPO4],"",0,1)&amp;""</f>
        <v/>
      </c>
      <c r="AN307" s="111" t="str">
        <f>IF((LEN(Tabel1[[#This Row],[PPO code 4]])&lt;1),"",_xlfn.XLOOKUP(Tabel1[[#This Row],[PPO code 4]],Activiteitenoverzicht[PO - code],Activiteitenoverzicht[Jaar- freq],0))</f>
        <v/>
      </c>
      <c r="AO307" s="121"/>
      <c r="AP307" s="123">
        <f>IF(ISNUMBER(Tabel1[[#This Row],[Freq 1]]),Tabel1[[#This Row],[Freq 1]]*Tabel1[[#This Row],[Prijs 1]],0)</f>
        <v>0</v>
      </c>
      <c r="AQ307" s="124">
        <f>IF(ISNUMBER(Tabel1[[#This Row],[Freq 2]]),Tabel1[[#This Row],[Freq 2]]*Tabel1[[#This Row],[Prijs 2]],0)</f>
        <v>0</v>
      </c>
      <c r="AR307" s="124">
        <f>IF(ISNUMBER(Tabel1[[#This Row],[Freq 3]]),Tabel1[[#This Row],[Freq 3]]*Tabel1[[#This Row],[Prijs 3]],0)</f>
        <v>0</v>
      </c>
      <c r="AS307" s="124">
        <f>IF(ISNUMBER(Tabel1[[#This Row],[Freq 4]]),Tabel1[[#This Row],[Freq 4]]*Tabel1[[#This Row],[Prijs 4]],0)</f>
        <v>0</v>
      </c>
      <c r="AT307" s="125">
        <f>SUM(Tabel1[[#This Row],[Totaal 1]:[Totaal 4]])</f>
        <v>0</v>
      </c>
    </row>
    <row r="308" spans="1:46" ht="14.25" customHeight="1" x14ac:dyDescent="0.2">
      <c r="A308" s="113">
        <v>3</v>
      </c>
      <c r="B308" s="32" t="s">
        <v>719</v>
      </c>
      <c r="C308" s="111" t="s">
        <v>720</v>
      </c>
      <c r="D308" s="32" t="s">
        <v>721</v>
      </c>
      <c r="E308" s="32">
        <v>5660</v>
      </c>
      <c r="F308" s="32" t="s">
        <v>744</v>
      </c>
      <c r="G308" s="32" t="s">
        <v>228</v>
      </c>
      <c r="H308" s="112" t="str">
        <f>_xlfn.XLOOKUP(Tabel1[[#This Row],[NLSfB]],OpnameTabel[NL-SfB],OpnameTabel[Omschrijving],"",0,1)</f>
        <v>Afvoerleidingnet</v>
      </c>
      <c r="I308" s="32" t="str">
        <f>_xlfn.XLOOKUP(Tabel1[[#This Row],[NLSfB]],OpnameTabel[NL-SfB],OpnameTabel[Categorie],"",0,1)</f>
        <v>Afvoeren</v>
      </c>
      <c r="J308" s="32" t="s">
        <v>723</v>
      </c>
      <c r="L308" s="32">
        <v>1</v>
      </c>
      <c r="M308" s="32">
        <v>2000</v>
      </c>
      <c r="N308" s="32" t="s">
        <v>77</v>
      </c>
      <c r="O308" s="32" t="s">
        <v>77</v>
      </c>
      <c r="P308" s="32" t="str">
        <f>_xlfn.XLOOKUP(Tabel1[[#This Row],[NLSfB]],OpnameTabel[NL-SfB],OpnameTabel[Kenmerkvraag 4],"",0,1)&amp;""</f>
        <v/>
      </c>
      <c r="Q308" s="33"/>
      <c r="R308" s="33" t="str">
        <f>_xlfn.XLOOKUP(Tabel1[[#This Row],[NLSfB]],OpnameTabel[NL-SfB],OpnameTabel[Kenmerkvraag 5],"",0,1)&amp;""</f>
        <v/>
      </c>
      <c r="T308" s="33" t="str">
        <f>_xlfn.XLOOKUP(Tabel1[[#This Row],[NLSfB]],OpnameTabel[NL-SfB],OpnameTabel[Kenmerkvraag 6],"",0,1)&amp;""</f>
        <v/>
      </c>
      <c r="V308" s="33" t="str">
        <f>_xlfn.XLOOKUP(Tabel1[[#This Row],[NLSfB]],OpnameTabel[NL-SfB],OpnameTabel[Kenmerkvraag 7],"",0,1)&amp;""</f>
        <v/>
      </c>
      <c r="X308" s="33" t="str">
        <f>_xlfn.XLOOKUP(Tabel1[[#This Row],[NLSfB]],OpnameTabel[NL-SfB],OpnameTabel[Kenmerkvraag 8],"",0,1)&amp;""</f>
        <v/>
      </c>
      <c r="Z308" s="33" t="str">
        <f>_xlfn.XLOOKUP(Tabel1[[#This Row],[NLSfB]],OpnameTabel[NL-SfB],OpnameTabel[Kenmerkvraag 9],"",0,1)&amp;""</f>
        <v/>
      </c>
      <c r="AB308" s="33" t="str">
        <f>_xlfn.XLOOKUP(Tabel1[[#This Row],[NLSfB]],OpnameTabel[NL-SfB],OpnameTabel[Kenmerkvraag 10],"",0,1)&amp;""</f>
        <v/>
      </c>
      <c r="AD308" s="120" t="str">
        <f>_xlfn.XLOOKUP(Tabel1[[#This Row],[NLSfB]],OpnameTabel[NL-SfB],OpnameTabel[PPO1],"",0,1)&amp;""</f>
        <v>WTR190-A</v>
      </c>
      <c r="AE308" s="112">
        <f>IF((LEN(Tabel1[[#This Row],[PPO code 1]])&lt;1),"",_xlfn.XLOOKUP(Tabel1[[#This Row],[PPO code 1]],Activiteitenoverzicht[PO - code],Activiteitenoverzicht[Jaar- freq],0))</f>
        <v>1</v>
      </c>
      <c r="AF308" s="121"/>
      <c r="AG308" s="122" t="str">
        <f>_xlfn.XLOOKUP(Tabel1[[#This Row],[NLSfB]],OpnameTabel[NL-SfB],OpnameTabel[PPO2],"",0,1)&amp;""</f>
        <v/>
      </c>
      <c r="AH308" s="111" t="str">
        <f>IF((LEN(Tabel1[[#This Row],[PPO code 2]])&lt;1),"",_xlfn.XLOOKUP(Tabel1[[#This Row],[PPO code 2]],Activiteitenoverzicht[PO - code],Activiteitenoverzicht[Jaar- freq],0))</f>
        <v/>
      </c>
      <c r="AI308" s="121"/>
      <c r="AJ308" s="122" t="str">
        <f>_xlfn.XLOOKUP(Tabel1[[#This Row],[NLSfB]],OpnameTabel[NL-SfB],OpnameTabel[PPO3],"",0,1)&amp;""</f>
        <v/>
      </c>
      <c r="AK308" s="111" t="str">
        <f>IF((LEN(Tabel1[[#This Row],[PPO code 3]])&lt;1),"",_xlfn.XLOOKUP(Tabel1[[#This Row],[PPO code 3]],Activiteitenoverzicht[PO - code],Activiteitenoverzicht[Jaar- freq],0))</f>
        <v/>
      </c>
      <c r="AL308" s="121"/>
      <c r="AM308" s="122" t="str">
        <f>_xlfn.XLOOKUP(Tabel1[[#This Row],[NLSfB]],OpnameTabel[NL-SfB],OpnameTabel[PPO4],"",0,1)&amp;""</f>
        <v/>
      </c>
      <c r="AN308" s="111" t="str">
        <f>IF((LEN(Tabel1[[#This Row],[PPO code 4]])&lt;1),"",_xlfn.XLOOKUP(Tabel1[[#This Row],[PPO code 4]],Activiteitenoverzicht[PO - code],Activiteitenoverzicht[Jaar- freq],0))</f>
        <v/>
      </c>
      <c r="AO308" s="121"/>
      <c r="AP308" s="123">
        <f>IF(ISNUMBER(Tabel1[[#This Row],[Freq 1]]),Tabel1[[#This Row],[Freq 1]]*Tabel1[[#This Row],[Prijs 1]],0)</f>
        <v>0</v>
      </c>
      <c r="AQ308" s="124">
        <f>IF(ISNUMBER(Tabel1[[#This Row],[Freq 2]]),Tabel1[[#This Row],[Freq 2]]*Tabel1[[#This Row],[Prijs 2]],0)</f>
        <v>0</v>
      </c>
      <c r="AR308" s="124">
        <f>IF(ISNUMBER(Tabel1[[#This Row],[Freq 3]]),Tabel1[[#This Row],[Freq 3]]*Tabel1[[#This Row],[Prijs 3]],0)</f>
        <v>0</v>
      </c>
      <c r="AS308" s="124">
        <f>IF(ISNUMBER(Tabel1[[#This Row],[Freq 4]]),Tabel1[[#This Row],[Freq 4]]*Tabel1[[#This Row],[Prijs 4]],0)</f>
        <v>0</v>
      </c>
      <c r="AT308" s="125">
        <f>SUM(Tabel1[[#This Row],[Totaal 1]:[Totaal 4]])</f>
        <v>0</v>
      </c>
    </row>
    <row r="309" spans="1:46" ht="14.25" customHeight="1" x14ac:dyDescent="0.2">
      <c r="A309" s="113">
        <v>3</v>
      </c>
      <c r="B309" s="32" t="s">
        <v>719</v>
      </c>
      <c r="C309" s="111" t="s">
        <v>720</v>
      </c>
      <c r="D309" s="32" t="s">
        <v>721</v>
      </c>
      <c r="E309" s="32">
        <v>5660</v>
      </c>
      <c r="F309" s="32" t="s">
        <v>745</v>
      </c>
      <c r="G309" s="32" t="s">
        <v>300</v>
      </c>
      <c r="H309" s="112" t="str">
        <f>_xlfn.XLOOKUP(Tabel1[[#This Row],[NLSfB]],OpnameTabel[NL-SfB],OpnameTabel[Omschrijving],"",0,1)</f>
        <v>Afzuigventilator</v>
      </c>
      <c r="I309" s="32" t="str">
        <f>_xlfn.XLOOKUP(Tabel1[[#This Row],[NLSfB]],OpnameTabel[NL-SfB],OpnameTabel[Categorie],"",0,1)</f>
        <v>Luchtbehandeling</v>
      </c>
      <c r="J309" s="32" t="s">
        <v>115</v>
      </c>
      <c r="L309" s="32">
        <v>2</v>
      </c>
      <c r="M309" s="32">
        <v>2015</v>
      </c>
      <c r="N309" s="32" t="s">
        <v>746</v>
      </c>
      <c r="O309" s="32" t="s">
        <v>747</v>
      </c>
      <c r="P309" s="32" t="str">
        <f>_xlfn.XLOOKUP(Tabel1[[#This Row],[NLSfB]],OpnameTabel[NL-SfB],OpnameTabel[Kenmerkvraag 4],"",0,1)&amp;""</f>
        <v>Max. debiet [m3/h]</v>
      </c>
      <c r="Q309" s="33" t="s">
        <v>748</v>
      </c>
      <c r="R309" s="33" t="str">
        <f>_xlfn.XLOOKUP(Tabel1[[#This Row],[NLSfB]],OpnameTabel[NL-SfB],OpnameTabel[Kenmerkvraag 5],"",0,1)&amp;""</f>
        <v>Opvoerhoogte [m]</v>
      </c>
      <c r="S309" s="33" t="s">
        <v>77</v>
      </c>
      <c r="T309" s="33" t="str">
        <f>_xlfn.XLOOKUP(Tabel1[[#This Row],[NLSfB]],OpnameTabel[NL-SfB],OpnameTabel[Kenmerkvraag 6],"",0,1)&amp;""</f>
        <v>Geluiddemper</v>
      </c>
      <c r="U309" s="33" t="s">
        <v>77</v>
      </c>
      <c r="V309" s="33" t="str">
        <f>_xlfn.XLOOKUP(Tabel1[[#This Row],[NLSfB]],OpnameTabel[NL-SfB],OpnameTabel[Kenmerkvraag 7],"",0,1)&amp;""</f>
        <v/>
      </c>
      <c r="X309" s="33" t="str">
        <f>_xlfn.XLOOKUP(Tabel1[[#This Row],[NLSfB]],OpnameTabel[NL-SfB],OpnameTabel[Kenmerkvraag 8],"",0,1)&amp;""</f>
        <v/>
      </c>
      <c r="Z309" s="33" t="str">
        <f>_xlfn.XLOOKUP(Tabel1[[#This Row],[NLSfB]],OpnameTabel[NL-SfB],OpnameTabel[Kenmerkvraag 9],"",0,1)&amp;""</f>
        <v/>
      </c>
      <c r="AB309" s="33" t="str">
        <f>_xlfn.XLOOKUP(Tabel1[[#This Row],[NLSfB]],OpnameTabel[NL-SfB],OpnameTabel[Kenmerkvraag 10],"",0,1)&amp;""</f>
        <v/>
      </c>
      <c r="AD309" s="120" t="str">
        <f>_xlfn.XLOOKUP(Tabel1[[#This Row],[NLSfB]],OpnameTabel[NL-SfB],OpnameTabel[PPO1],"",0,1)&amp;""</f>
        <v>LBH030-A2</v>
      </c>
      <c r="AE309" s="112">
        <f>IF((LEN(Tabel1[[#This Row],[PPO code 1]])&lt;1),"",_xlfn.XLOOKUP(Tabel1[[#This Row],[PPO code 1]],Activiteitenoverzicht[PO - code],Activiteitenoverzicht[Jaar- freq],0))</f>
        <v>1</v>
      </c>
      <c r="AF309" s="121"/>
      <c r="AG309" s="122" t="str">
        <f>_xlfn.XLOOKUP(Tabel1[[#This Row],[NLSfB]],OpnameTabel[NL-SfB],OpnameTabel[PPO2],"",0,1)&amp;""</f>
        <v/>
      </c>
      <c r="AH309" s="111" t="str">
        <f>IF((LEN(Tabel1[[#This Row],[PPO code 2]])&lt;1),"",_xlfn.XLOOKUP(Tabel1[[#This Row],[PPO code 2]],Activiteitenoverzicht[PO - code],Activiteitenoverzicht[Jaar- freq],0))</f>
        <v/>
      </c>
      <c r="AI309" s="121"/>
      <c r="AJ309" s="122" t="str">
        <f>_xlfn.XLOOKUP(Tabel1[[#This Row],[NLSfB]],OpnameTabel[NL-SfB],OpnameTabel[PPO3],"",0,1)&amp;""</f>
        <v/>
      </c>
      <c r="AK309" s="111" t="str">
        <f>IF((LEN(Tabel1[[#This Row],[PPO code 3]])&lt;1),"",_xlfn.XLOOKUP(Tabel1[[#This Row],[PPO code 3]],Activiteitenoverzicht[PO - code],Activiteitenoverzicht[Jaar- freq],0))</f>
        <v/>
      </c>
      <c r="AL309" s="121"/>
      <c r="AM309" s="122" t="str">
        <f>_xlfn.XLOOKUP(Tabel1[[#This Row],[NLSfB]],OpnameTabel[NL-SfB],OpnameTabel[PPO4],"",0,1)&amp;""</f>
        <v/>
      </c>
      <c r="AN309" s="111" t="str">
        <f>IF((LEN(Tabel1[[#This Row],[PPO code 4]])&lt;1),"",_xlfn.XLOOKUP(Tabel1[[#This Row],[PPO code 4]],Activiteitenoverzicht[PO - code],Activiteitenoverzicht[Jaar- freq],0))</f>
        <v/>
      </c>
      <c r="AO309" s="121"/>
      <c r="AP309" s="123">
        <f>IF(ISNUMBER(Tabel1[[#This Row],[Freq 1]]),Tabel1[[#This Row],[Freq 1]]*Tabel1[[#This Row],[Prijs 1]],0)</f>
        <v>0</v>
      </c>
      <c r="AQ309" s="124">
        <f>IF(ISNUMBER(Tabel1[[#This Row],[Freq 2]]),Tabel1[[#This Row],[Freq 2]]*Tabel1[[#This Row],[Prijs 2]],0)</f>
        <v>0</v>
      </c>
      <c r="AR309" s="124">
        <f>IF(ISNUMBER(Tabel1[[#This Row],[Freq 3]]),Tabel1[[#This Row],[Freq 3]]*Tabel1[[#This Row],[Prijs 3]],0)</f>
        <v>0</v>
      </c>
      <c r="AS309" s="124">
        <f>IF(ISNUMBER(Tabel1[[#This Row],[Freq 4]]),Tabel1[[#This Row],[Freq 4]]*Tabel1[[#This Row],[Prijs 4]],0)</f>
        <v>0</v>
      </c>
      <c r="AT309" s="125">
        <f>SUM(Tabel1[[#This Row],[Totaal 1]:[Totaal 4]])</f>
        <v>0</v>
      </c>
    </row>
    <row r="310" spans="1:46" ht="14.25" customHeight="1" x14ac:dyDescent="0.2">
      <c r="A310" s="113">
        <v>3</v>
      </c>
      <c r="B310" s="32" t="s">
        <v>719</v>
      </c>
      <c r="C310" s="111" t="s">
        <v>720</v>
      </c>
      <c r="D310" s="32" t="s">
        <v>721</v>
      </c>
      <c r="E310" s="32">
        <v>5660</v>
      </c>
      <c r="F310" s="32" t="s">
        <v>749</v>
      </c>
      <c r="G310" s="32" t="s">
        <v>300</v>
      </c>
      <c r="H310" s="112" t="str">
        <f>_xlfn.XLOOKUP(Tabel1[[#This Row],[NLSfB]],OpnameTabel[NL-SfB],OpnameTabel[Omschrijving],"",0,1)</f>
        <v>Afzuigventilator</v>
      </c>
      <c r="I310" s="32" t="str">
        <f>_xlfn.XLOOKUP(Tabel1[[#This Row],[NLSfB]],OpnameTabel[NL-SfB],OpnameTabel[Categorie],"",0,1)</f>
        <v>Luchtbehandeling</v>
      </c>
      <c r="J310" s="32" t="s">
        <v>115</v>
      </c>
      <c r="L310" s="32">
        <v>1</v>
      </c>
      <c r="M310" s="32">
        <v>2015</v>
      </c>
      <c r="N310" s="32" t="s">
        <v>746</v>
      </c>
      <c r="O310" s="32" t="s">
        <v>77</v>
      </c>
      <c r="P310" s="32" t="str">
        <f>_xlfn.XLOOKUP(Tabel1[[#This Row],[NLSfB]],OpnameTabel[NL-SfB],OpnameTabel[Kenmerkvraag 4],"",0,1)&amp;""</f>
        <v>Max. debiet [m3/h]</v>
      </c>
      <c r="Q310" s="33" t="s">
        <v>748</v>
      </c>
      <c r="R310" s="33" t="str">
        <f>_xlfn.XLOOKUP(Tabel1[[#This Row],[NLSfB]],OpnameTabel[NL-SfB],OpnameTabel[Kenmerkvraag 5],"",0,1)&amp;""</f>
        <v>Opvoerhoogte [m]</v>
      </c>
      <c r="S310" s="33" t="s">
        <v>77</v>
      </c>
      <c r="T310" s="33" t="str">
        <f>_xlfn.XLOOKUP(Tabel1[[#This Row],[NLSfB]],OpnameTabel[NL-SfB],OpnameTabel[Kenmerkvraag 6],"",0,1)&amp;""</f>
        <v>Geluiddemper</v>
      </c>
      <c r="U310" s="33" t="s">
        <v>77</v>
      </c>
      <c r="V310" s="33" t="str">
        <f>_xlfn.XLOOKUP(Tabel1[[#This Row],[NLSfB]],OpnameTabel[NL-SfB],OpnameTabel[Kenmerkvraag 7],"",0,1)&amp;""</f>
        <v/>
      </c>
      <c r="X310" s="33" t="str">
        <f>_xlfn.XLOOKUP(Tabel1[[#This Row],[NLSfB]],OpnameTabel[NL-SfB],OpnameTabel[Kenmerkvraag 8],"",0,1)&amp;""</f>
        <v/>
      </c>
      <c r="Z310" s="33" t="str">
        <f>_xlfn.XLOOKUP(Tabel1[[#This Row],[NLSfB]],OpnameTabel[NL-SfB],OpnameTabel[Kenmerkvraag 9],"",0,1)&amp;""</f>
        <v/>
      </c>
      <c r="AB310" s="33" t="str">
        <f>_xlfn.XLOOKUP(Tabel1[[#This Row],[NLSfB]],OpnameTabel[NL-SfB],OpnameTabel[Kenmerkvraag 10],"",0,1)&amp;""</f>
        <v/>
      </c>
      <c r="AD310" s="120" t="str">
        <f>_xlfn.XLOOKUP(Tabel1[[#This Row],[NLSfB]],OpnameTabel[NL-SfB],OpnameTabel[PPO1],"",0,1)&amp;""</f>
        <v>LBH030-A2</v>
      </c>
      <c r="AE310" s="112">
        <f>IF((LEN(Tabel1[[#This Row],[PPO code 1]])&lt;1),"",_xlfn.XLOOKUP(Tabel1[[#This Row],[PPO code 1]],Activiteitenoverzicht[PO - code],Activiteitenoverzicht[Jaar- freq],0))</f>
        <v>1</v>
      </c>
      <c r="AF310" s="121"/>
      <c r="AG310" s="122" t="str">
        <f>_xlfn.XLOOKUP(Tabel1[[#This Row],[NLSfB]],OpnameTabel[NL-SfB],OpnameTabel[PPO2],"",0,1)&amp;""</f>
        <v/>
      </c>
      <c r="AH310" s="111" t="str">
        <f>IF((LEN(Tabel1[[#This Row],[PPO code 2]])&lt;1),"",_xlfn.XLOOKUP(Tabel1[[#This Row],[PPO code 2]],Activiteitenoverzicht[PO - code],Activiteitenoverzicht[Jaar- freq],0))</f>
        <v/>
      </c>
      <c r="AI310" s="121"/>
      <c r="AJ310" s="122" t="str">
        <f>_xlfn.XLOOKUP(Tabel1[[#This Row],[NLSfB]],OpnameTabel[NL-SfB],OpnameTabel[PPO3],"",0,1)&amp;""</f>
        <v/>
      </c>
      <c r="AK310" s="111" t="str">
        <f>IF((LEN(Tabel1[[#This Row],[PPO code 3]])&lt;1),"",_xlfn.XLOOKUP(Tabel1[[#This Row],[PPO code 3]],Activiteitenoverzicht[PO - code],Activiteitenoverzicht[Jaar- freq],0))</f>
        <v/>
      </c>
      <c r="AL310" s="121"/>
      <c r="AM310" s="122" t="str">
        <f>_xlfn.XLOOKUP(Tabel1[[#This Row],[NLSfB]],OpnameTabel[NL-SfB],OpnameTabel[PPO4],"",0,1)&amp;""</f>
        <v/>
      </c>
      <c r="AN310" s="111" t="str">
        <f>IF((LEN(Tabel1[[#This Row],[PPO code 4]])&lt;1),"",_xlfn.XLOOKUP(Tabel1[[#This Row],[PPO code 4]],Activiteitenoverzicht[PO - code],Activiteitenoverzicht[Jaar- freq],0))</f>
        <v/>
      </c>
      <c r="AO310" s="121"/>
      <c r="AP310" s="123">
        <f>IF(ISNUMBER(Tabel1[[#This Row],[Freq 1]]),Tabel1[[#This Row],[Freq 1]]*Tabel1[[#This Row],[Prijs 1]],0)</f>
        <v>0</v>
      </c>
      <c r="AQ310" s="124">
        <f>IF(ISNUMBER(Tabel1[[#This Row],[Freq 2]]),Tabel1[[#This Row],[Freq 2]]*Tabel1[[#This Row],[Prijs 2]],0)</f>
        <v>0</v>
      </c>
      <c r="AR310" s="124">
        <f>IF(ISNUMBER(Tabel1[[#This Row],[Freq 3]]),Tabel1[[#This Row],[Freq 3]]*Tabel1[[#This Row],[Prijs 3]],0)</f>
        <v>0</v>
      </c>
      <c r="AS310" s="124">
        <f>IF(ISNUMBER(Tabel1[[#This Row],[Freq 4]]),Tabel1[[#This Row],[Freq 4]]*Tabel1[[#This Row],[Prijs 4]],0)</f>
        <v>0</v>
      </c>
      <c r="AT310" s="125">
        <f>SUM(Tabel1[[#This Row],[Totaal 1]:[Totaal 4]])</f>
        <v>0</v>
      </c>
    </row>
    <row r="311" spans="1:46" ht="14.25" customHeight="1" x14ac:dyDescent="0.2">
      <c r="A311" s="113">
        <v>3</v>
      </c>
      <c r="B311" s="32" t="s">
        <v>719</v>
      </c>
      <c r="C311" s="111" t="s">
        <v>720</v>
      </c>
      <c r="D311" s="32" t="s">
        <v>721</v>
      </c>
      <c r="E311" s="32">
        <v>5660</v>
      </c>
      <c r="F311" s="32" t="s">
        <v>750</v>
      </c>
      <c r="G311" s="32" t="s">
        <v>300</v>
      </c>
      <c r="H311" s="112" t="str">
        <f>_xlfn.XLOOKUP(Tabel1[[#This Row],[NLSfB]],OpnameTabel[NL-SfB],OpnameTabel[Omschrijving],"",0,1)</f>
        <v>Afzuigventilator</v>
      </c>
      <c r="I311" s="32" t="str">
        <f>_xlfn.XLOOKUP(Tabel1[[#This Row],[NLSfB]],OpnameTabel[NL-SfB],OpnameTabel[Categorie],"",0,1)</f>
        <v>Luchtbehandeling</v>
      </c>
      <c r="J311" s="32" t="s">
        <v>115</v>
      </c>
      <c r="L311" s="32">
        <v>1</v>
      </c>
      <c r="M311" s="32">
        <v>2015</v>
      </c>
      <c r="N311" s="32" t="s">
        <v>746</v>
      </c>
      <c r="O311" s="32" t="s">
        <v>77</v>
      </c>
      <c r="P311" s="32" t="str">
        <f>_xlfn.XLOOKUP(Tabel1[[#This Row],[NLSfB]],OpnameTabel[NL-SfB],OpnameTabel[Kenmerkvraag 4],"",0,1)&amp;""</f>
        <v>Max. debiet [m3/h]</v>
      </c>
      <c r="Q311" s="33" t="s">
        <v>748</v>
      </c>
      <c r="R311" s="33" t="str">
        <f>_xlfn.XLOOKUP(Tabel1[[#This Row],[NLSfB]],OpnameTabel[NL-SfB],OpnameTabel[Kenmerkvraag 5],"",0,1)&amp;""</f>
        <v>Opvoerhoogte [m]</v>
      </c>
      <c r="S311" s="33" t="s">
        <v>77</v>
      </c>
      <c r="T311" s="33" t="str">
        <f>_xlfn.XLOOKUP(Tabel1[[#This Row],[NLSfB]],OpnameTabel[NL-SfB],OpnameTabel[Kenmerkvraag 6],"",0,1)&amp;""</f>
        <v>Geluiddemper</v>
      </c>
      <c r="U311" s="33" t="s">
        <v>77</v>
      </c>
      <c r="V311" s="33" t="str">
        <f>_xlfn.XLOOKUP(Tabel1[[#This Row],[NLSfB]],OpnameTabel[NL-SfB],OpnameTabel[Kenmerkvraag 7],"",0,1)&amp;""</f>
        <v/>
      </c>
      <c r="X311" s="33" t="str">
        <f>_xlfn.XLOOKUP(Tabel1[[#This Row],[NLSfB]],OpnameTabel[NL-SfB],OpnameTabel[Kenmerkvraag 8],"",0,1)&amp;""</f>
        <v/>
      </c>
      <c r="Z311" s="33" t="str">
        <f>_xlfn.XLOOKUP(Tabel1[[#This Row],[NLSfB]],OpnameTabel[NL-SfB],OpnameTabel[Kenmerkvraag 9],"",0,1)&amp;""</f>
        <v/>
      </c>
      <c r="AB311" s="33" t="str">
        <f>_xlfn.XLOOKUP(Tabel1[[#This Row],[NLSfB]],OpnameTabel[NL-SfB],OpnameTabel[Kenmerkvraag 10],"",0,1)&amp;""</f>
        <v/>
      </c>
      <c r="AD311" s="120" t="str">
        <f>_xlfn.XLOOKUP(Tabel1[[#This Row],[NLSfB]],OpnameTabel[NL-SfB],OpnameTabel[PPO1],"",0,1)&amp;""</f>
        <v>LBH030-A2</v>
      </c>
      <c r="AE311" s="112">
        <f>IF((LEN(Tabel1[[#This Row],[PPO code 1]])&lt;1),"",_xlfn.XLOOKUP(Tabel1[[#This Row],[PPO code 1]],Activiteitenoverzicht[PO - code],Activiteitenoverzicht[Jaar- freq],0))</f>
        <v>1</v>
      </c>
      <c r="AF311" s="121"/>
      <c r="AG311" s="122" t="str">
        <f>_xlfn.XLOOKUP(Tabel1[[#This Row],[NLSfB]],OpnameTabel[NL-SfB],OpnameTabel[PPO2],"",0,1)&amp;""</f>
        <v/>
      </c>
      <c r="AH311" s="111" t="str">
        <f>IF((LEN(Tabel1[[#This Row],[PPO code 2]])&lt;1),"",_xlfn.XLOOKUP(Tabel1[[#This Row],[PPO code 2]],Activiteitenoverzicht[PO - code],Activiteitenoverzicht[Jaar- freq],0))</f>
        <v/>
      </c>
      <c r="AI311" s="121"/>
      <c r="AJ311" s="122" t="str">
        <f>_xlfn.XLOOKUP(Tabel1[[#This Row],[NLSfB]],OpnameTabel[NL-SfB],OpnameTabel[PPO3],"",0,1)&amp;""</f>
        <v/>
      </c>
      <c r="AK311" s="111" t="str">
        <f>IF((LEN(Tabel1[[#This Row],[PPO code 3]])&lt;1),"",_xlfn.XLOOKUP(Tabel1[[#This Row],[PPO code 3]],Activiteitenoverzicht[PO - code],Activiteitenoverzicht[Jaar- freq],0))</f>
        <v/>
      </c>
      <c r="AL311" s="121"/>
      <c r="AM311" s="122" t="str">
        <f>_xlfn.XLOOKUP(Tabel1[[#This Row],[NLSfB]],OpnameTabel[NL-SfB],OpnameTabel[PPO4],"",0,1)&amp;""</f>
        <v/>
      </c>
      <c r="AN311" s="111" t="str">
        <f>IF((LEN(Tabel1[[#This Row],[PPO code 4]])&lt;1),"",_xlfn.XLOOKUP(Tabel1[[#This Row],[PPO code 4]],Activiteitenoverzicht[PO - code],Activiteitenoverzicht[Jaar- freq],0))</f>
        <v/>
      </c>
      <c r="AO311" s="121"/>
      <c r="AP311" s="123">
        <f>IF(ISNUMBER(Tabel1[[#This Row],[Freq 1]]),Tabel1[[#This Row],[Freq 1]]*Tabel1[[#This Row],[Prijs 1]],0)</f>
        <v>0</v>
      </c>
      <c r="AQ311" s="124">
        <f>IF(ISNUMBER(Tabel1[[#This Row],[Freq 2]]),Tabel1[[#This Row],[Freq 2]]*Tabel1[[#This Row],[Prijs 2]],0)</f>
        <v>0</v>
      </c>
      <c r="AR311" s="124">
        <f>IF(ISNUMBER(Tabel1[[#This Row],[Freq 3]]),Tabel1[[#This Row],[Freq 3]]*Tabel1[[#This Row],[Prijs 3]],0)</f>
        <v>0</v>
      </c>
      <c r="AS311" s="124">
        <f>IF(ISNUMBER(Tabel1[[#This Row],[Freq 4]]),Tabel1[[#This Row],[Freq 4]]*Tabel1[[#This Row],[Prijs 4]],0)</f>
        <v>0</v>
      </c>
      <c r="AT311" s="125">
        <f>SUM(Tabel1[[#This Row],[Totaal 1]:[Totaal 4]])</f>
        <v>0</v>
      </c>
    </row>
    <row r="312" spans="1:46" ht="14.25" customHeight="1" x14ac:dyDescent="0.2">
      <c r="A312" s="113">
        <v>3</v>
      </c>
      <c r="B312" s="32" t="s">
        <v>719</v>
      </c>
      <c r="C312" s="111" t="s">
        <v>720</v>
      </c>
      <c r="D312" s="32" t="s">
        <v>721</v>
      </c>
      <c r="E312" s="32">
        <v>5660</v>
      </c>
      <c r="F312" s="32" t="s">
        <v>751</v>
      </c>
      <c r="G312" s="32" t="s">
        <v>300</v>
      </c>
      <c r="H312" s="112" t="str">
        <f>_xlfn.XLOOKUP(Tabel1[[#This Row],[NLSfB]],OpnameTabel[NL-SfB],OpnameTabel[Omschrijving],"",0,1)</f>
        <v>Afzuigventilator</v>
      </c>
      <c r="I312" s="32" t="str">
        <f>_xlfn.XLOOKUP(Tabel1[[#This Row],[NLSfB]],OpnameTabel[NL-SfB],OpnameTabel[Categorie],"",0,1)</f>
        <v>Luchtbehandeling</v>
      </c>
      <c r="J312" s="32" t="s">
        <v>115</v>
      </c>
      <c r="L312" s="32">
        <v>1</v>
      </c>
      <c r="M312" s="32">
        <v>2015</v>
      </c>
      <c r="N312" s="32" t="s">
        <v>746</v>
      </c>
      <c r="O312" s="32" t="s">
        <v>77</v>
      </c>
      <c r="P312" s="32" t="str">
        <f>_xlfn.XLOOKUP(Tabel1[[#This Row],[NLSfB]],OpnameTabel[NL-SfB],OpnameTabel[Kenmerkvraag 4],"",0,1)&amp;""</f>
        <v>Max. debiet [m3/h]</v>
      </c>
      <c r="Q312" s="33" t="s">
        <v>748</v>
      </c>
      <c r="R312" s="33" t="str">
        <f>_xlfn.XLOOKUP(Tabel1[[#This Row],[NLSfB]],OpnameTabel[NL-SfB],OpnameTabel[Kenmerkvraag 5],"",0,1)&amp;""</f>
        <v>Opvoerhoogte [m]</v>
      </c>
      <c r="S312" s="33" t="s">
        <v>77</v>
      </c>
      <c r="T312" s="33" t="str">
        <f>_xlfn.XLOOKUP(Tabel1[[#This Row],[NLSfB]],OpnameTabel[NL-SfB],OpnameTabel[Kenmerkvraag 6],"",0,1)&amp;""</f>
        <v>Geluiddemper</v>
      </c>
      <c r="U312" s="33" t="s">
        <v>77</v>
      </c>
      <c r="V312" s="33" t="str">
        <f>_xlfn.XLOOKUP(Tabel1[[#This Row],[NLSfB]],OpnameTabel[NL-SfB],OpnameTabel[Kenmerkvraag 7],"",0,1)&amp;""</f>
        <v/>
      </c>
      <c r="X312" s="33" t="str">
        <f>_xlfn.XLOOKUP(Tabel1[[#This Row],[NLSfB]],OpnameTabel[NL-SfB],OpnameTabel[Kenmerkvraag 8],"",0,1)&amp;""</f>
        <v/>
      </c>
      <c r="Z312" s="33" t="str">
        <f>_xlfn.XLOOKUP(Tabel1[[#This Row],[NLSfB]],OpnameTabel[NL-SfB],OpnameTabel[Kenmerkvraag 9],"",0,1)&amp;""</f>
        <v/>
      </c>
      <c r="AB312" s="33" t="str">
        <f>_xlfn.XLOOKUP(Tabel1[[#This Row],[NLSfB]],OpnameTabel[NL-SfB],OpnameTabel[Kenmerkvraag 10],"",0,1)&amp;""</f>
        <v/>
      </c>
      <c r="AD312" s="120" t="str">
        <f>_xlfn.XLOOKUP(Tabel1[[#This Row],[NLSfB]],OpnameTabel[NL-SfB],OpnameTabel[PPO1],"",0,1)&amp;""</f>
        <v>LBH030-A2</v>
      </c>
      <c r="AE312" s="112">
        <f>IF((LEN(Tabel1[[#This Row],[PPO code 1]])&lt;1),"",_xlfn.XLOOKUP(Tabel1[[#This Row],[PPO code 1]],Activiteitenoverzicht[PO - code],Activiteitenoverzicht[Jaar- freq],0))</f>
        <v>1</v>
      </c>
      <c r="AF312" s="121"/>
      <c r="AG312" s="122" t="str">
        <f>_xlfn.XLOOKUP(Tabel1[[#This Row],[NLSfB]],OpnameTabel[NL-SfB],OpnameTabel[PPO2],"",0,1)&amp;""</f>
        <v/>
      </c>
      <c r="AH312" s="111" t="str">
        <f>IF((LEN(Tabel1[[#This Row],[PPO code 2]])&lt;1),"",_xlfn.XLOOKUP(Tabel1[[#This Row],[PPO code 2]],Activiteitenoverzicht[PO - code],Activiteitenoverzicht[Jaar- freq],0))</f>
        <v/>
      </c>
      <c r="AI312" s="121"/>
      <c r="AJ312" s="122" t="str">
        <f>_xlfn.XLOOKUP(Tabel1[[#This Row],[NLSfB]],OpnameTabel[NL-SfB],OpnameTabel[PPO3],"",0,1)&amp;""</f>
        <v/>
      </c>
      <c r="AK312" s="111" t="str">
        <f>IF((LEN(Tabel1[[#This Row],[PPO code 3]])&lt;1),"",_xlfn.XLOOKUP(Tabel1[[#This Row],[PPO code 3]],Activiteitenoverzicht[PO - code],Activiteitenoverzicht[Jaar- freq],0))</f>
        <v/>
      </c>
      <c r="AL312" s="121"/>
      <c r="AM312" s="122" t="str">
        <f>_xlfn.XLOOKUP(Tabel1[[#This Row],[NLSfB]],OpnameTabel[NL-SfB],OpnameTabel[PPO4],"",0,1)&amp;""</f>
        <v/>
      </c>
      <c r="AN312" s="111" t="str">
        <f>IF((LEN(Tabel1[[#This Row],[PPO code 4]])&lt;1),"",_xlfn.XLOOKUP(Tabel1[[#This Row],[PPO code 4]],Activiteitenoverzicht[PO - code],Activiteitenoverzicht[Jaar- freq],0))</f>
        <v/>
      </c>
      <c r="AO312" s="121"/>
      <c r="AP312" s="123">
        <f>IF(ISNUMBER(Tabel1[[#This Row],[Freq 1]]),Tabel1[[#This Row],[Freq 1]]*Tabel1[[#This Row],[Prijs 1]],0)</f>
        <v>0</v>
      </c>
      <c r="AQ312" s="124">
        <f>IF(ISNUMBER(Tabel1[[#This Row],[Freq 2]]),Tabel1[[#This Row],[Freq 2]]*Tabel1[[#This Row],[Prijs 2]],0)</f>
        <v>0</v>
      </c>
      <c r="AR312" s="124">
        <f>IF(ISNUMBER(Tabel1[[#This Row],[Freq 3]]),Tabel1[[#This Row],[Freq 3]]*Tabel1[[#This Row],[Prijs 3]],0)</f>
        <v>0</v>
      </c>
      <c r="AS312" s="124">
        <f>IF(ISNUMBER(Tabel1[[#This Row],[Freq 4]]),Tabel1[[#This Row],[Freq 4]]*Tabel1[[#This Row],[Prijs 4]],0)</f>
        <v>0</v>
      </c>
      <c r="AT312" s="125">
        <f>SUM(Tabel1[[#This Row],[Totaal 1]:[Totaal 4]])</f>
        <v>0</v>
      </c>
    </row>
    <row r="313" spans="1:46" ht="14.25" customHeight="1" x14ac:dyDescent="0.2">
      <c r="A313" s="113">
        <v>3</v>
      </c>
      <c r="B313" s="32" t="s">
        <v>719</v>
      </c>
      <c r="C313" s="111" t="s">
        <v>720</v>
      </c>
      <c r="D313" s="32" t="s">
        <v>721</v>
      </c>
      <c r="E313" s="32">
        <v>5660</v>
      </c>
      <c r="F313" s="32" t="s">
        <v>752</v>
      </c>
      <c r="G313" s="32" t="s">
        <v>300</v>
      </c>
      <c r="H313" s="112" t="str">
        <f>_xlfn.XLOOKUP(Tabel1[[#This Row],[NLSfB]],OpnameTabel[NL-SfB],OpnameTabel[Omschrijving],"",0,1)</f>
        <v>Afzuigventilator</v>
      </c>
      <c r="I313" s="32" t="str">
        <f>_xlfn.XLOOKUP(Tabel1[[#This Row],[NLSfB]],OpnameTabel[NL-SfB],OpnameTabel[Categorie],"",0,1)</f>
        <v>Luchtbehandeling</v>
      </c>
      <c r="J313" s="32" t="s">
        <v>753</v>
      </c>
      <c r="L313" s="32">
        <v>1</v>
      </c>
      <c r="M313" s="32">
        <v>2005</v>
      </c>
      <c r="N313" s="32" t="s">
        <v>754</v>
      </c>
      <c r="O313" s="32" t="s">
        <v>755</v>
      </c>
      <c r="P313" s="32" t="str">
        <f>_xlfn.XLOOKUP(Tabel1[[#This Row],[NLSfB]],OpnameTabel[NL-SfB],OpnameTabel[Kenmerkvraag 4],"",0,1)&amp;""</f>
        <v>Max. debiet [m3/h]</v>
      </c>
      <c r="Q313" s="33" t="s">
        <v>748</v>
      </c>
      <c r="R313" s="33" t="str">
        <f>_xlfn.XLOOKUP(Tabel1[[#This Row],[NLSfB]],OpnameTabel[NL-SfB],OpnameTabel[Kenmerkvraag 5],"",0,1)&amp;""</f>
        <v>Opvoerhoogte [m]</v>
      </c>
      <c r="S313" s="33" t="s">
        <v>77</v>
      </c>
      <c r="T313" s="33" t="str">
        <f>_xlfn.XLOOKUP(Tabel1[[#This Row],[NLSfB]],OpnameTabel[NL-SfB],OpnameTabel[Kenmerkvraag 6],"",0,1)&amp;""</f>
        <v>Geluiddemper</v>
      </c>
      <c r="U313" s="33" t="s">
        <v>77</v>
      </c>
      <c r="V313" s="33" t="str">
        <f>_xlfn.XLOOKUP(Tabel1[[#This Row],[NLSfB]],OpnameTabel[NL-SfB],OpnameTabel[Kenmerkvraag 7],"",0,1)&amp;""</f>
        <v/>
      </c>
      <c r="X313" s="33" t="str">
        <f>_xlfn.XLOOKUP(Tabel1[[#This Row],[NLSfB]],OpnameTabel[NL-SfB],OpnameTabel[Kenmerkvraag 8],"",0,1)&amp;""</f>
        <v/>
      </c>
      <c r="Z313" s="33" t="str">
        <f>_xlfn.XLOOKUP(Tabel1[[#This Row],[NLSfB]],OpnameTabel[NL-SfB],OpnameTabel[Kenmerkvraag 9],"",0,1)&amp;""</f>
        <v/>
      </c>
      <c r="AB313" s="33" t="str">
        <f>_xlfn.XLOOKUP(Tabel1[[#This Row],[NLSfB]],OpnameTabel[NL-SfB],OpnameTabel[Kenmerkvraag 10],"",0,1)&amp;""</f>
        <v/>
      </c>
      <c r="AD313" s="120" t="str">
        <f>_xlfn.XLOOKUP(Tabel1[[#This Row],[NLSfB]],OpnameTabel[NL-SfB],OpnameTabel[PPO1],"",0,1)&amp;""</f>
        <v>LBH030-A2</v>
      </c>
      <c r="AE313" s="112">
        <f>IF((LEN(Tabel1[[#This Row],[PPO code 1]])&lt;1),"",_xlfn.XLOOKUP(Tabel1[[#This Row],[PPO code 1]],Activiteitenoverzicht[PO - code],Activiteitenoverzicht[Jaar- freq],0))</f>
        <v>1</v>
      </c>
      <c r="AF313" s="121"/>
      <c r="AG313" s="122" t="str">
        <f>_xlfn.XLOOKUP(Tabel1[[#This Row],[NLSfB]],OpnameTabel[NL-SfB],OpnameTabel[PPO2],"",0,1)&amp;""</f>
        <v/>
      </c>
      <c r="AH313" s="111" t="str">
        <f>IF((LEN(Tabel1[[#This Row],[PPO code 2]])&lt;1),"",_xlfn.XLOOKUP(Tabel1[[#This Row],[PPO code 2]],Activiteitenoverzicht[PO - code],Activiteitenoverzicht[Jaar- freq],0))</f>
        <v/>
      </c>
      <c r="AI313" s="121"/>
      <c r="AJ313" s="122" t="str">
        <f>_xlfn.XLOOKUP(Tabel1[[#This Row],[NLSfB]],OpnameTabel[NL-SfB],OpnameTabel[PPO3],"",0,1)&amp;""</f>
        <v/>
      </c>
      <c r="AK313" s="111" t="str">
        <f>IF((LEN(Tabel1[[#This Row],[PPO code 3]])&lt;1),"",_xlfn.XLOOKUP(Tabel1[[#This Row],[PPO code 3]],Activiteitenoverzicht[PO - code],Activiteitenoverzicht[Jaar- freq],0))</f>
        <v/>
      </c>
      <c r="AL313" s="121"/>
      <c r="AM313" s="122" t="str">
        <f>_xlfn.XLOOKUP(Tabel1[[#This Row],[NLSfB]],OpnameTabel[NL-SfB],OpnameTabel[PPO4],"",0,1)&amp;""</f>
        <v/>
      </c>
      <c r="AN313" s="111" t="str">
        <f>IF((LEN(Tabel1[[#This Row],[PPO code 4]])&lt;1),"",_xlfn.XLOOKUP(Tabel1[[#This Row],[PPO code 4]],Activiteitenoverzicht[PO - code],Activiteitenoverzicht[Jaar- freq],0))</f>
        <v/>
      </c>
      <c r="AO313" s="121"/>
      <c r="AP313" s="123">
        <f>IF(ISNUMBER(Tabel1[[#This Row],[Freq 1]]),Tabel1[[#This Row],[Freq 1]]*Tabel1[[#This Row],[Prijs 1]],0)</f>
        <v>0</v>
      </c>
      <c r="AQ313" s="124">
        <f>IF(ISNUMBER(Tabel1[[#This Row],[Freq 2]]),Tabel1[[#This Row],[Freq 2]]*Tabel1[[#This Row],[Prijs 2]],0)</f>
        <v>0</v>
      </c>
      <c r="AR313" s="124">
        <f>IF(ISNUMBER(Tabel1[[#This Row],[Freq 3]]),Tabel1[[#This Row],[Freq 3]]*Tabel1[[#This Row],[Prijs 3]],0)</f>
        <v>0</v>
      </c>
      <c r="AS313" s="124">
        <f>IF(ISNUMBER(Tabel1[[#This Row],[Freq 4]]),Tabel1[[#This Row],[Freq 4]]*Tabel1[[#This Row],[Prijs 4]],0)</f>
        <v>0</v>
      </c>
      <c r="AT313" s="125">
        <f>SUM(Tabel1[[#This Row],[Totaal 1]:[Totaal 4]])</f>
        <v>0</v>
      </c>
    </row>
    <row r="314" spans="1:46" ht="14.25" customHeight="1" x14ac:dyDescent="0.2">
      <c r="A314" s="113">
        <v>3</v>
      </c>
      <c r="B314" s="32" t="s">
        <v>719</v>
      </c>
      <c r="C314" s="111" t="s">
        <v>720</v>
      </c>
      <c r="D314" s="32" t="s">
        <v>721</v>
      </c>
      <c r="E314" s="32">
        <v>5660</v>
      </c>
      <c r="F314" s="32" t="s">
        <v>756</v>
      </c>
      <c r="G314" s="32" t="s">
        <v>334</v>
      </c>
      <c r="H314" s="112" t="str">
        <f>_xlfn.XLOOKUP(Tabel1[[#This Row],[NLSfB]],OpnameTabel[NL-SfB],OpnameTabel[Omschrijving],"",0,1)</f>
        <v>Luchtzak</v>
      </c>
      <c r="I314" s="32" t="str">
        <f>_xlfn.XLOOKUP(Tabel1[[#This Row],[NLSfB]],OpnameTabel[NL-SfB],OpnameTabel[Categorie],"",0,1)</f>
        <v>Luchtbehandeling</v>
      </c>
      <c r="J314" s="32" t="s">
        <v>723</v>
      </c>
      <c r="L314" s="32">
        <v>1</v>
      </c>
      <c r="M314" s="32">
        <v>2015</v>
      </c>
      <c r="N314" s="32" t="s">
        <v>77</v>
      </c>
      <c r="O314" s="32" t="s">
        <v>77</v>
      </c>
      <c r="P314" s="32" t="str">
        <f>_xlfn.XLOOKUP(Tabel1[[#This Row],[NLSfB]],OpnameTabel[NL-SfB],OpnameTabel[Kenmerkvraag 4],"",0,1)&amp;""</f>
        <v>Lengte [m1]</v>
      </c>
      <c r="Q314" s="33">
        <v>20</v>
      </c>
      <c r="R314" s="33" t="str">
        <f>_xlfn.XLOOKUP(Tabel1[[#This Row],[NLSfB]],OpnameTabel[NL-SfB],OpnameTabel[Kenmerkvraag 5],"",0,1)&amp;""</f>
        <v>Vorm</v>
      </c>
      <c r="S314" s="33" t="s">
        <v>77</v>
      </c>
      <c r="T314" s="33" t="str">
        <f>_xlfn.XLOOKUP(Tabel1[[#This Row],[NLSfB]],OpnameTabel[NL-SfB],OpnameTabel[Kenmerkvraag 6],"",0,1)&amp;""</f>
        <v>Montagewijze</v>
      </c>
      <c r="U314" s="33" t="s">
        <v>77</v>
      </c>
      <c r="V314" s="33" t="str">
        <f>_xlfn.XLOOKUP(Tabel1[[#This Row],[NLSfB]],OpnameTabel[NL-SfB],OpnameTabel[Kenmerkvraag 7],"",0,1)&amp;""</f>
        <v/>
      </c>
      <c r="X314" s="33" t="str">
        <f>_xlfn.XLOOKUP(Tabel1[[#This Row],[NLSfB]],OpnameTabel[NL-SfB],OpnameTabel[Kenmerkvraag 8],"",0,1)&amp;""</f>
        <v/>
      </c>
      <c r="Z314" s="33" t="str">
        <f>_xlfn.XLOOKUP(Tabel1[[#This Row],[NLSfB]],OpnameTabel[NL-SfB],OpnameTabel[Kenmerkvraag 9],"",0,1)&amp;""</f>
        <v/>
      </c>
      <c r="AB314" s="33" t="str">
        <f>_xlfn.XLOOKUP(Tabel1[[#This Row],[NLSfB]],OpnameTabel[NL-SfB],OpnameTabel[Kenmerkvraag 10],"",0,1)&amp;""</f>
        <v/>
      </c>
      <c r="AD314" s="120" t="str">
        <f>_xlfn.XLOOKUP(Tabel1[[#This Row],[NLSfB]],OpnameTabel[NL-SfB],OpnameTabel[PPO1],"",0,1)&amp;""</f>
        <v/>
      </c>
      <c r="AE314" s="112" t="str">
        <f>IF((LEN(Tabel1[[#This Row],[PPO code 1]])&lt;1),"",_xlfn.XLOOKUP(Tabel1[[#This Row],[PPO code 1]],Activiteitenoverzicht[PO - code],Activiteitenoverzicht[Jaar- freq],0))</f>
        <v/>
      </c>
      <c r="AF314" s="121"/>
      <c r="AG314" s="122" t="str">
        <f>_xlfn.XLOOKUP(Tabel1[[#This Row],[NLSfB]],OpnameTabel[NL-SfB],OpnameTabel[PPO2],"",0,1)&amp;""</f>
        <v/>
      </c>
      <c r="AH314" s="111" t="str">
        <f>IF((LEN(Tabel1[[#This Row],[PPO code 2]])&lt;1),"",_xlfn.XLOOKUP(Tabel1[[#This Row],[PPO code 2]],Activiteitenoverzicht[PO - code],Activiteitenoverzicht[Jaar- freq],0))</f>
        <v/>
      </c>
      <c r="AI314" s="121"/>
      <c r="AJ314" s="122" t="str">
        <f>_xlfn.XLOOKUP(Tabel1[[#This Row],[NLSfB]],OpnameTabel[NL-SfB],OpnameTabel[PPO3],"",0,1)&amp;""</f>
        <v/>
      </c>
      <c r="AK314" s="111" t="str">
        <f>IF((LEN(Tabel1[[#This Row],[PPO code 3]])&lt;1),"",_xlfn.XLOOKUP(Tabel1[[#This Row],[PPO code 3]],Activiteitenoverzicht[PO - code],Activiteitenoverzicht[Jaar- freq],0))</f>
        <v/>
      </c>
      <c r="AL314" s="121"/>
      <c r="AM314" s="122" t="str">
        <f>_xlfn.XLOOKUP(Tabel1[[#This Row],[NLSfB]],OpnameTabel[NL-SfB],OpnameTabel[PPO4],"",0,1)&amp;""</f>
        <v/>
      </c>
      <c r="AN314" s="111" t="str">
        <f>IF((LEN(Tabel1[[#This Row],[PPO code 4]])&lt;1),"",_xlfn.XLOOKUP(Tabel1[[#This Row],[PPO code 4]],Activiteitenoverzicht[PO - code],Activiteitenoverzicht[Jaar- freq],0))</f>
        <v/>
      </c>
      <c r="AO314" s="121"/>
      <c r="AP314" s="123">
        <f>IF(ISNUMBER(Tabel1[[#This Row],[Freq 1]]),Tabel1[[#This Row],[Freq 1]]*Tabel1[[#This Row],[Prijs 1]],0)</f>
        <v>0</v>
      </c>
      <c r="AQ314" s="124">
        <f>IF(ISNUMBER(Tabel1[[#This Row],[Freq 2]]),Tabel1[[#This Row],[Freq 2]]*Tabel1[[#This Row],[Prijs 2]],0)</f>
        <v>0</v>
      </c>
      <c r="AR314" s="124">
        <f>IF(ISNUMBER(Tabel1[[#This Row],[Freq 3]]),Tabel1[[#This Row],[Freq 3]]*Tabel1[[#This Row],[Prijs 3]],0)</f>
        <v>0</v>
      </c>
      <c r="AS314" s="124">
        <f>IF(ISNUMBER(Tabel1[[#This Row],[Freq 4]]),Tabel1[[#This Row],[Freq 4]]*Tabel1[[#This Row],[Prijs 4]],0)</f>
        <v>0</v>
      </c>
      <c r="AT314" s="125">
        <f>SUM(Tabel1[[#This Row],[Totaal 1]:[Totaal 4]])</f>
        <v>0</v>
      </c>
    </row>
    <row r="315" spans="1:46" ht="14.25" customHeight="1" x14ac:dyDescent="0.2">
      <c r="A315" s="113">
        <v>3</v>
      </c>
      <c r="B315" s="32" t="s">
        <v>719</v>
      </c>
      <c r="C315" s="111" t="s">
        <v>720</v>
      </c>
      <c r="D315" s="32" t="s">
        <v>721</v>
      </c>
      <c r="E315" s="32">
        <v>5660</v>
      </c>
      <c r="F315" s="32" t="s">
        <v>757</v>
      </c>
      <c r="G315" s="32" t="s">
        <v>300</v>
      </c>
      <c r="H315" s="112" t="str">
        <f>_xlfn.XLOOKUP(Tabel1[[#This Row],[NLSfB]],OpnameTabel[NL-SfB],OpnameTabel[Omschrijving],"",0,1)</f>
        <v>Afzuigventilator</v>
      </c>
      <c r="I315" s="32" t="str">
        <f>_xlfn.XLOOKUP(Tabel1[[#This Row],[NLSfB]],OpnameTabel[NL-SfB],OpnameTabel[Categorie],"",0,1)</f>
        <v>Luchtbehandeling</v>
      </c>
      <c r="J315" s="32" t="s">
        <v>115</v>
      </c>
      <c r="K315" s="32" t="s">
        <v>758</v>
      </c>
      <c r="L315" s="32">
        <v>2</v>
      </c>
      <c r="M315" s="32">
        <v>2000</v>
      </c>
      <c r="N315" s="32" t="s">
        <v>77</v>
      </c>
      <c r="O315" s="32" t="s">
        <v>77</v>
      </c>
      <c r="P315" s="32" t="str">
        <f>_xlfn.XLOOKUP(Tabel1[[#This Row],[NLSfB]],OpnameTabel[NL-SfB],OpnameTabel[Kenmerkvraag 4],"",0,1)&amp;""</f>
        <v>Max. debiet [m3/h]</v>
      </c>
      <c r="Q315" s="33" t="s">
        <v>77</v>
      </c>
      <c r="R315" s="33" t="str">
        <f>_xlfn.XLOOKUP(Tabel1[[#This Row],[NLSfB]],OpnameTabel[NL-SfB],OpnameTabel[Kenmerkvraag 5],"",0,1)&amp;""</f>
        <v>Opvoerhoogte [m]</v>
      </c>
      <c r="S315" s="33" t="s">
        <v>77</v>
      </c>
      <c r="T315" s="33" t="str">
        <f>_xlfn.XLOOKUP(Tabel1[[#This Row],[NLSfB]],OpnameTabel[NL-SfB],OpnameTabel[Kenmerkvraag 6],"",0,1)&amp;""</f>
        <v>Geluiddemper</v>
      </c>
      <c r="U315" s="33" t="s">
        <v>77</v>
      </c>
      <c r="V315" s="33" t="str">
        <f>_xlfn.XLOOKUP(Tabel1[[#This Row],[NLSfB]],OpnameTabel[NL-SfB],OpnameTabel[Kenmerkvraag 7],"",0,1)&amp;""</f>
        <v/>
      </c>
      <c r="X315" s="33" t="str">
        <f>_xlfn.XLOOKUP(Tabel1[[#This Row],[NLSfB]],OpnameTabel[NL-SfB],OpnameTabel[Kenmerkvraag 8],"",0,1)&amp;""</f>
        <v/>
      </c>
      <c r="Z315" s="33" t="str">
        <f>_xlfn.XLOOKUP(Tabel1[[#This Row],[NLSfB]],OpnameTabel[NL-SfB],OpnameTabel[Kenmerkvraag 9],"",0,1)&amp;""</f>
        <v/>
      </c>
      <c r="AB315" s="33" t="str">
        <f>_xlfn.XLOOKUP(Tabel1[[#This Row],[NLSfB]],OpnameTabel[NL-SfB],OpnameTabel[Kenmerkvraag 10],"",0,1)&amp;""</f>
        <v/>
      </c>
      <c r="AD315" s="120" t="str">
        <f>_xlfn.XLOOKUP(Tabel1[[#This Row],[NLSfB]],OpnameTabel[NL-SfB],OpnameTabel[PPO1],"",0,1)&amp;""</f>
        <v>LBH030-A2</v>
      </c>
      <c r="AE315" s="112">
        <f>IF((LEN(Tabel1[[#This Row],[PPO code 1]])&lt;1),"",_xlfn.XLOOKUP(Tabel1[[#This Row],[PPO code 1]],Activiteitenoverzicht[PO - code],Activiteitenoverzicht[Jaar- freq],0))</f>
        <v>1</v>
      </c>
      <c r="AF315" s="121"/>
      <c r="AG315" s="122" t="str">
        <f>_xlfn.XLOOKUP(Tabel1[[#This Row],[NLSfB]],OpnameTabel[NL-SfB],OpnameTabel[PPO2],"",0,1)&amp;""</f>
        <v/>
      </c>
      <c r="AH315" s="111" t="str">
        <f>IF((LEN(Tabel1[[#This Row],[PPO code 2]])&lt;1),"",_xlfn.XLOOKUP(Tabel1[[#This Row],[PPO code 2]],Activiteitenoverzicht[PO - code],Activiteitenoverzicht[Jaar- freq],0))</f>
        <v/>
      </c>
      <c r="AI315" s="121"/>
      <c r="AJ315" s="122" t="str">
        <f>_xlfn.XLOOKUP(Tabel1[[#This Row],[NLSfB]],OpnameTabel[NL-SfB],OpnameTabel[PPO3],"",0,1)&amp;""</f>
        <v/>
      </c>
      <c r="AK315" s="111" t="str">
        <f>IF((LEN(Tabel1[[#This Row],[PPO code 3]])&lt;1),"",_xlfn.XLOOKUP(Tabel1[[#This Row],[PPO code 3]],Activiteitenoverzicht[PO - code],Activiteitenoverzicht[Jaar- freq],0))</f>
        <v/>
      </c>
      <c r="AL315" s="121"/>
      <c r="AM315" s="122" t="str">
        <f>_xlfn.XLOOKUP(Tabel1[[#This Row],[NLSfB]],OpnameTabel[NL-SfB],OpnameTabel[PPO4],"",0,1)&amp;""</f>
        <v/>
      </c>
      <c r="AN315" s="111" t="str">
        <f>IF((LEN(Tabel1[[#This Row],[PPO code 4]])&lt;1),"",_xlfn.XLOOKUP(Tabel1[[#This Row],[PPO code 4]],Activiteitenoverzicht[PO - code],Activiteitenoverzicht[Jaar- freq],0))</f>
        <v/>
      </c>
      <c r="AO315" s="121"/>
      <c r="AP315" s="123">
        <f>IF(ISNUMBER(Tabel1[[#This Row],[Freq 1]]),Tabel1[[#This Row],[Freq 1]]*Tabel1[[#This Row],[Prijs 1]],0)</f>
        <v>0</v>
      </c>
      <c r="AQ315" s="124">
        <f>IF(ISNUMBER(Tabel1[[#This Row],[Freq 2]]),Tabel1[[#This Row],[Freq 2]]*Tabel1[[#This Row],[Prijs 2]],0)</f>
        <v>0</v>
      </c>
      <c r="AR315" s="124">
        <f>IF(ISNUMBER(Tabel1[[#This Row],[Freq 3]]),Tabel1[[#This Row],[Freq 3]]*Tabel1[[#This Row],[Prijs 3]],0)</f>
        <v>0</v>
      </c>
      <c r="AS315" s="124">
        <f>IF(ISNUMBER(Tabel1[[#This Row],[Freq 4]]),Tabel1[[#This Row],[Freq 4]]*Tabel1[[#This Row],[Prijs 4]],0)</f>
        <v>0</v>
      </c>
      <c r="AT315" s="125">
        <f>SUM(Tabel1[[#This Row],[Totaal 1]:[Totaal 4]])</f>
        <v>0</v>
      </c>
    </row>
    <row r="316" spans="1:46" ht="14.25" customHeight="1" x14ac:dyDescent="0.2">
      <c r="A316" s="113">
        <v>4</v>
      </c>
      <c r="B316" s="32" t="s">
        <v>719</v>
      </c>
      <c r="C316" s="111" t="s">
        <v>759</v>
      </c>
      <c r="D316" s="32" t="s">
        <v>721</v>
      </c>
      <c r="E316" s="32">
        <v>1000</v>
      </c>
      <c r="F316" s="32" t="s">
        <v>760</v>
      </c>
      <c r="G316" s="32" t="s">
        <v>761</v>
      </c>
      <c r="H316" s="112" t="str">
        <f>_xlfn.XLOOKUP(Tabel1[[#This Row],[NLSfB]],OpnameTabel[NL-SfB],OpnameTabel[Omschrijving],"",0,1)</f>
        <v>Deur (automatisch)</v>
      </c>
      <c r="I316" s="32" t="str">
        <f>_xlfn.XLOOKUP(Tabel1[[#This Row],[NLSfB]],OpnameTabel[NL-SfB],OpnameTabel[Categorie],"",0,1)</f>
        <v>Toegang</v>
      </c>
      <c r="J316" s="32" t="s">
        <v>107</v>
      </c>
      <c r="L316" s="32">
        <v>1</v>
      </c>
      <c r="M316" s="32">
        <v>2005</v>
      </c>
      <c r="N316" s="32" t="s">
        <v>762</v>
      </c>
      <c r="O316" s="32" t="s">
        <v>77</v>
      </c>
      <c r="P316" s="32" t="str">
        <f>_xlfn.XLOOKUP(Tabel1[[#This Row],[NLSfB]],OpnameTabel[NL-SfB],OpnameTabel[Kenmerkvraag 4],"",0,1)&amp;""</f>
        <v>Bediening</v>
      </c>
      <c r="Q316" s="33" t="s">
        <v>258</v>
      </c>
      <c r="R316" s="33" t="str">
        <f>_xlfn.XLOOKUP(Tabel1[[#This Row],[NLSfB]],OpnameTabel[NL-SfB],OpnameTabel[Kenmerkvraag 5],"",0,1)&amp;""</f>
        <v>Spanning [V]</v>
      </c>
      <c r="S316" s="33" t="s">
        <v>77</v>
      </c>
      <c r="T316" s="33" t="str">
        <f>_xlfn.XLOOKUP(Tabel1[[#This Row],[NLSfB]],OpnameTabel[NL-SfB],OpnameTabel[Kenmerkvraag 6],"",0,1)&amp;""</f>
        <v>Vermogen [W]</v>
      </c>
      <c r="U316" s="33" t="s">
        <v>77</v>
      </c>
      <c r="V316" s="33" t="str">
        <f>_xlfn.XLOOKUP(Tabel1[[#This Row],[NLSfB]],OpnameTabel[NL-SfB],OpnameTabel[Kenmerkvraag 7],"",0,1)&amp;""</f>
        <v xml:space="preserve">Noodstroomvoorziening? </v>
      </c>
      <c r="W316" s="33" t="s">
        <v>77</v>
      </c>
      <c r="X316" s="33" t="str">
        <f>_xlfn.XLOOKUP(Tabel1[[#This Row],[NLSfB]],OpnameTabel[NL-SfB],OpnameTabel[Kenmerkvraag 8],"",0,1)&amp;""</f>
        <v>Locatie deur</v>
      </c>
      <c r="Y316" s="33" t="s">
        <v>77</v>
      </c>
      <c r="Z316" s="33" t="str">
        <f>_xlfn.XLOOKUP(Tabel1[[#This Row],[NLSfB]],OpnameTabel[NL-SfB],OpnameTabel[Kenmerkvraag 9],"",0,1)&amp;""</f>
        <v>Sturing brandmeld</v>
      </c>
      <c r="AA316" s="33" t="s">
        <v>77</v>
      </c>
      <c r="AB316" s="33" t="str">
        <f>_xlfn.XLOOKUP(Tabel1[[#This Row],[NLSfB]],OpnameTabel[NL-SfB],OpnameTabel[Kenmerkvraag 10],"",0,1)&amp;""</f>
        <v/>
      </c>
      <c r="AD316" s="120" t="str">
        <f>_xlfn.XLOOKUP(Tabel1[[#This Row],[NLSfB]],OpnameTabel[NL-SfB],OpnameTabel[PPO1],"",0,1)&amp;""</f>
        <v>TG030-A</v>
      </c>
      <c r="AE316" s="112">
        <f>IF((LEN(Tabel1[[#This Row],[PPO code 1]])&lt;1),"",_xlfn.XLOOKUP(Tabel1[[#This Row],[PPO code 1]],Activiteitenoverzicht[PO - code],Activiteitenoverzicht[Jaar- freq],0))</f>
        <v>1</v>
      </c>
      <c r="AF316" s="121"/>
      <c r="AG316" s="122" t="str">
        <f>_xlfn.XLOOKUP(Tabel1[[#This Row],[NLSfB]],OpnameTabel[NL-SfB],OpnameTabel[PPO2],"",0,1)&amp;""</f>
        <v/>
      </c>
      <c r="AH316" s="111" t="str">
        <f>IF((LEN(Tabel1[[#This Row],[PPO code 2]])&lt;1),"",_xlfn.XLOOKUP(Tabel1[[#This Row],[PPO code 2]],Activiteitenoverzicht[PO - code],Activiteitenoverzicht[Jaar- freq],0))</f>
        <v/>
      </c>
      <c r="AI316" s="121"/>
      <c r="AJ316" s="122" t="str">
        <f>_xlfn.XLOOKUP(Tabel1[[#This Row],[NLSfB]],OpnameTabel[NL-SfB],OpnameTabel[PPO3],"",0,1)&amp;""</f>
        <v/>
      </c>
      <c r="AK316" s="111" t="str">
        <f>IF((LEN(Tabel1[[#This Row],[PPO code 3]])&lt;1),"",_xlfn.XLOOKUP(Tabel1[[#This Row],[PPO code 3]],Activiteitenoverzicht[PO - code],Activiteitenoverzicht[Jaar- freq],0))</f>
        <v/>
      </c>
      <c r="AL316" s="121"/>
      <c r="AM316" s="122" t="str">
        <f>_xlfn.XLOOKUP(Tabel1[[#This Row],[NLSfB]],OpnameTabel[NL-SfB],OpnameTabel[PPO4],"",0,1)&amp;""</f>
        <v/>
      </c>
      <c r="AN316" s="111" t="str">
        <f>IF((LEN(Tabel1[[#This Row],[PPO code 4]])&lt;1),"",_xlfn.XLOOKUP(Tabel1[[#This Row],[PPO code 4]],Activiteitenoverzicht[PO - code],Activiteitenoverzicht[Jaar- freq],0))</f>
        <v/>
      </c>
      <c r="AO316" s="121"/>
      <c r="AP316" s="123">
        <f>IF(ISNUMBER(Tabel1[[#This Row],[Freq 1]]),Tabel1[[#This Row],[Freq 1]]*Tabel1[[#This Row],[Prijs 1]],0)</f>
        <v>0</v>
      </c>
      <c r="AQ316" s="124">
        <f>IF(ISNUMBER(Tabel1[[#This Row],[Freq 2]]),Tabel1[[#This Row],[Freq 2]]*Tabel1[[#This Row],[Prijs 2]],0)</f>
        <v>0</v>
      </c>
      <c r="AR316" s="124">
        <f>IF(ISNUMBER(Tabel1[[#This Row],[Freq 3]]),Tabel1[[#This Row],[Freq 3]]*Tabel1[[#This Row],[Prijs 3]],0)</f>
        <v>0</v>
      </c>
      <c r="AS316" s="124">
        <f>IF(ISNUMBER(Tabel1[[#This Row],[Freq 4]]),Tabel1[[#This Row],[Freq 4]]*Tabel1[[#This Row],[Prijs 4]],0)</f>
        <v>0</v>
      </c>
      <c r="AT316" s="125">
        <f>SUM(Tabel1[[#This Row],[Totaal 1]:[Totaal 4]])</f>
        <v>0</v>
      </c>
    </row>
    <row r="317" spans="1:46" ht="14.25" customHeight="1" x14ac:dyDescent="0.2">
      <c r="A317" s="113">
        <v>4</v>
      </c>
      <c r="B317" s="32" t="s">
        <v>719</v>
      </c>
      <c r="C317" s="111" t="s">
        <v>759</v>
      </c>
      <c r="D317" s="32" t="s">
        <v>721</v>
      </c>
      <c r="E317" s="32">
        <v>1000</v>
      </c>
      <c r="F317" s="32" t="s">
        <v>763</v>
      </c>
      <c r="G317" s="32" t="s">
        <v>239</v>
      </c>
      <c r="H317" s="112" t="str">
        <f>_xlfn.XLOOKUP(Tabel1[[#This Row],[NLSfB]],OpnameTabel[NL-SfB],OpnameTabel[Omschrijving],"",0,1)</f>
        <v>Koelunit (splitsysteem, koelen) 5-50 ton CO2eq</v>
      </c>
      <c r="I317" s="32" t="str">
        <f>_xlfn.XLOOKUP(Tabel1[[#This Row],[NLSfB]],OpnameTabel[NL-SfB],OpnameTabel[Categorie],"",0,1)</f>
        <v>Koeling</v>
      </c>
      <c r="J317" s="32" t="s">
        <v>115</v>
      </c>
      <c r="L317" s="32">
        <v>1</v>
      </c>
      <c r="M317" s="32">
        <v>2015</v>
      </c>
      <c r="N317" s="32" t="s">
        <v>764</v>
      </c>
      <c r="O317" s="32" t="s">
        <v>765</v>
      </c>
      <c r="P317" s="32" t="str">
        <f>_xlfn.XLOOKUP(Tabel1[[#This Row],[NLSfB]],OpnameTabel[NL-SfB],OpnameTabel[Kenmerkvraag 4],"",0,1)&amp;""</f>
        <v>STEK logboek</v>
      </c>
      <c r="Q317" s="33" t="s">
        <v>589</v>
      </c>
      <c r="R317" s="33" t="str">
        <f>_xlfn.XLOOKUP(Tabel1[[#This Row],[NLSfB]],OpnameTabel[NL-SfB],OpnameTabel[Kenmerkvraag 5],"",0,1)&amp;""</f>
        <v>Koelvermogen (tot.) [kW]</v>
      </c>
      <c r="S317" s="33">
        <v>5</v>
      </c>
      <c r="T317" s="33" t="str">
        <f>_xlfn.XLOOKUP(Tabel1[[#This Row],[NLSfB]],OpnameTabel[NL-SfB],OpnameTabel[Kenmerkvraag 6],"",0,1)&amp;""</f>
        <v>Soort koudemiddel</v>
      </c>
      <c r="U317" s="33" t="s">
        <v>242</v>
      </c>
      <c r="V317" s="33" t="str">
        <f>_xlfn.XLOOKUP(Tabel1[[#This Row],[NLSfB]],OpnameTabel[NL-SfB],OpnameTabel[Kenmerkvraag 7],"",0,1)&amp;""</f>
        <v>Hoeveelheid koudem. [kg]</v>
      </c>
      <c r="W317" s="33">
        <v>1.35</v>
      </c>
      <c r="X317" s="33" t="str">
        <f>_xlfn.XLOOKUP(Tabel1[[#This Row],[NLSfB]],OpnameTabel[NL-SfB],OpnameTabel[Kenmerkvraag 8],"",0,1)&amp;""</f>
        <v>Binnenunits [stuks]</v>
      </c>
      <c r="Y317" s="33" t="s">
        <v>77</v>
      </c>
      <c r="Z317" s="33" t="str">
        <f>_xlfn.XLOOKUP(Tabel1[[#This Row],[NLSfB]],OpnameTabel[NL-SfB],OpnameTabel[Kenmerkvraag 9],"",0,1)&amp;""</f>
        <v>Type binnenunit</v>
      </c>
      <c r="AA317" s="33" t="s">
        <v>77</v>
      </c>
      <c r="AB317" s="33" t="str">
        <f>_xlfn.XLOOKUP(Tabel1[[#This Row],[NLSfB]],OpnameTabel[NL-SfB],OpnameTabel[Kenmerkvraag 10],"",0,1)&amp;""</f>
        <v/>
      </c>
      <c r="AD317" s="120" t="str">
        <f>_xlfn.XLOOKUP(Tabel1[[#This Row],[NLSfB]],OpnameTabel[NL-SfB],OpnameTabel[PPO1],"",0,1)&amp;""</f>
        <v>KLMT111-A1</v>
      </c>
      <c r="AE317" s="112">
        <f>IF((LEN(Tabel1[[#This Row],[PPO code 1]])&lt;1),"",_xlfn.XLOOKUP(Tabel1[[#This Row],[PPO code 1]],Activiteitenoverzicht[PO - code],Activiteitenoverzicht[Jaar- freq],0))</f>
        <v>1</v>
      </c>
      <c r="AF317" s="121"/>
      <c r="AG317" s="122" t="str">
        <f>_xlfn.XLOOKUP(Tabel1[[#This Row],[NLSfB]],OpnameTabel[NL-SfB],OpnameTabel[PPO2],"",0,1)&amp;""</f>
        <v>KLMT111-K1</v>
      </c>
      <c r="AH317" s="111">
        <f>IF((LEN(Tabel1[[#This Row],[PPO code 2]])&lt;1),"",_xlfn.XLOOKUP(Tabel1[[#This Row],[PPO code 2]],Activiteitenoverzicht[PO - code],Activiteitenoverzicht[Jaar- freq],0))</f>
        <v>0.2</v>
      </c>
      <c r="AI317" s="121"/>
      <c r="AJ317" s="122" t="str">
        <f>_xlfn.XLOOKUP(Tabel1[[#This Row],[NLSfB]],OpnameTabel[NL-SfB],OpnameTabel[PPO3],"",0,1)&amp;""</f>
        <v/>
      </c>
      <c r="AK317" s="111" t="str">
        <f>IF((LEN(Tabel1[[#This Row],[PPO code 3]])&lt;1),"",_xlfn.XLOOKUP(Tabel1[[#This Row],[PPO code 3]],Activiteitenoverzicht[PO - code],Activiteitenoverzicht[Jaar- freq],0))</f>
        <v/>
      </c>
      <c r="AL317" s="121"/>
      <c r="AM317" s="122" t="str">
        <f>_xlfn.XLOOKUP(Tabel1[[#This Row],[NLSfB]],OpnameTabel[NL-SfB],OpnameTabel[PPO4],"",0,1)&amp;""</f>
        <v/>
      </c>
      <c r="AN317" s="111" t="str">
        <f>IF((LEN(Tabel1[[#This Row],[PPO code 4]])&lt;1),"",_xlfn.XLOOKUP(Tabel1[[#This Row],[PPO code 4]],Activiteitenoverzicht[PO - code],Activiteitenoverzicht[Jaar- freq],0))</f>
        <v/>
      </c>
      <c r="AO317" s="121"/>
      <c r="AP317" s="123">
        <f>IF(ISNUMBER(Tabel1[[#This Row],[Freq 1]]),Tabel1[[#This Row],[Freq 1]]*Tabel1[[#This Row],[Prijs 1]],0)</f>
        <v>0</v>
      </c>
      <c r="AQ317" s="124">
        <f>IF(ISNUMBER(Tabel1[[#This Row],[Freq 2]]),Tabel1[[#This Row],[Freq 2]]*Tabel1[[#This Row],[Prijs 2]],0)</f>
        <v>0</v>
      </c>
      <c r="AR317" s="124">
        <f>IF(ISNUMBER(Tabel1[[#This Row],[Freq 3]]),Tabel1[[#This Row],[Freq 3]]*Tabel1[[#This Row],[Prijs 3]],0)</f>
        <v>0</v>
      </c>
      <c r="AS317" s="124">
        <f>IF(ISNUMBER(Tabel1[[#This Row],[Freq 4]]),Tabel1[[#This Row],[Freq 4]]*Tabel1[[#This Row],[Prijs 4]],0)</f>
        <v>0</v>
      </c>
      <c r="AT317" s="125">
        <f>SUM(Tabel1[[#This Row],[Totaal 1]:[Totaal 4]])</f>
        <v>0</v>
      </c>
    </row>
    <row r="318" spans="1:46" ht="14.25" customHeight="1" x14ac:dyDescent="0.2">
      <c r="A318" s="113">
        <v>4</v>
      </c>
      <c r="B318" s="32" t="s">
        <v>719</v>
      </c>
      <c r="C318" s="111" t="s">
        <v>759</v>
      </c>
      <c r="D318" s="32" t="s">
        <v>721</v>
      </c>
      <c r="E318" s="32">
        <v>1000</v>
      </c>
      <c r="F318" s="32" t="s">
        <v>766</v>
      </c>
      <c r="G318" s="32" t="s">
        <v>583</v>
      </c>
      <c r="H318" s="112" t="str">
        <f>_xlfn.XLOOKUP(Tabel1[[#This Row],[NLSfB]],OpnameTabel[NL-SfB],OpnameTabel[Omschrijving],"",0,1)</f>
        <v>Koelmachine (compressor) 50-500 ton CO2</v>
      </c>
      <c r="I318" s="32" t="str">
        <f>_xlfn.XLOOKUP(Tabel1[[#This Row],[NLSfB]],OpnameTabel[NL-SfB],OpnameTabel[Categorie],"",0,1)</f>
        <v>Koeling</v>
      </c>
      <c r="J318" s="32" t="s">
        <v>115</v>
      </c>
      <c r="L318" s="32">
        <v>1</v>
      </c>
      <c r="M318" s="32">
        <v>2015</v>
      </c>
      <c r="N318" s="32" t="s">
        <v>767</v>
      </c>
      <c r="O318" s="32" t="s">
        <v>768</v>
      </c>
      <c r="P318" s="32" t="str">
        <f>_xlfn.XLOOKUP(Tabel1[[#This Row],[NLSfB]],OpnameTabel[NL-SfB],OpnameTabel[Kenmerkvraag 4],"",0,1)&amp;""</f>
        <v>STEK logboek</v>
      </c>
      <c r="Q318" s="33" t="s">
        <v>76</v>
      </c>
      <c r="R318" s="33" t="str">
        <f>_xlfn.XLOOKUP(Tabel1[[#This Row],[NLSfB]],OpnameTabel[NL-SfB],OpnameTabel[Kenmerkvraag 5],"",0,1)&amp;""</f>
        <v>Koelvermogen (tot.) [kW]</v>
      </c>
      <c r="S318" s="33">
        <v>77.599999999999994</v>
      </c>
      <c r="T318" s="33" t="str">
        <f>_xlfn.XLOOKUP(Tabel1[[#This Row],[NLSfB]],OpnameTabel[NL-SfB],OpnameTabel[Kenmerkvraag 6],"",0,1)&amp;""</f>
        <v>Soort koudemiddel</v>
      </c>
      <c r="U318" s="33" t="s">
        <v>242</v>
      </c>
      <c r="V318" s="33" t="str">
        <f>_xlfn.XLOOKUP(Tabel1[[#This Row],[NLSfB]],OpnameTabel[NL-SfB],OpnameTabel[Kenmerkvraag 7],"",0,1)&amp;""</f>
        <v>Hoeveelheid koudem. [kg]</v>
      </c>
      <c r="W318" s="33" t="s">
        <v>769</v>
      </c>
      <c r="X318" s="33" t="str">
        <f>_xlfn.XLOOKUP(Tabel1[[#This Row],[NLSfB]],OpnameTabel[NL-SfB],OpnameTabel[Kenmerkvraag 8],"",0,1)&amp;""</f>
        <v/>
      </c>
      <c r="Z318" s="33" t="str">
        <f>_xlfn.XLOOKUP(Tabel1[[#This Row],[NLSfB]],OpnameTabel[NL-SfB],OpnameTabel[Kenmerkvraag 9],"",0,1)&amp;""</f>
        <v/>
      </c>
      <c r="AB318" s="33" t="str">
        <f>_xlfn.XLOOKUP(Tabel1[[#This Row],[NLSfB]],OpnameTabel[NL-SfB],OpnameTabel[Kenmerkvraag 10],"",0,1)&amp;""</f>
        <v/>
      </c>
      <c r="AD318" s="120" t="str">
        <f>_xlfn.XLOOKUP(Tabel1[[#This Row],[NLSfB]],OpnameTabel[NL-SfB],OpnameTabel[PPO1],"",0,1)&amp;""</f>
        <v>KLMT111-A2</v>
      </c>
      <c r="AE318" s="112">
        <f>IF((LEN(Tabel1[[#This Row],[PPO code 1]])&lt;1),"",_xlfn.XLOOKUP(Tabel1[[#This Row],[PPO code 1]],Activiteitenoverzicht[PO - code],Activiteitenoverzicht[Jaar- freq],0))</f>
        <v>2</v>
      </c>
      <c r="AF318" s="121"/>
      <c r="AG318" s="122" t="str">
        <f>_xlfn.XLOOKUP(Tabel1[[#This Row],[NLSfB]],OpnameTabel[NL-SfB],OpnameTabel[PPO2],"",0,1)&amp;""</f>
        <v>KLMT111-K2</v>
      </c>
      <c r="AH318" s="111">
        <f>IF((LEN(Tabel1[[#This Row],[PPO code 2]])&lt;1),"",_xlfn.XLOOKUP(Tabel1[[#This Row],[PPO code 2]],Activiteitenoverzicht[PO - code],Activiteitenoverzicht[Jaar- freq],0))</f>
        <v>0.2</v>
      </c>
      <c r="AI318" s="121"/>
      <c r="AJ318" s="122" t="str">
        <f>_xlfn.XLOOKUP(Tabel1[[#This Row],[NLSfB]],OpnameTabel[NL-SfB],OpnameTabel[PPO3],"",0,1)&amp;""</f>
        <v/>
      </c>
      <c r="AK318" s="111" t="str">
        <f>IF((LEN(Tabel1[[#This Row],[PPO code 3]])&lt;1),"",_xlfn.XLOOKUP(Tabel1[[#This Row],[PPO code 3]],Activiteitenoverzicht[PO - code],Activiteitenoverzicht[Jaar- freq],0))</f>
        <v/>
      </c>
      <c r="AL318" s="121"/>
      <c r="AM318" s="122" t="str">
        <f>_xlfn.XLOOKUP(Tabel1[[#This Row],[NLSfB]],OpnameTabel[NL-SfB],OpnameTabel[PPO4],"",0,1)&amp;""</f>
        <v/>
      </c>
      <c r="AN318" s="111" t="str">
        <f>IF((LEN(Tabel1[[#This Row],[PPO code 4]])&lt;1),"",_xlfn.XLOOKUP(Tabel1[[#This Row],[PPO code 4]],Activiteitenoverzicht[PO - code],Activiteitenoverzicht[Jaar- freq],0))</f>
        <v/>
      </c>
      <c r="AO318" s="121"/>
      <c r="AP318" s="123">
        <f>IF(ISNUMBER(Tabel1[[#This Row],[Freq 1]]),Tabel1[[#This Row],[Freq 1]]*Tabel1[[#This Row],[Prijs 1]],0)</f>
        <v>0</v>
      </c>
      <c r="AQ318" s="124">
        <f>IF(ISNUMBER(Tabel1[[#This Row],[Freq 2]]),Tabel1[[#This Row],[Freq 2]]*Tabel1[[#This Row],[Prijs 2]],0)</f>
        <v>0</v>
      </c>
      <c r="AR318" s="124">
        <f>IF(ISNUMBER(Tabel1[[#This Row],[Freq 3]]),Tabel1[[#This Row],[Freq 3]]*Tabel1[[#This Row],[Prijs 3]],0)</f>
        <v>0</v>
      </c>
      <c r="AS318" s="124">
        <f>IF(ISNUMBER(Tabel1[[#This Row],[Freq 4]]),Tabel1[[#This Row],[Freq 4]]*Tabel1[[#This Row],[Prijs 4]],0)</f>
        <v>0</v>
      </c>
      <c r="AT318" s="125">
        <f>SUM(Tabel1[[#This Row],[Totaal 1]:[Totaal 4]])</f>
        <v>0</v>
      </c>
    </row>
    <row r="319" spans="1:46" ht="14.25" customHeight="1" x14ac:dyDescent="0.2">
      <c r="A319" s="113">
        <v>4</v>
      </c>
      <c r="B319" s="32" t="s">
        <v>719</v>
      </c>
      <c r="C319" s="111" t="s">
        <v>759</v>
      </c>
      <c r="D319" s="32" t="s">
        <v>721</v>
      </c>
      <c r="E319" s="32">
        <v>1000</v>
      </c>
      <c r="F319" s="32" t="s">
        <v>770</v>
      </c>
      <c r="G319" s="32" t="s">
        <v>264</v>
      </c>
      <c r="H319" s="112" t="str">
        <f>_xlfn.XLOOKUP(Tabel1[[#This Row],[NLSfB]],OpnameTabel[NL-SfB],OpnameTabel[Omschrijving],"",0,1)</f>
        <v>Verwarming ketel gas atmosferisch (HR, VR)</v>
      </c>
      <c r="I319" s="32" t="str">
        <f>_xlfn.XLOOKUP(Tabel1[[#This Row],[NLSfB]],OpnameTabel[NL-SfB],OpnameTabel[Categorie],"",0,1)</f>
        <v>Verwarming</v>
      </c>
      <c r="J319" s="32" t="s">
        <v>370</v>
      </c>
      <c r="L319" s="32">
        <v>2</v>
      </c>
      <c r="M319" s="32">
        <v>2014</v>
      </c>
      <c r="N319" s="32" t="s">
        <v>266</v>
      </c>
      <c r="O319" s="32" t="s">
        <v>270</v>
      </c>
      <c r="P319" s="32" t="str">
        <f>_xlfn.XLOOKUP(Tabel1[[#This Row],[NLSfB]],OpnameTabel[NL-SfB],OpnameTabel[Kenmerkvraag 4],"",0,1)&amp;""</f>
        <v>Vermogen [kW]</v>
      </c>
      <c r="Q319" s="33">
        <v>77</v>
      </c>
      <c r="R319" s="33" t="str">
        <f>_xlfn.XLOOKUP(Tabel1[[#This Row],[NLSfB]],OpnameTabel[NL-SfB],OpnameTabel[Kenmerkvraag 5],"",0,1)&amp;""</f>
        <v>Warmwatervoorziening</v>
      </c>
      <c r="S319" s="33" t="s">
        <v>76</v>
      </c>
      <c r="T319" s="33" t="str">
        <f>_xlfn.XLOOKUP(Tabel1[[#This Row],[NLSfB]],OpnameTabel[NL-SfB],OpnameTabel[Kenmerkvraag 6],"",0,1)&amp;""</f>
        <v/>
      </c>
      <c r="V319" s="33" t="str">
        <f>_xlfn.XLOOKUP(Tabel1[[#This Row],[NLSfB]],OpnameTabel[NL-SfB],OpnameTabel[Kenmerkvraag 7],"",0,1)&amp;""</f>
        <v/>
      </c>
      <c r="X319" s="33" t="str">
        <f>_xlfn.XLOOKUP(Tabel1[[#This Row],[NLSfB]],OpnameTabel[NL-SfB],OpnameTabel[Kenmerkvraag 8],"",0,1)&amp;""</f>
        <v/>
      </c>
      <c r="Z319" s="33" t="str">
        <f>_xlfn.XLOOKUP(Tabel1[[#This Row],[NLSfB]],OpnameTabel[NL-SfB],OpnameTabel[Kenmerkvraag 9],"",0,1)&amp;""</f>
        <v/>
      </c>
      <c r="AB319" s="33" t="str">
        <f>_xlfn.XLOOKUP(Tabel1[[#This Row],[NLSfB]],OpnameTabel[NL-SfB],OpnameTabel[Kenmerkvraag 10],"",0,1)&amp;""</f>
        <v/>
      </c>
      <c r="AD319" s="120" t="str">
        <f>_xlfn.XLOOKUP(Tabel1[[#This Row],[NLSfB]],OpnameTabel[NL-SfB],OpnameTabel[PPO1],"",0,1)&amp;""</f>
        <v>VW030-A</v>
      </c>
      <c r="AE319" s="112">
        <f>IF((LEN(Tabel1[[#This Row],[PPO code 1]])&lt;1),"",_xlfn.XLOOKUP(Tabel1[[#This Row],[PPO code 1]],Activiteitenoverzicht[PO - code],Activiteitenoverzicht[Jaar- freq],0))</f>
        <v>1</v>
      </c>
      <c r="AF319" s="121"/>
      <c r="AG319" s="122" t="str">
        <f>_xlfn.XLOOKUP(Tabel1[[#This Row],[NLSfB]],OpnameTabel[NL-SfB],OpnameTabel[PPO2],"",0,1)&amp;""</f>
        <v>VW030-K</v>
      </c>
      <c r="AH319" s="111">
        <f>IF((LEN(Tabel1[[#This Row],[PPO code 2]])&lt;1),"",_xlfn.XLOOKUP(Tabel1[[#This Row],[PPO code 2]],Activiteitenoverzicht[PO - code],Activiteitenoverzicht[Jaar- freq],0))</f>
        <v>0.25</v>
      </c>
      <c r="AI319" s="121"/>
      <c r="AJ319" s="122" t="str">
        <f>_xlfn.XLOOKUP(Tabel1[[#This Row],[NLSfB]],OpnameTabel[NL-SfB],OpnameTabel[PPO3],"",0,1)&amp;""</f>
        <v/>
      </c>
      <c r="AK319" s="111" t="str">
        <f>IF((LEN(Tabel1[[#This Row],[PPO code 3]])&lt;1),"",_xlfn.XLOOKUP(Tabel1[[#This Row],[PPO code 3]],Activiteitenoverzicht[PO - code],Activiteitenoverzicht[Jaar- freq],0))</f>
        <v/>
      </c>
      <c r="AL319" s="121"/>
      <c r="AM319" s="122" t="str">
        <f>_xlfn.XLOOKUP(Tabel1[[#This Row],[NLSfB]],OpnameTabel[NL-SfB],OpnameTabel[PPO4],"",0,1)&amp;""</f>
        <v/>
      </c>
      <c r="AN319" s="111" t="str">
        <f>IF((LEN(Tabel1[[#This Row],[PPO code 4]])&lt;1),"",_xlfn.XLOOKUP(Tabel1[[#This Row],[PPO code 4]],Activiteitenoverzicht[PO - code],Activiteitenoverzicht[Jaar- freq],0))</f>
        <v/>
      </c>
      <c r="AO319" s="121"/>
      <c r="AP319" s="123">
        <f>IF(ISNUMBER(Tabel1[[#This Row],[Freq 1]]),Tabel1[[#This Row],[Freq 1]]*Tabel1[[#This Row],[Prijs 1]],0)</f>
        <v>0</v>
      </c>
      <c r="AQ319" s="124">
        <f>IF(ISNUMBER(Tabel1[[#This Row],[Freq 2]]),Tabel1[[#This Row],[Freq 2]]*Tabel1[[#This Row],[Prijs 2]],0)</f>
        <v>0</v>
      </c>
      <c r="AR319" s="124">
        <f>IF(ISNUMBER(Tabel1[[#This Row],[Freq 3]]),Tabel1[[#This Row],[Freq 3]]*Tabel1[[#This Row],[Prijs 3]],0)</f>
        <v>0</v>
      </c>
      <c r="AS319" s="124">
        <f>IF(ISNUMBER(Tabel1[[#This Row],[Freq 4]]),Tabel1[[#This Row],[Freq 4]]*Tabel1[[#This Row],[Prijs 4]],0)</f>
        <v>0</v>
      </c>
      <c r="AT319" s="125">
        <f>SUM(Tabel1[[#This Row],[Totaal 1]:[Totaal 4]])</f>
        <v>0</v>
      </c>
    </row>
    <row r="320" spans="1:46" ht="14.25" customHeight="1" x14ac:dyDescent="0.2">
      <c r="A320" s="113">
        <v>4</v>
      </c>
      <c r="B320" s="32" t="s">
        <v>719</v>
      </c>
      <c r="C320" s="111" t="s">
        <v>759</v>
      </c>
      <c r="D320" s="32" t="s">
        <v>721</v>
      </c>
      <c r="E320" s="32">
        <v>1000</v>
      </c>
      <c r="F320" s="32" t="s">
        <v>771</v>
      </c>
      <c r="G320" s="32" t="s">
        <v>277</v>
      </c>
      <c r="H320" s="112" t="str">
        <f>_xlfn.XLOOKUP(Tabel1[[#This Row],[NLSfB]],OpnameTabel[NL-SfB],OpnameTabel[Omschrijving],"",0,1)</f>
        <v>Vloerverwarming</v>
      </c>
      <c r="I320" s="32" t="str">
        <f>_xlfn.XLOOKUP(Tabel1[[#This Row],[NLSfB]],OpnameTabel[NL-SfB],OpnameTabel[Categorie],"",0,1)</f>
        <v>Verwarming</v>
      </c>
      <c r="J320" s="32" t="s">
        <v>370</v>
      </c>
      <c r="L320" s="32">
        <v>20</v>
      </c>
      <c r="M320" s="32">
        <v>2014</v>
      </c>
      <c r="N320" s="32" t="s">
        <v>279</v>
      </c>
      <c r="O320" s="32" t="s">
        <v>77</v>
      </c>
      <c r="P320" s="32" t="str">
        <f>_xlfn.XLOOKUP(Tabel1[[#This Row],[NLSfB]],OpnameTabel[NL-SfB],OpnameTabel[Kenmerkvraag 4],"",0,1)&amp;""</f>
        <v>Uitvoering</v>
      </c>
      <c r="Q320" s="33">
        <v>12</v>
      </c>
      <c r="R320" s="33" t="str">
        <f>_xlfn.XLOOKUP(Tabel1[[#This Row],[NLSfB]],OpnameTabel[NL-SfB],OpnameTabel[Kenmerkvraag 5],"",0,1)&amp;""</f>
        <v>Vloeroppervlak [m2]</v>
      </c>
      <c r="S320" s="33" t="s">
        <v>77</v>
      </c>
      <c r="T320" s="33" t="str">
        <f>_xlfn.XLOOKUP(Tabel1[[#This Row],[NLSfB]],OpnameTabel[NL-SfB],OpnameTabel[Kenmerkvraag 6],"",0,1)&amp;""</f>
        <v>Naregeling</v>
      </c>
      <c r="U320" s="33" t="s">
        <v>77</v>
      </c>
      <c r="V320" s="33" t="str">
        <f>_xlfn.XLOOKUP(Tabel1[[#This Row],[NLSfB]],OpnameTabel[NL-SfB],OpnameTabel[Kenmerkvraag 7],"",0,1)&amp;""</f>
        <v>Aantal naregelingen [stuks]</v>
      </c>
      <c r="W320" s="33" t="s">
        <v>77</v>
      </c>
      <c r="X320" s="33" t="str">
        <f>_xlfn.XLOOKUP(Tabel1[[#This Row],[NLSfB]],OpnameTabel[NL-SfB],OpnameTabel[Kenmerkvraag 8],"",0,1)&amp;""</f>
        <v/>
      </c>
      <c r="Z320" s="33" t="str">
        <f>_xlfn.XLOOKUP(Tabel1[[#This Row],[NLSfB]],OpnameTabel[NL-SfB],OpnameTabel[Kenmerkvraag 9],"",0,1)&amp;""</f>
        <v/>
      </c>
      <c r="AB320" s="33" t="str">
        <f>_xlfn.XLOOKUP(Tabel1[[#This Row],[NLSfB]],OpnameTabel[NL-SfB],OpnameTabel[Kenmerkvraag 10],"",0,1)&amp;""</f>
        <v/>
      </c>
      <c r="AD320" s="120" t="str">
        <f>_xlfn.XLOOKUP(Tabel1[[#This Row],[NLSfB]],OpnameTabel[NL-SfB],OpnameTabel[PPO1],"",0,1)&amp;""</f>
        <v>VW060-A</v>
      </c>
      <c r="AE320" s="112">
        <f>IF((LEN(Tabel1[[#This Row],[PPO code 1]])&lt;1),"",_xlfn.XLOOKUP(Tabel1[[#This Row],[PPO code 1]],Activiteitenoverzicht[PO - code],Activiteitenoverzicht[Jaar- freq],0))</f>
        <v>1</v>
      </c>
      <c r="AF320" s="121"/>
      <c r="AG320" s="122" t="str">
        <f>_xlfn.XLOOKUP(Tabel1[[#This Row],[NLSfB]],OpnameTabel[NL-SfB],OpnameTabel[PPO2],"",0,1)&amp;""</f>
        <v/>
      </c>
      <c r="AH320" s="111" t="str">
        <f>IF((LEN(Tabel1[[#This Row],[PPO code 2]])&lt;1),"",_xlfn.XLOOKUP(Tabel1[[#This Row],[PPO code 2]],Activiteitenoverzicht[PO - code],Activiteitenoverzicht[Jaar- freq],0))</f>
        <v/>
      </c>
      <c r="AI320" s="121"/>
      <c r="AJ320" s="122" t="str">
        <f>_xlfn.XLOOKUP(Tabel1[[#This Row],[NLSfB]],OpnameTabel[NL-SfB],OpnameTabel[PPO3],"",0,1)&amp;""</f>
        <v/>
      </c>
      <c r="AK320" s="111" t="str">
        <f>IF((LEN(Tabel1[[#This Row],[PPO code 3]])&lt;1),"",_xlfn.XLOOKUP(Tabel1[[#This Row],[PPO code 3]],Activiteitenoverzicht[PO - code],Activiteitenoverzicht[Jaar- freq],0))</f>
        <v/>
      </c>
      <c r="AL320" s="121"/>
      <c r="AM320" s="122" t="str">
        <f>_xlfn.XLOOKUP(Tabel1[[#This Row],[NLSfB]],OpnameTabel[NL-SfB],OpnameTabel[PPO4],"",0,1)&amp;""</f>
        <v/>
      </c>
      <c r="AN320" s="111" t="str">
        <f>IF((LEN(Tabel1[[#This Row],[PPO code 4]])&lt;1),"",_xlfn.XLOOKUP(Tabel1[[#This Row],[PPO code 4]],Activiteitenoverzicht[PO - code],Activiteitenoverzicht[Jaar- freq],0))</f>
        <v/>
      </c>
      <c r="AO320" s="121"/>
      <c r="AP320" s="123">
        <f>IF(ISNUMBER(Tabel1[[#This Row],[Freq 1]]),Tabel1[[#This Row],[Freq 1]]*Tabel1[[#This Row],[Prijs 1]],0)</f>
        <v>0</v>
      </c>
      <c r="AQ320" s="124">
        <f>IF(ISNUMBER(Tabel1[[#This Row],[Freq 2]]),Tabel1[[#This Row],[Freq 2]]*Tabel1[[#This Row],[Prijs 2]],0)</f>
        <v>0</v>
      </c>
      <c r="AR320" s="124">
        <f>IF(ISNUMBER(Tabel1[[#This Row],[Freq 3]]),Tabel1[[#This Row],[Freq 3]]*Tabel1[[#This Row],[Prijs 3]],0)</f>
        <v>0</v>
      </c>
      <c r="AS320" s="124">
        <f>IF(ISNUMBER(Tabel1[[#This Row],[Freq 4]]),Tabel1[[#This Row],[Freq 4]]*Tabel1[[#This Row],[Prijs 4]],0)</f>
        <v>0</v>
      </c>
      <c r="AT320" s="125">
        <f>SUM(Tabel1[[#This Row],[Totaal 1]:[Totaal 4]])</f>
        <v>0</v>
      </c>
    </row>
    <row r="321" spans="1:46" ht="14.25" customHeight="1" x14ac:dyDescent="0.2">
      <c r="A321" s="113">
        <v>4</v>
      </c>
      <c r="B321" s="32" t="s">
        <v>719</v>
      </c>
      <c r="C321" s="111" t="s">
        <v>759</v>
      </c>
      <c r="D321" s="32" t="s">
        <v>721</v>
      </c>
      <c r="E321" s="32">
        <v>1000</v>
      </c>
      <c r="F321" s="32" t="s">
        <v>772</v>
      </c>
      <c r="G321" s="32" t="s">
        <v>255</v>
      </c>
      <c r="H321" s="112" t="str">
        <f>_xlfn.XLOOKUP(Tabel1[[#This Row],[NLSfB]],OpnameTabel[NL-SfB],OpnameTabel[Omschrijving],"",0,1)</f>
        <v>Waterpomp afvalwater</v>
      </c>
      <c r="I321" s="32" t="str">
        <f>_xlfn.XLOOKUP(Tabel1[[#This Row],[NLSfB]],OpnameTabel[NL-SfB],OpnameTabel[Categorie],"",0,1)</f>
        <v>Afvoeren</v>
      </c>
      <c r="J321" s="32" t="s">
        <v>107</v>
      </c>
      <c r="L321" s="32">
        <v>1</v>
      </c>
      <c r="M321" s="32">
        <v>2005</v>
      </c>
      <c r="N321" s="32" t="s">
        <v>256</v>
      </c>
      <c r="O321" s="32" t="s">
        <v>77</v>
      </c>
      <c r="P321" s="32" t="str">
        <f>_xlfn.XLOOKUP(Tabel1[[#This Row],[NLSfB]],OpnameTabel[NL-SfB],OpnameTabel[Kenmerkvraag 4],"",0,1)&amp;""</f>
        <v>Bediening</v>
      </c>
      <c r="Q321" s="33" t="s">
        <v>77</v>
      </c>
      <c r="R321" s="33" t="str">
        <f>_xlfn.XLOOKUP(Tabel1[[#This Row],[NLSfB]],OpnameTabel[NL-SfB],OpnameTabel[Kenmerkvraag 5],"",0,1)&amp;""</f>
        <v>Max. debiet [m3/h]</v>
      </c>
      <c r="S321" s="33" t="s">
        <v>77</v>
      </c>
      <c r="T321" s="33" t="str">
        <f>_xlfn.XLOOKUP(Tabel1[[#This Row],[NLSfB]],OpnameTabel[NL-SfB],OpnameTabel[Kenmerkvraag 6],"",0,1)&amp;""</f>
        <v>Opvoerhoogte [kPa]</v>
      </c>
      <c r="U321" s="33" t="s">
        <v>77</v>
      </c>
      <c r="V321" s="33" t="str">
        <f>_xlfn.XLOOKUP(Tabel1[[#This Row],[NLSfB]],OpnameTabel[NL-SfB],OpnameTabel[Kenmerkvraag 7],"",0,1)&amp;""</f>
        <v/>
      </c>
      <c r="X321" s="33" t="str">
        <f>_xlfn.XLOOKUP(Tabel1[[#This Row],[NLSfB]],OpnameTabel[NL-SfB],OpnameTabel[Kenmerkvraag 8],"",0,1)&amp;""</f>
        <v/>
      </c>
      <c r="Z321" s="33" t="str">
        <f>_xlfn.XLOOKUP(Tabel1[[#This Row],[NLSfB]],OpnameTabel[NL-SfB],OpnameTabel[Kenmerkvraag 9],"",0,1)&amp;""</f>
        <v/>
      </c>
      <c r="AB321" s="33" t="str">
        <f>_xlfn.XLOOKUP(Tabel1[[#This Row],[NLSfB]],OpnameTabel[NL-SfB],OpnameTabel[Kenmerkvraag 10],"",0,1)&amp;""</f>
        <v/>
      </c>
      <c r="AD321" s="120" t="str">
        <f>_xlfn.XLOOKUP(Tabel1[[#This Row],[NLSfB]],OpnameTabel[NL-SfB],OpnameTabel[PPO1],"",0,1)&amp;""</f>
        <v>WTR200-A</v>
      </c>
      <c r="AE321" s="112">
        <f>IF((LEN(Tabel1[[#This Row],[PPO code 1]])&lt;1),"",_xlfn.XLOOKUP(Tabel1[[#This Row],[PPO code 1]],Activiteitenoverzicht[PO - code],Activiteitenoverzicht[Jaar- freq],0))</f>
        <v>1</v>
      </c>
      <c r="AF321" s="121"/>
      <c r="AG321" s="122" t="str">
        <f>_xlfn.XLOOKUP(Tabel1[[#This Row],[NLSfB]],OpnameTabel[NL-SfB],OpnameTabel[PPO2],"",0,1)&amp;""</f>
        <v/>
      </c>
      <c r="AH321" s="111" t="str">
        <f>IF((LEN(Tabel1[[#This Row],[PPO code 2]])&lt;1),"",_xlfn.XLOOKUP(Tabel1[[#This Row],[PPO code 2]],Activiteitenoverzicht[PO - code],Activiteitenoverzicht[Jaar- freq],0))</f>
        <v/>
      </c>
      <c r="AI321" s="121"/>
      <c r="AJ321" s="122" t="str">
        <f>_xlfn.XLOOKUP(Tabel1[[#This Row],[NLSfB]],OpnameTabel[NL-SfB],OpnameTabel[PPO3],"",0,1)&amp;""</f>
        <v/>
      </c>
      <c r="AK321" s="111" t="str">
        <f>IF((LEN(Tabel1[[#This Row],[PPO code 3]])&lt;1),"",_xlfn.XLOOKUP(Tabel1[[#This Row],[PPO code 3]],Activiteitenoverzicht[PO - code],Activiteitenoverzicht[Jaar- freq],0))</f>
        <v/>
      </c>
      <c r="AL321" s="121"/>
      <c r="AM321" s="122" t="str">
        <f>_xlfn.XLOOKUP(Tabel1[[#This Row],[NLSfB]],OpnameTabel[NL-SfB],OpnameTabel[PPO4],"",0,1)&amp;""</f>
        <v/>
      </c>
      <c r="AN321" s="111" t="str">
        <f>IF((LEN(Tabel1[[#This Row],[PPO code 4]])&lt;1),"",_xlfn.XLOOKUP(Tabel1[[#This Row],[PPO code 4]],Activiteitenoverzicht[PO - code],Activiteitenoverzicht[Jaar- freq],0))</f>
        <v/>
      </c>
      <c r="AO321" s="121"/>
      <c r="AP321" s="123">
        <f>IF(ISNUMBER(Tabel1[[#This Row],[Freq 1]]),Tabel1[[#This Row],[Freq 1]]*Tabel1[[#This Row],[Prijs 1]],0)</f>
        <v>0</v>
      </c>
      <c r="AQ321" s="124">
        <f>IF(ISNUMBER(Tabel1[[#This Row],[Freq 2]]),Tabel1[[#This Row],[Freq 2]]*Tabel1[[#This Row],[Prijs 2]],0)</f>
        <v>0</v>
      </c>
      <c r="AR321" s="124">
        <f>IF(ISNUMBER(Tabel1[[#This Row],[Freq 3]]),Tabel1[[#This Row],[Freq 3]]*Tabel1[[#This Row],[Prijs 3]],0)</f>
        <v>0</v>
      </c>
      <c r="AS321" s="124">
        <f>IF(ISNUMBER(Tabel1[[#This Row],[Freq 4]]),Tabel1[[#This Row],[Freq 4]]*Tabel1[[#This Row],[Prijs 4]],0)</f>
        <v>0</v>
      </c>
      <c r="AT321" s="125">
        <f>SUM(Tabel1[[#This Row],[Totaal 1]:[Totaal 4]])</f>
        <v>0</v>
      </c>
    </row>
    <row r="322" spans="1:46" ht="14.25" customHeight="1" x14ac:dyDescent="0.2">
      <c r="A322" s="113">
        <v>4</v>
      </c>
      <c r="B322" s="32" t="s">
        <v>719</v>
      </c>
      <c r="C322" s="111" t="s">
        <v>759</v>
      </c>
      <c r="D322" s="32" t="s">
        <v>721</v>
      </c>
      <c r="E322" s="32">
        <v>1000</v>
      </c>
      <c r="F322" s="32" t="s">
        <v>773</v>
      </c>
      <c r="G322" s="32" t="s">
        <v>300</v>
      </c>
      <c r="H322" s="112" t="str">
        <f>_xlfn.XLOOKUP(Tabel1[[#This Row],[NLSfB]],OpnameTabel[NL-SfB],OpnameTabel[Omschrijving],"",0,1)</f>
        <v>Afzuigventilator</v>
      </c>
      <c r="I322" s="32" t="str">
        <f>_xlfn.XLOOKUP(Tabel1[[#This Row],[NLSfB]],OpnameTabel[NL-SfB],OpnameTabel[Categorie],"",0,1)</f>
        <v>Luchtbehandeling</v>
      </c>
      <c r="J322" s="32" t="s">
        <v>115</v>
      </c>
      <c r="L322" s="32">
        <v>1</v>
      </c>
      <c r="M322" s="32">
        <v>2020</v>
      </c>
      <c r="N322" s="32" t="s">
        <v>774</v>
      </c>
      <c r="O322" s="32" t="s">
        <v>775</v>
      </c>
      <c r="P322" s="32" t="str">
        <f>_xlfn.XLOOKUP(Tabel1[[#This Row],[NLSfB]],OpnameTabel[NL-SfB],OpnameTabel[Kenmerkvraag 4],"",0,1)&amp;""</f>
        <v>Max. debiet [m3/h]</v>
      </c>
      <c r="Q322" s="33">
        <v>1875</v>
      </c>
      <c r="R322" s="33" t="str">
        <f>_xlfn.XLOOKUP(Tabel1[[#This Row],[NLSfB]],OpnameTabel[NL-SfB],OpnameTabel[Kenmerkvraag 5],"",0,1)&amp;""</f>
        <v>Opvoerhoogte [m]</v>
      </c>
      <c r="S322" s="33" t="s">
        <v>77</v>
      </c>
      <c r="T322" s="33" t="str">
        <f>_xlfn.XLOOKUP(Tabel1[[#This Row],[NLSfB]],OpnameTabel[NL-SfB],OpnameTabel[Kenmerkvraag 6],"",0,1)&amp;""</f>
        <v>Geluiddemper</v>
      </c>
      <c r="U322" s="33" t="s">
        <v>77</v>
      </c>
      <c r="V322" s="33" t="str">
        <f>_xlfn.XLOOKUP(Tabel1[[#This Row],[NLSfB]],OpnameTabel[NL-SfB],OpnameTabel[Kenmerkvraag 7],"",0,1)&amp;""</f>
        <v/>
      </c>
      <c r="X322" s="33" t="str">
        <f>_xlfn.XLOOKUP(Tabel1[[#This Row],[NLSfB]],OpnameTabel[NL-SfB],OpnameTabel[Kenmerkvraag 8],"",0,1)&amp;""</f>
        <v/>
      </c>
      <c r="Z322" s="33" t="str">
        <f>_xlfn.XLOOKUP(Tabel1[[#This Row],[NLSfB]],OpnameTabel[NL-SfB],OpnameTabel[Kenmerkvraag 9],"",0,1)&amp;""</f>
        <v/>
      </c>
      <c r="AB322" s="33" t="str">
        <f>_xlfn.XLOOKUP(Tabel1[[#This Row],[NLSfB]],OpnameTabel[NL-SfB],OpnameTabel[Kenmerkvraag 10],"",0,1)&amp;""</f>
        <v/>
      </c>
      <c r="AD322" s="120" t="str">
        <f>_xlfn.XLOOKUP(Tabel1[[#This Row],[NLSfB]],OpnameTabel[NL-SfB],OpnameTabel[PPO1],"",0,1)&amp;""</f>
        <v>LBH030-A2</v>
      </c>
      <c r="AE322" s="112">
        <f>IF((LEN(Tabel1[[#This Row],[PPO code 1]])&lt;1),"",_xlfn.XLOOKUP(Tabel1[[#This Row],[PPO code 1]],Activiteitenoverzicht[PO - code],Activiteitenoverzicht[Jaar- freq],0))</f>
        <v>1</v>
      </c>
      <c r="AF322" s="121"/>
      <c r="AG322" s="122" t="str">
        <f>_xlfn.XLOOKUP(Tabel1[[#This Row],[NLSfB]],OpnameTabel[NL-SfB],OpnameTabel[PPO2],"",0,1)&amp;""</f>
        <v/>
      </c>
      <c r="AH322" s="111" t="str">
        <f>IF((LEN(Tabel1[[#This Row],[PPO code 2]])&lt;1),"",_xlfn.XLOOKUP(Tabel1[[#This Row],[PPO code 2]],Activiteitenoverzicht[PO - code],Activiteitenoverzicht[Jaar- freq],0))</f>
        <v/>
      </c>
      <c r="AI322" s="121"/>
      <c r="AJ322" s="122" t="str">
        <f>_xlfn.XLOOKUP(Tabel1[[#This Row],[NLSfB]],OpnameTabel[NL-SfB],OpnameTabel[PPO3],"",0,1)&amp;""</f>
        <v/>
      </c>
      <c r="AK322" s="111" t="str">
        <f>IF((LEN(Tabel1[[#This Row],[PPO code 3]])&lt;1),"",_xlfn.XLOOKUP(Tabel1[[#This Row],[PPO code 3]],Activiteitenoverzicht[PO - code],Activiteitenoverzicht[Jaar- freq],0))</f>
        <v/>
      </c>
      <c r="AL322" s="121"/>
      <c r="AM322" s="122" t="str">
        <f>_xlfn.XLOOKUP(Tabel1[[#This Row],[NLSfB]],OpnameTabel[NL-SfB],OpnameTabel[PPO4],"",0,1)&amp;""</f>
        <v/>
      </c>
      <c r="AN322" s="111" t="str">
        <f>IF((LEN(Tabel1[[#This Row],[PPO code 4]])&lt;1),"",_xlfn.XLOOKUP(Tabel1[[#This Row],[PPO code 4]],Activiteitenoverzicht[PO - code],Activiteitenoverzicht[Jaar- freq],0))</f>
        <v/>
      </c>
      <c r="AO322" s="121"/>
      <c r="AP322" s="123">
        <f>IF(ISNUMBER(Tabel1[[#This Row],[Freq 1]]),Tabel1[[#This Row],[Freq 1]]*Tabel1[[#This Row],[Prijs 1]],0)</f>
        <v>0</v>
      </c>
      <c r="AQ322" s="124">
        <f>IF(ISNUMBER(Tabel1[[#This Row],[Freq 2]]),Tabel1[[#This Row],[Freq 2]]*Tabel1[[#This Row],[Prijs 2]],0)</f>
        <v>0</v>
      </c>
      <c r="AR322" s="124">
        <f>IF(ISNUMBER(Tabel1[[#This Row],[Freq 3]]),Tabel1[[#This Row],[Freq 3]]*Tabel1[[#This Row],[Prijs 3]],0)</f>
        <v>0</v>
      </c>
      <c r="AS322" s="124">
        <f>IF(ISNUMBER(Tabel1[[#This Row],[Freq 4]]),Tabel1[[#This Row],[Freq 4]]*Tabel1[[#This Row],[Prijs 4]],0)</f>
        <v>0</v>
      </c>
      <c r="AT322" s="125">
        <f>SUM(Tabel1[[#This Row],[Totaal 1]:[Totaal 4]])</f>
        <v>0</v>
      </c>
    </row>
    <row r="323" spans="1:46" ht="14.25" customHeight="1" x14ac:dyDescent="0.2">
      <c r="A323" s="113">
        <v>4</v>
      </c>
      <c r="B323" s="32" t="s">
        <v>719</v>
      </c>
      <c r="C323" s="111" t="s">
        <v>759</v>
      </c>
      <c r="D323" s="32" t="s">
        <v>721</v>
      </c>
      <c r="E323" s="32">
        <v>1000</v>
      </c>
      <c r="F323" s="32" t="s">
        <v>776</v>
      </c>
      <c r="G323" s="32" t="s">
        <v>300</v>
      </c>
      <c r="H323" s="112" t="str">
        <f>_xlfn.XLOOKUP(Tabel1[[#This Row],[NLSfB]],OpnameTabel[NL-SfB],OpnameTabel[Omschrijving],"",0,1)</f>
        <v>Afzuigventilator</v>
      </c>
      <c r="I323" s="32" t="str">
        <f>_xlfn.XLOOKUP(Tabel1[[#This Row],[NLSfB]],OpnameTabel[NL-SfB],OpnameTabel[Categorie],"",0,1)</f>
        <v>Luchtbehandeling</v>
      </c>
      <c r="J323" s="32" t="s">
        <v>115</v>
      </c>
      <c r="L323" s="32">
        <v>1</v>
      </c>
      <c r="M323" s="32">
        <v>2008</v>
      </c>
      <c r="N323" s="32" t="s">
        <v>774</v>
      </c>
      <c r="O323" s="32" t="s">
        <v>775</v>
      </c>
      <c r="P323" s="32" t="str">
        <f>_xlfn.XLOOKUP(Tabel1[[#This Row],[NLSfB]],OpnameTabel[NL-SfB],OpnameTabel[Kenmerkvraag 4],"",0,1)&amp;""</f>
        <v>Max. debiet [m3/h]</v>
      </c>
      <c r="Q323" s="33">
        <v>1875</v>
      </c>
      <c r="R323" s="33" t="str">
        <f>_xlfn.XLOOKUP(Tabel1[[#This Row],[NLSfB]],OpnameTabel[NL-SfB],OpnameTabel[Kenmerkvraag 5],"",0,1)&amp;""</f>
        <v>Opvoerhoogte [m]</v>
      </c>
      <c r="S323" s="33" t="s">
        <v>77</v>
      </c>
      <c r="T323" s="33" t="str">
        <f>_xlfn.XLOOKUP(Tabel1[[#This Row],[NLSfB]],OpnameTabel[NL-SfB],OpnameTabel[Kenmerkvraag 6],"",0,1)&amp;""</f>
        <v>Geluiddemper</v>
      </c>
      <c r="U323" s="33" t="s">
        <v>77</v>
      </c>
      <c r="V323" s="33" t="str">
        <f>_xlfn.XLOOKUP(Tabel1[[#This Row],[NLSfB]],OpnameTabel[NL-SfB],OpnameTabel[Kenmerkvraag 7],"",0,1)&amp;""</f>
        <v/>
      </c>
      <c r="X323" s="33" t="str">
        <f>_xlfn.XLOOKUP(Tabel1[[#This Row],[NLSfB]],OpnameTabel[NL-SfB],OpnameTabel[Kenmerkvraag 8],"",0,1)&amp;""</f>
        <v/>
      </c>
      <c r="Z323" s="33" t="str">
        <f>_xlfn.XLOOKUP(Tabel1[[#This Row],[NLSfB]],OpnameTabel[NL-SfB],OpnameTabel[Kenmerkvraag 9],"",0,1)&amp;""</f>
        <v/>
      </c>
      <c r="AB323" s="33" t="str">
        <f>_xlfn.XLOOKUP(Tabel1[[#This Row],[NLSfB]],OpnameTabel[NL-SfB],OpnameTabel[Kenmerkvraag 10],"",0,1)&amp;""</f>
        <v/>
      </c>
      <c r="AD323" s="120" t="str">
        <f>_xlfn.XLOOKUP(Tabel1[[#This Row],[NLSfB]],OpnameTabel[NL-SfB],OpnameTabel[PPO1],"",0,1)&amp;""</f>
        <v>LBH030-A2</v>
      </c>
      <c r="AE323" s="112">
        <f>IF((LEN(Tabel1[[#This Row],[PPO code 1]])&lt;1),"",_xlfn.XLOOKUP(Tabel1[[#This Row],[PPO code 1]],Activiteitenoverzicht[PO - code],Activiteitenoverzicht[Jaar- freq],0))</f>
        <v>1</v>
      </c>
      <c r="AF323" s="121"/>
      <c r="AG323" s="122" t="str">
        <f>_xlfn.XLOOKUP(Tabel1[[#This Row],[NLSfB]],OpnameTabel[NL-SfB],OpnameTabel[PPO2],"",0,1)&amp;""</f>
        <v/>
      </c>
      <c r="AH323" s="111" t="str">
        <f>IF((LEN(Tabel1[[#This Row],[PPO code 2]])&lt;1),"",_xlfn.XLOOKUP(Tabel1[[#This Row],[PPO code 2]],Activiteitenoverzicht[PO - code],Activiteitenoverzicht[Jaar- freq],0))</f>
        <v/>
      </c>
      <c r="AI323" s="121"/>
      <c r="AJ323" s="122" t="str">
        <f>_xlfn.XLOOKUP(Tabel1[[#This Row],[NLSfB]],OpnameTabel[NL-SfB],OpnameTabel[PPO3],"",0,1)&amp;""</f>
        <v/>
      </c>
      <c r="AK323" s="111" t="str">
        <f>IF((LEN(Tabel1[[#This Row],[PPO code 3]])&lt;1),"",_xlfn.XLOOKUP(Tabel1[[#This Row],[PPO code 3]],Activiteitenoverzicht[PO - code],Activiteitenoverzicht[Jaar- freq],0))</f>
        <v/>
      </c>
      <c r="AL323" s="121"/>
      <c r="AM323" s="122" t="str">
        <f>_xlfn.XLOOKUP(Tabel1[[#This Row],[NLSfB]],OpnameTabel[NL-SfB],OpnameTabel[PPO4],"",0,1)&amp;""</f>
        <v/>
      </c>
      <c r="AN323" s="111" t="str">
        <f>IF((LEN(Tabel1[[#This Row],[PPO code 4]])&lt;1),"",_xlfn.XLOOKUP(Tabel1[[#This Row],[PPO code 4]],Activiteitenoverzicht[PO - code],Activiteitenoverzicht[Jaar- freq],0))</f>
        <v/>
      </c>
      <c r="AO323" s="121"/>
      <c r="AP323" s="123">
        <f>IF(ISNUMBER(Tabel1[[#This Row],[Freq 1]]),Tabel1[[#This Row],[Freq 1]]*Tabel1[[#This Row],[Prijs 1]],0)</f>
        <v>0</v>
      </c>
      <c r="AQ323" s="124">
        <f>IF(ISNUMBER(Tabel1[[#This Row],[Freq 2]]),Tabel1[[#This Row],[Freq 2]]*Tabel1[[#This Row],[Prijs 2]],0)</f>
        <v>0</v>
      </c>
      <c r="AR323" s="124">
        <f>IF(ISNUMBER(Tabel1[[#This Row],[Freq 3]]),Tabel1[[#This Row],[Freq 3]]*Tabel1[[#This Row],[Prijs 3]],0)</f>
        <v>0</v>
      </c>
      <c r="AS323" s="124">
        <f>IF(ISNUMBER(Tabel1[[#This Row],[Freq 4]]),Tabel1[[#This Row],[Freq 4]]*Tabel1[[#This Row],[Prijs 4]],0)</f>
        <v>0</v>
      </c>
      <c r="AT323" s="125">
        <f>SUM(Tabel1[[#This Row],[Totaal 1]:[Totaal 4]])</f>
        <v>0</v>
      </c>
    </row>
    <row r="324" spans="1:46" ht="14.25" customHeight="1" x14ac:dyDescent="0.2">
      <c r="A324" s="113">
        <v>4</v>
      </c>
      <c r="B324" s="32" t="s">
        <v>719</v>
      </c>
      <c r="C324" s="111" t="s">
        <v>759</v>
      </c>
      <c r="D324" s="32" t="s">
        <v>721</v>
      </c>
      <c r="E324" s="32">
        <v>1000</v>
      </c>
      <c r="F324" s="32" t="s">
        <v>777</v>
      </c>
      <c r="G324" s="32" t="s">
        <v>300</v>
      </c>
      <c r="H324" s="112" t="str">
        <f>_xlfn.XLOOKUP(Tabel1[[#This Row],[NLSfB]],OpnameTabel[NL-SfB],OpnameTabel[Omschrijving],"",0,1)</f>
        <v>Afzuigventilator</v>
      </c>
      <c r="I324" s="32" t="str">
        <f>_xlfn.XLOOKUP(Tabel1[[#This Row],[NLSfB]],OpnameTabel[NL-SfB],OpnameTabel[Categorie],"",0,1)</f>
        <v>Luchtbehandeling</v>
      </c>
      <c r="J324" s="32" t="s">
        <v>115</v>
      </c>
      <c r="L324" s="32">
        <v>1</v>
      </c>
      <c r="M324" s="32">
        <v>2015</v>
      </c>
      <c r="N324" s="32" t="s">
        <v>778</v>
      </c>
      <c r="O324" s="32" t="s">
        <v>779</v>
      </c>
      <c r="P324" s="32" t="str">
        <f>_xlfn.XLOOKUP(Tabel1[[#This Row],[NLSfB]],OpnameTabel[NL-SfB],OpnameTabel[Kenmerkvraag 4],"",0,1)&amp;""</f>
        <v>Max. debiet [m3/h]</v>
      </c>
      <c r="Q324" s="33" t="s">
        <v>748</v>
      </c>
      <c r="R324" s="33" t="str">
        <f>_xlfn.XLOOKUP(Tabel1[[#This Row],[NLSfB]],OpnameTabel[NL-SfB],OpnameTabel[Kenmerkvraag 5],"",0,1)&amp;""</f>
        <v>Opvoerhoogte [m]</v>
      </c>
      <c r="S324" s="33" t="s">
        <v>77</v>
      </c>
      <c r="T324" s="33" t="str">
        <f>_xlfn.XLOOKUP(Tabel1[[#This Row],[NLSfB]],OpnameTabel[NL-SfB],OpnameTabel[Kenmerkvraag 6],"",0,1)&amp;""</f>
        <v>Geluiddemper</v>
      </c>
      <c r="U324" s="33" t="s">
        <v>77</v>
      </c>
      <c r="V324" s="33" t="str">
        <f>_xlfn.XLOOKUP(Tabel1[[#This Row],[NLSfB]],OpnameTabel[NL-SfB],OpnameTabel[Kenmerkvraag 7],"",0,1)&amp;""</f>
        <v/>
      </c>
      <c r="X324" s="33" t="str">
        <f>_xlfn.XLOOKUP(Tabel1[[#This Row],[NLSfB]],OpnameTabel[NL-SfB],OpnameTabel[Kenmerkvraag 8],"",0,1)&amp;""</f>
        <v/>
      </c>
      <c r="Z324" s="33" t="str">
        <f>_xlfn.XLOOKUP(Tabel1[[#This Row],[NLSfB]],OpnameTabel[NL-SfB],OpnameTabel[Kenmerkvraag 9],"",0,1)&amp;""</f>
        <v/>
      </c>
      <c r="AB324" s="33" t="str">
        <f>_xlfn.XLOOKUP(Tabel1[[#This Row],[NLSfB]],OpnameTabel[NL-SfB],OpnameTabel[Kenmerkvraag 10],"",0,1)&amp;""</f>
        <v/>
      </c>
      <c r="AD324" s="120" t="str">
        <f>_xlfn.XLOOKUP(Tabel1[[#This Row],[NLSfB]],OpnameTabel[NL-SfB],OpnameTabel[PPO1],"",0,1)&amp;""</f>
        <v>LBH030-A2</v>
      </c>
      <c r="AE324" s="112">
        <f>IF((LEN(Tabel1[[#This Row],[PPO code 1]])&lt;1),"",_xlfn.XLOOKUP(Tabel1[[#This Row],[PPO code 1]],Activiteitenoverzicht[PO - code],Activiteitenoverzicht[Jaar- freq],0))</f>
        <v>1</v>
      </c>
      <c r="AF324" s="121"/>
      <c r="AG324" s="122" t="str">
        <f>_xlfn.XLOOKUP(Tabel1[[#This Row],[NLSfB]],OpnameTabel[NL-SfB],OpnameTabel[PPO2],"",0,1)&amp;""</f>
        <v/>
      </c>
      <c r="AH324" s="111" t="str">
        <f>IF((LEN(Tabel1[[#This Row],[PPO code 2]])&lt;1),"",_xlfn.XLOOKUP(Tabel1[[#This Row],[PPO code 2]],Activiteitenoverzicht[PO - code],Activiteitenoverzicht[Jaar- freq],0))</f>
        <v/>
      </c>
      <c r="AI324" s="121"/>
      <c r="AJ324" s="122" t="str">
        <f>_xlfn.XLOOKUP(Tabel1[[#This Row],[NLSfB]],OpnameTabel[NL-SfB],OpnameTabel[PPO3],"",0,1)&amp;""</f>
        <v/>
      </c>
      <c r="AK324" s="111" t="str">
        <f>IF((LEN(Tabel1[[#This Row],[PPO code 3]])&lt;1),"",_xlfn.XLOOKUP(Tabel1[[#This Row],[PPO code 3]],Activiteitenoverzicht[PO - code],Activiteitenoverzicht[Jaar- freq],0))</f>
        <v/>
      </c>
      <c r="AL324" s="121"/>
      <c r="AM324" s="122" t="str">
        <f>_xlfn.XLOOKUP(Tabel1[[#This Row],[NLSfB]],OpnameTabel[NL-SfB],OpnameTabel[PPO4],"",0,1)&amp;""</f>
        <v/>
      </c>
      <c r="AN324" s="111" t="str">
        <f>IF((LEN(Tabel1[[#This Row],[PPO code 4]])&lt;1),"",_xlfn.XLOOKUP(Tabel1[[#This Row],[PPO code 4]],Activiteitenoverzicht[PO - code],Activiteitenoverzicht[Jaar- freq],0))</f>
        <v/>
      </c>
      <c r="AO324" s="121"/>
      <c r="AP324" s="123">
        <f>IF(ISNUMBER(Tabel1[[#This Row],[Freq 1]]),Tabel1[[#This Row],[Freq 1]]*Tabel1[[#This Row],[Prijs 1]],0)</f>
        <v>0</v>
      </c>
      <c r="AQ324" s="124">
        <f>IF(ISNUMBER(Tabel1[[#This Row],[Freq 2]]),Tabel1[[#This Row],[Freq 2]]*Tabel1[[#This Row],[Prijs 2]],0)</f>
        <v>0</v>
      </c>
      <c r="AR324" s="124">
        <f>IF(ISNUMBER(Tabel1[[#This Row],[Freq 3]]),Tabel1[[#This Row],[Freq 3]]*Tabel1[[#This Row],[Prijs 3]],0)</f>
        <v>0</v>
      </c>
      <c r="AS324" s="124">
        <f>IF(ISNUMBER(Tabel1[[#This Row],[Freq 4]]),Tabel1[[#This Row],[Freq 4]]*Tabel1[[#This Row],[Prijs 4]],0)</f>
        <v>0</v>
      </c>
      <c r="AT324" s="125">
        <f>SUM(Tabel1[[#This Row],[Totaal 1]:[Totaal 4]])</f>
        <v>0</v>
      </c>
    </row>
    <row r="325" spans="1:46" ht="14.25" customHeight="1" x14ac:dyDescent="0.2">
      <c r="A325" s="113">
        <v>4</v>
      </c>
      <c r="B325" s="32" t="s">
        <v>719</v>
      </c>
      <c r="C325" s="111" t="s">
        <v>759</v>
      </c>
      <c r="D325" s="32" t="s">
        <v>721</v>
      </c>
      <c r="E325" s="32">
        <v>1000</v>
      </c>
      <c r="F325" s="32" t="s">
        <v>780</v>
      </c>
      <c r="G325" s="32" t="s">
        <v>300</v>
      </c>
      <c r="H325" s="112" t="str">
        <f>_xlfn.XLOOKUP(Tabel1[[#This Row],[NLSfB]],OpnameTabel[NL-SfB],OpnameTabel[Omschrijving],"",0,1)</f>
        <v>Afzuigventilator</v>
      </c>
      <c r="I325" s="32" t="str">
        <f>_xlfn.XLOOKUP(Tabel1[[#This Row],[NLSfB]],OpnameTabel[NL-SfB],OpnameTabel[Categorie],"",0,1)</f>
        <v>Luchtbehandeling</v>
      </c>
      <c r="J325" s="32" t="s">
        <v>115</v>
      </c>
      <c r="L325" s="32">
        <v>1</v>
      </c>
      <c r="M325" s="32">
        <v>2015</v>
      </c>
      <c r="N325" s="32" t="s">
        <v>77</v>
      </c>
      <c r="O325" s="32" t="s">
        <v>77</v>
      </c>
      <c r="P325" s="32" t="str">
        <f>_xlfn.XLOOKUP(Tabel1[[#This Row],[NLSfB]],OpnameTabel[NL-SfB],OpnameTabel[Kenmerkvraag 4],"",0,1)&amp;""</f>
        <v>Max. debiet [m3/h]</v>
      </c>
      <c r="Q325" s="33" t="s">
        <v>748</v>
      </c>
      <c r="R325" s="33" t="str">
        <f>_xlfn.XLOOKUP(Tabel1[[#This Row],[NLSfB]],OpnameTabel[NL-SfB],OpnameTabel[Kenmerkvraag 5],"",0,1)&amp;""</f>
        <v>Opvoerhoogte [m]</v>
      </c>
      <c r="S325" s="33" t="s">
        <v>77</v>
      </c>
      <c r="T325" s="33" t="str">
        <f>_xlfn.XLOOKUP(Tabel1[[#This Row],[NLSfB]],OpnameTabel[NL-SfB],OpnameTabel[Kenmerkvraag 6],"",0,1)&amp;""</f>
        <v>Geluiddemper</v>
      </c>
      <c r="U325" s="33" t="s">
        <v>77</v>
      </c>
      <c r="V325" s="33" t="str">
        <f>_xlfn.XLOOKUP(Tabel1[[#This Row],[NLSfB]],OpnameTabel[NL-SfB],OpnameTabel[Kenmerkvraag 7],"",0,1)&amp;""</f>
        <v/>
      </c>
      <c r="X325" s="33" t="str">
        <f>_xlfn.XLOOKUP(Tabel1[[#This Row],[NLSfB]],OpnameTabel[NL-SfB],OpnameTabel[Kenmerkvraag 8],"",0,1)&amp;""</f>
        <v/>
      </c>
      <c r="Z325" s="33" t="str">
        <f>_xlfn.XLOOKUP(Tabel1[[#This Row],[NLSfB]],OpnameTabel[NL-SfB],OpnameTabel[Kenmerkvraag 9],"",0,1)&amp;""</f>
        <v/>
      </c>
      <c r="AB325" s="33" t="str">
        <f>_xlfn.XLOOKUP(Tabel1[[#This Row],[NLSfB]],OpnameTabel[NL-SfB],OpnameTabel[Kenmerkvraag 10],"",0,1)&amp;""</f>
        <v/>
      </c>
      <c r="AD325" s="120" t="str">
        <f>_xlfn.XLOOKUP(Tabel1[[#This Row],[NLSfB]],OpnameTabel[NL-SfB],OpnameTabel[PPO1],"",0,1)&amp;""</f>
        <v>LBH030-A2</v>
      </c>
      <c r="AE325" s="112">
        <f>IF((LEN(Tabel1[[#This Row],[PPO code 1]])&lt;1),"",_xlfn.XLOOKUP(Tabel1[[#This Row],[PPO code 1]],Activiteitenoverzicht[PO - code],Activiteitenoverzicht[Jaar- freq],0))</f>
        <v>1</v>
      </c>
      <c r="AF325" s="121"/>
      <c r="AG325" s="122" t="str">
        <f>_xlfn.XLOOKUP(Tabel1[[#This Row],[NLSfB]],OpnameTabel[NL-SfB],OpnameTabel[PPO2],"",0,1)&amp;""</f>
        <v/>
      </c>
      <c r="AH325" s="111" t="str">
        <f>IF((LEN(Tabel1[[#This Row],[PPO code 2]])&lt;1),"",_xlfn.XLOOKUP(Tabel1[[#This Row],[PPO code 2]],Activiteitenoverzicht[PO - code],Activiteitenoverzicht[Jaar- freq],0))</f>
        <v/>
      </c>
      <c r="AI325" s="121"/>
      <c r="AJ325" s="122" t="str">
        <f>_xlfn.XLOOKUP(Tabel1[[#This Row],[NLSfB]],OpnameTabel[NL-SfB],OpnameTabel[PPO3],"",0,1)&amp;""</f>
        <v/>
      </c>
      <c r="AK325" s="111" t="str">
        <f>IF((LEN(Tabel1[[#This Row],[PPO code 3]])&lt;1),"",_xlfn.XLOOKUP(Tabel1[[#This Row],[PPO code 3]],Activiteitenoverzicht[PO - code],Activiteitenoverzicht[Jaar- freq],0))</f>
        <v/>
      </c>
      <c r="AL325" s="121"/>
      <c r="AM325" s="122" t="str">
        <f>_xlfn.XLOOKUP(Tabel1[[#This Row],[NLSfB]],OpnameTabel[NL-SfB],OpnameTabel[PPO4],"",0,1)&amp;""</f>
        <v/>
      </c>
      <c r="AN325" s="111" t="str">
        <f>IF((LEN(Tabel1[[#This Row],[PPO code 4]])&lt;1),"",_xlfn.XLOOKUP(Tabel1[[#This Row],[PPO code 4]],Activiteitenoverzicht[PO - code],Activiteitenoverzicht[Jaar- freq],0))</f>
        <v/>
      </c>
      <c r="AO325" s="121"/>
      <c r="AP325" s="123">
        <f>IF(ISNUMBER(Tabel1[[#This Row],[Freq 1]]),Tabel1[[#This Row],[Freq 1]]*Tabel1[[#This Row],[Prijs 1]],0)</f>
        <v>0</v>
      </c>
      <c r="AQ325" s="124">
        <f>IF(ISNUMBER(Tabel1[[#This Row],[Freq 2]]),Tabel1[[#This Row],[Freq 2]]*Tabel1[[#This Row],[Prijs 2]],0)</f>
        <v>0</v>
      </c>
      <c r="AR325" s="124">
        <f>IF(ISNUMBER(Tabel1[[#This Row],[Freq 3]]),Tabel1[[#This Row],[Freq 3]]*Tabel1[[#This Row],[Prijs 3]],0)</f>
        <v>0</v>
      </c>
      <c r="AS325" s="124">
        <f>IF(ISNUMBER(Tabel1[[#This Row],[Freq 4]]),Tabel1[[#This Row],[Freq 4]]*Tabel1[[#This Row],[Prijs 4]],0)</f>
        <v>0</v>
      </c>
      <c r="AT325" s="125">
        <f>SUM(Tabel1[[#This Row],[Totaal 1]:[Totaal 4]])</f>
        <v>0</v>
      </c>
    </row>
    <row r="326" spans="1:46" ht="14.25" customHeight="1" x14ac:dyDescent="0.2">
      <c r="A326" s="113">
        <v>4</v>
      </c>
      <c r="B326" s="32" t="s">
        <v>719</v>
      </c>
      <c r="C326" s="111" t="s">
        <v>759</v>
      </c>
      <c r="D326" s="32" t="s">
        <v>721</v>
      </c>
      <c r="E326" s="32">
        <v>1000</v>
      </c>
      <c r="F326" s="32" t="s">
        <v>781</v>
      </c>
      <c r="G326" s="32" t="s">
        <v>300</v>
      </c>
      <c r="H326" s="112" t="str">
        <f>_xlfn.XLOOKUP(Tabel1[[#This Row],[NLSfB]],OpnameTabel[NL-SfB],OpnameTabel[Omschrijving],"",0,1)</f>
        <v>Afzuigventilator</v>
      </c>
      <c r="I326" s="32" t="str">
        <f>_xlfn.XLOOKUP(Tabel1[[#This Row],[NLSfB]],OpnameTabel[NL-SfB],OpnameTabel[Categorie],"",0,1)</f>
        <v>Luchtbehandeling</v>
      </c>
      <c r="J326" s="32" t="s">
        <v>115</v>
      </c>
      <c r="L326" s="32">
        <v>1</v>
      </c>
      <c r="M326" s="32">
        <v>2015</v>
      </c>
      <c r="N326" s="32" t="s">
        <v>782</v>
      </c>
      <c r="O326" s="32" t="s">
        <v>77</v>
      </c>
      <c r="P326" s="32" t="str">
        <f>_xlfn.XLOOKUP(Tabel1[[#This Row],[NLSfB]],OpnameTabel[NL-SfB],OpnameTabel[Kenmerkvraag 4],"",0,1)&amp;""</f>
        <v>Max. debiet [m3/h]</v>
      </c>
      <c r="Q326" s="33" t="s">
        <v>77</v>
      </c>
      <c r="R326" s="33" t="str">
        <f>_xlfn.XLOOKUP(Tabel1[[#This Row],[NLSfB]],OpnameTabel[NL-SfB],OpnameTabel[Kenmerkvraag 5],"",0,1)&amp;""</f>
        <v>Opvoerhoogte [m]</v>
      </c>
      <c r="S326" s="33" t="s">
        <v>77</v>
      </c>
      <c r="T326" s="33" t="str">
        <f>_xlfn.XLOOKUP(Tabel1[[#This Row],[NLSfB]],OpnameTabel[NL-SfB],OpnameTabel[Kenmerkvraag 6],"",0,1)&amp;""</f>
        <v>Geluiddemper</v>
      </c>
      <c r="U326" s="33" t="s">
        <v>77</v>
      </c>
      <c r="V326" s="33" t="str">
        <f>_xlfn.XLOOKUP(Tabel1[[#This Row],[NLSfB]],OpnameTabel[NL-SfB],OpnameTabel[Kenmerkvraag 7],"",0,1)&amp;""</f>
        <v/>
      </c>
      <c r="X326" s="33" t="str">
        <f>_xlfn.XLOOKUP(Tabel1[[#This Row],[NLSfB]],OpnameTabel[NL-SfB],OpnameTabel[Kenmerkvraag 8],"",0,1)&amp;""</f>
        <v/>
      </c>
      <c r="Z326" s="33" t="str">
        <f>_xlfn.XLOOKUP(Tabel1[[#This Row],[NLSfB]],OpnameTabel[NL-SfB],OpnameTabel[Kenmerkvraag 9],"",0,1)&amp;""</f>
        <v/>
      </c>
      <c r="AB326" s="33" t="str">
        <f>_xlfn.XLOOKUP(Tabel1[[#This Row],[NLSfB]],OpnameTabel[NL-SfB],OpnameTabel[Kenmerkvraag 10],"",0,1)&amp;""</f>
        <v/>
      </c>
      <c r="AD326" s="120" t="str">
        <f>_xlfn.XLOOKUP(Tabel1[[#This Row],[NLSfB]],OpnameTabel[NL-SfB],OpnameTabel[PPO1],"",0,1)&amp;""</f>
        <v>LBH030-A2</v>
      </c>
      <c r="AE326" s="112">
        <f>IF((LEN(Tabel1[[#This Row],[PPO code 1]])&lt;1),"",_xlfn.XLOOKUP(Tabel1[[#This Row],[PPO code 1]],Activiteitenoverzicht[PO - code],Activiteitenoverzicht[Jaar- freq],0))</f>
        <v>1</v>
      </c>
      <c r="AF326" s="121"/>
      <c r="AG326" s="122" t="str">
        <f>_xlfn.XLOOKUP(Tabel1[[#This Row],[NLSfB]],OpnameTabel[NL-SfB],OpnameTabel[PPO2],"",0,1)&amp;""</f>
        <v/>
      </c>
      <c r="AH326" s="111" t="str">
        <f>IF((LEN(Tabel1[[#This Row],[PPO code 2]])&lt;1),"",_xlfn.XLOOKUP(Tabel1[[#This Row],[PPO code 2]],Activiteitenoverzicht[PO - code],Activiteitenoverzicht[Jaar- freq],0))</f>
        <v/>
      </c>
      <c r="AI326" s="121"/>
      <c r="AJ326" s="122" t="str">
        <f>_xlfn.XLOOKUP(Tabel1[[#This Row],[NLSfB]],OpnameTabel[NL-SfB],OpnameTabel[PPO3],"",0,1)&amp;""</f>
        <v/>
      </c>
      <c r="AK326" s="111" t="str">
        <f>IF((LEN(Tabel1[[#This Row],[PPO code 3]])&lt;1),"",_xlfn.XLOOKUP(Tabel1[[#This Row],[PPO code 3]],Activiteitenoverzicht[PO - code],Activiteitenoverzicht[Jaar- freq],0))</f>
        <v/>
      </c>
      <c r="AL326" s="121"/>
      <c r="AM326" s="122" t="str">
        <f>_xlfn.XLOOKUP(Tabel1[[#This Row],[NLSfB]],OpnameTabel[NL-SfB],OpnameTabel[PPO4],"",0,1)&amp;""</f>
        <v/>
      </c>
      <c r="AN326" s="111" t="str">
        <f>IF((LEN(Tabel1[[#This Row],[PPO code 4]])&lt;1),"",_xlfn.XLOOKUP(Tabel1[[#This Row],[PPO code 4]],Activiteitenoverzicht[PO - code],Activiteitenoverzicht[Jaar- freq],0))</f>
        <v/>
      </c>
      <c r="AO326" s="121"/>
      <c r="AP326" s="123">
        <f>IF(ISNUMBER(Tabel1[[#This Row],[Freq 1]]),Tabel1[[#This Row],[Freq 1]]*Tabel1[[#This Row],[Prijs 1]],0)</f>
        <v>0</v>
      </c>
      <c r="AQ326" s="124">
        <f>IF(ISNUMBER(Tabel1[[#This Row],[Freq 2]]),Tabel1[[#This Row],[Freq 2]]*Tabel1[[#This Row],[Prijs 2]],0)</f>
        <v>0</v>
      </c>
      <c r="AR326" s="124">
        <f>IF(ISNUMBER(Tabel1[[#This Row],[Freq 3]]),Tabel1[[#This Row],[Freq 3]]*Tabel1[[#This Row],[Prijs 3]],0)</f>
        <v>0</v>
      </c>
      <c r="AS326" s="124">
        <f>IF(ISNUMBER(Tabel1[[#This Row],[Freq 4]]),Tabel1[[#This Row],[Freq 4]]*Tabel1[[#This Row],[Prijs 4]],0)</f>
        <v>0</v>
      </c>
      <c r="AT326" s="125">
        <f>SUM(Tabel1[[#This Row],[Totaal 1]:[Totaal 4]])</f>
        <v>0</v>
      </c>
    </row>
    <row r="327" spans="1:46" ht="14.25" customHeight="1" x14ac:dyDescent="0.2">
      <c r="A327" s="113">
        <v>4</v>
      </c>
      <c r="B327" s="32" t="s">
        <v>719</v>
      </c>
      <c r="C327" s="111" t="s">
        <v>759</v>
      </c>
      <c r="D327" s="32" t="s">
        <v>721</v>
      </c>
      <c r="E327" s="32">
        <v>1000</v>
      </c>
      <c r="F327" s="32" t="s">
        <v>783</v>
      </c>
      <c r="G327" s="32" t="s">
        <v>307</v>
      </c>
      <c r="H327" s="112" t="str">
        <f>_xlfn.XLOOKUP(Tabel1[[#This Row],[NLSfB]],OpnameTabel[NL-SfB],OpnameTabel[Omschrijving],"",0,1)</f>
        <v>Luchtbehandelingkast met warmteterugwinning</v>
      </c>
      <c r="I327" s="32" t="str">
        <f>_xlfn.XLOOKUP(Tabel1[[#This Row],[NLSfB]],OpnameTabel[NL-SfB],OpnameTabel[Categorie],"",0,1)</f>
        <v>Luchtbehandeling</v>
      </c>
      <c r="J327" s="32" t="s">
        <v>115</v>
      </c>
      <c r="L327" s="32">
        <v>1</v>
      </c>
      <c r="M327" s="32">
        <v>2014</v>
      </c>
      <c r="N327" s="32" t="s">
        <v>784</v>
      </c>
      <c r="O327" s="32" t="s">
        <v>785</v>
      </c>
      <c r="P327" s="32" t="str">
        <f>_xlfn.XLOOKUP(Tabel1[[#This Row],[NLSfB]],OpnameTabel[NL-SfB],OpnameTabel[Kenmerkvraag 4],"",0,1)&amp;""</f>
        <v>Max. debiet [m3/h]</v>
      </c>
      <c r="Q327" s="33">
        <v>25725</v>
      </c>
      <c r="R327" s="33" t="str">
        <f>_xlfn.XLOOKUP(Tabel1[[#This Row],[NLSfB]],OpnameTabel[NL-SfB],OpnameTabel[Kenmerkvraag 5],"",0,1)&amp;""</f>
        <v>Koeling</v>
      </c>
      <c r="S327" s="33" t="s">
        <v>586</v>
      </c>
      <c r="T327" s="33" t="str">
        <f>_xlfn.XLOOKUP(Tabel1[[#This Row],[NLSfB]],OpnameTabel[NL-SfB],OpnameTabel[Kenmerkvraag 6],"",0,1)&amp;""</f>
        <v>Bevochtiging</v>
      </c>
      <c r="U327" s="33" t="s">
        <v>77</v>
      </c>
      <c r="V327" s="33" t="str">
        <f>_xlfn.XLOOKUP(Tabel1[[#This Row],[NLSfB]],OpnameTabel[NL-SfB],OpnameTabel[Kenmerkvraag 7],"",0,1)&amp;""</f>
        <v>Type warmteterugwinning</v>
      </c>
      <c r="W327" s="33" t="s">
        <v>77</v>
      </c>
      <c r="X327" s="33" t="str">
        <f>_xlfn.XLOOKUP(Tabel1[[#This Row],[NLSfB]],OpnameTabel[NL-SfB],OpnameTabel[Kenmerkvraag 8],"",0,1)&amp;""</f>
        <v/>
      </c>
      <c r="Z327" s="33" t="str">
        <f>_xlfn.XLOOKUP(Tabel1[[#This Row],[NLSfB]],OpnameTabel[NL-SfB],OpnameTabel[Kenmerkvraag 9],"",0,1)&amp;""</f>
        <v/>
      </c>
      <c r="AB327" s="33" t="str">
        <f>_xlfn.XLOOKUP(Tabel1[[#This Row],[NLSfB]],OpnameTabel[NL-SfB],OpnameTabel[Kenmerkvraag 10],"",0,1)&amp;""</f>
        <v/>
      </c>
      <c r="AD327" s="120" t="str">
        <f>_xlfn.XLOOKUP(Tabel1[[#This Row],[NLSfB]],OpnameTabel[NL-SfB],OpnameTabel[PPO1],"",0,1)&amp;""</f>
        <v>LBH010-A</v>
      </c>
      <c r="AE327" s="112">
        <f>IF((LEN(Tabel1[[#This Row],[PPO code 1]])&lt;1),"",_xlfn.XLOOKUP(Tabel1[[#This Row],[PPO code 1]],Activiteitenoverzicht[PO - code],Activiteitenoverzicht[Jaar- freq],0))</f>
        <v>1</v>
      </c>
      <c r="AF327" s="121"/>
      <c r="AG327" s="122" t="str">
        <f>_xlfn.XLOOKUP(Tabel1[[#This Row],[NLSfB]],OpnameTabel[NL-SfB],OpnameTabel[PPO2],"",0,1)&amp;""</f>
        <v/>
      </c>
      <c r="AH327" s="111" t="str">
        <f>IF((LEN(Tabel1[[#This Row],[PPO code 2]])&lt;1),"",_xlfn.XLOOKUP(Tabel1[[#This Row],[PPO code 2]],Activiteitenoverzicht[PO - code],Activiteitenoverzicht[Jaar- freq],0))</f>
        <v/>
      </c>
      <c r="AI327" s="121"/>
      <c r="AJ327" s="122" t="str">
        <f>_xlfn.XLOOKUP(Tabel1[[#This Row],[NLSfB]],OpnameTabel[NL-SfB],OpnameTabel[PPO3],"",0,1)&amp;""</f>
        <v/>
      </c>
      <c r="AK327" s="111" t="str">
        <f>IF((LEN(Tabel1[[#This Row],[PPO code 3]])&lt;1),"",_xlfn.XLOOKUP(Tabel1[[#This Row],[PPO code 3]],Activiteitenoverzicht[PO - code],Activiteitenoverzicht[Jaar- freq],0))</f>
        <v/>
      </c>
      <c r="AL327" s="121"/>
      <c r="AM327" s="122" t="str">
        <f>_xlfn.XLOOKUP(Tabel1[[#This Row],[NLSfB]],OpnameTabel[NL-SfB],OpnameTabel[PPO4],"",0,1)&amp;""</f>
        <v/>
      </c>
      <c r="AN327" s="111" t="str">
        <f>IF((LEN(Tabel1[[#This Row],[PPO code 4]])&lt;1),"",_xlfn.XLOOKUP(Tabel1[[#This Row],[PPO code 4]],Activiteitenoverzicht[PO - code],Activiteitenoverzicht[Jaar- freq],0))</f>
        <v/>
      </c>
      <c r="AO327" s="121"/>
      <c r="AP327" s="123">
        <f>IF(ISNUMBER(Tabel1[[#This Row],[Freq 1]]),Tabel1[[#This Row],[Freq 1]]*Tabel1[[#This Row],[Prijs 1]],0)</f>
        <v>0</v>
      </c>
      <c r="AQ327" s="124">
        <f>IF(ISNUMBER(Tabel1[[#This Row],[Freq 2]]),Tabel1[[#This Row],[Freq 2]]*Tabel1[[#This Row],[Prijs 2]],0)</f>
        <v>0</v>
      </c>
      <c r="AR327" s="124">
        <f>IF(ISNUMBER(Tabel1[[#This Row],[Freq 3]]),Tabel1[[#This Row],[Freq 3]]*Tabel1[[#This Row],[Prijs 3]],0)</f>
        <v>0</v>
      </c>
      <c r="AS327" s="124">
        <f>IF(ISNUMBER(Tabel1[[#This Row],[Freq 4]]),Tabel1[[#This Row],[Freq 4]]*Tabel1[[#This Row],[Prijs 4]],0)</f>
        <v>0</v>
      </c>
      <c r="AT327" s="125">
        <f>SUM(Tabel1[[#This Row],[Totaal 1]:[Totaal 4]])</f>
        <v>0</v>
      </c>
    </row>
    <row r="328" spans="1:46" ht="14.25" customHeight="1" x14ac:dyDescent="0.2">
      <c r="A328" s="113">
        <v>4</v>
      </c>
      <c r="B328" s="32" t="s">
        <v>719</v>
      </c>
      <c r="C328" s="111" t="s">
        <v>759</v>
      </c>
      <c r="D328" s="32" t="s">
        <v>721</v>
      </c>
      <c r="E328" s="32">
        <v>1000</v>
      </c>
      <c r="F328" s="32" t="s">
        <v>786</v>
      </c>
      <c r="G328" s="32" t="s">
        <v>334</v>
      </c>
      <c r="H328" s="112" t="str">
        <f>_xlfn.XLOOKUP(Tabel1[[#This Row],[NLSfB]],OpnameTabel[NL-SfB],OpnameTabel[Omschrijving],"",0,1)</f>
        <v>Luchtzak</v>
      </c>
      <c r="I328" s="32" t="str">
        <f>_xlfn.XLOOKUP(Tabel1[[#This Row],[NLSfB]],OpnameTabel[NL-SfB],OpnameTabel[Categorie],"",0,1)</f>
        <v>Luchtbehandeling</v>
      </c>
      <c r="J328" s="32" t="s">
        <v>104</v>
      </c>
      <c r="L328" s="32">
        <v>1</v>
      </c>
      <c r="M328" s="32">
        <v>2015</v>
      </c>
      <c r="N328" s="32" t="s">
        <v>77</v>
      </c>
      <c r="O328" s="32" t="s">
        <v>77</v>
      </c>
      <c r="P328" s="32" t="str">
        <f>_xlfn.XLOOKUP(Tabel1[[#This Row],[NLSfB]],OpnameTabel[NL-SfB],OpnameTabel[Kenmerkvraag 4],"",0,1)&amp;""</f>
        <v>Lengte [m1]</v>
      </c>
      <c r="Q328" s="33">
        <v>85</v>
      </c>
      <c r="R328" s="33" t="str">
        <f>_xlfn.XLOOKUP(Tabel1[[#This Row],[NLSfB]],OpnameTabel[NL-SfB],OpnameTabel[Kenmerkvraag 5],"",0,1)&amp;""</f>
        <v>Vorm</v>
      </c>
      <c r="S328" s="33" t="s">
        <v>77</v>
      </c>
      <c r="T328" s="33" t="str">
        <f>_xlfn.XLOOKUP(Tabel1[[#This Row],[NLSfB]],OpnameTabel[NL-SfB],OpnameTabel[Kenmerkvraag 6],"",0,1)&amp;""</f>
        <v>Montagewijze</v>
      </c>
      <c r="U328" s="33" t="s">
        <v>77</v>
      </c>
      <c r="V328" s="33" t="str">
        <f>_xlfn.XLOOKUP(Tabel1[[#This Row],[NLSfB]],OpnameTabel[NL-SfB],OpnameTabel[Kenmerkvraag 7],"",0,1)&amp;""</f>
        <v/>
      </c>
      <c r="X328" s="33" t="str">
        <f>_xlfn.XLOOKUP(Tabel1[[#This Row],[NLSfB]],OpnameTabel[NL-SfB],OpnameTabel[Kenmerkvraag 8],"",0,1)&amp;""</f>
        <v/>
      </c>
      <c r="Z328" s="33" t="str">
        <f>_xlfn.XLOOKUP(Tabel1[[#This Row],[NLSfB]],OpnameTabel[NL-SfB],OpnameTabel[Kenmerkvraag 9],"",0,1)&amp;""</f>
        <v/>
      </c>
      <c r="AB328" s="33" t="str">
        <f>_xlfn.XLOOKUP(Tabel1[[#This Row],[NLSfB]],OpnameTabel[NL-SfB],OpnameTabel[Kenmerkvraag 10],"",0,1)&amp;""</f>
        <v/>
      </c>
      <c r="AD328" s="120" t="str">
        <f>_xlfn.XLOOKUP(Tabel1[[#This Row],[NLSfB]],OpnameTabel[NL-SfB],OpnameTabel[PPO1],"",0,1)&amp;""</f>
        <v/>
      </c>
      <c r="AE328" s="112" t="str">
        <f>IF((LEN(Tabel1[[#This Row],[PPO code 1]])&lt;1),"",_xlfn.XLOOKUP(Tabel1[[#This Row],[PPO code 1]],Activiteitenoverzicht[PO - code],Activiteitenoverzicht[Jaar- freq],0))</f>
        <v/>
      </c>
      <c r="AF328" s="121"/>
      <c r="AG328" s="122" t="str">
        <f>_xlfn.XLOOKUP(Tabel1[[#This Row],[NLSfB]],OpnameTabel[NL-SfB],OpnameTabel[PPO2],"",0,1)&amp;""</f>
        <v/>
      </c>
      <c r="AH328" s="111" t="str">
        <f>IF((LEN(Tabel1[[#This Row],[PPO code 2]])&lt;1),"",_xlfn.XLOOKUP(Tabel1[[#This Row],[PPO code 2]],Activiteitenoverzicht[PO - code],Activiteitenoverzicht[Jaar- freq],0))</f>
        <v/>
      </c>
      <c r="AI328" s="121"/>
      <c r="AJ328" s="122" t="str">
        <f>_xlfn.XLOOKUP(Tabel1[[#This Row],[NLSfB]],OpnameTabel[NL-SfB],OpnameTabel[PPO3],"",0,1)&amp;""</f>
        <v/>
      </c>
      <c r="AK328" s="111" t="str">
        <f>IF((LEN(Tabel1[[#This Row],[PPO code 3]])&lt;1),"",_xlfn.XLOOKUP(Tabel1[[#This Row],[PPO code 3]],Activiteitenoverzicht[PO - code],Activiteitenoverzicht[Jaar- freq],0))</f>
        <v/>
      </c>
      <c r="AL328" s="121"/>
      <c r="AM328" s="122" t="str">
        <f>_xlfn.XLOOKUP(Tabel1[[#This Row],[NLSfB]],OpnameTabel[NL-SfB],OpnameTabel[PPO4],"",0,1)&amp;""</f>
        <v/>
      </c>
      <c r="AN328" s="111" t="str">
        <f>IF((LEN(Tabel1[[#This Row],[PPO code 4]])&lt;1),"",_xlfn.XLOOKUP(Tabel1[[#This Row],[PPO code 4]],Activiteitenoverzicht[PO - code],Activiteitenoverzicht[Jaar- freq],0))</f>
        <v/>
      </c>
      <c r="AO328" s="121"/>
      <c r="AP328" s="123">
        <f>IF(ISNUMBER(Tabel1[[#This Row],[Freq 1]]),Tabel1[[#This Row],[Freq 1]]*Tabel1[[#This Row],[Prijs 1]],0)</f>
        <v>0</v>
      </c>
      <c r="AQ328" s="124">
        <f>IF(ISNUMBER(Tabel1[[#This Row],[Freq 2]]),Tabel1[[#This Row],[Freq 2]]*Tabel1[[#This Row],[Prijs 2]],0)</f>
        <v>0</v>
      </c>
      <c r="AR328" s="124">
        <f>IF(ISNUMBER(Tabel1[[#This Row],[Freq 3]]),Tabel1[[#This Row],[Freq 3]]*Tabel1[[#This Row],[Prijs 3]],0)</f>
        <v>0</v>
      </c>
      <c r="AS328" s="124">
        <f>IF(ISNUMBER(Tabel1[[#This Row],[Freq 4]]),Tabel1[[#This Row],[Freq 4]]*Tabel1[[#This Row],[Prijs 4]],0)</f>
        <v>0</v>
      </c>
      <c r="AT328" s="125">
        <f>SUM(Tabel1[[#This Row],[Totaal 1]:[Totaal 4]])</f>
        <v>0</v>
      </c>
    </row>
    <row r="329" spans="1:46" ht="14.25" customHeight="1" x14ac:dyDescent="0.2">
      <c r="A329" s="113">
        <v>4</v>
      </c>
      <c r="B329" s="32" t="s">
        <v>719</v>
      </c>
      <c r="C329" s="111" t="s">
        <v>759</v>
      </c>
      <c r="D329" s="32" t="s">
        <v>721</v>
      </c>
      <c r="E329" s="32">
        <v>1000</v>
      </c>
      <c r="F329" s="32" t="s">
        <v>787</v>
      </c>
      <c r="G329" s="32" t="s">
        <v>334</v>
      </c>
      <c r="H329" s="112" t="str">
        <f>_xlfn.XLOOKUP(Tabel1[[#This Row],[NLSfB]],OpnameTabel[NL-SfB],OpnameTabel[Omschrijving],"",0,1)</f>
        <v>Luchtzak</v>
      </c>
      <c r="I329" s="32" t="str">
        <f>_xlfn.XLOOKUP(Tabel1[[#This Row],[NLSfB]],OpnameTabel[NL-SfB],OpnameTabel[Categorie],"",0,1)</f>
        <v>Luchtbehandeling</v>
      </c>
      <c r="J329" s="32" t="s">
        <v>107</v>
      </c>
      <c r="L329" s="32">
        <v>1</v>
      </c>
      <c r="M329" s="32">
        <v>2015</v>
      </c>
      <c r="N329" s="32" t="s">
        <v>77</v>
      </c>
      <c r="O329" s="32" t="s">
        <v>77</v>
      </c>
      <c r="P329" s="32" t="str">
        <f>_xlfn.XLOOKUP(Tabel1[[#This Row],[NLSfB]],OpnameTabel[NL-SfB],OpnameTabel[Kenmerkvraag 4],"",0,1)&amp;""</f>
        <v>Lengte [m1]</v>
      </c>
      <c r="Q329" s="33">
        <v>58</v>
      </c>
      <c r="R329" s="33" t="str">
        <f>_xlfn.XLOOKUP(Tabel1[[#This Row],[NLSfB]],OpnameTabel[NL-SfB],OpnameTabel[Kenmerkvraag 5],"",0,1)&amp;""</f>
        <v>Vorm</v>
      </c>
      <c r="S329" s="33" t="s">
        <v>77</v>
      </c>
      <c r="T329" s="33" t="str">
        <f>_xlfn.XLOOKUP(Tabel1[[#This Row],[NLSfB]],OpnameTabel[NL-SfB],OpnameTabel[Kenmerkvraag 6],"",0,1)&amp;""</f>
        <v>Montagewijze</v>
      </c>
      <c r="U329" s="33" t="s">
        <v>77</v>
      </c>
      <c r="V329" s="33" t="str">
        <f>_xlfn.XLOOKUP(Tabel1[[#This Row],[NLSfB]],OpnameTabel[NL-SfB],OpnameTabel[Kenmerkvraag 7],"",0,1)&amp;""</f>
        <v/>
      </c>
      <c r="X329" s="33" t="str">
        <f>_xlfn.XLOOKUP(Tabel1[[#This Row],[NLSfB]],OpnameTabel[NL-SfB],OpnameTabel[Kenmerkvraag 8],"",0,1)&amp;""</f>
        <v/>
      </c>
      <c r="Z329" s="33" t="str">
        <f>_xlfn.XLOOKUP(Tabel1[[#This Row],[NLSfB]],OpnameTabel[NL-SfB],OpnameTabel[Kenmerkvraag 9],"",0,1)&amp;""</f>
        <v/>
      </c>
      <c r="AB329" s="33" t="str">
        <f>_xlfn.XLOOKUP(Tabel1[[#This Row],[NLSfB]],OpnameTabel[NL-SfB],OpnameTabel[Kenmerkvraag 10],"",0,1)&amp;""</f>
        <v/>
      </c>
      <c r="AD329" s="120" t="str">
        <f>_xlfn.XLOOKUP(Tabel1[[#This Row],[NLSfB]],OpnameTabel[NL-SfB],OpnameTabel[PPO1],"",0,1)&amp;""</f>
        <v/>
      </c>
      <c r="AE329" s="112" t="str">
        <f>IF((LEN(Tabel1[[#This Row],[PPO code 1]])&lt;1),"",_xlfn.XLOOKUP(Tabel1[[#This Row],[PPO code 1]],Activiteitenoverzicht[PO - code],Activiteitenoverzicht[Jaar- freq],0))</f>
        <v/>
      </c>
      <c r="AF329" s="121"/>
      <c r="AG329" s="122" t="str">
        <f>_xlfn.XLOOKUP(Tabel1[[#This Row],[NLSfB]],OpnameTabel[NL-SfB],OpnameTabel[PPO2],"",0,1)&amp;""</f>
        <v/>
      </c>
      <c r="AH329" s="111" t="str">
        <f>IF((LEN(Tabel1[[#This Row],[PPO code 2]])&lt;1),"",_xlfn.XLOOKUP(Tabel1[[#This Row],[PPO code 2]],Activiteitenoverzicht[PO - code],Activiteitenoverzicht[Jaar- freq],0))</f>
        <v/>
      </c>
      <c r="AI329" s="121"/>
      <c r="AJ329" s="122" t="str">
        <f>_xlfn.XLOOKUP(Tabel1[[#This Row],[NLSfB]],OpnameTabel[NL-SfB],OpnameTabel[PPO3],"",0,1)&amp;""</f>
        <v/>
      </c>
      <c r="AK329" s="111" t="str">
        <f>IF((LEN(Tabel1[[#This Row],[PPO code 3]])&lt;1),"",_xlfn.XLOOKUP(Tabel1[[#This Row],[PPO code 3]],Activiteitenoverzicht[PO - code],Activiteitenoverzicht[Jaar- freq],0))</f>
        <v/>
      </c>
      <c r="AL329" s="121"/>
      <c r="AM329" s="122" t="str">
        <f>_xlfn.XLOOKUP(Tabel1[[#This Row],[NLSfB]],OpnameTabel[NL-SfB],OpnameTabel[PPO4],"",0,1)&amp;""</f>
        <v/>
      </c>
      <c r="AN329" s="111" t="str">
        <f>IF((LEN(Tabel1[[#This Row],[PPO code 4]])&lt;1),"",_xlfn.XLOOKUP(Tabel1[[#This Row],[PPO code 4]],Activiteitenoverzicht[PO - code],Activiteitenoverzicht[Jaar- freq],0))</f>
        <v/>
      </c>
      <c r="AO329" s="121"/>
      <c r="AP329" s="123">
        <f>IF(ISNUMBER(Tabel1[[#This Row],[Freq 1]]),Tabel1[[#This Row],[Freq 1]]*Tabel1[[#This Row],[Prijs 1]],0)</f>
        <v>0</v>
      </c>
      <c r="AQ329" s="124">
        <f>IF(ISNUMBER(Tabel1[[#This Row],[Freq 2]]),Tabel1[[#This Row],[Freq 2]]*Tabel1[[#This Row],[Prijs 2]],0)</f>
        <v>0</v>
      </c>
      <c r="AR329" s="124">
        <f>IF(ISNUMBER(Tabel1[[#This Row],[Freq 3]]),Tabel1[[#This Row],[Freq 3]]*Tabel1[[#This Row],[Prijs 3]],0)</f>
        <v>0</v>
      </c>
      <c r="AS329" s="124">
        <f>IF(ISNUMBER(Tabel1[[#This Row],[Freq 4]]),Tabel1[[#This Row],[Freq 4]]*Tabel1[[#This Row],[Prijs 4]],0)</f>
        <v>0</v>
      </c>
      <c r="AT329" s="125">
        <f>SUM(Tabel1[[#This Row],[Totaal 1]:[Totaal 4]])</f>
        <v>0</v>
      </c>
    </row>
    <row r="330" spans="1:46" ht="14.25" customHeight="1" x14ac:dyDescent="0.2">
      <c r="A330" s="113">
        <v>4</v>
      </c>
      <c r="B330" s="32" t="s">
        <v>719</v>
      </c>
      <c r="C330" s="111" t="s">
        <v>759</v>
      </c>
      <c r="D330" s="32" t="s">
        <v>721</v>
      </c>
      <c r="E330" s="32">
        <v>1000</v>
      </c>
      <c r="F330" s="32" t="s">
        <v>788</v>
      </c>
      <c r="G330" s="32" t="s">
        <v>282</v>
      </c>
      <c r="H330" s="112" t="str">
        <f>_xlfn.XLOOKUP(Tabel1[[#This Row],[NLSfB]],OpnameTabel[NL-SfB],OpnameTabel[Omschrijving],"",0,1)</f>
        <v>Scheidingsinstallatie</v>
      </c>
      <c r="I330" s="32" t="str">
        <f>_xlfn.XLOOKUP(Tabel1[[#This Row],[NLSfB]],OpnameTabel[NL-SfB],OpnameTabel[Categorie],"",0,1)</f>
        <v>Afvoeren</v>
      </c>
      <c r="J330" s="32" t="s">
        <v>107</v>
      </c>
      <c r="K330" s="32" t="s">
        <v>283</v>
      </c>
      <c r="L330" s="32">
        <v>2</v>
      </c>
      <c r="M330" s="32">
        <v>2005</v>
      </c>
      <c r="N330" s="32" t="s">
        <v>284</v>
      </c>
      <c r="O330" s="32" t="s">
        <v>789</v>
      </c>
      <c r="P330" s="32" t="str">
        <f>_xlfn.XLOOKUP(Tabel1[[#This Row],[NLSfB]],OpnameTabel[NL-SfB],OpnameTabel[Kenmerkvraag 4],"",0,1)&amp;""</f>
        <v/>
      </c>
      <c r="Q330" s="33" t="s">
        <v>790</v>
      </c>
      <c r="R330" s="33" t="str">
        <f>_xlfn.XLOOKUP(Tabel1[[#This Row],[NLSfB]],OpnameTabel[NL-SfB],OpnameTabel[Kenmerkvraag 5],"",0,1)&amp;""</f>
        <v/>
      </c>
      <c r="S330" s="33" t="s">
        <v>791</v>
      </c>
      <c r="T330" s="33" t="str">
        <f>_xlfn.XLOOKUP(Tabel1[[#This Row],[NLSfB]],OpnameTabel[NL-SfB],OpnameTabel[Kenmerkvraag 6],"",0,1)&amp;""</f>
        <v/>
      </c>
      <c r="V330" s="33" t="str">
        <f>_xlfn.XLOOKUP(Tabel1[[#This Row],[NLSfB]],OpnameTabel[NL-SfB],OpnameTabel[Kenmerkvraag 7],"",0,1)&amp;""</f>
        <v/>
      </c>
      <c r="X330" s="33" t="str">
        <f>_xlfn.XLOOKUP(Tabel1[[#This Row],[NLSfB]],OpnameTabel[NL-SfB],OpnameTabel[Kenmerkvraag 8],"",0,1)&amp;""</f>
        <v/>
      </c>
      <c r="Z330" s="33" t="str">
        <f>_xlfn.XLOOKUP(Tabel1[[#This Row],[NLSfB]],OpnameTabel[NL-SfB],OpnameTabel[Kenmerkvraag 9],"",0,1)&amp;""</f>
        <v/>
      </c>
      <c r="AB330" s="33" t="str">
        <f>_xlfn.XLOOKUP(Tabel1[[#This Row],[NLSfB]],OpnameTabel[NL-SfB],OpnameTabel[Kenmerkvraag 10],"",0,1)&amp;""</f>
        <v/>
      </c>
      <c r="AD330" s="120" t="str">
        <f>_xlfn.XLOOKUP(Tabel1[[#This Row],[NLSfB]],OpnameTabel[NL-SfB],OpnameTabel[PPO1],"",0,1)&amp;""</f>
        <v>WTR120-A</v>
      </c>
      <c r="AE330" s="112">
        <f>IF((LEN(Tabel1[[#This Row],[PPO code 1]])&lt;1),"",_xlfn.XLOOKUP(Tabel1[[#This Row],[PPO code 1]],Activiteitenoverzicht[PO - code],Activiteitenoverzicht[Jaar- freq],0))</f>
        <v>1</v>
      </c>
      <c r="AF330" s="121"/>
      <c r="AG330" s="122" t="str">
        <f>_xlfn.XLOOKUP(Tabel1[[#This Row],[NLSfB]],OpnameTabel[NL-SfB],OpnameTabel[PPO2],"",0,1)&amp;""</f>
        <v/>
      </c>
      <c r="AH330" s="111" t="str">
        <f>IF((LEN(Tabel1[[#This Row],[PPO code 2]])&lt;1),"",_xlfn.XLOOKUP(Tabel1[[#This Row],[PPO code 2]],Activiteitenoverzicht[PO - code],Activiteitenoverzicht[Jaar- freq],0))</f>
        <v/>
      </c>
      <c r="AI330" s="121"/>
      <c r="AJ330" s="122" t="str">
        <f>_xlfn.XLOOKUP(Tabel1[[#This Row],[NLSfB]],OpnameTabel[NL-SfB],OpnameTabel[PPO3],"",0,1)&amp;""</f>
        <v/>
      </c>
      <c r="AK330" s="111" t="str">
        <f>IF((LEN(Tabel1[[#This Row],[PPO code 3]])&lt;1),"",_xlfn.XLOOKUP(Tabel1[[#This Row],[PPO code 3]],Activiteitenoverzicht[PO - code],Activiteitenoverzicht[Jaar- freq],0))</f>
        <v/>
      </c>
      <c r="AL330" s="121"/>
      <c r="AM330" s="122" t="str">
        <f>_xlfn.XLOOKUP(Tabel1[[#This Row],[NLSfB]],OpnameTabel[NL-SfB],OpnameTabel[PPO4],"",0,1)&amp;""</f>
        <v/>
      </c>
      <c r="AN330" s="111" t="str">
        <f>IF((LEN(Tabel1[[#This Row],[PPO code 4]])&lt;1),"",_xlfn.XLOOKUP(Tabel1[[#This Row],[PPO code 4]],Activiteitenoverzicht[PO - code],Activiteitenoverzicht[Jaar- freq],0))</f>
        <v/>
      </c>
      <c r="AO330" s="121"/>
      <c r="AP330" s="123">
        <f>IF(ISNUMBER(Tabel1[[#This Row],[Freq 1]]),Tabel1[[#This Row],[Freq 1]]*Tabel1[[#This Row],[Prijs 1]],0)</f>
        <v>0</v>
      </c>
      <c r="AQ330" s="124">
        <f>IF(ISNUMBER(Tabel1[[#This Row],[Freq 2]]),Tabel1[[#This Row],[Freq 2]]*Tabel1[[#This Row],[Prijs 2]],0)</f>
        <v>0</v>
      </c>
      <c r="AR330" s="124">
        <f>IF(ISNUMBER(Tabel1[[#This Row],[Freq 3]]),Tabel1[[#This Row],[Freq 3]]*Tabel1[[#This Row],[Prijs 3]],0)</f>
        <v>0</v>
      </c>
      <c r="AS330" s="124">
        <f>IF(ISNUMBER(Tabel1[[#This Row],[Freq 4]]),Tabel1[[#This Row],[Freq 4]]*Tabel1[[#This Row],[Prijs 4]],0)</f>
        <v>0</v>
      </c>
      <c r="AT330" s="125">
        <f>SUM(Tabel1[[#This Row],[Totaal 1]:[Totaal 4]])</f>
        <v>0</v>
      </c>
    </row>
    <row r="331" spans="1:46" ht="14.25" customHeight="1" x14ac:dyDescent="0.2">
      <c r="A331" s="113">
        <v>4</v>
      </c>
      <c r="B331" s="32" t="s">
        <v>719</v>
      </c>
      <c r="C331" s="111" t="s">
        <v>759</v>
      </c>
      <c r="D331" s="32" t="s">
        <v>721</v>
      </c>
      <c r="E331" s="32">
        <v>1000</v>
      </c>
      <c r="F331" s="32" t="s">
        <v>792</v>
      </c>
      <c r="G331" s="32" t="s">
        <v>338</v>
      </c>
      <c r="H331" s="112" t="str">
        <f>_xlfn.XLOOKUP(Tabel1[[#This Row],[NLSfB]],OpnameTabel[NL-SfB],OpnameTabel[Omschrijving],"",0,1)</f>
        <v>Regelkast klimaatbeheersing (CV en luchtbehandeling)</v>
      </c>
      <c r="I331" s="32" t="str">
        <f>_xlfn.XLOOKUP(Tabel1[[#This Row],[NLSfB]],OpnameTabel[NL-SfB],OpnameTabel[Categorie],"",0,1)</f>
        <v>Meet- en regelinstallaties</v>
      </c>
      <c r="J331" s="32" t="s">
        <v>370</v>
      </c>
      <c r="K331" s="32" t="s">
        <v>339</v>
      </c>
      <c r="L331" s="32">
        <v>1</v>
      </c>
      <c r="M331" s="32">
        <v>2015</v>
      </c>
      <c r="N331" s="32" t="s">
        <v>349</v>
      </c>
      <c r="O331" s="32" t="s">
        <v>379</v>
      </c>
      <c r="P331" s="32" t="str">
        <f>_xlfn.XLOOKUP(Tabel1[[#This Row],[NLSfB]],OpnameTabel[NL-SfB],OpnameTabel[Kenmerkvraag 4],"",0,1)&amp;""</f>
        <v>Aantal IO's</v>
      </c>
      <c r="Q331" s="33" t="s">
        <v>793</v>
      </c>
      <c r="R331" s="33" t="str">
        <f>_xlfn.XLOOKUP(Tabel1[[#This Row],[NLSfB]],OpnameTabel[NL-SfB],OpnameTabel[Kenmerkvraag 5],"",0,1)&amp;""</f>
        <v/>
      </c>
      <c r="T331" s="33" t="str">
        <f>_xlfn.XLOOKUP(Tabel1[[#This Row],[NLSfB]],OpnameTabel[NL-SfB],OpnameTabel[Kenmerkvraag 6],"",0,1)&amp;""</f>
        <v/>
      </c>
      <c r="V331" s="33" t="str">
        <f>_xlfn.XLOOKUP(Tabel1[[#This Row],[NLSfB]],OpnameTabel[NL-SfB],OpnameTabel[Kenmerkvraag 7],"",0,1)&amp;""</f>
        <v/>
      </c>
      <c r="X331" s="33" t="str">
        <f>_xlfn.XLOOKUP(Tabel1[[#This Row],[NLSfB]],OpnameTabel[NL-SfB],OpnameTabel[Kenmerkvraag 8],"",0,1)&amp;""</f>
        <v/>
      </c>
      <c r="Z331" s="33" t="str">
        <f>_xlfn.XLOOKUP(Tabel1[[#This Row],[NLSfB]],OpnameTabel[NL-SfB],OpnameTabel[Kenmerkvraag 9],"",0,1)&amp;""</f>
        <v/>
      </c>
      <c r="AB331" s="33" t="str">
        <f>_xlfn.XLOOKUP(Tabel1[[#This Row],[NLSfB]],OpnameTabel[NL-SfB],OpnameTabel[Kenmerkvraag 10],"",0,1)&amp;""</f>
        <v/>
      </c>
      <c r="AD331" s="120" t="str">
        <f>_xlfn.XLOOKUP(Tabel1[[#This Row],[NLSfB]],OpnameTabel[NL-SfB],OpnameTabel[PPO1],"",0,1)&amp;""</f>
        <v>RGL010-A</v>
      </c>
      <c r="AE331" s="112">
        <f>IF((LEN(Tabel1[[#This Row],[PPO code 1]])&lt;1),"",_xlfn.XLOOKUP(Tabel1[[#This Row],[PPO code 1]],Activiteitenoverzicht[PO - code],Activiteitenoverzicht[Jaar- freq],0))</f>
        <v>1</v>
      </c>
      <c r="AF331" s="121"/>
      <c r="AG331" s="122" t="str">
        <f>_xlfn.XLOOKUP(Tabel1[[#This Row],[NLSfB]],OpnameTabel[NL-SfB],OpnameTabel[PPO2],"",0,1)&amp;""</f>
        <v>VW120-A</v>
      </c>
      <c r="AH331" s="111">
        <f>IF((LEN(Tabel1[[#This Row],[PPO code 2]])&lt;1),"",_xlfn.XLOOKUP(Tabel1[[#This Row],[PPO code 2]],Activiteitenoverzicht[PO - code],Activiteitenoverzicht[Jaar- freq],0))</f>
        <v>2</v>
      </c>
      <c r="AI331" s="121"/>
      <c r="AJ331" s="122" t="str">
        <f>_xlfn.XLOOKUP(Tabel1[[#This Row],[NLSfB]],OpnameTabel[NL-SfB],OpnameTabel[PPO3],"",0,1)&amp;""</f>
        <v/>
      </c>
      <c r="AK331" s="111" t="str">
        <f>IF((LEN(Tabel1[[#This Row],[PPO code 3]])&lt;1),"",_xlfn.XLOOKUP(Tabel1[[#This Row],[PPO code 3]],Activiteitenoverzicht[PO - code],Activiteitenoverzicht[Jaar- freq],0))</f>
        <v/>
      </c>
      <c r="AL331" s="121"/>
      <c r="AM331" s="122" t="str">
        <f>_xlfn.XLOOKUP(Tabel1[[#This Row],[NLSfB]],OpnameTabel[NL-SfB],OpnameTabel[PPO4],"",0,1)&amp;""</f>
        <v/>
      </c>
      <c r="AN331" s="111" t="str">
        <f>IF((LEN(Tabel1[[#This Row],[PPO code 4]])&lt;1),"",_xlfn.XLOOKUP(Tabel1[[#This Row],[PPO code 4]],Activiteitenoverzicht[PO - code],Activiteitenoverzicht[Jaar- freq],0))</f>
        <v/>
      </c>
      <c r="AO331" s="121"/>
      <c r="AP331" s="123">
        <f>IF(ISNUMBER(Tabel1[[#This Row],[Freq 1]]),Tabel1[[#This Row],[Freq 1]]*Tabel1[[#This Row],[Prijs 1]],0)</f>
        <v>0</v>
      </c>
      <c r="AQ331" s="124">
        <f>IF(ISNUMBER(Tabel1[[#This Row],[Freq 2]]),Tabel1[[#This Row],[Freq 2]]*Tabel1[[#This Row],[Prijs 2]],0)</f>
        <v>0</v>
      </c>
      <c r="AR331" s="124">
        <f>IF(ISNUMBER(Tabel1[[#This Row],[Freq 3]]),Tabel1[[#This Row],[Freq 3]]*Tabel1[[#This Row],[Prijs 3]],0)</f>
        <v>0</v>
      </c>
      <c r="AS331" s="124">
        <f>IF(ISNUMBER(Tabel1[[#This Row],[Freq 4]]),Tabel1[[#This Row],[Freq 4]]*Tabel1[[#This Row],[Prijs 4]],0)</f>
        <v>0</v>
      </c>
      <c r="AT331" s="125">
        <f>SUM(Tabel1[[#This Row],[Totaal 1]:[Totaal 4]])</f>
        <v>0</v>
      </c>
    </row>
    <row r="332" spans="1:46" ht="14.25" customHeight="1" x14ac:dyDescent="0.2">
      <c r="A332" s="113">
        <v>4</v>
      </c>
      <c r="B332" s="32" t="s">
        <v>719</v>
      </c>
      <c r="C332" s="111" t="s">
        <v>759</v>
      </c>
      <c r="D332" s="32" t="s">
        <v>721</v>
      </c>
      <c r="E332" s="32">
        <v>1000</v>
      </c>
      <c r="F332" s="32" t="s">
        <v>794</v>
      </c>
      <c r="G332" s="32" t="s">
        <v>338</v>
      </c>
      <c r="H332" s="112" t="str">
        <f>_xlfn.XLOOKUP(Tabel1[[#This Row],[NLSfB]],OpnameTabel[NL-SfB],OpnameTabel[Omschrijving],"",0,1)</f>
        <v>Regelkast klimaatbeheersing (CV en luchtbehandeling)</v>
      </c>
      <c r="I332" s="32" t="str">
        <f>_xlfn.XLOOKUP(Tabel1[[#This Row],[NLSfB]],OpnameTabel[NL-SfB],OpnameTabel[Categorie],"",0,1)</f>
        <v>Meet- en regelinstallaties</v>
      </c>
      <c r="J332" s="32" t="s">
        <v>224</v>
      </c>
      <c r="L332" s="32">
        <v>1</v>
      </c>
      <c r="M332" s="32">
        <v>2015</v>
      </c>
      <c r="N332" s="32" t="s">
        <v>349</v>
      </c>
      <c r="O332" s="32" t="s">
        <v>375</v>
      </c>
      <c r="P332" s="32" t="str">
        <f>_xlfn.XLOOKUP(Tabel1[[#This Row],[NLSfB]],OpnameTabel[NL-SfB],OpnameTabel[Kenmerkvraag 4],"",0,1)&amp;""</f>
        <v>Aantal IO's</v>
      </c>
      <c r="Q332" s="33" t="s">
        <v>793</v>
      </c>
      <c r="R332" s="33" t="str">
        <f>_xlfn.XLOOKUP(Tabel1[[#This Row],[NLSfB]],OpnameTabel[NL-SfB],OpnameTabel[Kenmerkvraag 5],"",0,1)&amp;""</f>
        <v/>
      </c>
      <c r="T332" s="33" t="str">
        <f>_xlfn.XLOOKUP(Tabel1[[#This Row],[NLSfB]],OpnameTabel[NL-SfB],OpnameTabel[Kenmerkvraag 6],"",0,1)&amp;""</f>
        <v/>
      </c>
      <c r="V332" s="33" t="str">
        <f>_xlfn.XLOOKUP(Tabel1[[#This Row],[NLSfB]],OpnameTabel[NL-SfB],OpnameTabel[Kenmerkvraag 7],"",0,1)&amp;""</f>
        <v/>
      </c>
      <c r="X332" s="33" t="str">
        <f>_xlfn.XLOOKUP(Tabel1[[#This Row],[NLSfB]],OpnameTabel[NL-SfB],OpnameTabel[Kenmerkvraag 8],"",0,1)&amp;""</f>
        <v/>
      </c>
      <c r="Z332" s="33" t="str">
        <f>_xlfn.XLOOKUP(Tabel1[[#This Row],[NLSfB]],OpnameTabel[NL-SfB],OpnameTabel[Kenmerkvraag 9],"",0,1)&amp;""</f>
        <v/>
      </c>
      <c r="AB332" s="33" t="str">
        <f>_xlfn.XLOOKUP(Tabel1[[#This Row],[NLSfB]],OpnameTabel[NL-SfB],OpnameTabel[Kenmerkvraag 10],"",0,1)&amp;""</f>
        <v/>
      </c>
      <c r="AD332" s="120" t="str">
        <f>_xlfn.XLOOKUP(Tabel1[[#This Row],[NLSfB]],OpnameTabel[NL-SfB],OpnameTabel[PPO1],"",0,1)&amp;""</f>
        <v>RGL010-A</v>
      </c>
      <c r="AE332" s="112">
        <f>IF((LEN(Tabel1[[#This Row],[PPO code 1]])&lt;1),"",_xlfn.XLOOKUP(Tabel1[[#This Row],[PPO code 1]],Activiteitenoverzicht[PO - code],Activiteitenoverzicht[Jaar- freq],0))</f>
        <v>1</v>
      </c>
      <c r="AF332" s="121"/>
      <c r="AG332" s="122" t="str">
        <f>_xlfn.XLOOKUP(Tabel1[[#This Row],[NLSfB]],OpnameTabel[NL-SfB],OpnameTabel[PPO2],"",0,1)&amp;""</f>
        <v>VW120-A</v>
      </c>
      <c r="AH332" s="111">
        <f>IF((LEN(Tabel1[[#This Row],[PPO code 2]])&lt;1),"",_xlfn.XLOOKUP(Tabel1[[#This Row],[PPO code 2]],Activiteitenoverzicht[PO - code],Activiteitenoverzicht[Jaar- freq],0))</f>
        <v>2</v>
      </c>
      <c r="AI332" s="121"/>
      <c r="AJ332" s="122" t="str">
        <f>_xlfn.XLOOKUP(Tabel1[[#This Row],[NLSfB]],OpnameTabel[NL-SfB],OpnameTabel[PPO3],"",0,1)&amp;""</f>
        <v/>
      </c>
      <c r="AK332" s="111" t="str">
        <f>IF((LEN(Tabel1[[#This Row],[PPO code 3]])&lt;1),"",_xlfn.XLOOKUP(Tabel1[[#This Row],[PPO code 3]],Activiteitenoverzicht[PO - code],Activiteitenoverzicht[Jaar- freq],0))</f>
        <v/>
      </c>
      <c r="AL332" s="121"/>
      <c r="AM332" s="122" t="str">
        <f>_xlfn.XLOOKUP(Tabel1[[#This Row],[NLSfB]],OpnameTabel[NL-SfB],OpnameTabel[PPO4],"",0,1)&amp;""</f>
        <v/>
      </c>
      <c r="AN332" s="111" t="str">
        <f>IF((LEN(Tabel1[[#This Row],[PPO code 4]])&lt;1),"",_xlfn.XLOOKUP(Tabel1[[#This Row],[PPO code 4]],Activiteitenoverzicht[PO - code],Activiteitenoverzicht[Jaar- freq],0))</f>
        <v/>
      </c>
      <c r="AO332" s="121"/>
      <c r="AP332" s="123">
        <f>IF(ISNUMBER(Tabel1[[#This Row],[Freq 1]]),Tabel1[[#This Row],[Freq 1]]*Tabel1[[#This Row],[Prijs 1]],0)</f>
        <v>0</v>
      </c>
      <c r="AQ332" s="124">
        <f>IF(ISNUMBER(Tabel1[[#This Row],[Freq 2]]),Tabel1[[#This Row],[Freq 2]]*Tabel1[[#This Row],[Prijs 2]],0)</f>
        <v>0</v>
      </c>
      <c r="AR332" s="124">
        <f>IF(ISNUMBER(Tabel1[[#This Row],[Freq 3]]),Tabel1[[#This Row],[Freq 3]]*Tabel1[[#This Row],[Prijs 3]],0)</f>
        <v>0</v>
      </c>
      <c r="AS332" s="124">
        <f>IF(ISNUMBER(Tabel1[[#This Row],[Freq 4]]),Tabel1[[#This Row],[Freq 4]]*Tabel1[[#This Row],[Prijs 4]],0)</f>
        <v>0</v>
      </c>
      <c r="AT332" s="125">
        <f>SUM(Tabel1[[#This Row],[Totaal 1]:[Totaal 4]])</f>
        <v>0</v>
      </c>
    </row>
    <row r="333" spans="1:46" ht="14.25" customHeight="1" x14ac:dyDescent="0.2">
      <c r="A333" s="113">
        <v>4</v>
      </c>
      <c r="B333" s="32" t="s">
        <v>719</v>
      </c>
      <c r="C333" s="111" t="s">
        <v>759</v>
      </c>
      <c r="D333" s="32" t="s">
        <v>721</v>
      </c>
      <c r="E333" s="32">
        <v>1000</v>
      </c>
      <c r="F333" s="32" t="s">
        <v>795</v>
      </c>
      <c r="G333" s="32" t="s">
        <v>351</v>
      </c>
      <c r="H333" s="112" t="str">
        <f>_xlfn.XLOOKUP(Tabel1[[#This Row],[NLSfB]],OpnameTabel[NL-SfB],OpnameTabel[Omschrijving],"",0,1)</f>
        <v>Brandslanghaspel</v>
      </c>
      <c r="I333" s="32" t="str">
        <f>_xlfn.XLOOKUP(Tabel1[[#This Row],[NLSfB]],OpnameTabel[NL-SfB],OpnameTabel[Categorie],"",0,1)</f>
        <v>Werktuigkundige brandveiligheid</v>
      </c>
      <c r="J333" s="32" t="s">
        <v>796</v>
      </c>
      <c r="L333" s="32">
        <v>5</v>
      </c>
      <c r="M333" s="32">
        <v>2005</v>
      </c>
      <c r="N333" s="32" t="s">
        <v>385</v>
      </c>
      <c r="O333" s="32" t="s">
        <v>77</v>
      </c>
      <c r="P333" s="32" t="str">
        <f>_xlfn.XLOOKUP(Tabel1[[#This Row],[NLSfB]],OpnameTabel[NL-SfB],OpnameTabel[Kenmerkvraag 4],"",0,1)&amp;""</f>
        <v>Lengte slang [m1]</v>
      </c>
      <c r="Q333" s="33">
        <v>30</v>
      </c>
      <c r="R333" s="33" t="str">
        <f>_xlfn.XLOOKUP(Tabel1[[#This Row],[NLSfB]],OpnameTabel[NL-SfB],OpnameTabel[Kenmerkvraag 5],"",0,1)&amp;""</f>
        <v/>
      </c>
      <c r="T333" s="33" t="str">
        <f>_xlfn.XLOOKUP(Tabel1[[#This Row],[NLSfB]],OpnameTabel[NL-SfB],OpnameTabel[Kenmerkvraag 6],"",0,1)&amp;""</f>
        <v/>
      </c>
      <c r="V333" s="33" t="str">
        <f>_xlfn.XLOOKUP(Tabel1[[#This Row],[NLSfB]],OpnameTabel[NL-SfB],OpnameTabel[Kenmerkvraag 7],"",0,1)&amp;""</f>
        <v/>
      </c>
      <c r="X333" s="33" t="str">
        <f>_xlfn.XLOOKUP(Tabel1[[#This Row],[NLSfB]],OpnameTabel[NL-SfB],OpnameTabel[Kenmerkvraag 8],"",0,1)&amp;""</f>
        <v/>
      </c>
      <c r="Z333" s="33" t="str">
        <f>_xlfn.XLOOKUP(Tabel1[[#This Row],[NLSfB]],OpnameTabel[NL-SfB],OpnameTabel[Kenmerkvraag 9],"",0,1)&amp;""</f>
        <v/>
      </c>
      <c r="AB333" s="33" t="str">
        <f>_xlfn.XLOOKUP(Tabel1[[#This Row],[NLSfB]],OpnameTabel[NL-SfB],OpnameTabel[Kenmerkvraag 10],"",0,1)&amp;""</f>
        <v/>
      </c>
      <c r="AD333" s="120" t="str">
        <f>_xlfn.XLOOKUP(Tabel1[[#This Row],[NLSfB]],OpnameTabel[NL-SfB],OpnameTabel[PPO1],"",0,1)&amp;""</f>
        <v>BRND010-A</v>
      </c>
      <c r="AE333" s="112">
        <f>IF((LEN(Tabel1[[#This Row],[PPO code 1]])&lt;1),"",_xlfn.XLOOKUP(Tabel1[[#This Row],[PPO code 1]],Activiteitenoverzicht[PO - code],Activiteitenoverzicht[Jaar- freq],0))</f>
        <v>1</v>
      </c>
      <c r="AF333" s="121"/>
      <c r="AG333" s="122" t="str">
        <f>_xlfn.XLOOKUP(Tabel1[[#This Row],[NLSfB]],OpnameTabel[NL-SfB],OpnameTabel[PPO2],"",0,1)&amp;""</f>
        <v>BRND010-K</v>
      </c>
      <c r="AH333" s="111">
        <f>IF((LEN(Tabel1[[#This Row],[PPO code 2]])&lt;1),"",_xlfn.XLOOKUP(Tabel1[[#This Row],[PPO code 2]],Activiteitenoverzicht[PO - code],Activiteitenoverzicht[Jaar- freq],0))</f>
        <v>0.2</v>
      </c>
      <c r="AI333" s="121"/>
      <c r="AJ333" s="122" t="str">
        <f>_xlfn.XLOOKUP(Tabel1[[#This Row],[NLSfB]],OpnameTabel[NL-SfB],OpnameTabel[PPO3],"",0,1)&amp;""</f>
        <v/>
      </c>
      <c r="AK333" s="111" t="str">
        <f>IF((LEN(Tabel1[[#This Row],[PPO code 3]])&lt;1),"",_xlfn.XLOOKUP(Tabel1[[#This Row],[PPO code 3]],Activiteitenoverzicht[PO - code],Activiteitenoverzicht[Jaar- freq],0))</f>
        <v/>
      </c>
      <c r="AL333" s="121"/>
      <c r="AM333" s="122" t="str">
        <f>_xlfn.XLOOKUP(Tabel1[[#This Row],[NLSfB]],OpnameTabel[NL-SfB],OpnameTabel[PPO4],"",0,1)&amp;""</f>
        <v/>
      </c>
      <c r="AN333" s="111" t="str">
        <f>IF((LEN(Tabel1[[#This Row],[PPO code 4]])&lt;1),"",_xlfn.XLOOKUP(Tabel1[[#This Row],[PPO code 4]],Activiteitenoverzicht[PO - code],Activiteitenoverzicht[Jaar- freq],0))</f>
        <v/>
      </c>
      <c r="AO333" s="121"/>
      <c r="AP333" s="123">
        <f>IF(ISNUMBER(Tabel1[[#This Row],[Freq 1]]),Tabel1[[#This Row],[Freq 1]]*Tabel1[[#This Row],[Prijs 1]],0)</f>
        <v>0</v>
      </c>
      <c r="AQ333" s="124">
        <f>IF(ISNUMBER(Tabel1[[#This Row],[Freq 2]]),Tabel1[[#This Row],[Freq 2]]*Tabel1[[#This Row],[Prijs 2]],0)</f>
        <v>0</v>
      </c>
      <c r="AR333" s="124">
        <f>IF(ISNUMBER(Tabel1[[#This Row],[Freq 3]]),Tabel1[[#This Row],[Freq 3]]*Tabel1[[#This Row],[Prijs 3]],0)</f>
        <v>0</v>
      </c>
      <c r="AS333" s="124">
        <f>IF(ISNUMBER(Tabel1[[#This Row],[Freq 4]]),Tabel1[[#This Row],[Freq 4]]*Tabel1[[#This Row],[Prijs 4]],0)</f>
        <v>0</v>
      </c>
      <c r="AT333" s="125">
        <f>SUM(Tabel1[[#This Row],[Totaal 1]:[Totaal 4]])</f>
        <v>0</v>
      </c>
    </row>
    <row r="334" spans="1:46" ht="14.25" customHeight="1" x14ac:dyDescent="0.2">
      <c r="A334" s="113">
        <v>4</v>
      </c>
      <c r="B334" s="32" t="s">
        <v>719</v>
      </c>
      <c r="C334" s="111" t="s">
        <v>759</v>
      </c>
      <c r="D334" s="32" t="s">
        <v>721</v>
      </c>
      <c r="E334" s="32">
        <v>1000</v>
      </c>
      <c r="F334" s="32" t="s">
        <v>797</v>
      </c>
      <c r="G334" s="32" t="s">
        <v>351</v>
      </c>
      <c r="H334" s="112" t="str">
        <f>_xlfn.XLOOKUP(Tabel1[[#This Row],[NLSfB]],OpnameTabel[NL-SfB],OpnameTabel[Omschrijving],"",0,1)</f>
        <v>Brandslanghaspel</v>
      </c>
      <c r="I334" s="32" t="str">
        <f>_xlfn.XLOOKUP(Tabel1[[#This Row],[NLSfB]],OpnameTabel[NL-SfB],OpnameTabel[Categorie],"",0,1)</f>
        <v>Werktuigkundige brandveiligheid</v>
      </c>
      <c r="J334" s="32" t="s">
        <v>107</v>
      </c>
      <c r="L334" s="32">
        <v>5</v>
      </c>
      <c r="M334" s="32">
        <v>2005</v>
      </c>
      <c r="N334" s="32" t="s">
        <v>385</v>
      </c>
      <c r="O334" s="32" t="s">
        <v>77</v>
      </c>
      <c r="P334" s="32" t="str">
        <f>_xlfn.XLOOKUP(Tabel1[[#This Row],[NLSfB]],OpnameTabel[NL-SfB],OpnameTabel[Kenmerkvraag 4],"",0,1)&amp;""</f>
        <v>Lengte slang [m1]</v>
      </c>
      <c r="Q334" s="33">
        <v>30</v>
      </c>
      <c r="R334" s="33" t="str">
        <f>_xlfn.XLOOKUP(Tabel1[[#This Row],[NLSfB]],OpnameTabel[NL-SfB],OpnameTabel[Kenmerkvraag 5],"",0,1)&amp;""</f>
        <v/>
      </c>
      <c r="T334" s="33" t="str">
        <f>_xlfn.XLOOKUP(Tabel1[[#This Row],[NLSfB]],OpnameTabel[NL-SfB],OpnameTabel[Kenmerkvraag 6],"",0,1)&amp;""</f>
        <v/>
      </c>
      <c r="V334" s="33" t="str">
        <f>_xlfn.XLOOKUP(Tabel1[[#This Row],[NLSfB]],OpnameTabel[NL-SfB],OpnameTabel[Kenmerkvraag 7],"",0,1)&amp;""</f>
        <v/>
      </c>
      <c r="X334" s="33" t="str">
        <f>_xlfn.XLOOKUP(Tabel1[[#This Row],[NLSfB]],OpnameTabel[NL-SfB],OpnameTabel[Kenmerkvraag 8],"",0,1)&amp;""</f>
        <v/>
      </c>
      <c r="Z334" s="33" t="str">
        <f>_xlfn.XLOOKUP(Tabel1[[#This Row],[NLSfB]],OpnameTabel[NL-SfB],OpnameTabel[Kenmerkvraag 9],"",0,1)&amp;""</f>
        <v/>
      </c>
      <c r="AB334" s="33" t="str">
        <f>_xlfn.XLOOKUP(Tabel1[[#This Row],[NLSfB]],OpnameTabel[NL-SfB],OpnameTabel[Kenmerkvraag 10],"",0,1)&amp;""</f>
        <v/>
      </c>
      <c r="AD334" s="120" t="str">
        <f>_xlfn.XLOOKUP(Tabel1[[#This Row],[NLSfB]],OpnameTabel[NL-SfB],OpnameTabel[PPO1],"",0,1)&amp;""</f>
        <v>BRND010-A</v>
      </c>
      <c r="AE334" s="112">
        <f>IF((LEN(Tabel1[[#This Row],[PPO code 1]])&lt;1),"",_xlfn.XLOOKUP(Tabel1[[#This Row],[PPO code 1]],Activiteitenoverzicht[PO - code],Activiteitenoverzicht[Jaar- freq],0))</f>
        <v>1</v>
      </c>
      <c r="AF334" s="121"/>
      <c r="AG334" s="122" t="str">
        <f>_xlfn.XLOOKUP(Tabel1[[#This Row],[NLSfB]],OpnameTabel[NL-SfB],OpnameTabel[PPO2],"",0,1)&amp;""</f>
        <v>BRND010-K</v>
      </c>
      <c r="AH334" s="111">
        <f>IF((LEN(Tabel1[[#This Row],[PPO code 2]])&lt;1),"",_xlfn.XLOOKUP(Tabel1[[#This Row],[PPO code 2]],Activiteitenoverzicht[PO - code],Activiteitenoverzicht[Jaar- freq],0))</f>
        <v>0.2</v>
      </c>
      <c r="AI334" s="121"/>
      <c r="AJ334" s="122" t="str">
        <f>_xlfn.XLOOKUP(Tabel1[[#This Row],[NLSfB]],OpnameTabel[NL-SfB],OpnameTabel[PPO3],"",0,1)&amp;""</f>
        <v/>
      </c>
      <c r="AK334" s="111" t="str">
        <f>IF((LEN(Tabel1[[#This Row],[PPO code 3]])&lt;1),"",_xlfn.XLOOKUP(Tabel1[[#This Row],[PPO code 3]],Activiteitenoverzicht[PO - code],Activiteitenoverzicht[Jaar- freq],0))</f>
        <v/>
      </c>
      <c r="AL334" s="121"/>
      <c r="AM334" s="122" t="str">
        <f>_xlfn.XLOOKUP(Tabel1[[#This Row],[NLSfB]],OpnameTabel[NL-SfB],OpnameTabel[PPO4],"",0,1)&amp;""</f>
        <v/>
      </c>
      <c r="AN334" s="111" t="str">
        <f>IF((LEN(Tabel1[[#This Row],[PPO code 4]])&lt;1),"",_xlfn.XLOOKUP(Tabel1[[#This Row],[PPO code 4]],Activiteitenoverzicht[PO - code],Activiteitenoverzicht[Jaar- freq],0))</f>
        <v/>
      </c>
      <c r="AO334" s="121"/>
      <c r="AP334" s="123">
        <f>IF(ISNUMBER(Tabel1[[#This Row],[Freq 1]]),Tabel1[[#This Row],[Freq 1]]*Tabel1[[#This Row],[Prijs 1]],0)</f>
        <v>0</v>
      </c>
      <c r="AQ334" s="124">
        <f>IF(ISNUMBER(Tabel1[[#This Row],[Freq 2]]),Tabel1[[#This Row],[Freq 2]]*Tabel1[[#This Row],[Prijs 2]],0)</f>
        <v>0</v>
      </c>
      <c r="AR334" s="124">
        <f>IF(ISNUMBER(Tabel1[[#This Row],[Freq 3]]),Tabel1[[#This Row],[Freq 3]]*Tabel1[[#This Row],[Prijs 3]],0)</f>
        <v>0</v>
      </c>
      <c r="AS334" s="124">
        <f>IF(ISNUMBER(Tabel1[[#This Row],[Freq 4]]),Tabel1[[#This Row],[Freq 4]]*Tabel1[[#This Row],[Prijs 4]],0)</f>
        <v>0</v>
      </c>
      <c r="AT334" s="125">
        <f>SUM(Tabel1[[#This Row],[Totaal 1]:[Totaal 4]])</f>
        <v>0</v>
      </c>
    </row>
    <row r="335" spans="1:46" ht="14.25" customHeight="1" x14ac:dyDescent="0.2">
      <c r="A335" s="113">
        <v>4</v>
      </c>
      <c r="B335" s="32" t="s">
        <v>719</v>
      </c>
      <c r="C335" s="111" t="s">
        <v>759</v>
      </c>
      <c r="D335" s="32" t="s">
        <v>721</v>
      </c>
      <c r="E335" s="32">
        <v>1000</v>
      </c>
      <c r="F335" s="32" t="s">
        <v>798</v>
      </c>
      <c r="G335" s="32" t="s">
        <v>84</v>
      </c>
      <c r="H335" s="112" t="str">
        <f>_xlfn.XLOOKUP(Tabel1[[#This Row],[NLSfB]],OpnameTabel[NL-SfB],OpnameTabel[Omschrijving],"",0,1)</f>
        <v>Brandblustoestel draagbaar</v>
      </c>
      <c r="I335" s="32" t="str">
        <f>_xlfn.XLOOKUP(Tabel1[[#This Row],[NLSfB]],OpnameTabel[NL-SfB],OpnameTabel[Categorie],"",0,1)</f>
        <v>Werktuigkundige brandveiligheid</v>
      </c>
      <c r="J335" s="32" t="s">
        <v>107</v>
      </c>
      <c r="L335" s="32">
        <v>6</v>
      </c>
      <c r="M335" s="32">
        <v>2015</v>
      </c>
      <c r="N335" s="32" t="s">
        <v>799</v>
      </c>
      <c r="O335" s="32" t="s">
        <v>77</v>
      </c>
      <c r="P335" s="32" t="str">
        <f>_xlfn.XLOOKUP(Tabel1[[#This Row],[NLSfB]],OpnameTabel[NL-SfB],OpnameTabel[Kenmerkvraag 4],"",0,1)&amp;""</f>
        <v>Blusmiddel</v>
      </c>
      <c r="Q335" s="33" t="s">
        <v>86</v>
      </c>
      <c r="R335" s="33" t="str">
        <f>_xlfn.XLOOKUP(Tabel1[[#This Row],[NLSfB]],OpnameTabel[NL-SfB],OpnameTabel[Kenmerkvraag 5],"",0,1)&amp;""</f>
        <v>Inhoud [kg]</v>
      </c>
      <c r="S335" s="33">
        <v>5</v>
      </c>
      <c r="T335" s="33" t="str">
        <f>_xlfn.XLOOKUP(Tabel1[[#This Row],[NLSfB]],OpnameTabel[NL-SfB],OpnameTabel[Kenmerkvraag 6],"",0,1)&amp;""</f>
        <v/>
      </c>
      <c r="V335" s="33" t="str">
        <f>_xlfn.XLOOKUP(Tabel1[[#This Row],[NLSfB]],OpnameTabel[NL-SfB],OpnameTabel[Kenmerkvraag 7],"",0,1)&amp;""</f>
        <v/>
      </c>
      <c r="X335" s="33" t="str">
        <f>_xlfn.XLOOKUP(Tabel1[[#This Row],[NLSfB]],OpnameTabel[NL-SfB],OpnameTabel[Kenmerkvraag 8],"",0,1)&amp;""</f>
        <v/>
      </c>
      <c r="Z335" s="33" t="str">
        <f>_xlfn.XLOOKUP(Tabel1[[#This Row],[NLSfB]],OpnameTabel[NL-SfB],OpnameTabel[Kenmerkvraag 9],"",0,1)&amp;""</f>
        <v/>
      </c>
      <c r="AB335" s="33" t="str">
        <f>_xlfn.XLOOKUP(Tabel1[[#This Row],[NLSfB]],OpnameTabel[NL-SfB],OpnameTabel[Kenmerkvraag 10],"",0,1)&amp;""</f>
        <v/>
      </c>
      <c r="AD335" s="120" t="str">
        <f>_xlfn.XLOOKUP(Tabel1[[#This Row],[NLSfB]],OpnameTabel[NL-SfB],OpnameTabel[PPO1],"",0,1)&amp;""</f>
        <v>BRND030-K</v>
      </c>
      <c r="AE335" s="112">
        <f>IF((LEN(Tabel1[[#This Row],[PPO code 1]])&lt;1),"",_xlfn.XLOOKUP(Tabel1[[#This Row],[PPO code 1]],Activiteitenoverzicht[PO - code],Activiteitenoverzicht[Jaar- freq],0))</f>
        <v>0.5</v>
      </c>
      <c r="AF335" s="121"/>
      <c r="AG335" s="122" t="str">
        <f>_xlfn.XLOOKUP(Tabel1[[#This Row],[NLSfB]],OpnameTabel[NL-SfB],OpnameTabel[PPO2],"",0,1)&amp;""</f>
        <v/>
      </c>
      <c r="AH335" s="111" t="str">
        <f>IF((LEN(Tabel1[[#This Row],[PPO code 2]])&lt;1),"",_xlfn.XLOOKUP(Tabel1[[#This Row],[PPO code 2]],Activiteitenoverzicht[PO - code],Activiteitenoverzicht[Jaar- freq],0))</f>
        <v/>
      </c>
      <c r="AI335" s="121"/>
      <c r="AJ335" s="122" t="str">
        <f>_xlfn.XLOOKUP(Tabel1[[#This Row],[NLSfB]],OpnameTabel[NL-SfB],OpnameTabel[PPO3],"",0,1)&amp;""</f>
        <v/>
      </c>
      <c r="AK335" s="111" t="str">
        <f>IF((LEN(Tabel1[[#This Row],[PPO code 3]])&lt;1),"",_xlfn.XLOOKUP(Tabel1[[#This Row],[PPO code 3]],Activiteitenoverzicht[PO - code],Activiteitenoverzicht[Jaar- freq],0))</f>
        <v/>
      </c>
      <c r="AL335" s="121"/>
      <c r="AM335" s="122" t="str">
        <f>_xlfn.XLOOKUP(Tabel1[[#This Row],[NLSfB]],OpnameTabel[NL-SfB],OpnameTabel[PPO4],"",0,1)&amp;""</f>
        <v/>
      </c>
      <c r="AN335" s="111" t="str">
        <f>IF((LEN(Tabel1[[#This Row],[PPO code 4]])&lt;1),"",_xlfn.XLOOKUP(Tabel1[[#This Row],[PPO code 4]],Activiteitenoverzicht[PO - code],Activiteitenoverzicht[Jaar- freq],0))</f>
        <v/>
      </c>
      <c r="AO335" s="121"/>
      <c r="AP335" s="123">
        <f>IF(ISNUMBER(Tabel1[[#This Row],[Freq 1]]),Tabel1[[#This Row],[Freq 1]]*Tabel1[[#This Row],[Prijs 1]],0)</f>
        <v>0</v>
      </c>
      <c r="AQ335" s="124">
        <f>IF(ISNUMBER(Tabel1[[#This Row],[Freq 2]]),Tabel1[[#This Row],[Freq 2]]*Tabel1[[#This Row],[Prijs 2]],0)</f>
        <v>0</v>
      </c>
      <c r="AR335" s="124">
        <f>IF(ISNUMBER(Tabel1[[#This Row],[Freq 3]]),Tabel1[[#This Row],[Freq 3]]*Tabel1[[#This Row],[Prijs 3]],0)</f>
        <v>0</v>
      </c>
      <c r="AS335" s="124">
        <f>IF(ISNUMBER(Tabel1[[#This Row],[Freq 4]]),Tabel1[[#This Row],[Freq 4]]*Tabel1[[#This Row],[Prijs 4]],0)</f>
        <v>0</v>
      </c>
      <c r="AT335" s="125">
        <f>SUM(Tabel1[[#This Row],[Totaal 1]:[Totaal 4]])</f>
        <v>0</v>
      </c>
    </row>
    <row r="336" spans="1:46" ht="14.25" customHeight="1" x14ac:dyDescent="0.2">
      <c r="A336" s="113">
        <v>4</v>
      </c>
      <c r="B336" s="32" t="s">
        <v>719</v>
      </c>
      <c r="C336" s="111" t="s">
        <v>759</v>
      </c>
      <c r="D336" s="32" t="s">
        <v>721</v>
      </c>
      <c r="E336" s="32">
        <v>1000</v>
      </c>
      <c r="F336" s="32" t="s">
        <v>800</v>
      </c>
      <c r="G336" s="32" t="s">
        <v>84</v>
      </c>
      <c r="H336" s="112" t="str">
        <f>_xlfn.XLOOKUP(Tabel1[[#This Row],[NLSfB]],OpnameTabel[NL-SfB],OpnameTabel[Omschrijving],"",0,1)</f>
        <v>Brandblustoestel draagbaar</v>
      </c>
      <c r="I336" s="32" t="str">
        <f>_xlfn.XLOOKUP(Tabel1[[#This Row],[NLSfB]],OpnameTabel[NL-SfB],OpnameTabel[Categorie],"",0,1)</f>
        <v>Werktuigkundige brandveiligheid</v>
      </c>
      <c r="J336" s="32" t="s">
        <v>107</v>
      </c>
      <c r="L336" s="32">
        <v>10</v>
      </c>
      <c r="M336" s="32">
        <v>2016</v>
      </c>
      <c r="N336" s="32" t="s">
        <v>799</v>
      </c>
      <c r="O336" s="32" t="s">
        <v>77</v>
      </c>
      <c r="P336" s="32" t="str">
        <f>_xlfn.XLOOKUP(Tabel1[[#This Row],[NLSfB]],OpnameTabel[NL-SfB],OpnameTabel[Kenmerkvraag 4],"",0,1)&amp;""</f>
        <v>Blusmiddel</v>
      </c>
      <c r="Q336" s="33" t="s">
        <v>89</v>
      </c>
      <c r="R336" s="33" t="str">
        <f>_xlfn.XLOOKUP(Tabel1[[#This Row],[NLSfB]],OpnameTabel[NL-SfB],OpnameTabel[Kenmerkvraag 5],"",0,1)&amp;""</f>
        <v>Inhoud [kg]</v>
      </c>
      <c r="S336" s="33">
        <v>6</v>
      </c>
      <c r="T336" s="33" t="str">
        <f>_xlfn.XLOOKUP(Tabel1[[#This Row],[NLSfB]],OpnameTabel[NL-SfB],OpnameTabel[Kenmerkvraag 6],"",0,1)&amp;""</f>
        <v/>
      </c>
      <c r="V336" s="33" t="str">
        <f>_xlfn.XLOOKUP(Tabel1[[#This Row],[NLSfB]],OpnameTabel[NL-SfB],OpnameTabel[Kenmerkvraag 7],"",0,1)&amp;""</f>
        <v/>
      </c>
      <c r="X336" s="33" t="str">
        <f>_xlfn.XLOOKUP(Tabel1[[#This Row],[NLSfB]],OpnameTabel[NL-SfB],OpnameTabel[Kenmerkvraag 8],"",0,1)&amp;""</f>
        <v/>
      </c>
      <c r="Z336" s="33" t="str">
        <f>_xlfn.XLOOKUP(Tabel1[[#This Row],[NLSfB]],OpnameTabel[NL-SfB],OpnameTabel[Kenmerkvraag 9],"",0,1)&amp;""</f>
        <v/>
      </c>
      <c r="AB336" s="33" t="str">
        <f>_xlfn.XLOOKUP(Tabel1[[#This Row],[NLSfB]],OpnameTabel[NL-SfB],OpnameTabel[Kenmerkvraag 10],"",0,1)&amp;""</f>
        <v/>
      </c>
      <c r="AD336" s="120" t="str">
        <f>_xlfn.XLOOKUP(Tabel1[[#This Row],[NLSfB]],OpnameTabel[NL-SfB],OpnameTabel[PPO1],"",0,1)&amp;""</f>
        <v>BRND030-K</v>
      </c>
      <c r="AE336" s="112">
        <f>IF((LEN(Tabel1[[#This Row],[PPO code 1]])&lt;1),"",_xlfn.XLOOKUP(Tabel1[[#This Row],[PPO code 1]],Activiteitenoverzicht[PO - code],Activiteitenoverzicht[Jaar- freq],0))</f>
        <v>0.5</v>
      </c>
      <c r="AF336" s="121"/>
      <c r="AG336" s="122" t="str">
        <f>_xlfn.XLOOKUP(Tabel1[[#This Row],[NLSfB]],OpnameTabel[NL-SfB],OpnameTabel[PPO2],"",0,1)&amp;""</f>
        <v/>
      </c>
      <c r="AH336" s="111" t="str">
        <f>IF((LEN(Tabel1[[#This Row],[PPO code 2]])&lt;1),"",_xlfn.XLOOKUP(Tabel1[[#This Row],[PPO code 2]],Activiteitenoverzicht[PO - code],Activiteitenoverzicht[Jaar- freq],0))</f>
        <v/>
      </c>
      <c r="AI336" s="121"/>
      <c r="AJ336" s="122" t="str">
        <f>_xlfn.XLOOKUP(Tabel1[[#This Row],[NLSfB]],OpnameTabel[NL-SfB],OpnameTabel[PPO3],"",0,1)&amp;""</f>
        <v/>
      </c>
      <c r="AK336" s="111" t="str">
        <f>IF((LEN(Tabel1[[#This Row],[PPO code 3]])&lt;1),"",_xlfn.XLOOKUP(Tabel1[[#This Row],[PPO code 3]],Activiteitenoverzicht[PO - code],Activiteitenoverzicht[Jaar- freq],0))</f>
        <v/>
      </c>
      <c r="AL336" s="121"/>
      <c r="AM336" s="122" t="str">
        <f>_xlfn.XLOOKUP(Tabel1[[#This Row],[NLSfB]],OpnameTabel[NL-SfB],OpnameTabel[PPO4],"",0,1)&amp;""</f>
        <v/>
      </c>
      <c r="AN336" s="111" t="str">
        <f>IF((LEN(Tabel1[[#This Row],[PPO code 4]])&lt;1),"",_xlfn.XLOOKUP(Tabel1[[#This Row],[PPO code 4]],Activiteitenoverzicht[PO - code],Activiteitenoverzicht[Jaar- freq],0))</f>
        <v/>
      </c>
      <c r="AO336" s="121"/>
      <c r="AP336" s="123">
        <f>IF(ISNUMBER(Tabel1[[#This Row],[Freq 1]]),Tabel1[[#This Row],[Freq 1]]*Tabel1[[#This Row],[Prijs 1]],0)</f>
        <v>0</v>
      </c>
      <c r="AQ336" s="124">
        <f>IF(ISNUMBER(Tabel1[[#This Row],[Freq 2]]),Tabel1[[#This Row],[Freq 2]]*Tabel1[[#This Row],[Prijs 2]],0)</f>
        <v>0</v>
      </c>
      <c r="AR336" s="124">
        <f>IF(ISNUMBER(Tabel1[[#This Row],[Freq 3]]),Tabel1[[#This Row],[Freq 3]]*Tabel1[[#This Row],[Prijs 3]],0)</f>
        <v>0</v>
      </c>
      <c r="AS336" s="124">
        <f>IF(ISNUMBER(Tabel1[[#This Row],[Freq 4]]),Tabel1[[#This Row],[Freq 4]]*Tabel1[[#This Row],[Prijs 4]],0)</f>
        <v>0</v>
      </c>
      <c r="AT336" s="125">
        <f>SUM(Tabel1[[#This Row],[Totaal 1]:[Totaal 4]])</f>
        <v>0</v>
      </c>
    </row>
    <row r="337" spans="1:46" ht="14.25" customHeight="1" x14ac:dyDescent="0.2">
      <c r="A337" s="113">
        <v>4</v>
      </c>
      <c r="B337" s="32" t="s">
        <v>719</v>
      </c>
      <c r="C337" s="111" t="s">
        <v>759</v>
      </c>
      <c r="D337" s="32" t="s">
        <v>721</v>
      </c>
      <c r="E337" s="32">
        <v>1000</v>
      </c>
      <c r="F337" s="32" t="s">
        <v>801</v>
      </c>
      <c r="G337" s="32" t="s">
        <v>292</v>
      </c>
      <c r="H337" s="112" t="str">
        <f>_xlfn.XLOOKUP(Tabel1[[#This Row],[NLSfB]],OpnameTabel[NL-SfB],OpnameTabel[Omschrijving],"",0,1)</f>
        <v>Hydrofoorinstallatie (drukverhoging)</v>
      </c>
      <c r="I337" s="32" t="str">
        <f>_xlfn.XLOOKUP(Tabel1[[#This Row],[NLSfB]],OpnameTabel[NL-SfB],OpnameTabel[Categorie],"",0,1)</f>
        <v>Water</v>
      </c>
      <c r="J337" s="32" t="s">
        <v>107</v>
      </c>
      <c r="L337" s="32">
        <v>1</v>
      </c>
      <c r="M337" s="32">
        <v>2015</v>
      </c>
      <c r="N337" s="32" t="s">
        <v>293</v>
      </c>
      <c r="O337" s="32" t="s">
        <v>802</v>
      </c>
      <c r="P337" s="32" t="str">
        <f>_xlfn.XLOOKUP(Tabel1[[#This Row],[NLSfB]],OpnameTabel[NL-SfB],OpnameTabel[Kenmerkvraag 4],"",0,1)&amp;""</f>
        <v xml:space="preserve">Pompen [stuks] </v>
      </c>
      <c r="Q337" s="33">
        <v>2</v>
      </c>
      <c r="R337" s="33" t="str">
        <f>_xlfn.XLOOKUP(Tabel1[[#This Row],[NLSfB]],OpnameTabel[NL-SfB],OpnameTabel[Kenmerkvraag 5],"",0,1)&amp;""</f>
        <v>Vermogen (totaal) [kW]</v>
      </c>
      <c r="S337" s="33" t="s">
        <v>77</v>
      </c>
      <c r="T337" s="33" t="str">
        <f>_xlfn.XLOOKUP(Tabel1[[#This Row],[NLSfB]],OpnameTabel[NL-SfB],OpnameTabel[Kenmerkvraag 6],"",0,1)&amp;""</f>
        <v>Opvoerhoogte (max) [kPa]</v>
      </c>
      <c r="U337" s="33" t="s">
        <v>77</v>
      </c>
      <c r="V337" s="33" t="str">
        <f>_xlfn.XLOOKUP(Tabel1[[#This Row],[NLSfB]],OpnameTabel[NL-SfB],OpnameTabel[Kenmerkvraag 7],"",0,1)&amp;""</f>
        <v/>
      </c>
      <c r="X337" s="33" t="str">
        <f>_xlfn.XLOOKUP(Tabel1[[#This Row],[NLSfB]],OpnameTabel[NL-SfB],OpnameTabel[Kenmerkvraag 8],"",0,1)&amp;""</f>
        <v/>
      </c>
      <c r="Z337" s="33" t="str">
        <f>_xlfn.XLOOKUP(Tabel1[[#This Row],[NLSfB]],OpnameTabel[NL-SfB],OpnameTabel[Kenmerkvraag 9],"",0,1)&amp;""</f>
        <v/>
      </c>
      <c r="AB337" s="33" t="str">
        <f>_xlfn.XLOOKUP(Tabel1[[#This Row],[NLSfB]],OpnameTabel[NL-SfB],OpnameTabel[Kenmerkvraag 10],"",0,1)&amp;""</f>
        <v/>
      </c>
      <c r="AD337" s="120" t="str">
        <f>_xlfn.XLOOKUP(Tabel1[[#This Row],[NLSfB]],OpnameTabel[NL-SfB],OpnameTabel[PPO1],"",0,1)&amp;""</f>
        <v>WTR020-A</v>
      </c>
      <c r="AE337" s="112">
        <f>IF((LEN(Tabel1[[#This Row],[PPO code 1]])&lt;1),"",_xlfn.XLOOKUP(Tabel1[[#This Row],[PPO code 1]],Activiteitenoverzicht[PO - code],Activiteitenoverzicht[Jaar- freq],0))</f>
        <v>1</v>
      </c>
      <c r="AF337" s="121"/>
      <c r="AG337" s="122" t="str">
        <f>_xlfn.XLOOKUP(Tabel1[[#This Row],[NLSfB]],OpnameTabel[NL-SfB],OpnameTabel[PPO2],"",0,1)&amp;""</f>
        <v/>
      </c>
      <c r="AH337" s="111" t="str">
        <f>IF((LEN(Tabel1[[#This Row],[PPO code 2]])&lt;1),"",_xlfn.XLOOKUP(Tabel1[[#This Row],[PPO code 2]],Activiteitenoverzicht[PO - code],Activiteitenoverzicht[Jaar- freq],0))</f>
        <v/>
      </c>
      <c r="AI337" s="121"/>
      <c r="AJ337" s="122" t="str">
        <f>_xlfn.XLOOKUP(Tabel1[[#This Row],[NLSfB]],OpnameTabel[NL-SfB],OpnameTabel[PPO3],"",0,1)&amp;""</f>
        <v/>
      </c>
      <c r="AK337" s="111" t="str">
        <f>IF((LEN(Tabel1[[#This Row],[PPO code 3]])&lt;1),"",_xlfn.XLOOKUP(Tabel1[[#This Row],[PPO code 3]],Activiteitenoverzicht[PO - code],Activiteitenoverzicht[Jaar- freq],0))</f>
        <v/>
      </c>
      <c r="AL337" s="121"/>
      <c r="AM337" s="122" t="str">
        <f>_xlfn.XLOOKUP(Tabel1[[#This Row],[NLSfB]],OpnameTabel[NL-SfB],OpnameTabel[PPO4],"",0,1)&amp;""</f>
        <v/>
      </c>
      <c r="AN337" s="111" t="str">
        <f>IF((LEN(Tabel1[[#This Row],[PPO code 4]])&lt;1),"",_xlfn.XLOOKUP(Tabel1[[#This Row],[PPO code 4]],Activiteitenoverzicht[PO - code],Activiteitenoverzicht[Jaar- freq],0))</f>
        <v/>
      </c>
      <c r="AO337" s="121"/>
      <c r="AP337" s="123">
        <f>IF(ISNUMBER(Tabel1[[#This Row],[Freq 1]]),Tabel1[[#This Row],[Freq 1]]*Tabel1[[#This Row],[Prijs 1]],0)</f>
        <v>0</v>
      </c>
      <c r="AQ337" s="124">
        <f>IF(ISNUMBER(Tabel1[[#This Row],[Freq 2]]),Tabel1[[#This Row],[Freq 2]]*Tabel1[[#This Row],[Prijs 2]],0)</f>
        <v>0</v>
      </c>
      <c r="AR337" s="124">
        <f>IF(ISNUMBER(Tabel1[[#This Row],[Freq 3]]),Tabel1[[#This Row],[Freq 3]]*Tabel1[[#This Row],[Prijs 3]],0)</f>
        <v>0</v>
      </c>
      <c r="AS337" s="124">
        <f>IF(ISNUMBER(Tabel1[[#This Row],[Freq 4]]),Tabel1[[#This Row],[Freq 4]]*Tabel1[[#This Row],[Prijs 4]],0)</f>
        <v>0</v>
      </c>
      <c r="AT337" s="125">
        <f>SUM(Tabel1[[#This Row],[Totaal 1]:[Totaal 4]])</f>
        <v>0</v>
      </c>
    </row>
    <row r="338" spans="1:46" ht="14.25" customHeight="1" x14ac:dyDescent="0.2">
      <c r="A338" s="113">
        <v>4</v>
      </c>
      <c r="B338" s="32" t="s">
        <v>719</v>
      </c>
      <c r="C338" s="111" t="s">
        <v>759</v>
      </c>
      <c r="D338" s="32" t="s">
        <v>721</v>
      </c>
      <c r="E338" s="32">
        <v>1000</v>
      </c>
      <c r="F338" s="32" t="s">
        <v>803</v>
      </c>
      <c r="G338" s="32" t="s">
        <v>114</v>
      </c>
      <c r="H338" s="112" t="str">
        <f>_xlfn.XLOOKUP(Tabel1[[#This Row],[NLSfB]],OpnameTabel[NL-SfB],OpnameTabel[Omschrijving],"",0,1)</f>
        <v>PV-paneel</v>
      </c>
      <c r="I338" s="32" t="str">
        <f>_xlfn.XLOOKUP(Tabel1[[#This Row],[NLSfB]],OpnameTabel[NL-SfB],OpnameTabel[Categorie],"",0,1)</f>
        <v>Centrale elektrotechnische voorzieningen</v>
      </c>
      <c r="J338" s="32" t="s">
        <v>115</v>
      </c>
      <c r="L338" s="32">
        <v>100</v>
      </c>
      <c r="M338" s="32">
        <v>2017</v>
      </c>
      <c r="N338" s="32" t="s">
        <v>77</v>
      </c>
      <c r="O338" s="32" t="s">
        <v>77</v>
      </c>
      <c r="P338" s="32" t="str">
        <f>_xlfn.XLOOKUP(Tabel1[[#This Row],[NLSfB]],OpnameTabel[NL-SfB],OpnameTabel[Kenmerkvraag 4],"",0,1)&amp;""</f>
        <v>Piekvermogen [Wp]</v>
      </c>
      <c r="Q338" s="33" t="s">
        <v>77</v>
      </c>
      <c r="R338" s="33" t="str">
        <f>_xlfn.XLOOKUP(Tabel1[[#This Row],[NLSfB]],OpnameTabel[NL-SfB],OpnameTabel[Kenmerkvraag 5],"",0,1)&amp;""</f>
        <v/>
      </c>
      <c r="T338" s="33" t="str">
        <f>_xlfn.XLOOKUP(Tabel1[[#This Row],[NLSfB]],OpnameTabel[NL-SfB],OpnameTabel[Kenmerkvraag 6],"",0,1)&amp;""</f>
        <v/>
      </c>
      <c r="V338" s="33" t="str">
        <f>_xlfn.XLOOKUP(Tabel1[[#This Row],[NLSfB]],OpnameTabel[NL-SfB],OpnameTabel[Kenmerkvraag 7],"",0,1)&amp;""</f>
        <v/>
      </c>
      <c r="X338" s="33" t="str">
        <f>_xlfn.XLOOKUP(Tabel1[[#This Row],[NLSfB]],OpnameTabel[NL-SfB],OpnameTabel[Kenmerkvraag 8],"",0,1)&amp;""</f>
        <v/>
      </c>
      <c r="Z338" s="33" t="str">
        <f>_xlfn.XLOOKUP(Tabel1[[#This Row],[NLSfB]],OpnameTabel[NL-SfB],OpnameTabel[Kenmerkvraag 9],"",0,1)&amp;""</f>
        <v/>
      </c>
      <c r="AB338" s="33" t="str">
        <f>_xlfn.XLOOKUP(Tabel1[[#This Row],[NLSfB]],OpnameTabel[NL-SfB],OpnameTabel[Kenmerkvraag 10],"",0,1)&amp;""</f>
        <v/>
      </c>
      <c r="AD338" s="120" t="str">
        <f>_xlfn.XLOOKUP(Tabel1[[#This Row],[NLSfB]],OpnameTabel[NL-SfB],OpnameTabel[PPO1],"",0,1)&amp;""</f>
        <v>E180-A</v>
      </c>
      <c r="AE338" s="112">
        <f>IF((LEN(Tabel1[[#This Row],[PPO code 1]])&lt;1),"",_xlfn.XLOOKUP(Tabel1[[#This Row],[PPO code 1]],Activiteitenoverzicht[PO - code],Activiteitenoverzicht[Jaar- freq],0))</f>
        <v>1</v>
      </c>
      <c r="AF338" s="121"/>
      <c r="AG338" s="122" t="str">
        <f>_xlfn.XLOOKUP(Tabel1[[#This Row],[NLSfB]],OpnameTabel[NL-SfB],OpnameTabel[PPO2],"",0,1)&amp;""</f>
        <v/>
      </c>
      <c r="AH338" s="111" t="str">
        <f>IF((LEN(Tabel1[[#This Row],[PPO code 2]])&lt;1),"",_xlfn.XLOOKUP(Tabel1[[#This Row],[PPO code 2]],Activiteitenoverzicht[PO - code],Activiteitenoverzicht[Jaar- freq],0))</f>
        <v/>
      </c>
      <c r="AI338" s="121"/>
      <c r="AJ338" s="122" t="str">
        <f>_xlfn.XLOOKUP(Tabel1[[#This Row],[NLSfB]],OpnameTabel[NL-SfB],OpnameTabel[PPO3],"",0,1)&amp;""</f>
        <v/>
      </c>
      <c r="AK338" s="111" t="str">
        <f>IF((LEN(Tabel1[[#This Row],[PPO code 3]])&lt;1),"",_xlfn.XLOOKUP(Tabel1[[#This Row],[PPO code 3]],Activiteitenoverzicht[PO - code],Activiteitenoverzicht[Jaar- freq],0))</f>
        <v/>
      </c>
      <c r="AL338" s="121"/>
      <c r="AM338" s="122" t="str">
        <f>_xlfn.XLOOKUP(Tabel1[[#This Row],[NLSfB]],OpnameTabel[NL-SfB],OpnameTabel[PPO4],"",0,1)&amp;""</f>
        <v/>
      </c>
      <c r="AN338" s="111" t="str">
        <f>IF((LEN(Tabel1[[#This Row],[PPO code 4]])&lt;1),"",_xlfn.XLOOKUP(Tabel1[[#This Row],[PPO code 4]],Activiteitenoverzicht[PO - code],Activiteitenoverzicht[Jaar- freq],0))</f>
        <v/>
      </c>
      <c r="AO338" s="121"/>
      <c r="AP338" s="123">
        <f>IF(ISNUMBER(Tabel1[[#This Row],[Freq 1]]),Tabel1[[#This Row],[Freq 1]]*Tabel1[[#This Row],[Prijs 1]],0)</f>
        <v>0</v>
      </c>
      <c r="AQ338" s="124">
        <f>IF(ISNUMBER(Tabel1[[#This Row],[Freq 2]]),Tabel1[[#This Row],[Freq 2]]*Tabel1[[#This Row],[Prijs 2]],0)</f>
        <v>0</v>
      </c>
      <c r="AR338" s="124">
        <f>IF(ISNUMBER(Tabel1[[#This Row],[Freq 3]]),Tabel1[[#This Row],[Freq 3]]*Tabel1[[#This Row],[Prijs 3]],0)</f>
        <v>0</v>
      </c>
      <c r="AS338" s="124">
        <f>IF(ISNUMBER(Tabel1[[#This Row],[Freq 4]]),Tabel1[[#This Row],[Freq 4]]*Tabel1[[#This Row],[Prijs 4]],0)</f>
        <v>0</v>
      </c>
      <c r="AT338" s="125">
        <f>SUM(Tabel1[[#This Row],[Totaal 1]:[Totaal 4]])</f>
        <v>0</v>
      </c>
    </row>
    <row r="339" spans="1:46" ht="14.25" customHeight="1" x14ac:dyDescent="0.2">
      <c r="A339" s="113">
        <v>4</v>
      </c>
      <c r="B339" s="32" t="s">
        <v>719</v>
      </c>
      <c r="C339" s="111" t="s">
        <v>759</v>
      </c>
      <c r="D339" s="32" t="s">
        <v>721</v>
      </c>
      <c r="E339" s="32">
        <v>1000</v>
      </c>
      <c r="F339" s="32" t="s">
        <v>804</v>
      </c>
      <c r="G339" s="32" t="s">
        <v>117</v>
      </c>
      <c r="H339" s="112" t="str">
        <f>_xlfn.XLOOKUP(Tabel1[[#This Row],[NLSfB]],OpnameTabel[NL-SfB],OpnameTabel[Omschrijving],"",0,1)</f>
        <v>PV-omvormer</v>
      </c>
      <c r="I339" s="32" t="str">
        <f>_xlfn.XLOOKUP(Tabel1[[#This Row],[NLSfB]],OpnameTabel[NL-SfB],OpnameTabel[Categorie],"",0,1)</f>
        <v>Centrale elektrotechnische voorzieningen</v>
      </c>
      <c r="J339" s="32" t="s">
        <v>104</v>
      </c>
      <c r="L339" s="32">
        <v>1</v>
      </c>
      <c r="M339" s="32">
        <v>2017</v>
      </c>
      <c r="N339" s="32" t="s">
        <v>805</v>
      </c>
      <c r="O339" s="32" t="s">
        <v>806</v>
      </c>
      <c r="P339" s="32" t="str">
        <f>_xlfn.XLOOKUP(Tabel1[[#This Row],[NLSfB]],OpnameTabel[NL-SfB],OpnameTabel[Kenmerkvraag 4],"",0,1)&amp;""</f>
        <v>Vermogen [kW]</v>
      </c>
      <c r="Q339" s="33">
        <v>20</v>
      </c>
      <c r="R339" s="33" t="str">
        <f>_xlfn.XLOOKUP(Tabel1[[#This Row],[NLSfB]],OpnameTabel[NL-SfB],OpnameTabel[Kenmerkvraag 5],"",0,1)&amp;""</f>
        <v/>
      </c>
      <c r="T339" s="33" t="str">
        <f>_xlfn.XLOOKUP(Tabel1[[#This Row],[NLSfB]],OpnameTabel[NL-SfB],OpnameTabel[Kenmerkvraag 6],"",0,1)&amp;""</f>
        <v/>
      </c>
      <c r="V339" s="33" t="str">
        <f>_xlfn.XLOOKUP(Tabel1[[#This Row],[NLSfB]],OpnameTabel[NL-SfB],OpnameTabel[Kenmerkvraag 7],"",0,1)&amp;""</f>
        <v/>
      </c>
      <c r="X339" s="33" t="str">
        <f>_xlfn.XLOOKUP(Tabel1[[#This Row],[NLSfB]],OpnameTabel[NL-SfB],OpnameTabel[Kenmerkvraag 8],"",0,1)&amp;""</f>
        <v/>
      </c>
      <c r="Z339" s="33" t="str">
        <f>_xlfn.XLOOKUP(Tabel1[[#This Row],[NLSfB]],OpnameTabel[NL-SfB],OpnameTabel[Kenmerkvraag 9],"",0,1)&amp;""</f>
        <v/>
      </c>
      <c r="AB339" s="33" t="str">
        <f>_xlfn.XLOOKUP(Tabel1[[#This Row],[NLSfB]],OpnameTabel[NL-SfB],OpnameTabel[Kenmerkvraag 10],"",0,1)&amp;""</f>
        <v/>
      </c>
      <c r="AD339" s="120" t="str">
        <f>_xlfn.XLOOKUP(Tabel1[[#This Row],[NLSfB]],OpnameTabel[NL-SfB],OpnameTabel[PPO1],"",0,1)&amp;""</f>
        <v>E180-A</v>
      </c>
      <c r="AE339" s="112">
        <f>IF((LEN(Tabel1[[#This Row],[PPO code 1]])&lt;1),"",_xlfn.XLOOKUP(Tabel1[[#This Row],[PPO code 1]],Activiteitenoverzicht[PO - code],Activiteitenoverzicht[Jaar- freq],0))</f>
        <v>1</v>
      </c>
      <c r="AF339" s="121"/>
      <c r="AG339" s="122" t="str">
        <f>_xlfn.XLOOKUP(Tabel1[[#This Row],[NLSfB]],OpnameTabel[NL-SfB],OpnameTabel[PPO2],"",0,1)&amp;""</f>
        <v/>
      </c>
      <c r="AH339" s="111" t="str">
        <f>IF((LEN(Tabel1[[#This Row],[PPO code 2]])&lt;1),"",_xlfn.XLOOKUP(Tabel1[[#This Row],[PPO code 2]],Activiteitenoverzicht[PO - code],Activiteitenoverzicht[Jaar- freq],0))</f>
        <v/>
      </c>
      <c r="AI339" s="121"/>
      <c r="AJ339" s="122" t="str">
        <f>_xlfn.XLOOKUP(Tabel1[[#This Row],[NLSfB]],OpnameTabel[NL-SfB],OpnameTabel[PPO3],"",0,1)&amp;""</f>
        <v/>
      </c>
      <c r="AK339" s="111" t="str">
        <f>IF((LEN(Tabel1[[#This Row],[PPO code 3]])&lt;1),"",_xlfn.XLOOKUP(Tabel1[[#This Row],[PPO code 3]],Activiteitenoverzicht[PO - code],Activiteitenoverzicht[Jaar- freq],0))</f>
        <v/>
      </c>
      <c r="AL339" s="121"/>
      <c r="AM339" s="122" t="str">
        <f>_xlfn.XLOOKUP(Tabel1[[#This Row],[NLSfB]],OpnameTabel[NL-SfB],OpnameTabel[PPO4],"",0,1)&amp;""</f>
        <v/>
      </c>
      <c r="AN339" s="111" t="str">
        <f>IF((LEN(Tabel1[[#This Row],[PPO code 4]])&lt;1),"",_xlfn.XLOOKUP(Tabel1[[#This Row],[PPO code 4]],Activiteitenoverzicht[PO - code],Activiteitenoverzicht[Jaar- freq],0))</f>
        <v/>
      </c>
      <c r="AO339" s="121"/>
      <c r="AP339" s="123">
        <f>IF(ISNUMBER(Tabel1[[#This Row],[Freq 1]]),Tabel1[[#This Row],[Freq 1]]*Tabel1[[#This Row],[Prijs 1]],0)</f>
        <v>0</v>
      </c>
      <c r="AQ339" s="124">
        <f>IF(ISNUMBER(Tabel1[[#This Row],[Freq 2]]),Tabel1[[#This Row],[Freq 2]]*Tabel1[[#This Row],[Prijs 2]],0)</f>
        <v>0</v>
      </c>
      <c r="AR339" s="124">
        <f>IF(ISNUMBER(Tabel1[[#This Row],[Freq 3]]),Tabel1[[#This Row],[Freq 3]]*Tabel1[[#This Row],[Prijs 3]],0)</f>
        <v>0</v>
      </c>
      <c r="AS339" s="124">
        <f>IF(ISNUMBER(Tabel1[[#This Row],[Freq 4]]),Tabel1[[#This Row],[Freq 4]]*Tabel1[[#This Row],[Prijs 4]],0)</f>
        <v>0</v>
      </c>
      <c r="AT339" s="125">
        <f>SUM(Tabel1[[#This Row],[Totaal 1]:[Totaal 4]])</f>
        <v>0</v>
      </c>
    </row>
    <row r="340" spans="1:46" ht="14.25" customHeight="1" x14ac:dyDescent="0.2">
      <c r="A340" s="113">
        <v>4</v>
      </c>
      <c r="B340" s="32" t="s">
        <v>719</v>
      </c>
      <c r="C340" s="111" t="s">
        <v>759</v>
      </c>
      <c r="D340" s="32" t="s">
        <v>721</v>
      </c>
      <c r="E340" s="32">
        <v>1000</v>
      </c>
      <c r="F340" s="32" t="s">
        <v>807</v>
      </c>
      <c r="G340" s="32" t="s">
        <v>122</v>
      </c>
      <c r="H340" s="112" t="str">
        <f>_xlfn.XLOOKUP(Tabel1[[#This Row],[NLSfB]],OpnameTabel[NL-SfB],OpnameTabel[Omschrijving],"",0,1)</f>
        <v>(Hoofd)verdeelinrichting (groepenkast)</v>
      </c>
      <c r="I340" s="32" t="str">
        <f>_xlfn.XLOOKUP(Tabel1[[#This Row],[NLSfB]],OpnameTabel[NL-SfB],OpnameTabel[Categorie],"",0,1)</f>
        <v>Centrale elektrotechnische voorzieningen</v>
      </c>
      <c r="J340" s="32" t="s">
        <v>107</v>
      </c>
      <c r="K340" s="32" t="s">
        <v>808</v>
      </c>
      <c r="L340" s="32">
        <v>1</v>
      </c>
      <c r="M340" s="32">
        <v>2005</v>
      </c>
      <c r="N340" s="32" t="s">
        <v>111</v>
      </c>
      <c r="O340" s="32" t="s">
        <v>809</v>
      </c>
      <c r="P340" s="32" t="str">
        <f>_xlfn.XLOOKUP(Tabel1[[#This Row],[NLSfB]],OpnameTabel[NL-SfB],OpnameTabel[Kenmerkvraag 4],"",0,1)&amp;""</f>
        <v>Inom [A]</v>
      </c>
      <c r="Q340" s="33">
        <v>63</v>
      </c>
      <c r="R340" s="33" t="str">
        <f>_xlfn.XLOOKUP(Tabel1[[#This Row],[NLSfB]],OpnameTabel[NL-SfB],OpnameTabel[Kenmerkvraag 5],"",0,1)&amp;""</f>
        <v>Lichtgroepen [stuks]</v>
      </c>
      <c r="S340" s="33">
        <v>5</v>
      </c>
      <c r="T340" s="33" t="str">
        <f>_xlfn.XLOOKUP(Tabel1[[#This Row],[NLSfB]],OpnameTabel[NL-SfB],OpnameTabel[Kenmerkvraag 6],"",0,1)&amp;""</f>
        <v>Krachtgroepen [stuks]</v>
      </c>
      <c r="U340" s="33">
        <v>2</v>
      </c>
      <c r="V340" s="33" t="str">
        <f>_xlfn.XLOOKUP(Tabel1[[#This Row],[NLSfB]],OpnameTabel[NL-SfB],OpnameTabel[Kenmerkvraag 7],"",0,1)&amp;""</f>
        <v>Groepen acht. aardlek [stuks]</v>
      </c>
      <c r="W340" s="33">
        <v>11</v>
      </c>
      <c r="X340" s="33" t="str">
        <f>_xlfn.XLOOKUP(Tabel1[[#This Row],[NLSfB]],OpnameTabel[NL-SfB],OpnameTabel[Kenmerkvraag 8],"",0,1)&amp;""</f>
        <v>Overspanningsbeveiliging</v>
      </c>
      <c r="Y340" s="33" t="s">
        <v>615</v>
      </c>
      <c r="Z340" s="33" t="str">
        <f>_xlfn.XLOOKUP(Tabel1[[#This Row],[NLSfB]],OpnameTabel[NL-SfB],OpnameTabel[Kenmerkvraag 9],"",0,1)&amp;""</f>
        <v/>
      </c>
      <c r="AB340" s="33" t="str">
        <f>_xlfn.XLOOKUP(Tabel1[[#This Row],[NLSfB]],OpnameTabel[NL-SfB],OpnameTabel[Kenmerkvraag 10],"",0,1)&amp;""</f>
        <v/>
      </c>
      <c r="AD340" s="120" t="str">
        <f>_xlfn.XLOOKUP(Tabel1[[#This Row],[NLSfB]],OpnameTabel[NL-SfB],OpnameTabel[PPO1],"",0,1)&amp;""</f>
        <v>E030-A</v>
      </c>
      <c r="AE340" s="112">
        <f>IF((LEN(Tabel1[[#This Row],[PPO code 1]])&lt;1),"",_xlfn.XLOOKUP(Tabel1[[#This Row],[PPO code 1]],Activiteitenoverzicht[PO - code],Activiteitenoverzicht[Jaar- freq],0))</f>
        <v>0.2</v>
      </c>
      <c r="AF340" s="121"/>
      <c r="AG340" s="122" t="str">
        <f>_xlfn.XLOOKUP(Tabel1[[#This Row],[NLSfB]],OpnameTabel[NL-SfB],OpnameTabel[PPO2],"",0,1)&amp;""</f>
        <v>E160-A</v>
      </c>
      <c r="AH340" s="111">
        <f>IF((LEN(Tabel1[[#This Row],[PPO code 2]])&lt;1),"",_xlfn.XLOOKUP(Tabel1[[#This Row],[PPO code 2]],Activiteitenoverzicht[PO - code],Activiteitenoverzicht[Jaar- freq],0))</f>
        <v>1</v>
      </c>
      <c r="AI340" s="121"/>
      <c r="AJ340" s="122" t="str">
        <f>_xlfn.XLOOKUP(Tabel1[[#This Row],[NLSfB]],OpnameTabel[NL-SfB],OpnameTabel[PPO3],"",0,1)&amp;""</f>
        <v>E170-A</v>
      </c>
      <c r="AK340" s="111">
        <f>IF((LEN(Tabel1[[#This Row],[PPO code 3]])&lt;1),"",_xlfn.XLOOKUP(Tabel1[[#This Row],[PPO code 3]],Activiteitenoverzicht[PO - code],Activiteitenoverzicht[Jaar- freq],0))</f>
        <v>1</v>
      </c>
      <c r="AL340" s="121"/>
      <c r="AM340" s="122" t="str">
        <f>_xlfn.XLOOKUP(Tabel1[[#This Row],[NLSfB]],OpnameTabel[NL-SfB],OpnameTabel[PPO4],"",0,1)&amp;""</f>
        <v/>
      </c>
      <c r="AN340" s="111" t="str">
        <f>IF((LEN(Tabel1[[#This Row],[PPO code 4]])&lt;1),"",_xlfn.XLOOKUP(Tabel1[[#This Row],[PPO code 4]],Activiteitenoverzicht[PO - code],Activiteitenoverzicht[Jaar- freq],0))</f>
        <v/>
      </c>
      <c r="AO340" s="121"/>
      <c r="AP340" s="123">
        <f>IF(ISNUMBER(Tabel1[[#This Row],[Freq 1]]),Tabel1[[#This Row],[Freq 1]]*Tabel1[[#This Row],[Prijs 1]],0)</f>
        <v>0</v>
      </c>
      <c r="AQ340" s="124">
        <f>IF(ISNUMBER(Tabel1[[#This Row],[Freq 2]]),Tabel1[[#This Row],[Freq 2]]*Tabel1[[#This Row],[Prijs 2]],0)</f>
        <v>0</v>
      </c>
      <c r="AR340" s="124">
        <f>IF(ISNUMBER(Tabel1[[#This Row],[Freq 3]]),Tabel1[[#This Row],[Freq 3]]*Tabel1[[#This Row],[Prijs 3]],0)</f>
        <v>0</v>
      </c>
      <c r="AS340" s="124">
        <f>IF(ISNUMBER(Tabel1[[#This Row],[Freq 4]]),Tabel1[[#This Row],[Freq 4]]*Tabel1[[#This Row],[Prijs 4]],0)</f>
        <v>0</v>
      </c>
      <c r="AT340" s="125">
        <f>SUM(Tabel1[[#This Row],[Totaal 1]:[Totaal 4]])</f>
        <v>0</v>
      </c>
    </row>
    <row r="341" spans="1:46" ht="14.25" customHeight="1" x14ac:dyDescent="0.2">
      <c r="A341" s="113">
        <v>4</v>
      </c>
      <c r="B341" s="32" t="s">
        <v>719</v>
      </c>
      <c r="C341" s="111" t="s">
        <v>759</v>
      </c>
      <c r="D341" s="32" t="s">
        <v>721</v>
      </c>
      <c r="E341" s="32">
        <v>1000</v>
      </c>
      <c r="F341" s="32" t="s">
        <v>810</v>
      </c>
      <c r="G341" s="32" t="s">
        <v>122</v>
      </c>
      <c r="H341" s="112" t="str">
        <f>_xlfn.XLOOKUP(Tabel1[[#This Row],[NLSfB]],OpnameTabel[NL-SfB],OpnameTabel[Omschrijving],"",0,1)</f>
        <v>(Hoofd)verdeelinrichting (groepenkast)</v>
      </c>
      <c r="I341" s="32" t="str">
        <f>_xlfn.XLOOKUP(Tabel1[[#This Row],[NLSfB]],OpnameTabel[NL-SfB],OpnameTabel[Categorie],"",0,1)</f>
        <v>Centrale elektrotechnische voorzieningen</v>
      </c>
      <c r="J341" s="32" t="s">
        <v>107</v>
      </c>
      <c r="K341" s="32" t="s">
        <v>811</v>
      </c>
      <c r="L341" s="32">
        <v>1</v>
      </c>
      <c r="M341" s="32">
        <v>2005</v>
      </c>
      <c r="N341" s="32" t="s">
        <v>111</v>
      </c>
      <c r="O341" s="32" t="s">
        <v>809</v>
      </c>
      <c r="P341" s="32" t="str">
        <f>_xlfn.XLOOKUP(Tabel1[[#This Row],[NLSfB]],OpnameTabel[NL-SfB],OpnameTabel[Kenmerkvraag 4],"",0,1)&amp;""</f>
        <v>Inom [A]</v>
      </c>
      <c r="Q341" s="33">
        <v>63</v>
      </c>
      <c r="R341" s="33" t="str">
        <f>_xlfn.XLOOKUP(Tabel1[[#This Row],[NLSfB]],OpnameTabel[NL-SfB],OpnameTabel[Kenmerkvraag 5],"",0,1)&amp;""</f>
        <v>Lichtgroepen [stuks]</v>
      </c>
      <c r="S341" s="33">
        <v>13</v>
      </c>
      <c r="T341" s="33" t="str">
        <f>_xlfn.XLOOKUP(Tabel1[[#This Row],[NLSfB]],OpnameTabel[NL-SfB],OpnameTabel[Kenmerkvraag 6],"",0,1)&amp;""</f>
        <v>Krachtgroepen [stuks]</v>
      </c>
      <c r="U341" s="33" t="s">
        <v>77</v>
      </c>
      <c r="V341" s="33" t="str">
        <f>_xlfn.XLOOKUP(Tabel1[[#This Row],[NLSfB]],OpnameTabel[NL-SfB],OpnameTabel[Kenmerkvraag 7],"",0,1)&amp;""</f>
        <v>Groepen acht. aardlek [stuks]</v>
      </c>
      <c r="W341" s="33">
        <v>5</v>
      </c>
      <c r="X341" s="33" t="str">
        <f>_xlfn.XLOOKUP(Tabel1[[#This Row],[NLSfB]],OpnameTabel[NL-SfB],OpnameTabel[Kenmerkvraag 8],"",0,1)&amp;""</f>
        <v>Overspanningsbeveiliging</v>
      </c>
      <c r="Y341" s="33" t="s">
        <v>615</v>
      </c>
      <c r="Z341" s="33" t="str">
        <f>_xlfn.XLOOKUP(Tabel1[[#This Row],[NLSfB]],OpnameTabel[NL-SfB],OpnameTabel[Kenmerkvraag 9],"",0,1)&amp;""</f>
        <v/>
      </c>
      <c r="AB341" s="33" t="str">
        <f>_xlfn.XLOOKUP(Tabel1[[#This Row],[NLSfB]],OpnameTabel[NL-SfB],OpnameTabel[Kenmerkvraag 10],"",0,1)&amp;""</f>
        <v/>
      </c>
      <c r="AD341" s="120" t="str">
        <f>_xlfn.XLOOKUP(Tabel1[[#This Row],[NLSfB]],OpnameTabel[NL-SfB],OpnameTabel[PPO1],"",0,1)&amp;""</f>
        <v>E030-A</v>
      </c>
      <c r="AE341" s="112">
        <f>IF((LEN(Tabel1[[#This Row],[PPO code 1]])&lt;1),"",_xlfn.XLOOKUP(Tabel1[[#This Row],[PPO code 1]],Activiteitenoverzicht[PO - code],Activiteitenoverzicht[Jaar- freq],0))</f>
        <v>0.2</v>
      </c>
      <c r="AF341" s="121"/>
      <c r="AG341" s="122" t="str">
        <f>_xlfn.XLOOKUP(Tabel1[[#This Row],[NLSfB]],OpnameTabel[NL-SfB],OpnameTabel[PPO2],"",0,1)&amp;""</f>
        <v>E160-A</v>
      </c>
      <c r="AH341" s="111">
        <f>IF((LEN(Tabel1[[#This Row],[PPO code 2]])&lt;1),"",_xlfn.XLOOKUP(Tabel1[[#This Row],[PPO code 2]],Activiteitenoverzicht[PO - code],Activiteitenoverzicht[Jaar- freq],0))</f>
        <v>1</v>
      </c>
      <c r="AI341" s="121"/>
      <c r="AJ341" s="122" t="str">
        <f>_xlfn.XLOOKUP(Tabel1[[#This Row],[NLSfB]],OpnameTabel[NL-SfB],OpnameTabel[PPO3],"",0,1)&amp;""</f>
        <v>E170-A</v>
      </c>
      <c r="AK341" s="111">
        <f>IF((LEN(Tabel1[[#This Row],[PPO code 3]])&lt;1),"",_xlfn.XLOOKUP(Tabel1[[#This Row],[PPO code 3]],Activiteitenoverzicht[PO - code],Activiteitenoverzicht[Jaar- freq],0))</f>
        <v>1</v>
      </c>
      <c r="AL341" s="121"/>
      <c r="AM341" s="122" t="str">
        <f>_xlfn.XLOOKUP(Tabel1[[#This Row],[NLSfB]],OpnameTabel[NL-SfB],OpnameTabel[PPO4],"",0,1)&amp;""</f>
        <v/>
      </c>
      <c r="AN341" s="111" t="str">
        <f>IF((LEN(Tabel1[[#This Row],[PPO code 4]])&lt;1),"",_xlfn.XLOOKUP(Tabel1[[#This Row],[PPO code 4]],Activiteitenoverzicht[PO - code],Activiteitenoverzicht[Jaar- freq],0))</f>
        <v/>
      </c>
      <c r="AO341" s="121"/>
      <c r="AP341" s="123">
        <f>IF(ISNUMBER(Tabel1[[#This Row],[Freq 1]]),Tabel1[[#This Row],[Freq 1]]*Tabel1[[#This Row],[Prijs 1]],0)</f>
        <v>0</v>
      </c>
      <c r="AQ341" s="124">
        <f>IF(ISNUMBER(Tabel1[[#This Row],[Freq 2]]),Tabel1[[#This Row],[Freq 2]]*Tabel1[[#This Row],[Prijs 2]],0)</f>
        <v>0</v>
      </c>
      <c r="AR341" s="124">
        <f>IF(ISNUMBER(Tabel1[[#This Row],[Freq 3]]),Tabel1[[#This Row],[Freq 3]]*Tabel1[[#This Row],[Prijs 3]],0)</f>
        <v>0</v>
      </c>
      <c r="AS341" s="124">
        <f>IF(ISNUMBER(Tabel1[[#This Row],[Freq 4]]),Tabel1[[#This Row],[Freq 4]]*Tabel1[[#This Row],[Prijs 4]],0)</f>
        <v>0</v>
      </c>
      <c r="AT341" s="125">
        <f>SUM(Tabel1[[#This Row],[Totaal 1]:[Totaal 4]])</f>
        <v>0</v>
      </c>
    </row>
    <row r="342" spans="1:46" ht="14.25" customHeight="1" x14ac:dyDescent="0.2">
      <c r="A342" s="113">
        <v>4</v>
      </c>
      <c r="B342" s="32" t="s">
        <v>719</v>
      </c>
      <c r="C342" s="111" t="s">
        <v>759</v>
      </c>
      <c r="D342" s="32" t="s">
        <v>721</v>
      </c>
      <c r="E342" s="32">
        <v>1000</v>
      </c>
      <c r="F342" s="32" t="s">
        <v>812</v>
      </c>
      <c r="G342" s="32" t="s">
        <v>122</v>
      </c>
      <c r="H342" s="112" t="str">
        <f>_xlfn.XLOOKUP(Tabel1[[#This Row],[NLSfB]],OpnameTabel[NL-SfB],OpnameTabel[Omschrijving],"",0,1)</f>
        <v>(Hoofd)verdeelinrichting (groepenkast)</v>
      </c>
      <c r="I342" s="32" t="str">
        <f>_xlfn.XLOOKUP(Tabel1[[#This Row],[NLSfB]],OpnameTabel[NL-SfB],OpnameTabel[Categorie],"",0,1)</f>
        <v>Centrale elektrotechnische voorzieningen</v>
      </c>
      <c r="J342" s="32" t="s">
        <v>104</v>
      </c>
      <c r="K342" s="32" t="s">
        <v>813</v>
      </c>
      <c r="L342" s="32">
        <v>1</v>
      </c>
      <c r="M342" s="32">
        <v>2005</v>
      </c>
      <c r="N342" s="32" t="s">
        <v>111</v>
      </c>
      <c r="O342" s="32" t="s">
        <v>809</v>
      </c>
      <c r="P342" s="32" t="str">
        <f>_xlfn.XLOOKUP(Tabel1[[#This Row],[NLSfB]],OpnameTabel[NL-SfB],OpnameTabel[Kenmerkvraag 4],"",0,1)&amp;""</f>
        <v>Inom [A]</v>
      </c>
      <c r="Q342" s="33">
        <v>63</v>
      </c>
      <c r="R342" s="33" t="str">
        <f>_xlfn.XLOOKUP(Tabel1[[#This Row],[NLSfB]],OpnameTabel[NL-SfB],OpnameTabel[Kenmerkvraag 5],"",0,1)&amp;""</f>
        <v>Lichtgroepen [stuks]</v>
      </c>
      <c r="S342" s="33">
        <v>18</v>
      </c>
      <c r="T342" s="33" t="str">
        <f>_xlfn.XLOOKUP(Tabel1[[#This Row],[NLSfB]],OpnameTabel[NL-SfB],OpnameTabel[Kenmerkvraag 6],"",0,1)&amp;""</f>
        <v>Krachtgroepen [stuks]</v>
      </c>
      <c r="U342" s="33" t="s">
        <v>77</v>
      </c>
      <c r="V342" s="33" t="str">
        <f>_xlfn.XLOOKUP(Tabel1[[#This Row],[NLSfB]],OpnameTabel[NL-SfB],OpnameTabel[Kenmerkvraag 7],"",0,1)&amp;""</f>
        <v>Groepen acht. aardlek [stuks]</v>
      </c>
      <c r="W342" s="33">
        <v>14</v>
      </c>
      <c r="X342" s="33" t="str">
        <f>_xlfn.XLOOKUP(Tabel1[[#This Row],[NLSfB]],OpnameTabel[NL-SfB],OpnameTabel[Kenmerkvraag 8],"",0,1)&amp;""</f>
        <v>Overspanningsbeveiliging</v>
      </c>
      <c r="Y342" s="33" t="s">
        <v>615</v>
      </c>
      <c r="Z342" s="33" t="str">
        <f>_xlfn.XLOOKUP(Tabel1[[#This Row],[NLSfB]],OpnameTabel[NL-SfB],OpnameTabel[Kenmerkvraag 9],"",0,1)&amp;""</f>
        <v/>
      </c>
      <c r="AB342" s="33" t="str">
        <f>_xlfn.XLOOKUP(Tabel1[[#This Row],[NLSfB]],OpnameTabel[NL-SfB],OpnameTabel[Kenmerkvraag 10],"",0,1)&amp;""</f>
        <v/>
      </c>
      <c r="AD342" s="120" t="str">
        <f>_xlfn.XLOOKUP(Tabel1[[#This Row],[NLSfB]],OpnameTabel[NL-SfB],OpnameTabel[PPO1],"",0,1)&amp;""</f>
        <v>E030-A</v>
      </c>
      <c r="AE342" s="112">
        <f>IF((LEN(Tabel1[[#This Row],[PPO code 1]])&lt;1),"",_xlfn.XLOOKUP(Tabel1[[#This Row],[PPO code 1]],Activiteitenoverzicht[PO - code],Activiteitenoverzicht[Jaar- freq],0))</f>
        <v>0.2</v>
      </c>
      <c r="AF342" s="121"/>
      <c r="AG342" s="122" t="str">
        <f>_xlfn.XLOOKUP(Tabel1[[#This Row],[NLSfB]],OpnameTabel[NL-SfB],OpnameTabel[PPO2],"",0,1)&amp;""</f>
        <v>E160-A</v>
      </c>
      <c r="AH342" s="111">
        <f>IF((LEN(Tabel1[[#This Row],[PPO code 2]])&lt;1),"",_xlfn.XLOOKUP(Tabel1[[#This Row],[PPO code 2]],Activiteitenoverzicht[PO - code],Activiteitenoverzicht[Jaar- freq],0))</f>
        <v>1</v>
      </c>
      <c r="AI342" s="121"/>
      <c r="AJ342" s="122" t="str">
        <f>_xlfn.XLOOKUP(Tabel1[[#This Row],[NLSfB]],OpnameTabel[NL-SfB],OpnameTabel[PPO3],"",0,1)&amp;""</f>
        <v>E170-A</v>
      </c>
      <c r="AK342" s="111">
        <f>IF((LEN(Tabel1[[#This Row],[PPO code 3]])&lt;1),"",_xlfn.XLOOKUP(Tabel1[[#This Row],[PPO code 3]],Activiteitenoverzicht[PO - code],Activiteitenoverzicht[Jaar- freq],0))</f>
        <v>1</v>
      </c>
      <c r="AL342" s="121"/>
      <c r="AM342" s="122" t="str">
        <f>_xlfn.XLOOKUP(Tabel1[[#This Row],[NLSfB]],OpnameTabel[NL-SfB],OpnameTabel[PPO4],"",0,1)&amp;""</f>
        <v/>
      </c>
      <c r="AN342" s="111" t="str">
        <f>IF((LEN(Tabel1[[#This Row],[PPO code 4]])&lt;1),"",_xlfn.XLOOKUP(Tabel1[[#This Row],[PPO code 4]],Activiteitenoverzicht[PO - code],Activiteitenoverzicht[Jaar- freq],0))</f>
        <v/>
      </c>
      <c r="AO342" s="121"/>
      <c r="AP342" s="123">
        <f>IF(ISNUMBER(Tabel1[[#This Row],[Freq 1]]),Tabel1[[#This Row],[Freq 1]]*Tabel1[[#This Row],[Prijs 1]],0)</f>
        <v>0</v>
      </c>
      <c r="AQ342" s="124">
        <f>IF(ISNUMBER(Tabel1[[#This Row],[Freq 2]]),Tabel1[[#This Row],[Freq 2]]*Tabel1[[#This Row],[Prijs 2]],0)</f>
        <v>0</v>
      </c>
      <c r="AR342" s="124">
        <f>IF(ISNUMBER(Tabel1[[#This Row],[Freq 3]]),Tabel1[[#This Row],[Freq 3]]*Tabel1[[#This Row],[Prijs 3]],0)</f>
        <v>0</v>
      </c>
      <c r="AS342" s="124">
        <f>IF(ISNUMBER(Tabel1[[#This Row],[Freq 4]]),Tabel1[[#This Row],[Freq 4]]*Tabel1[[#This Row],[Prijs 4]],0)</f>
        <v>0</v>
      </c>
      <c r="AT342" s="125">
        <f>SUM(Tabel1[[#This Row],[Totaal 1]:[Totaal 4]])</f>
        <v>0</v>
      </c>
    </row>
    <row r="343" spans="1:46" ht="14.25" customHeight="1" x14ac:dyDescent="0.2">
      <c r="A343" s="113">
        <v>4</v>
      </c>
      <c r="B343" s="32" t="s">
        <v>719</v>
      </c>
      <c r="C343" s="111" t="s">
        <v>759</v>
      </c>
      <c r="D343" s="32" t="s">
        <v>721</v>
      </c>
      <c r="E343" s="32">
        <v>1000</v>
      </c>
      <c r="F343" s="32" t="s">
        <v>814</v>
      </c>
      <c r="G343" s="32" t="s">
        <v>122</v>
      </c>
      <c r="H343" s="112" t="str">
        <f>_xlfn.XLOOKUP(Tabel1[[#This Row],[NLSfB]],OpnameTabel[NL-SfB],OpnameTabel[Omschrijving],"",0,1)</f>
        <v>(Hoofd)verdeelinrichting (groepenkast)</v>
      </c>
      <c r="I343" s="32" t="str">
        <f>_xlfn.XLOOKUP(Tabel1[[#This Row],[NLSfB]],OpnameTabel[NL-SfB],OpnameTabel[Categorie],"",0,1)</f>
        <v>Centrale elektrotechnische voorzieningen</v>
      </c>
      <c r="J343" s="32" t="s">
        <v>107</v>
      </c>
      <c r="K343" s="32" t="s">
        <v>815</v>
      </c>
      <c r="L343" s="32">
        <v>1</v>
      </c>
      <c r="M343" s="32">
        <v>2015</v>
      </c>
      <c r="N343" s="32" t="s">
        <v>111</v>
      </c>
      <c r="O343" s="32" t="s">
        <v>809</v>
      </c>
      <c r="P343" s="32" t="str">
        <f>_xlfn.XLOOKUP(Tabel1[[#This Row],[NLSfB]],OpnameTabel[NL-SfB],OpnameTabel[Kenmerkvraag 4],"",0,1)&amp;""</f>
        <v>Inom [A]</v>
      </c>
      <c r="Q343" s="33">
        <v>63</v>
      </c>
      <c r="R343" s="33" t="str">
        <f>_xlfn.XLOOKUP(Tabel1[[#This Row],[NLSfB]],OpnameTabel[NL-SfB],OpnameTabel[Kenmerkvraag 5],"",0,1)&amp;""</f>
        <v>Lichtgroepen [stuks]</v>
      </c>
      <c r="S343" s="33">
        <v>19</v>
      </c>
      <c r="T343" s="33" t="str">
        <f>_xlfn.XLOOKUP(Tabel1[[#This Row],[NLSfB]],OpnameTabel[NL-SfB],OpnameTabel[Kenmerkvraag 6],"",0,1)&amp;""</f>
        <v>Krachtgroepen [stuks]</v>
      </c>
      <c r="U343" s="33" t="s">
        <v>77</v>
      </c>
      <c r="V343" s="33" t="str">
        <f>_xlfn.XLOOKUP(Tabel1[[#This Row],[NLSfB]],OpnameTabel[NL-SfB],OpnameTabel[Kenmerkvraag 7],"",0,1)&amp;""</f>
        <v>Groepen acht. aardlek [stuks]</v>
      </c>
      <c r="W343" s="33">
        <v>5</v>
      </c>
      <c r="X343" s="33" t="str">
        <f>_xlfn.XLOOKUP(Tabel1[[#This Row],[NLSfB]],OpnameTabel[NL-SfB],OpnameTabel[Kenmerkvraag 8],"",0,1)&amp;""</f>
        <v>Overspanningsbeveiliging</v>
      </c>
      <c r="Y343" s="33" t="s">
        <v>615</v>
      </c>
      <c r="Z343" s="33" t="str">
        <f>_xlfn.XLOOKUP(Tabel1[[#This Row],[NLSfB]],OpnameTabel[NL-SfB],OpnameTabel[Kenmerkvraag 9],"",0,1)&amp;""</f>
        <v/>
      </c>
      <c r="AB343" s="33" t="str">
        <f>_xlfn.XLOOKUP(Tabel1[[#This Row],[NLSfB]],OpnameTabel[NL-SfB],OpnameTabel[Kenmerkvraag 10],"",0,1)&amp;""</f>
        <v/>
      </c>
      <c r="AD343" s="120" t="str">
        <f>_xlfn.XLOOKUP(Tabel1[[#This Row],[NLSfB]],OpnameTabel[NL-SfB],OpnameTabel[PPO1],"",0,1)&amp;""</f>
        <v>E030-A</v>
      </c>
      <c r="AE343" s="112">
        <f>IF((LEN(Tabel1[[#This Row],[PPO code 1]])&lt;1),"",_xlfn.XLOOKUP(Tabel1[[#This Row],[PPO code 1]],Activiteitenoverzicht[PO - code],Activiteitenoverzicht[Jaar- freq],0))</f>
        <v>0.2</v>
      </c>
      <c r="AF343" s="121"/>
      <c r="AG343" s="122" t="str">
        <f>_xlfn.XLOOKUP(Tabel1[[#This Row],[NLSfB]],OpnameTabel[NL-SfB],OpnameTabel[PPO2],"",0,1)&amp;""</f>
        <v>E160-A</v>
      </c>
      <c r="AH343" s="111">
        <f>IF((LEN(Tabel1[[#This Row],[PPO code 2]])&lt;1),"",_xlfn.XLOOKUP(Tabel1[[#This Row],[PPO code 2]],Activiteitenoverzicht[PO - code],Activiteitenoverzicht[Jaar- freq],0))</f>
        <v>1</v>
      </c>
      <c r="AI343" s="121"/>
      <c r="AJ343" s="122" t="str">
        <f>_xlfn.XLOOKUP(Tabel1[[#This Row],[NLSfB]],OpnameTabel[NL-SfB],OpnameTabel[PPO3],"",0,1)&amp;""</f>
        <v>E170-A</v>
      </c>
      <c r="AK343" s="111">
        <f>IF((LEN(Tabel1[[#This Row],[PPO code 3]])&lt;1),"",_xlfn.XLOOKUP(Tabel1[[#This Row],[PPO code 3]],Activiteitenoverzicht[PO - code],Activiteitenoverzicht[Jaar- freq],0))</f>
        <v>1</v>
      </c>
      <c r="AL343" s="121"/>
      <c r="AM343" s="122" t="str">
        <f>_xlfn.XLOOKUP(Tabel1[[#This Row],[NLSfB]],OpnameTabel[NL-SfB],OpnameTabel[PPO4],"",0,1)&amp;""</f>
        <v/>
      </c>
      <c r="AN343" s="111" t="str">
        <f>IF((LEN(Tabel1[[#This Row],[PPO code 4]])&lt;1),"",_xlfn.XLOOKUP(Tabel1[[#This Row],[PPO code 4]],Activiteitenoverzicht[PO - code],Activiteitenoverzicht[Jaar- freq],0))</f>
        <v/>
      </c>
      <c r="AO343" s="121"/>
      <c r="AP343" s="123">
        <f>IF(ISNUMBER(Tabel1[[#This Row],[Freq 1]]),Tabel1[[#This Row],[Freq 1]]*Tabel1[[#This Row],[Prijs 1]],0)</f>
        <v>0</v>
      </c>
      <c r="AQ343" s="124">
        <f>IF(ISNUMBER(Tabel1[[#This Row],[Freq 2]]),Tabel1[[#This Row],[Freq 2]]*Tabel1[[#This Row],[Prijs 2]],0)</f>
        <v>0</v>
      </c>
      <c r="AR343" s="124">
        <f>IF(ISNUMBER(Tabel1[[#This Row],[Freq 3]]),Tabel1[[#This Row],[Freq 3]]*Tabel1[[#This Row],[Prijs 3]],0)</f>
        <v>0</v>
      </c>
      <c r="AS343" s="124">
        <f>IF(ISNUMBER(Tabel1[[#This Row],[Freq 4]]),Tabel1[[#This Row],[Freq 4]]*Tabel1[[#This Row],[Prijs 4]],0)</f>
        <v>0</v>
      </c>
      <c r="AT343" s="125">
        <f>SUM(Tabel1[[#This Row],[Totaal 1]:[Totaal 4]])</f>
        <v>0</v>
      </c>
    </row>
    <row r="344" spans="1:46" ht="14.25" customHeight="1" x14ac:dyDescent="0.2">
      <c r="A344" s="113">
        <v>4</v>
      </c>
      <c r="B344" s="32" t="s">
        <v>719</v>
      </c>
      <c r="C344" s="111" t="s">
        <v>759</v>
      </c>
      <c r="D344" s="32" t="s">
        <v>721</v>
      </c>
      <c r="E344" s="32">
        <v>1000</v>
      </c>
      <c r="F344" s="32" t="s">
        <v>816</v>
      </c>
      <c r="G344" s="32" t="s">
        <v>122</v>
      </c>
      <c r="H344" s="112" t="str">
        <f>_xlfn.XLOOKUP(Tabel1[[#This Row],[NLSfB]],OpnameTabel[NL-SfB],OpnameTabel[Omschrijving],"",0,1)</f>
        <v>(Hoofd)verdeelinrichting (groepenkast)</v>
      </c>
      <c r="I344" s="32" t="str">
        <f>_xlfn.XLOOKUP(Tabel1[[#This Row],[NLSfB]],OpnameTabel[NL-SfB],OpnameTabel[Categorie],"",0,1)</f>
        <v>Centrale elektrotechnische voorzieningen</v>
      </c>
      <c r="J344" s="32" t="s">
        <v>107</v>
      </c>
      <c r="K344" s="32" t="s">
        <v>817</v>
      </c>
      <c r="L344" s="32">
        <v>1</v>
      </c>
      <c r="M344" s="32">
        <v>2005</v>
      </c>
      <c r="N344" s="32" t="s">
        <v>111</v>
      </c>
      <c r="O344" s="32" t="s">
        <v>809</v>
      </c>
      <c r="P344" s="32" t="str">
        <f>_xlfn.XLOOKUP(Tabel1[[#This Row],[NLSfB]],OpnameTabel[NL-SfB],OpnameTabel[Kenmerkvraag 4],"",0,1)&amp;""</f>
        <v>Inom [A]</v>
      </c>
      <c r="Q344" s="33">
        <v>63</v>
      </c>
      <c r="R344" s="33" t="str">
        <f>_xlfn.XLOOKUP(Tabel1[[#This Row],[NLSfB]],OpnameTabel[NL-SfB],OpnameTabel[Kenmerkvraag 5],"",0,1)&amp;""</f>
        <v>Lichtgroepen [stuks]</v>
      </c>
      <c r="S344" s="33">
        <v>12</v>
      </c>
      <c r="T344" s="33" t="str">
        <f>_xlfn.XLOOKUP(Tabel1[[#This Row],[NLSfB]],OpnameTabel[NL-SfB],OpnameTabel[Kenmerkvraag 6],"",0,1)&amp;""</f>
        <v>Krachtgroepen [stuks]</v>
      </c>
      <c r="U344" s="33">
        <v>4</v>
      </c>
      <c r="V344" s="33" t="str">
        <f>_xlfn.XLOOKUP(Tabel1[[#This Row],[NLSfB]],OpnameTabel[NL-SfB],OpnameTabel[Kenmerkvraag 7],"",0,1)&amp;""</f>
        <v>Groepen acht. aardlek [stuks]</v>
      </c>
      <c r="W344" s="33">
        <v>9</v>
      </c>
      <c r="X344" s="33" t="str">
        <f>_xlfn.XLOOKUP(Tabel1[[#This Row],[NLSfB]],OpnameTabel[NL-SfB],OpnameTabel[Kenmerkvraag 8],"",0,1)&amp;""</f>
        <v>Overspanningsbeveiliging</v>
      </c>
      <c r="Y344" s="33" t="s">
        <v>615</v>
      </c>
      <c r="Z344" s="33" t="str">
        <f>_xlfn.XLOOKUP(Tabel1[[#This Row],[NLSfB]],OpnameTabel[NL-SfB],OpnameTabel[Kenmerkvraag 9],"",0,1)&amp;""</f>
        <v/>
      </c>
      <c r="AB344" s="33" t="str">
        <f>_xlfn.XLOOKUP(Tabel1[[#This Row],[NLSfB]],OpnameTabel[NL-SfB],OpnameTabel[Kenmerkvraag 10],"",0,1)&amp;""</f>
        <v/>
      </c>
      <c r="AD344" s="120" t="str">
        <f>_xlfn.XLOOKUP(Tabel1[[#This Row],[NLSfB]],OpnameTabel[NL-SfB],OpnameTabel[PPO1],"",0,1)&amp;""</f>
        <v>E030-A</v>
      </c>
      <c r="AE344" s="112">
        <f>IF((LEN(Tabel1[[#This Row],[PPO code 1]])&lt;1),"",_xlfn.XLOOKUP(Tabel1[[#This Row],[PPO code 1]],Activiteitenoverzicht[PO - code],Activiteitenoverzicht[Jaar- freq],0))</f>
        <v>0.2</v>
      </c>
      <c r="AF344" s="121"/>
      <c r="AG344" s="122" t="str">
        <f>_xlfn.XLOOKUP(Tabel1[[#This Row],[NLSfB]],OpnameTabel[NL-SfB],OpnameTabel[PPO2],"",0,1)&amp;""</f>
        <v>E160-A</v>
      </c>
      <c r="AH344" s="111">
        <f>IF((LEN(Tabel1[[#This Row],[PPO code 2]])&lt;1),"",_xlfn.XLOOKUP(Tabel1[[#This Row],[PPO code 2]],Activiteitenoverzicht[PO - code],Activiteitenoverzicht[Jaar- freq],0))</f>
        <v>1</v>
      </c>
      <c r="AI344" s="121"/>
      <c r="AJ344" s="122" t="str">
        <f>_xlfn.XLOOKUP(Tabel1[[#This Row],[NLSfB]],OpnameTabel[NL-SfB],OpnameTabel[PPO3],"",0,1)&amp;""</f>
        <v>E170-A</v>
      </c>
      <c r="AK344" s="111">
        <f>IF((LEN(Tabel1[[#This Row],[PPO code 3]])&lt;1),"",_xlfn.XLOOKUP(Tabel1[[#This Row],[PPO code 3]],Activiteitenoverzicht[PO - code],Activiteitenoverzicht[Jaar- freq],0))</f>
        <v>1</v>
      </c>
      <c r="AL344" s="121"/>
      <c r="AM344" s="122" t="str">
        <f>_xlfn.XLOOKUP(Tabel1[[#This Row],[NLSfB]],OpnameTabel[NL-SfB],OpnameTabel[PPO4],"",0,1)&amp;""</f>
        <v/>
      </c>
      <c r="AN344" s="111" t="str">
        <f>IF((LEN(Tabel1[[#This Row],[PPO code 4]])&lt;1),"",_xlfn.XLOOKUP(Tabel1[[#This Row],[PPO code 4]],Activiteitenoverzicht[PO - code],Activiteitenoverzicht[Jaar- freq],0))</f>
        <v/>
      </c>
      <c r="AO344" s="121"/>
      <c r="AP344" s="123">
        <f>IF(ISNUMBER(Tabel1[[#This Row],[Freq 1]]),Tabel1[[#This Row],[Freq 1]]*Tabel1[[#This Row],[Prijs 1]],0)</f>
        <v>0</v>
      </c>
      <c r="AQ344" s="124">
        <f>IF(ISNUMBER(Tabel1[[#This Row],[Freq 2]]),Tabel1[[#This Row],[Freq 2]]*Tabel1[[#This Row],[Prijs 2]],0)</f>
        <v>0</v>
      </c>
      <c r="AR344" s="124">
        <f>IF(ISNUMBER(Tabel1[[#This Row],[Freq 3]]),Tabel1[[#This Row],[Freq 3]]*Tabel1[[#This Row],[Prijs 3]],0)</f>
        <v>0</v>
      </c>
      <c r="AS344" s="124">
        <f>IF(ISNUMBER(Tabel1[[#This Row],[Freq 4]]),Tabel1[[#This Row],[Freq 4]]*Tabel1[[#This Row],[Prijs 4]],0)</f>
        <v>0</v>
      </c>
      <c r="AT344" s="125">
        <f>SUM(Tabel1[[#This Row],[Totaal 1]:[Totaal 4]])</f>
        <v>0</v>
      </c>
    </row>
    <row r="345" spans="1:46" ht="14.25" customHeight="1" x14ac:dyDescent="0.2">
      <c r="A345" s="113">
        <v>4</v>
      </c>
      <c r="B345" s="32" t="s">
        <v>719</v>
      </c>
      <c r="C345" s="111" t="s">
        <v>759</v>
      </c>
      <c r="D345" s="32" t="s">
        <v>721</v>
      </c>
      <c r="E345" s="32">
        <v>1000</v>
      </c>
      <c r="F345" s="32" t="s">
        <v>818</v>
      </c>
      <c r="G345" s="32" t="s">
        <v>122</v>
      </c>
      <c r="H345" s="112" t="str">
        <f>_xlfn.XLOOKUP(Tabel1[[#This Row],[NLSfB]],OpnameTabel[NL-SfB],OpnameTabel[Omschrijving],"",0,1)</f>
        <v>(Hoofd)verdeelinrichting (groepenkast)</v>
      </c>
      <c r="I345" s="32" t="str">
        <f>_xlfn.XLOOKUP(Tabel1[[#This Row],[NLSfB]],OpnameTabel[NL-SfB],OpnameTabel[Categorie],"",0,1)</f>
        <v>Centrale elektrotechnische voorzieningen</v>
      </c>
      <c r="J345" s="32" t="s">
        <v>104</v>
      </c>
      <c r="L345" s="32">
        <v>1</v>
      </c>
      <c r="M345" s="32">
        <v>2005</v>
      </c>
      <c r="N345" s="32" t="s">
        <v>111</v>
      </c>
      <c r="O345" s="32" t="s">
        <v>809</v>
      </c>
      <c r="P345" s="32" t="str">
        <f>_xlfn.XLOOKUP(Tabel1[[#This Row],[NLSfB]],OpnameTabel[NL-SfB],OpnameTabel[Kenmerkvraag 4],"",0,1)&amp;""</f>
        <v>Inom [A]</v>
      </c>
      <c r="Q345" s="33">
        <v>63</v>
      </c>
      <c r="R345" s="33" t="str">
        <f>_xlfn.XLOOKUP(Tabel1[[#This Row],[NLSfB]],OpnameTabel[NL-SfB],OpnameTabel[Kenmerkvraag 5],"",0,1)&amp;""</f>
        <v>Lichtgroepen [stuks]</v>
      </c>
      <c r="S345" s="33">
        <v>11</v>
      </c>
      <c r="T345" s="33" t="str">
        <f>_xlfn.XLOOKUP(Tabel1[[#This Row],[NLSfB]],OpnameTabel[NL-SfB],OpnameTabel[Kenmerkvraag 6],"",0,1)&amp;""</f>
        <v>Krachtgroepen [stuks]</v>
      </c>
      <c r="U345" s="33">
        <v>1</v>
      </c>
      <c r="V345" s="33" t="str">
        <f>_xlfn.XLOOKUP(Tabel1[[#This Row],[NLSfB]],OpnameTabel[NL-SfB],OpnameTabel[Kenmerkvraag 7],"",0,1)&amp;""</f>
        <v>Groepen acht. aardlek [stuks]</v>
      </c>
      <c r="W345" s="33">
        <v>14</v>
      </c>
      <c r="X345" s="33" t="str">
        <f>_xlfn.XLOOKUP(Tabel1[[#This Row],[NLSfB]],OpnameTabel[NL-SfB],OpnameTabel[Kenmerkvraag 8],"",0,1)&amp;""</f>
        <v>Overspanningsbeveiliging</v>
      </c>
      <c r="Y345" s="33" t="s">
        <v>615</v>
      </c>
      <c r="Z345" s="33" t="str">
        <f>_xlfn.XLOOKUP(Tabel1[[#This Row],[NLSfB]],OpnameTabel[NL-SfB],OpnameTabel[Kenmerkvraag 9],"",0,1)&amp;""</f>
        <v/>
      </c>
      <c r="AB345" s="33" t="str">
        <f>_xlfn.XLOOKUP(Tabel1[[#This Row],[NLSfB]],OpnameTabel[NL-SfB],OpnameTabel[Kenmerkvraag 10],"",0,1)&amp;""</f>
        <v/>
      </c>
      <c r="AD345" s="120" t="str">
        <f>_xlfn.XLOOKUP(Tabel1[[#This Row],[NLSfB]],OpnameTabel[NL-SfB],OpnameTabel[PPO1],"",0,1)&amp;""</f>
        <v>E030-A</v>
      </c>
      <c r="AE345" s="112">
        <f>IF((LEN(Tabel1[[#This Row],[PPO code 1]])&lt;1),"",_xlfn.XLOOKUP(Tabel1[[#This Row],[PPO code 1]],Activiteitenoverzicht[PO - code],Activiteitenoverzicht[Jaar- freq],0))</f>
        <v>0.2</v>
      </c>
      <c r="AF345" s="121"/>
      <c r="AG345" s="122" t="str">
        <f>_xlfn.XLOOKUP(Tabel1[[#This Row],[NLSfB]],OpnameTabel[NL-SfB],OpnameTabel[PPO2],"",0,1)&amp;""</f>
        <v>E160-A</v>
      </c>
      <c r="AH345" s="111">
        <f>IF((LEN(Tabel1[[#This Row],[PPO code 2]])&lt;1),"",_xlfn.XLOOKUP(Tabel1[[#This Row],[PPO code 2]],Activiteitenoverzicht[PO - code],Activiteitenoverzicht[Jaar- freq],0))</f>
        <v>1</v>
      </c>
      <c r="AI345" s="121"/>
      <c r="AJ345" s="122" t="str">
        <f>_xlfn.XLOOKUP(Tabel1[[#This Row],[NLSfB]],OpnameTabel[NL-SfB],OpnameTabel[PPO3],"",0,1)&amp;""</f>
        <v>E170-A</v>
      </c>
      <c r="AK345" s="111">
        <f>IF((LEN(Tabel1[[#This Row],[PPO code 3]])&lt;1),"",_xlfn.XLOOKUP(Tabel1[[#This Row],[PPO code 3]],Activiteitenoverzicht[PO - code],Activiteitenoverzicht[Jaar- freq],0))</f>
        <v>1</v>
      </c>
      <c r="AL345" s="121"/>
      <c r="AM345" s="122" t="str">
        <f>_xlfn.XLOOKUP(Tabel1[[#This Row],[NLSfB]],OpnameTabel[NL-SfB],OpnameTabel[PPO4],"",0,1)&amp;""</f>
        <v/>
      </c>
      <c r="AN345" s="111" t="str">
        <f>IF((LEN(Tabel1[[#This Row],[PPO code 4]])&lt;1),"",_xlfn.XLOOKUP(Tabel1[[#This Row],[PPO code 4]],Activiteitenoverzicht[PO - code],Activiteitenoverzicht[Jaar- freq],0))</f>
        <v/>
      </c>
      <c r="AO345" s="121"/>
      <c r="AP345" s="123">
        <f>IF(ISNUMBER(Tabel1[[#This Row],[Freq 1]]),Tabel1[[#This Row],[Freq 1]]*Tabel1[[#This Row],[Prijs 1]],0)</f>
        <v>0</v>
      </c>
      <c r="AQ345" s="124">
        <f>IF(ISNUMBER(Tabel1[[#This Row],[Freq 2]]),Tabel1[[#This Row],[Freq 2]]*Tabel1[[#This Row],[Prijs 2]],0)</f>
        <v>0</v>
      </c>
      <c r="AR345" s="124">
        <f>IF(ISNUMBER(Tabel1[[#This Row],[Freq 3]]),Tabel1[[#This Row],[Freq 3]]*Tabel1[[#This Row],[Prijs 3]],0)</f>
        <v>0</v>
      </c>
      <c r="AS345" s="124">
        <f>IF(ISNUMBER(Tabel1[[#This Row],[Freq 4]]),Tabel1[[#This Row],[Freq 4]]*Tabel1[[#This Row],[Prijs 4]],0)</f>
        <v>0</v>
      </c>
      <c r="AT345" s="125">
        <f>SUM(Tabel1[[#This Row],[Totaal 1]:[Totaal 4]])</f>
        <v>0</v>
      </c>
    </row>
    <row r="346" spans="1:46" ht="14.25" customHeight="1" x14ac:dyDescent="0.2">
      <c r="A346" s="113">
        <v>4</v>
      </c>
      <c r="B346" s="32" t="s">
        <v>719</v>
      </c>
      <c r="C346" s="111" t="s">
        <v>759</v>
      </c>
      <c r="D346" s="32" t="s">
        <v>721</v>
      </c>
      <c r="E346" s="32">
        <v>1000</v>
      </c>
      <c r="F346" s="32" t="s">
        <v>819</v>
      </c>
      <c r="G346" s="32" t="s">
        <v>122</v>
      </c>
      <c r="H346" s="112" t="str">
        <f>_xlfn.XLOOKUP(Tabel1[[#This Row],[NLSfB]],OpnameTabel[NL-SfB],OpnameTabel[Omschrijving],"",0,1)</f>
        <v>(Hoofd)verdeelinrichting (groepenkast)</v>
      </c>
      <c r="I346" s="32" t="str">
        <f>_xlfn.XLOOKUP(Tabel1[[#This Row],[NLSfB]],OpnameTabel[NL-SfB],OpnameTabel[Categorie],"",0,1)</f>
        <v>Centrale elektrotechnische voorzieningen</v>
      </c>
      <c r="J346" s="32" t="s">
        <v>107</v>
      </c>
      <c r="K346" s="32" t="s">
        <v>820</v>
      </c>
      <c r="L346" s="32">
        <v>1</v>
      </c>
      <c r="M346" s="32">
        <v>2005</v>
      </c>
      <c r="N346" s="32" t="s">
        <v>111</v>
      </c>
      <c r="O346" s="32" t="s">
        <v>809</v>
      </c>
      <c r="P346" s="32" t="str">
        <f>_xlfn.XLOOKUP(Tabel1[[#This Row],[NLSfB]],OpnameTabel[NL-SfB],OpnameTabel[Kenmerkvraag 4],"",0,1)&amp;""</f>
        <v>Inom [A]</v>
      </c>
      <c r="Q346" s="33">
        <v>63</v>
      </c>
      <c r="R346" s="33" t="str">
        <f>_xlfn.XLOOKUP(Tabel1[[#This Row],[NLSfB]],OpnameTabel[NL-SfB],OpnameTabel[Kenmerkvraag 5],"",0,1)&amp;""</f>
        <v>Lichtgroepen [stuks]</v>
      </c>
      <c r="S346" s="33">
        <v>25</v>
      </c>
      <c r="T346" s="33" t="str">
        <f>_xlfn.XLOOKUP(Tabel1[[#This Row],[NLSfB]],OpnameTabel[NL-SfB],OpnameTabel[Kenmerkvraag 6],"",0,1)&amp;""</f>
        <v>Krachtgroepen [stuks]</v>
      </c>
      <c r="U346" s="33">
        <v>8</v>
      </c>
      <c r="V346" s="33" t="str">
        <f>_xlfn.XLOOKUP(Tabel1[[#This Row],[NLSfB]],OpnameTabel[NL-SfB],OpnameTabel[Kenmerkvraag 7],"",0,1)&amp;""</f>
        <v>Groepen acht. aardlek [stuks]</v>
      </c>
      <c r="W346" s="33">
        <v>9</v>
      </c>
      <c r="X346" s="33" t="str">
        <f>_xlfn.XLOOKUP(Tabel1[[#This Row],[NLSfB]],OpnameTabel[NL-SfB],OpnameTabel[Kenmerkvraag 8],"",0,1)&amp;""</f>
        <v>Overspanningsbeveiliging</v>
      </c>
      <c r="Y346" s="33" t="s">
        <v>615</v>
      </c>
      <c r="Z346" s="33" t="str">
        <f>_xlfn.XLOOKUP(Tabel1[[#This Row],[NLSfB]],OpnameTabel[NL-SfB],OpnameTabel[Kenmerkvraag 9],"",0,1)&amp;""</f>
        <v/>
      </c>
      <c r="AB346" s="33" t="str">
        <f>_xlfn.XLOOKUP(Tabel1[[#This Row],[NLSfB]],OpnameTabel[NL-SfB],OpnameTabel[Kenmerkvraag 10],"",0,1)&amp;""</f>
        <v/>
      </c>
      <c r="AD346" s="120" t="str">
        <f>_xlfn.XLOOKUP(Tabel1[[#This Row],[NLSfB]],OpnameTabel[NL-SfB],OpnameTabel[PPO1],"",0,1)&amp;""</f>
        <v>E030-A</v>
      </c>
      <c r="AE346" s="112">
        <f>IF((LEN(Tabel1[[#This Row],[PPO code 1]])&lt;1),"",_xlfn.XLOOKUP(Tabel1[[#This Row],[PPO code 1]],Activiteitenoverzicht[PO - code],Activiteitenoverzicht[Jaar- freq],0))</f>
        <v>0.2</v>
      </c>
      <c r="AF346" s="121"/>
      <c r="AG346" s="122" t="str">
        <f>_xlfn.XLOOKUP(Tabel1[[#This Row],[NLSfB]],OpnameTabel[NL-SfB],OpnameTabel[PPO2],"",0,1)&amp;""</f>
        <v>E160-A</v>
      </c>
      <c r="AH346" s="111">
        <f>IF((LEN(Tabel1[[#This Row],[PPO code 2]])&lt;1),"",_xlfn.XLOOKUP(Tabel1[[#This Row],[PPO code 2]],Activiteitenoverzicht[PO - code],Activiteitenoverzicht[Jaar- freq],0))</f>
        <v>1</v>
      </c>
      <c r="AI346" s="121"/>
      <c r="AJ346" s="122" t="str">
        <f>_xlfn.XLOOKUP(Tabel1[[#This Row],[NLSfB]],OpnameTabel[NL-SfB],OpnameTabel[PPO3],"",0,1)&amp;""</f>
        <v>E170-A</v>
      </c>
      <c r="AK346" s="111">
        <f>IF((LEN(Tabel1[[#This Row],[PPO code 3]])&lt;1),"",_xlfn.XLOOKUP(Tabel1[[#This Row],[PPO code 3]],Activiteitenoverzicht[PO - code],Activiteitenoverzicht[Jaar- freq],0))</f>
        <v>1</v>
      </c>
      <c r="AL346" s="121"/>
      <c r="AM346" s="122" t="str">
        <f>_xlfn.XLOOKUP(Tabel1[[#This Row],[NLSfB]],OpnameTabel[NL-SfB],OpnameTabel[PPO4],"",0,1)&amp;""</f>
        <v/>
      </c>
      <c r="AN346" s="111" t="str">
        <f>IF((LEN(Tabel1[[#This Row],[PPO code 4]])&lt;1),"",_xlfn.XLOOKUP(Tabel1[[#This Row],[PPO code 4]],Activiteitenoverzicht[PO - code],Activiteitenoverzicht[Jaar- freq],0))</f>
        <v/>
      </c>
      <c r="AO346" s="121"/>
      <c r="AP346" s="123">
        <f>IF(ISNUMBER(Tabel1[[#This Row],[Freq 1]]),Tabel1[[#This Row],[Freq 1]]*Tabel1[[#This Row],[Prijs 1]],0)</f>
        <v>0</v>
      </c>
      <c r="AQ346" s="124">
        <f>IF(ISNUMBER(Tabel1[[#This Row],[Freq 2]]),Tabel1[[#This Row],[Freq 2]]*Tabel1[[#This Row],[Prijs 2]],0)</f>
        <v>0</v>
      </c>
      <c r="AR346" s="124">
        <f>IF(ISNUMBER(Tabel1[[#This Row],[Freq 3]]),Tabel1[[#This Row],[Freq 3]]*Tabel1[[#This Row],[Prijs 3]],0)</f>
        <v>0</v>
      </c>
      <c r="AS346" s="124">
        <f>IF(ISNUMBER(Tabel1[[#This Row],[Freq 4]]),Tabel1[[#This Row],[Freq 4]]*Tabel1[[#This Row],[Prijs 4]],0)</f>
        <v>0</v>
      </c>
      <c r="AT346" s="125">
        <f>SUM(Tabel1[[#This Row],[Totaal 1]:[Totaal 4]])</f>
        <v>0</v>
      </c>
    </row>
    <row r="347" spans="1:46" ht="14.25" customHeight="1" x14ac:dyDescent="0.2">
      <c r="A347" s="113">
        <v>4</v>
      </c>
      <c r="B347" s="32" t="s">
        <v>719</v>
      </c>
      <c r="C347" s="111" t="s">
        <v>759</v>
      </c>
      <c r="D347" s="32" t="s">
        <v>721</v>
      </c>
      <c r="E347" s="32">
        <v>1000</v>
      </c>
      <c r="F347" s="32" t="s">
        <v>821</v>
      </c>
      <c r="G347" s="32" t="s">
        <v>122</v>
      </c>
      <c r="H347" s="112" t="str">
        <f>_xlfn.XLOOKUP(Tabel1[[#This Row],[NLSfB]],OpnameTabel[NL-SfB],OpnameTabel[Omschrijving],"",0,1)</f>
        <v>(Hoofd)verdeelinrichting (groepenkast)</v>
      </c>
      <c r="I347" s="32" t="str">
        <f>_xlfn.XLOOKUP(Tabel1[[#This Row],[NLSfB]],OpnameTabel[NL-SfB],OpnameTabel[Categorie],"",0,1)</f>
        <v>Centrale elektrotechnische voorzieningen</v>
      </c>
      <c r="J347" s="32" t="s">
        <v>107</v>
      </c>
      <c r="K347" s="32" t="s">
        <v>494</v>
      </c>
      <c r="L347" s="32">
        <v>1</v>
      </c>
      <c r="M347" s="32">
        <v>2005</v>
      </c>
      <c r="N347" s="32" t="s">
        <v>111</v>
      </c>
      <c r="O347" s="32" t="s">
        <v>809</v>
      </c>
      <c r="P347" s="32" t="str">
        <f>_xlfn.XLOOKUP(Tabel1[[#This Row],[NLSfB]],OpnameTabel[NL-SfB],OpnameTabel[Kenmerkvraag 4],"",0,1)&amp;""</f>
        <v>Inom [A]</v>
      </c>
      <c r="Q347" s="33">
        <v>250</v>
      </c>
      <c r="R347" s="33" t="str">
        <f>_xlfn.XLOOKUP(Tabel1[[#This Row],[NLSfB]],OpnameTabel[NL-SfB],OpnameTabel[Kenmerkvraag 5],"",0,1)&amp;""</f>
        <v>Lichtgroepen [stuks]</v>
      </c>
      <c r="S347" s="33">
        <v>2</v>
      </c>
      <c r="T347" s="33" t="str">
        <f>_xlfn.XLOOKUP(Tabel1[[#This Row],[NLSfB]],OpnameTabel[NL-SfB],OpnameTabel[Kenmerkvraag 6],"",0,1)&amp;""</f>
        <v>Krachtgroepen [stuks]</v>
      </c>
      <c r="U347" s="33">
        <v>20</v>
      </c>
      <c r="V347" s="33" t="str">
        <f>_xlfn.XLOOKUP(Tabel1[[#This Row],[NLSfB]],OpnameTabel[NL-SfB],OpnameTabel[Kenmerkvraag 7],"",0,1)&amp;""</f>
        <v>Groepen acht. aardlek [stuks]</v>
      </c>
      <c r="W347" s="33">
        <v>1</v>
      </c>
      <c r="X347" s="33" t="str">
        <f>_xlfn.XLOOKUP(Tabel1[[#This Row],[NLSfB]],OpnameTabel[NL-SfB],OpnameTabel[Kenmerkvraag 8],"",0,1)&amp;""</f>
        <v>Overspanningsbeveiliging</v>
      </c>
      <c r="Y347" s="33" t="s">
        <v>615</v>
      </c>
      <c r="Z347" s="33" t="str">
        <f>_xlfn.XLOOKUP(Tabel1[[#This Row],[NLSfB]],OpnameTabel[NL-SfB],OpnameTabel[Kenmerkvraag 9],"",0,1)&amp;""</f>
        <v/>
      </c>
      <c r="AB347" s="33" t="str">
        <f>_xlfn.XLOOKUP(Tabel1[[#This Row],[NLSfB]],OpnameTabel[NL-SfB],OpnameTabel[Kenmerkvraag 10],"",0,1)&amp;""</f>
        <v/>
      </c>
      <c r="AD347" s="120" t="str">
        <f>_xlfn.XLOOKUP(Tabel1[[#This Row],[NLSfB]],OpnameTabel[NL-SfB],OpnameTabel[PPO1],"",0,1)&amp;""</f>
        <v>E030-A</v>
      </c>
      <c r="AE347" s="112">
        <f>IF((LEN(Tabel1[[#This Row],[PPO code 1]])&lt;1),"",_xlfn.XLOOKUP(Tabel1[[#This Row],[PPO code 1]],Activiteitenoverzicht[PO - code],Activiteitenoverzicht[Jaar- freq],0))</f>
        <v>0.2</v>
      </c>
      <c r="AF347" s="121"/>
      <c r="AG347" s="122" t="str">
        <f>_xlfn.XLOOKUP(Tabel1[[#This Row],[NLSfB]],OpnameTabel[NL-SfB],OpnameTabel[PPO2],"",0,1)&amp;""</f>
        <v>E160-A</v>
      </c>
      <c r="AH347" s="111">
        <f>IF((LEN(Tabel1[[#This Row],[PPO code 2]])&lt;1),"",_xlfn.XLOOKUP(Tabel1[[#This Row],[PPO code 2]],Activiteitenoverzicht[PO - code],Activiteitenoverzicht[Jaar- freq],0))</f>
        <v>1</v>
      </c>
      <c r="AI347" s="121"/>
      <c r="AJ347" s="122" t="str">
        <f>_xlfn.XLOOKUP(Tabel1[[#This Row],[NLSfB]],OpnameTabel[NL-SfB],OpnameTabel[PPO3],"",0,1)&amp;""</f>
        <v>E170-A</v>
      </c>
      <c r="AK347" s="111">
        <f>IF((LEN(Tabel1[[#This Row],[PPO code 3]])&lt;1),"",_xlfn.XLOOKUP(Tabel1[[#This Row],[PPO code 3]],Activiteitenoverzicht[PO - code],Activiteitenoverzicht[Jaar- freq],0))</f>
        <v>1</v>
      </c>
      <c r="AL347" s="121"/>
      <c r="AM347" s="122" t="str">
        <f>_xlfn.XLOOKUP(Tabel1[[#This Row],[NLSfB]],OpnameTabel[NL-SfB],OpnameTabel[PPO4],"",0,1)&amp;""</f>
        <v/>
      </c>
      <c r="AN347" s="111" t="str">
        <f>IF((LEN(Tabel1[[#This Row],[PPO code 4]])&lt;1),"",_xlfn.XLOOKUP(Tabel1[[#This Row],[PPO code 4]],Activiteitenoverzicht[PO - code],Activiteitenoverzicht[Jaar- freq],0))</f>
        <v/>
      </c>
      <c r="AO347" s="121"/>
      <c r="AP347" s="123">
        <f>IF(ISNUMBER(Tabel1[[#This Row],[Freq 1]]),Tabel1[[#This Row],[Freq 1]]*Tabel1[[#This Row],[Prijs 1]],0)</f>
        <v>0</v>
      </c>
      <c r="AQ347" s="124">
        <f>IF(ISNUMBER(Tabel1[[#This Row],[Freq 2]]),Tabel1[[#This Row],[Freq 2]]*Tabel1[[#This Row],[Prijs 2]],0)</f>
        <v>0</v>
      </c>
      <c r="AR347" s="124">
        <f>IF(ISNUMBER(Tabel1[[#This Row],[Freq 3]]),Tabel1[[#This Row],[Freq 3]]*Tabel1[[#This Row],[Prijs 3]],0)</f>
        <v>0</v>
      </c>
      <c r="AS347" s="124">
        <f>IF(ISNUMBER(Tabel1[[#This Row],[Freq 4]]),Tabel1[[#This Row],[Freq 4]]*Tabel1[[#This Row],[Prijs 4]],0)</f>
        <v>0</v>
      </c>
      <c r="AT347" s="125">
        <f>SUM(Tabel1[[#This Row],[Totaal 1]:[Totaal 4]])</f>
        <v>0</v>
      </c>
    </row>
    <row r="348" spans="1:46" ht="14.25" customHeight="1" x14ac:dyDescent="0.2">
      <c r="A348" s="113">
        <v>4</v>
      </c>
      <c r="B348" s="32" t="s">
        <v>719</v>
      </c>
      <c r="C348" s="111" t="s">
        <v>759</v>
      </c>
      <c r="D348" s="32" t="s">
        <v>721</v>
      </c>
      <c r="E348" s="32">
        <v>1000</v>
      </c>
      <c r="F348" s="32" t="s">
        <v>822</v>
      </c>
      <c r="G348" s="32" t="s">
        <v>79</v>
      </c>
      <c r="H348" s="112" t="str">
        <f>_xlfn.XLOOKUP(Tabel1[[#This Row],[NLSfB]],OpnameTabel[NL-SfB],OpnameTabel[Omschrijving],"",0,1)</f>
        <v>Elektrische boiler</v>
      </c>
      <c r="I348" s="32" t="str">
        <f>_xlfn.XLOOKUP(Tabel1[[#This Row],[NLSfB]],OpnameTabel[NL-SfB],OpnameTabel[Categorie],"",0,1)</f>
        <v>Water</v>
      </c>
      <c r="J348" s="32" t="s">
        <v>796</v>
      </c>
      <c r="L348" s="32">
        <v>1</v>
      </c>
      <c r="M348" s="32">
        <v>2005</v>
      </c>
      <c r="N348" s="32" t="s">
        <v>81</v>
      </c>
      <c r="O348" s="32" t="s">
        <v>82</v>
      </c>
      <c r="P348" s="32" t="str">
        <f>_xlfn.XLOOKUP(Tabel1[[#This Row],[NLSfB]],OpnameTabel[NL-SfB],OpnameTabel[Kenmerkvraag 4],"",0,1)&amp;""</f>
        <v>Inhoud [L]</v>
      </c>
      <c r="Q348" s="33">
        <v>10</v>
      </c>
      <c r="R348" s="33" t="str">
        <f>_xlfn.XLOOKUP(Tabel1[[#This Row],[NLSfB]],OpnameTabel[NL-SfB],OpnameTabel[Kenmerkvraag 5],"",0,1)&amp;""</f>
        <v>Vermogen [kW]</v>
      </c>
      <c r="S348" s="33">
        <v>2.2000000000000002</v>
      </c>
      <c r="T348" s="33" t="str">
        <f>_xlfn.XLOOKUP(Tabel1[[#This Row],[NLSfB]],OpnameTabel[NL-SfB],OpnameTabel[Kenmerkvraag 6],"",0,1)&amp;""</f>
        <v/>
      </c>
      <c r="V348" s="33" t="str">
        <f>_xlfn.XLOOKUP(Tabel1[[#This Row],[NLSfB]],OpnameTabel[NL-SfB],OpnameTabel[Kenmerkvraag 7],"",0,1)&amp;""</f>
        <v/>
      </c>
      <c r="X348" s="33" t="str">
        <f>_xlfn.XLOOKUP(Tabel1[[#This Row],[NLSfB]],OpnameTabel[NL-SfB],OpnameTabel[Kenmerkvraag 8],"",0,1)&amp;""</f>
        <v/>
      </c>
      <c r="Z348" s="33" t="str">
        <f>_xlfn.XLOOKUP(Tabel1[[#This Row],[NLSfB]],OpnameTabel[NL-SfB],OpnameTabel[Kenmerkvraag 9],"",0,1)&amp;""</f>
        <v/>
      </c>
      <c r="AB348" s="33" t="str">
        <f>_xlfn.XLOOKUP(Tabel1[[#This Row],[NLSfB]],OpnameTabel[NL-SfB],OpnameTabel[Kenmerkvraag 10],"",0,1)&amp;""</f>
        <v/>
      </c>
      <c r="AD348" s="120" t="str">
        <f>_xlfn.XLOOKUP(Tabel1[[#This Row],[NLSfB]],OpnameTabel[NL-SfB],OpnameTabel[PPO1],"",0,1)&amp;""</f>
        <v>WTR030-A</v>
      </c>
      <c r="AE348" s="112">
        <f>IF((LEN(Tabel1[[#This Row],[PPO code 1]])&lt;1),"",_xlfn.XLOOKUP(Tabel1[[#This Row],[PPO code 1]],Activiteitenoverzicht[PO - code],Activiteitenoverzicht[Jaar- freq],0))</f>
        <v>1</v>
      </c>
      <c r="AF348" s="121"/>
      <c r="AG348" s="122" t="str">
        <f>_xlfn.XLOOKUP(Tabel1[[#This Row],[NLSfB]],OpnameTabel[NL-SfB],OpnameTabel[PPO2],"",0,1)&amp;""</f>
        <v/>
      </c>
      <c r="AH348" s="111" t="str">
        <f>IF((LEN(Tabel1[[#This Row],[PPO code 2]])&lt;1),"",_xlfn.XLOOKUP(Tabel1[[#This Row],[PPO code 2]],Activiteitenoverzicht[PO - code],Activiteitenoverzicht[Jaar- freq],0))</f>
        <v/>
      </c>
      <c r="AI348" s="121"/>
      <c r="AJ348" s="122" t="str">
        <f>_xlfn.XLOOKUP(Tabel1[[#This Row],[NLSfB]],OpnameTabel[NL-SfB],OpnameTabel[PPO3],"",0,1)&amp;""</f>
        <v/>
      </c>
      <c r="AK348" s="111" t="str">
        <f>IF((LEN(Tabel1[[#This Row],[PPO code 3]])&lt;1),"",_xlfn.XLOOKUP(Tabel1[[#This Row],[PPO code 3]],Activiteitenoverzicht[PO - code],Activiteitenoverzicht[Jaar- freq],0))</f>
        <v/>
      </c>
      <c r="AL348" s="121"/>
      <c r="AM348" s="122" t="str">
        <f>_xlfn.XLOOKUP(Tabel1[[#This Row],[NLSfB]],OpnameTabel[NL-SfB],OpnameTabel[PPO4],"",0,1)&amp;""</f>
        <v/>
      </c>
      <c r="AN348" s="111" t="str">
        <f>IF((LEN(Tabel1[[#This Row],[PPO code 4]])&lt;1),"",_xlfn.XLOOKUP(Tabel1[[#This Row],[PPO code 4]],Activiteitenoverzicht[PO - code],Activiteitenoverzicht[Jaar- freq],0))</f>
        <v/>
      </c>
      <c r="AO348" s="121"/>
      <c r="AP348" s="123">
        <f>IF(ISNUMBER(Tabel1[[#This Row],[Freq 1]]),Tabel1[[#This Row],[Freq 1]]*Tabel1[[#This Row],[Prijs 1]],0)</f>
        <v>0</v>
      </c>
      <c r="AQ348" s="124">
        <f>IF(ISNUMBER(Tabel1[[#This Row],[Freq 2]]),Tabel1[[#This Row],[Freq 2]]*Tabel1[[#This Row],[Prijs 2]],0)</f>
        <v>0</v>
      </c>
      <c r="AR348" s="124">
        <f>IF(ISNUMBER(Tabel1[[#This Row],[Freq 3]]),Tabel1[[#This Row],[Freq 3]]*Tabel1[[#This Row],[Prijs 3]],0)</f>
        <v>0</v>
      </c>
      <c r="AS348" s="124">
        <f>IF(ISNUMBER(Tabel1[[#This Row],[Freq 4]]),Tabel1[[#This Row],[Freq 4]]*Tabel1[[#This Row],[Prijs 4]],0)</f>
        <v>0</v>
      </c>
      <c r="AT348" s="125">
        <f>SUM(Tabel1[[#This Row],[Totaal 1]:[Totaal 4]])</f>
        <v>0</v>
      </c>
    </row>
    <row r="349" spans="1:46" ht="14.25" customHeight="1" x14ac:dyDescent="0.2">
      <c r="A349" s="113">
        <v>4</v>
      </c>
      <c r="B349" s="32" t="s">
        <v>719</v>
      </c>
      <c r="C349" s="111" t="s">
        <v>759</v>
      </c>
      <c r="D349" s="32" t="s">
        <v>721</v>
      </c>
      <c r="E349" s="32">
        <v>1000</v>
      </c>
      <c r="F349" s="32" t="s">
        <v>823</v>
      </c>
      <c r="G349" s="32" t="s">
        <v>122</v>
      </c>
      <c r="H349" s="112" t="str">
        <f>_xlfn.XLOOKUP(Tabel1[[#This Row],[NLSfB]],OpnameTabel[NL-SfB],OpnameTabel[Omschrijving],"",0,1)</f>
        <v>(Hoofd)verdeelinrichting (groepenkast)</v>
      </c>
      <c r="I349" s="32" t="str">
        <f>_xlfn.XLOOKUP(Tabel1[[#This Row],[NLSfB]],OpnameTabel[NL-SfB],OpnameTabel[Categorie],"",0,1)</f>
        <v>Centrale elektrotechnische voorzieningen</v>
      </c>
      <c r="J349" s="32" t="s">
        <v>107</v>
      </c>
      <c r="K349" s="32" t="s">
        <v>824</v>
      </c>
      <c r="L349" s="32">
        <v>1</v>
      </c>
      <c r="M349" s="32">
        <v>2005</v>
      </c>
      <c r="N349" s="32" t="s">
        <v>111</v>
      </c>
      <c r="O349" s="32" t="s">
        <v>809</v>
      </c>
      <c r="P349" s="32" t="str">
        <f>_xlfn.XLOOKUP(Tabel1[[#This Row],[NLSfB]],OpnameTabel[NL-SfB],OpnameTabel[Kenmerkvraag 4],"",0,1)&amp;""</f>
        <v>Inom [A]</v>
      </c>
      <c r="Q349" s="33">
        <v>63</v>
      </c>
      <c r="R349" s="33" t="str">
        <f>_xlfn.XLOOKUP(Tabel1[[#This Row],[NLSfB]],OpnameTabel[NL-SfB],OpnameTabel[Kenmerkvraag 5],"",0,1)&amp;""</f>
        <v>Lichtgroepen [stuks]</v>
      </c>
      <c r="S349" s="33">
        <v>19</v>
      </c>
      <c r="T349" s="33" t="str">
        <f>_xlfn.XLOOKUP(Tabel1[[#This Row],[NLSfB]],OpnameTabel[NL-SfB],OpnameTabel[Kenmerkvraag 6],"",0,1)&amp;""</f>
        <v>Krachtgroepen [stuks]</v>
      </c>
      <c r="U349" s="33">
        <v>9</v>
      </c>
      <c r="V349" s="33" t="str">
        <f>_xlfn.XLOOKUP(Tabel1[[#This Row],[NLSfB]],OpnameTabel[NL-SfB],OpnameTabel[Kenmerkvraag 7],"",0,1)&amp;""</f>
        <v>Groepen acht. aardlek [stuks]</v>
      </c>
      <c r="W349" s="33">
        <v>8</v>
      </c>
      <c r="X349" s="33" t="str">
        <f>_xlfn.XLOOKUP(Tabel1[[#This Row],[NLSfB]],OpnameTabel[NL-SfB],OpnameTabel[Kenmerkvraag 8],"",0,1)&amp;""</f>
        <v>Overspanningsbeveiliging</v>
      </c>
      <c r="Y349" s="33" t="s">
        <v>615</v>
      </c>
      <c r="Z349" s="33" t="str">
        <f>_xlfn.XLOOKUP(Tabel1[[#This Row],[NLSfB]],OpnameTabel[NL-SfB],OpnameTabel[Kenmerkvraag 9],"",0,1)&amp;""</f>
        <v/>
      </c>
      <c r="AB349" s="33" t="str">
        <f>_xlfn.XLOOKUP(Tabel1[[#This Row],[NLSfB]],OpnameTabel[NL-SfB],OpnameTabel[Kenmerkvraag 10],"",0,1)&amp;""</f>
        <v/>
      </c>
      <c r="AD349" s="120" t="str">
        <f>_xlfn.XLOOKUP(Tabel1[[#This Row],[NLSfB]],OpnameTabel[NL-SfB],OpnameTabel[PPO1],"",0,1)&amp;""</f>
        <v>E030-A</v>
      </c>
      <c r="AE349" s="112">
        <f>IF((LEN(Tabel1[[#This Row],[PPO code 1]])&lt;1),"",_xlfn.XLOOKUP(Tabel1[[#This Row],[PPO code 1]],Activiteitenoverzicht[PO - code],Activiteitenoverzicht[Jaar- freq],0))</f>
        <v>0.2</v>
      </c>
      <c r="AF349" s="121"/>
      <c r="AG349" s="122" t="str">
        <f>_xlfn.XLOOKUP(Tabel1[[#This Row],[NLSfB]],OpnameTabel[NL-SfB],OpnameTabel[PPO2],"",0,1)&amp;""</f>
        <v>E160-A</v>
      </c>
      <c r="AH349" s="111">
        <f>IF((LEN(Tabel1[[#This Row],[PPO code 2]])&lt;1),"",_xlfn.XLOOKUP(Tabel1[[#This Row],[PPO code 2]],Activiteitenoverzicht[PO - code],Activiteitenoverzicht[Jaar- freq],0))</f>
        <v>1</v>
      </c>
      <c r="AI349" s="121"/>
      <c r="AJ349" s="122" t="str">
        <f>_xlfn.XLOOKUP(Tabel1[[#This Row],[NLSfB]],OpnameTabel[NL-SfB],OpnameTabel[PPO3],"",0,1)&amp;""</f>
        <v>E170-A</v>
      </c>
      <c r="AK349" s="111">
        <f>IF((LEN(Tabel1[[#This Row],[PPO code 3]])&lt;1),"",_xlfn.XLOOKUP(Tabel1[[#This Row],[PPO code 3]],Activiteitenoverzicht[PO - code],Activiteitenoverzicht[Jaar- freq],0))</f>
        <v>1</v>
      </c>
      <c r="AL349" s="121"/>
      <c r="AM349" s="122" t="str">
        <f>_xlfn.XLOOKUP(Tabel1[[#This Row],[NLSfB]],OpnameTabel[NL-SfB],OpnameTabel[PPO4],"",0,1)&amp;""</f>
        <v/>
      </c>
      <c r="AN349" s="111" t="str">
        <f>IF((LEN(Tabel1[[#This Row],[PPO code 4]])&lt;1),"",_xlfn.XLOOKUP(Tabel1[[#This Row],[PPO code 4]],Activiteitenoverzicht[PO - code],Activiteitenoverzicht[Jaar- freq],0))</f>
        <v/>
      </c>
      <c r="AO349" s="121"/>
      <c r="AP349" s="123">
        <f>IF(ISNUMBER(Tabel1[[#This Row],[Freq 1]]),Tabel1[[#This Row],[Freq 1]]*Tabel1[[#This Row],[Prijs 1]],0)</f>
        <v>0</v>
      </c>
      <c r="AQ349" s="124">
        <f>IF(ISNUMBER(Tabel1[[#This Row],[Freq 2]]),Tabel1[[#This Row],[Freq 2]]*Tabel1[[#This Row],[Prijs 2]],0)</f>
        <v>0</v>
      </c>
      <c r="AR349" s="124">
        <f>IF(ISNUMBER(Tabel1[[#This Row],[Freq 3]]),Tabel1[[#This Row],[Freq 3]]*Tabel1[[#This Row],[Prijs 3]],0)</f>
        <v>0</v>
      </c>
      <c r="AS349" s="124">
        <f>IF(ISNUMBER(Tabel1[[#This Row],[Freq 4]]),Tabel1[[#This Row],[Freq 4]]*Tabel1[[#This Row],[Prijs 4]],0)</f>
        <v>0</v>
      </c>
      <c r="AT349" s="125">
        <f>SUM(Tabel1[[#This Row],[Totaal 1]:[Totaal 4]])</f>
        <v>0</v>
      </c>
    </row>
    <row r="350" spans="1:46" ht="14.25" customHeight="1" x14ac:dyDescent="0.2">
      <c r="A350" s="113">
        <v>4</v>
      </c>
      <c r="B350" s="32" t="s">
        <v>719</v>
      </c>
      <c r="C350" s="111" t="s">
        <v>759</v>
      </c>
      <c r="D350" s="32" t="s">
        <v>721</v>
      </c>
      <c r="E350" s="32">
        <v>1000</v>
      </c>
      <c r="F350" s="32" t="s">
        <v>825</v>
      </c>
      <c r="G350" s="32" t="s">
        <v>189</v>
      </c>
      <c r="H350" s="112" t="str">
        <f>_xlfn.XLOOKUP(Tabel1[[#This Row],[NLSfB]],OpnameTabel[NL-SfB],OpnameTabel[Omschrijving],"",0,1)</f>
        <v>Noodverlichtingsarmaturen decentraal (met accu)</v>
      </c>
      <c r="I350" s="32" t="str">
        <f>_xlfn.XLOOKUP(Tabel1[[#This Row],[NLSfB]],OpnameTabel[NL-SfB],OpnameTabel[Categorie],"",0,1)</f>
        <v>Verlichting</v>
      </c>
      <c r="J350" s="32" t="s">
        <v>107</v>
      </c>
      <c r="L350" s="32">
        <v>28</v>
      </c>
      <c r="M350" s="32">
        <v>2005</v>
      </c>
      <c r="N350" s="32" t="s">
        <v>77</v>
      </c>
      <c r="O350" s="32" t="s">
        <v>77</v>
      </c>
      <c r="P350" s="32" t="str">
        <f>_xlfn.XLOOKUP(Tabel1[[#This Row],[NLSfB]],OpnameTabel[NL-SfB],OpnameTabel[Kenmerkvraag 4],"",0,1)&amp;""</f>
        <v>Lichtbron</v>
      </c>
      <c r="Q350" s="33" t="s">
        <v>518</v>
      </c>
      <c r="R350" s="33" t="str">
        <f>_xlfn.XLOOKUP(Tabel1[[#This Row],[NLSfB]],OpnameTabel[NL-SfB],OpnameTabel[Kenmerkvraag 5],"",0,1)&amp;""</f>
        <v>Aantal accupakketten in armatuur</v>
      </c>
      <c r="S350" s="33" t="s">
        <v>77</v>
      </c>
      <c r="T350" s="33" t="str">
        <f>_xlfn.XLOOKUP(Tabel1[[#This Row],[NLSfB]],OpnameTabel[NL-SfB],OpnameTabel[Kenmerkvraag 6],"",0,1)&amp;""</f>
        <v/>
      </c>
      <c r="V350" s="33" t="str">
        <f>_xlfn.XLOOKUP(Tabel1[[#This Row],[NLSfB]],OpnameTabel[NL-SfB],OpnameTabel[Kenmerkvraag 7],"",0,1)&amp;""</f>
        <v/>
      </c>
      <c r="X350" s="33" t="str">
        <f>_xlfn.XLOOKUP(Tabel1[[#This Row],[NLSfB]],OpnameTabel[NL-SfB],OpnameTabel[Kenmerkvraag 8],"",0,1)&amp;""</f>
        <v/>
      </c>
      <c r="Z350" s="33" t="str">
        <f>_xlfn.XLOOKUP(Tabel1[[#This Row],[NLSfB]],OpnameTabel[NL-SfB],OpnameTabel[Kenmerkvraag 9],"",0,1)&amp;""</f>
        <v/>
      </c>
      <c r="AB350" s="33" t="str">
        <f>_xlfn.XLOOKUP(Tabel1[[#This Row],[NLSfB]],OpnameTabel[NL-SfB],OpnameTabel[Kenmerkvraag 10],"",0,1)&amp;""</f>
        <v/>
      </c>
      <c r="AD350" s="120" t="str">
        <f>_xlfn.XLOOKUP(Tabel1[[#This Row],[NLSfB]],OpnameTabel[NL-SfB],OpnameTabel[PPO1],"",0,1)&amp;""</f>
        <v>LCHT040-A</v>
      </c>
      <c r="AE350" s="112">
        <f>IF((LEN(Tabel1[[#This Row],[PPO code 1]])&lt;1),"",_xlfn.XLOOKUP(Tabel1[[#This Row],[PPO code 1]],Activiteitenoverzicht[PO - code],Activiteitenoverzicht[Jaar- freq],0))</f>
        <v>1</v>
      </c>
      <c r="AF350" s="121"/>
      <c r="AG350" s="122" t="str">
        <f>_xlfn.XLOOKUP(Tabel1[[#This Row],[NLSfB]],OpnameTabel[NL-SfB],OpnameTabel[PPO2],"",0,1)&amp;""</f>
        <v/>
      </c>
      <c r="AH350" s="111" t="str">
        <f>IF((LEN(Tabel1[[#This Row],[PPO code 2]])&lt;1),"",_xlfn.XLOOKUP(Tabel1[[#This Row],[PPO code 2]],Activiteitenoverzicht[PO - code],Activiteitenoverzicht[Jaar- freq],0))</f>
        <v/>
      </c>
      <c r="AI350" s="121"/>
      <c r="AJ350" s="122" t="str">
        <f>_xlfn.XLOOKUP(Tabel1[[#This Row],[NLSfB]],OpnameTabel[NL-SfB],OpnameTabel[PPO3],"",0,1)&amp;""</f>
        <v/>
      </c>
      <c r="AK350" s="111" t="str">
        <f>IF((LEN(Tabel1[[#This Row],[PPO code 3]])&lt;1),"",_xlfn.XLOOKUP(Tabel1[[#This Row],[PPO code 3]],Activiteitenoverzicht[PO - code],Activiteitenoverzicht[Jaar- freq],0))</f>
        <v/>
      </c>
      <c r="AL350" s="121"/>
      <c r="AM350" s="122" t="str">
        <f>_xlfn.XLOOKUP(Tabel1[[#This Row],[NLSfB]],OpnameTabel[NL-SfB],OpnameTabel[PPO4],"",0,1)&amp;""</f>
        <v/>
      </c>
      <c r="AN350" s="111" t="str">
        <f>IF((LEN(Tabel1[[#This Row],[PPO code 4]])&lt;1),"",_xlfn.XLOOKUP(Tabel1[[#This Row],[PPO code 4]],Activiteitenoverzicht[PO - code],Activiteitenoverzicht[Jaar- freq],0))</f>
        <v/>
      </c>
      <c r="AO350" s="121"/>
      <c r="AP350" s="123">
        <f>IF(ISNUMBER(Tabel1[[#This Row],[Freq 1]]),Tabel1[[#This Row],[Freq 1]]*Tabel1[[#This Row],[Prijs 1]],0)</f>
        <v>0</v>
      </c>
      <c r="AQ350" s="124">
        <f>IF(ISNUMBER(Tabel1[[#This Row],[Freq 2]]),Tabel1[[#This Row],[Freq 2]]*Tabel1[[#This Row],[Prijs 2]],0)</f>
        <v>0</v>
      </c>
      <c r="AR350" s="124">
        <f>IF(ISNUMBER(Tabel1[[#This Row],[Freq 3]]),Tabel1[[#This Row],[Freq 3]]*Tabel1[[#This Row],[Prijs 3]],0)</f>
        <v>0</v>
      </c>
      <c r="AS350" s="124">
        <f>IF(ISNUMBER(Tabel1[[#This Row],[Freq 4]]),Tabel1[[#This Row],[Freq 4]]*Tabel1[[#This Row],[Prijs 4]],0)</f>
        <v>0</v>
      </c>
      <c r="AT350" s="125">
        <f>SUM(Tabel1[[#This Row],[Totaal 1]:[Totaal 4]])</f>
        <v>0</v>
      </c>
    </row>
    <row r="351" spans="1:46" ht="14.25" customHeight="1" x14ac:dyDescent="0.2">
      <c r="A351" s="113">
        <v>4</v>
      </c>
      <c r="B351" s="32" t="s">
        <v>719</v>
      </c>
      <c r="C351" s="111" t="s">
        <v>759</v>
      </c>
      <c r="D351" s="32" t="s">
        <v>721</v>
      </c>
      <c r="E351" s="32">
        <v>1000</v>
      </c>
      <c r="F351" s="32" t="s">
        <v>826</v>
      </c>
      <c r="G351" s="32" t="s">
        <v>189</v>
      </c>
      <c r="H351" s="112" t="str">
        <f>_xlfn.XLOOKUP(Tabel1[[#This Row],[NLSfB]],OpnameTabel[NL-SfB],OpnameTabel[Omschrijving],"",0,1)</f>
        <v>Noodverlichtingsarmaturen decentraal (met accu)</v>
      </c>
      <c r="I351" s="32" t="str">
        <f>_xlfn.XLOOKUP(Tabel1[[#This Row],[NLSfB]],OpnameTabel[NL-SfB],OpnameTabel[Categorie],"",0,1)</f>
        <v>Verlichting</v>
      </c>
      <c r="J351" s="32" t="s">
        <v>827</v>
      </c>
      <c r="L351" s="32">
        <v>16</v>
      </c>
      <c r="M351" s="32">
        <v>2005</v>
      </c>
      <c r="N351" s="32" t="s">
        <v>77</v>
      </c>
      <c r="O351" s="32" t="s">
        <v>77</v>
      </c>
      <c r="P351" s="32" t="str">
        <f>_xlfn.XLOOKUP(Tabel1[[#This Row],[NLSfB]],OpnameTabel[NL-SfB],OpnameTabel[Kenmerkvraag 4],"",0,1)&amp;""</f>
        <v>Lichtbron</v>
      </c>
      <c r="Q351" s="33" t="s">
        <v>518</v>
      </c>
      <c r="R351" s="33" t="str">
        <f>_xlfn.XLOOKUP(Tabel1[[#This Row],[NLSfB]],OpnameTabel[NL-SfB],OpnameTabel[Kenmerkvraag 5],"",0,1)&amp;""</f>
        <v>Aantal accupakketten in armatuur</v>
      </c>
      <c r="S351" s="33" t="s">
        <v>77</v>
      </c>
      <c r="T351" s="33" t="str">
        <f>_xlfn.XLOOKUP(Tabel1[[#This Row],[NLSfB]],OpnameTabel[NL-SfB],OpnameTabel[Kenmerkvraag 6],"",0,1)&amp;""</f>
        <v/>
      </c>
      <c r="V351" s="33" t="str">
        <f>_xlfn.XLOOKUP(Tabel1[[#This Row],[NLSfB]],OpnameTabel[NL-SfB],OpnameTabel[Kenmerkvraag 7],"",0,1)&amp;""</f>
        <v/>
      </c>
      <c r="X351" s="33" t="str">
        <f>_xlfn.XLOOKUP(Tabel1[[#This Row],[NLSfB]],OpnameTabel[NL-SfB],OpnameTabel[Kenmerkvraag 8],"",0,1)&amp;""</f>
        <v/>
      </c>
      <c r="Z351" s="33" t="str">
        <f>_xlfn.XLOOKUP(Tabel1[[#This Row],[NLSfB]],OpnameTabel[NL-SfB],OpnameTabel[Kenmerkvraag 9],"",0,1)&amp;""</f>
        <v/>
      </c>
      <c r="AB351" s="33" t="str">
        <f>_xlfn.XLOOKUP(Tabel1[[#This Row],[NLSfB]],OpnameTabel[NL-SfB],OpnameTabel[Kenmerkvraag 10],"",0,1)&amp;""</f>
        <v/>
      </c>
      <c r="AD351" s="120" t="str">
        <f>_xlfn.XLOOKUP(Tabel1[[#This Row],[NLSfB]],OpnameTabel[NL-SfB],OpnameTabel[PPO1],"",0,1)&amp;""</f>
        <v>LCHT040-A</v>
      </c>
      <c r="AE351" s="112">
        <f>IF((LEN(Tabel1[[#This Row],[PPO code 1]])&lt;1),"",_xlfn.XLOOKUP(Tabel1[[#This Row],[PPO code 1]],Activiteitenoverzicht[PO - code],Activiteitenoverzicht[Jaar- freq],0))</f>
        <v>1</v>
      </c>
      <c r="AF351" s="121"/>
      <c r="AG351" s="122" t="str">
        <f>_xlfn.XLOOKUP(Tabel1[[#This Row],[NLSfB]],OpnameTabel[NL-SfB],OpnameTabel[PPO2],"",0,1)&amp;""</f>
        <v/>
      </c>
      <c r="AH351" s="111" t="str">
        <f>IF((LEN(Tabel1[[#This Row],[PPO code 2]])&lt;1),"",_xlfn.XLOOKUP(Tabel1[[#This Row],[PPO code 2]],Activiteitenoverzicht[PO - code],Activiteitenoverzicht[Jaar- freq],0))</f>
        <v/>
      </c>
      <c r="AI351" s="121"/>
      <c r="AJ351" s="122" t="str">
        <f>_xlfn.XLOOKUP(Tabel1[[#This Row],[NLSfB]],OpnameTabel[NL-SfB],OpnameTabel[PPO3],"",0,1)&amp;""</f>
        <v/>
      </c>
      <c r="AK351" s="111" t="str">
        <f>IF((LEN(Tabel1[[#This Row],[PPO code 3]])&lt;1),"",_xlfn.XLOOKUP(Tabel1[[#This Row],[PPO code 3]],Activiteitenoverzicht[PO - code],Activiteitenoverzicht[Jaar- freq],0))</f>
        <v/>
      </c>
      <c r="AL351" s="121"/>
      <c r="AM351" s="122" t="str">
        <f>_xlfn.XLOOKUP(Tabel1[[#This Row],[NLSfB]],OpnameTabel[NL-SfB],OpnameTabel[PPO4],"",0,1)&amp;""</f>
        <v/>
      </c>
      <c r="AN351" s="111" t="str">
        <f>IF((LEN(Tabel1[[#This Row],[PPO code 4]])&lt;1),"",_xlfn.XLOOKUP(Tabel1[[#This Row],[PPO code 4]],Activiteitenoverzicht[PO - code],Activiteitenoverzicht[Jaar- freq],0))</f>
        <v/>
      </c>
      <c r="AO351" s="121"/>
      <c r="AP351" s="123">
        <f>IF(ISNUMBER(Tabel1[[#This Row],[Freq 1]]),Tabel1[[#This Row],[Freq 1]]*Tabel1[[#This Row],[Prijs 1]],0)</f>
        <v>0</v>
      </c>
      <c r="AQ351" s="124">
        <f>IF(ISNUMBER(Tabel1[[#This Row],[Freq 2]]),Tabel1[[#This Row],[Freq 2]]*Tabel1[[#This Row],[Prijs 2]],0)</f>
        <v>0</v>
      </c>
      <c r="AR351" s="124">
        <f>IF(ISNUMBER(Tabel1[[#This Row],[Freq 3]]),Tabel1[[#This Row],[Freq 3]]*Tabel1[[#This Row],[Prijs 3]],0)</f>
        <v>0</v>
      </c>
      <c r="AS351" s="124">
        <f>IF(ISNUMBER(Tabel1[[#This Row],[Freq 4]]),Tabel1[[#This Row],[Freq 4]]*Tabel1[[#This Row],[Prijs 4]],0)</f>
        <v>0</v>
      </c>
      <c r="AT351" s="125">
        <f>SUM(Tabel1[[#This Row],[Totaal 1]:[Totaal 4]])</f>
        <v>0</v>
      </c>
    </row>
    <row r="352" spans="1:46" ht="14.25" customHeight="1" x14ac:dyDescent="0.2">
      <c r="A352" s="113">
        <v>4</v>
      </c>
      <c r="B352" s="32" t="s">
        <v>719</v>
      </c>
      <c r="C352" s="111" t="s">
        <v>759</v>
      </c>
      <c r="D352" s="32" t="s">
        <v>721</v>
      </c>
      <c r="E352" s="32">
        <v>1000</v>
      </c>
      <c r="F352" s="32" t="s">
        <v>828</v>
      </c>
      <c r="G352" s="32" t="s">
        <v>178</v>
      </c>
      <c r="H352" s="112" t="str">
        <f>_xlfn.XLOOKUP(Tabel1[[#This Row],[NLSfB]],OpnameTabel[NL-SfB],OpnameTabel[Omschrijving],"",0,1)</f>
        <v>Vluchtwegpictogrammen decentraal (met accu)</v>
      </c>
      <c r="I352" s="32" t="str">
        <f>_xlfn.XLOOKUP(Tabel1[[#This Row],[NLSfB]],OpnameTabel[NL-SfB],OpnameTabel[Categorie],"",0,1)</f>
        <v>Verlichting</v>
      </c>
      <c r="J352" s="32" t="s">
        <v>827</v>
      </c>
      <c r="L352" s="32">
        <v>12</v>
      </c>
      <c r="M352" s="32">
        <v>2015</v>
      </c>
      <c r="N352" s="32" t="s">
        <v>123</v>
      </c>
      <c r="O352" s="32" t="s">
        <v>77</v>
      </c>
      <c r="P352" s="32" t="str">
        <f>_xlfn.XLOOKUP(Tabel1[[#This Row],[NLSfB]],OpnameTabel[NL-SfB],OpnameTabel[Kenmerkvraag 4],"",0,1)&amp;""</f>
        <v>Lichtbron</v>
      </c>
      <c r="Q352" s="33" t="s">
        <v>525</v>
      </c>
      <c r="R352" s="33" t="str">
        <f>_xlfn.XLOOKUP(Tabel1[[#This Row],[NLSfB]],OpnameTabel[NL-SfB],OpnameTabel[Kenmerkvraag 5],"",0,1)&amp;""</f>
        <v>Aantal accupakketten in armatuur</v>
      </c>
      <c r="S352" s="33" t="s">
        <v>77</v>
      </c>
      <c r="T352" s="33" t="str">
        <f>_xlfn.XLOOKUP(Tabel1[[#This Row],[NLSfB]],OpnameTabel[NL-SfB],OpnameTabel[Kenmerkvraag 6],"",0,1)&amp;""</f>
        <v/>
      </c>
      <c r="V352" s="33" t="str">
        <f>_xlfn.XLOOKUP(Tabel1[[#This Row],[NLSfB]],OpnameTabel[NL-SfB],OpnameTabel[Kenmerkvraag 7],"",0,1)&amp;""</f>
        <v/>
      </c>
      <c r="X352" s="33" t="str">
        <f>_xlfn.XLOOKUP(Tabel1[[#This Row],[NLSfB]],OpnameTabel[NL-SfB],OpnameTabel[Kenmerkvraag 8],"",0,1)&amp;""</f>
        <v/>
      </c>
      <c r="Z352" s="33" t="str">
        <f>_xlfn.XLOOKUP(Tabel1[[#This Row],[NLSfB]],OpnameTabel[NL-SfB],OpnameTabel[Kenmerkvraag 9],"",0,1)&amp;""</f>
        <v/>
      </c>
      <c r="AB352" s="33" t="str">
        <f>_xlfn.XLOOKUP(Tabel1[[#This Row],[NLSfB]],OpnameTabel[NL-SfB],OpnameTabel[Kenmerkvraag 10],"",0,1)&amp;""</f>
        <v/>
      </c>
      <c r="AD352" s="120" t="str">
        <f>_xlfn.XLOOKUP(Tabel1[[#This Row],[NLSfB]],OpnameTabel[NL-SfB],OpnameTabel[PPO1],"",0,1)&amp;""</f>
        <v>LCHT040-A</v>
      </c>
      <c r="AE352" s="112">
        <f>IF((LEN(Tabel1[[#This Row],[PPO code 1]])&lt;1),"",_xlfn.XLOOKUP(Tabel1[[#This Row],[PPO code 1]],Activiteitenoverzicht[PO - code],Activiteitenoverzicht[Jaar- freq],0))</f>
        <v>1</v>
      </c>
      <c r="AF352" s="121"/>
      <c r="AG352" s="122" t="str">
        <f>_xlfn.XLOOKUP(Tabel1[[#This Row],[NLSfB]],OpnameTabel[NL-SfB],OpnameTabel[PPO2],"",0,1)&amp;""</f>
        <v/>
      </c>
      <c r="AH352" s="111" t="str">
        <f>IF((LEN(Tabel1[[#This Row],[PPO code 2]])&lt;1),"",_xlfn.XLOOKUP(Tabel1[[#This Row],[PPO code 2]],Activiteitenoverzicht[PO - code],Activiteitenoverzicht[Jaar- freq],0))</f>
        <v/>
      </c>
      <c r="AI352" s="121"/>
      <c r="AJ352" s="122" t="str">
        <f>_xlfn.XLOOKUP(Tabel1[[#This Row],[NLSfB]],OpnameTabel[NL-SfB],OpnameTabel[PPO3],"",0,1)&amp;""</f>
        <v/>
      </c>
      <c r="AK352" s="111" t="str">
        <f>IF((LEN(Tabel1[[#This Row],[PPO code 3]])&lt;1),"",_xlfn.XLOOKUP(Tabel1[[#This Row],[PPO code 3]],Activiteitenoverzicht[PO - code],Activiteitenoverzicht[Jaar- freq],0))</f>
        <v/>
      </c>
      <c r="AL352" s="121"/>
      <c r="AM352" s="122" t="str">
        <f>_xlfn.XLOOKUP(Tabel1[[#This Row],[NLSfB]],OpnameTabel[NL-SfB],OpnameTabel[PPO4],"",0,1)&amp;""</f>
        <v/>
      </c>
      <c r="AN352" s="111" t="str">
        <f>IF((LEN(Tabel1[[#This Row],[PPO code 4]])&lt;1),"",_xlfn.XLOOKUP(Tabel1[[#This Row],[PPO code 4]],Activiteitenoverzicht[PO - code],Activiteitenoverzicht[Jaar- freq],0))</f>
        <v/>
      </c>
      <c r="AO352" s="121"/>
      <c r="AP352" s="123">
        <f>IF(ISNUMBER(Tabel1[[#This Row],[Freq 1]]),Tabel1[[#This Row],[Freq 1]]*Tabel1[[#This Row],[Prijs 1]],0)</f>
        <v>0</v>
      </c>
      <c r="AQ352" s="124">
        <f>IF(ISNUMBER(Tabel1[[#This Row],[Freq 2]]),Tabel1[[#This Row],[Freq 2]]*Tabel1[[#This Row],[Prijs 2]],0)</f>
        <v>0</v>
      </c>
      <c r="AR352" s="124">
        <f>IF(ISNUMBER(Tabel1[[#This Row],[Freq 3]]),Tabel1[[#This Row],[Freq 3]]*Tabel1[[#This Row],[Prijs 3]],0)</f>
        <v>0</v>
      </c>
      <c r="AS352" s="124">
        <f>IF(ISNUMBER(Tabel1[[#This Row],[Freq 4]]),Tabel1[[#This Row],[Freq 4]]*Tabel1[[#This Row],[Prijs 4]],0)</f>
        <v>0</v>
      </c>
      <c r="AT352" s="125">
        <f>SUM(Tabel1[[#This Row],[Totaal 1]:[Totaal 4]])</f>
        <v>0</v>
      </c>
    </row>
    <row r="353" spans="1:46" ht="14.25" customHeight="1" x14ac:dyDescent="0.2">
      <c r="A353" s="113">
        <v>4</v>
      </c>
      <c r="B353" s="32" t="s">
        <v>719</v>
      </c>
      <c r="C353" s="111" t="s">
        <v>759</v>
      </c>
      <c r="D353" s="32" t="s">
        <v>721</v>
      </c>
      <c r="E353" s="32">
        <v>1000</v>
      </c>
      <c r="F353" s="32" t="s">
        <v>829</v>
      </c>
      <c r="G353" s="32" t="s">
        <v>178</v>
      </c>
      <c r="H353" s="112" t="str">
        <f>_xlfn.XLOOKUP(Tabel1[[#This Row],[NLSfB]],OpnameTabel[NL-SfB],OpnameTabel[Omschrijving],"",0,1)</f>
        <v>Vluchtwegpictogrammen decentraal (met accu)</v>
      </c>
      <c r="I353" s="32" t="str">
        <f>_xlfn.XLOOKUP(Tabel1[[#This Row],[NLSfB]],OpnameTabel[NL-SfB],OpnameTabel[Categorie],"",0,1)</f>
        <v>Verlichting</v>
      </c>
      <c r="J353" s="32" t="s">
        <v>107</v>
      </c>
      <c r="L353" s="32">
        <v>17</v>
      </c>
      <c r="M353" s="32">
        <v>2015</v>
      </c>
      <c r="N353" s="32" t="s">
        <v>123</v>
      </c>
      <c r="O353" s="32" t="s">
        <v>77</v>
      </c>
      <c r="P353" s="32" t="str">
        <f>_xlfn.XLOOKUP(Tabel1[[#This Row],[NLSfB]],OpnameTabel[NL-SfB],OpnameTabel[Kenmerkvraag 4],"",0,1)&amp;""</f>
        <v>Lichtbron</v>
      </c>
      <c r="Q353" s="33" t="s">
        <v>525</v>
      </c>
      <c r="R353" s="33" t="str">
        <f>_xlfn.XLOOKUP(Tabel1[[#This Row],[NLSfB]],OpnameTabel[NL-SfB],OpnameTabel[Kenmerkvraag 5],"",0,1)&amp;""</f>
        <v>Aantal accupakketten in armatuur</v>
      </c>
      <c r="S353" s="33" t="s">
        <v>77</v>
      </c>
      <c r="T353" s="33" t="str">
        <f>_xlfn.XLOOKUP(Tabel1[[#This Row],[NLSfB]],OpnameTabel[NL-SfB],OpnameTabel[Kenmerkvraag 6],"",0,1)&amp;""</f>
        <v/>
      </c>
      <c r="V353" s="33" t="str">
        <f>_xlfn.XLOOKUP(Tabel1[[#This Row],[NLSfB]],OpnameTabel[NL-SfB],OpnameTabel[Kenmerkvraag 7],"",0,1)&amp;""</f>
        <v/>
      </c>
      <c r="X353" s="33" t="str">
        <f>_xlfn.XLOOKUP(Tabel1[[#This Row],[NLSfB]],OpnameTabel[NL-SfB],OpnameTabel[Kenmerkvraag 8],"",0,1)&amp;""</f>
        <v/>
      </c>
      <c r="Z353" s="33" t="str">
        <f>_xlfn.XLOOKUP(Tabel1[[#This Row],[NLSfB]],OpnameTabel[NL-SfB],OpnameTabel[Kenmerkvraag 9],"",0,1)&amp;""</f>
        <v/>
      </c>
      <c r="AB353" s="33" t="str">
        <f>_xlfn.XLOOKUP(Tabel1[[#This Row],[NLSfB]],OpnameTabel[NL-SfB],OpnameTabel[Kenmerkvraag 10],"",0,1)&amp;""</f>
        <v/>
      </c>
      <c r="AD353" s="120" t="str">
        <f>_xlfn.XLOOKUP(Tabel1[[#This Row],[NLSfB]],OpnameTabel[NL-SfB],OpnameTabel[PPO1],"",0,1)&amp;""</f>
        <v>LCHT040-A</v>
      </c>
      <c r="AE353" s="112">
        <f>IF((LEN(Tabel1[[#This Row],[PPO code 1]])&lt;1),"",_xlfn.XLOOKUP(Tabel1[[#This Row],[PPO code 1]],Activiteitenoverzicht[PO - code],Activiteitenoverzicht[Jaar- freq],0))</f>
        <v>1</v>
      </c>
      <c r="AF353" s="121"/>
      <c r="AG353" s="122" t="str">
        <f>_xlfn.XLOOKUP(Tabel1[[#This Row],[NLSfB]],OpnameTabel[NL-SfB],OpnameTabel[PPO2],"",0,1)&amp;""</f>
        <v/>
      </c>
      <c r="AH353" s="111" t="str">
        <f>IF((LEN(Tabel1[[#This Row],[PPO code 2]])&lt;1),"",_xlfn.XLOOKUP(Tabel1[[#This Row],[PPO code 2]],Activiteitenoverzicht[PO - code],Activiteitenoverzicht[Jaar- freq],0))</f>
        <v/>
      </c>
      <c r="AI353" s="121"/>
      <c r="AJ353" s="122" t="str">
        <f>_xlfn.XLOOKUP(Tabel1[[#This Row],[NLSfB]],OpnameTabel[NL-SfB],OpnameTabel[PPO3],"",0,1)&amp;""</f>
        <v/>
      </c>
      <c r="AK353" s="111" t="str">
        <f>IF((LEN(Tabel1[[#This Row],[PPO code 3]])&lt;1),"",_xlfn.XLOOKUP(Tabel1[[#This Row],[PPO code 3]],Activiteitenoverzicht[PO - code],Activiteitenoverzicht[Jaar- freq],0))</f>
        <v/>
      </c>
      <c r="AL353" s="121"/>
      <c r="AM353" s="122" t="str">
        <f>_xlfn.XLOOKUP(Tabel1[[#This Row],[NLSfB]],OpnameTabel[NL-SfB],OpnameTabel[PPO4],"",0,1)&amp;""</f>
        <v/>
      </c>
      <c r="AN353" s="111" t="str">
        <f>IF((LEN(Tabel1[[#This Row],[PPO code 4]])&lt;1),"",_xlfn.XLOOKUP(Tabel1[[#This Row],[PPO code 4]],Activiteitenoverzicht[PO - code],Activiteitenoverzicht[Jaar- freq],0))</f>
        <v/>
      </c>
      <c r="AO353" s="121"/>
      <c r="AP353" s="123">
        <f>IF(ISNUMBER(Tabel1[[#This Row],[Freq 1]]),Tabel1[[#This Row],[Freq 1]]*Tabel1[[#This Row],[Prijs 1]],0)</f>
        <v>0</v>
      </c>
      <c r="AQ353" s="124">
        <f>IF(ISNUMBER(Tabel1[[#This Row],[Freq 2]]),Tabel1[[#This Row],[Freq 2]]*Tabel1[[#This Row],[Prijs 2]],0)</f>
        <v>0</v>
      </c>
      <c r="AR353" s="124">
        <f>IF(ISNUMBER(Tabel1[[#This Row],[Freq 3]]),Tabel1[[#This Row],[Freq 3]]*Tabel1[[#This Row],[Prijs 3]],0)</f>
        <v>0</v>
      </c>
      <c r="AS353" s="124">
        <f>IF(ISNUMBER(Tabel1[[#This Row],[Freq 4]]),Tabel1[[#This Row],[Freq 4]]*Tabel1[[#This Row],[Prijs 4]],0)</f>
        <v>0</v>
      </c>
      <c r="AT353" s="125">
        <f>SUM(Tabel1[[#This Row],[Totaal 1]:[Totaal 4]])</f>
        <v>0</v>
      </c>
    </row>
    <row r="354" spans="1:46" ht="14.25" customHeight="1" x14ac:dyDescent="0.2">
      <c r="A354" s="113">
        <v>4</v>
      </c>
      <c r="B354" s="32" t="s">
        <v>719</v>
      </c>
      <c r="C354" s="111" t="s">
        <v>759</v>
      </c>
      <c r="D354" s="32" t="s">
        <v>721</v>
      </c>
      <c r="E354" s="32">
        <v>1000</v>
      </c>
      <c r="F354" s="32" t="s">
        <v>830</v>
      </c>
      <c r="G354" s="32" t="s">
        <v>79</v>
      </c>
      <c r="H354" s="112" t="str">
        <f>_xlfn.XLOOKUP(Tabel1[[#This Row],[NLSfB]],OpnameTabel[NL-SfB],OpnameTabel[Omschrijving],"",0,1)</f>
        <v>Elektrische boiler</v>
      </c>
      <c r="I354" s="32" t="str">
        <f>_xlfn.XLOOKUP(Tabel1[[#This Row],[NLSfB]],OpnameTabel[NL-SfB],OpnameTabel[Categorie],"",0,1)</f>
        <v>Water</v>
      </c>
      <c r="J354" s="32" t="s">
        <v>796</v>
      </c>
      <c r="L354" s="32">
        <v>1</v>
      </c>
      <c r="M354" s="32">
        <v>2015</v>
      </c>
      <c r="N354" s="32" t="s">
        <v>81</v>
      </c>
      <c r="O354" s="32" t="s">
        <v>508</v>
      </c>
      <c r="P354" s="32" t="str">
        <f>_xlfn.XLOOKUP(Tabel1[[#This Row],[NLSfB]],OpnameTabel[NL-SfB],OpnameTabel[Kenmerkvraag 4],"",0,1)&amp;""</f>
        <v>Inhoud [L]</v>
      </c>
      <c r="Q354" s="33">
        <v>50</v>
      </c>
      <c r="R354" s="33" t="str">
        <f>_xlfn.XLOOKUP(Tabel1[[#This Row],[NLSfB]],OpnameTabel[NL-SfB],OpnameTabel[Kenmerkvraag 5],"",0,1)&amp;""</f>
        <v>Vermogen [kW]</v>
      </c>
      <c r="S354" s="33">
        <v>2.5</v>
      </c>
      <c r="T354" s="33" t="str">
        <f>_xlfn.XLOOKUP(Tabel1[[#This Row],[NLSfB]],OpnameTabel[NL-SfB],OpnameTabel[Kenmerkvraag 6],"",0,1)&amp;""</f>
        <v/>
      </c>
      <c r="V354" s="33" t="str">
        <f>_xlfn.XLOOKUP(Tabel1[[#This Row],[NLSfB]],OpnameTabel[NL-SfB],OpnameTabel[Kenmerkvraag 7],"",0,1)&amp;""</f>
        <v/>
      </c>
      <c r="X354" s="33" t="str">
        <f>_xlfn.XLOOKUP(Tabel1[[#This Row],[NLSfB]],OpnameTabel[NL-SfB],OpnameTabel[Kenmerkvraag 8],"",0,1)&amp;""</f>
        <v/>
      </c>
      <c r="Z354" s="33" t="str">
        <f>_xlfn.XLOOKUP(Tabel1[[#This Row],[NLSfB]],OpnameTabel[NL-SfB],OpnameTabel[Kenmerkvraag 9],"",0,1)&amp;""</f>
        <v/>
      </c>
      <c r="AB354" s="33" t="str">
        <f>_xlfn.XLOOKUP(Tabel1[[#This Row],[NLSfB]],OpnameTabel[NL-SfB],OpnameTabel[Kenmerkvraag 10],"",0,1)&amp;""</f>
        <v/>
      </c>
      <c r="AD354" s="120" t="str">
        <f>_xlfn.XLOOKUP(Tabel1[[#This Row],[NLSfB]],OpnameTabel[NL-SfB],OpnameTabel[PPO1],"",0,1)&amp;""</f>
        <v>WTR030-A</v>
      </c>
      <c r="AE354" s="112">
        <f>IF((LEN(Tabel1[[#This Row],[PPO code 1]])&lt;1),"",_xlfn.XLOOKUP(Tabel1[[#This Row],[PPO code 1]],Activiteitenoverzicht[PO - code],Activiteitenoverzicht[Jaar- freq],0))</f>
        <v>1</v>
      </c>
      <c r="AF354" s="121"/>
      <c r="AG354" s="122" t="str">
        <f>_xlfn.XLOOKUP(Tabel1[[#This Row],[NLSfB]],OpnameTabel[NL-SfB],OpnameTabel[PPO2],"",0,1)&amp;""</f>
        <v/>
      </c>
      <c r="AH354" s="111" t="str">
        <f>IF((LEN(Tabel1[[#This Row],[PPO code 2]])&lt;1),"",_xlfn.XLOOKUP(Tabel1[[#This Row],[PPO code 2]],Activiteitenoverzicht[PO - code],Activiteitenoverzicht[Jaar- freq],0))</f>
        <v/>
      </c>
      <c r="AI354" s="121"/>
      <c r="AJ354" s="122" t="str">
        <f>_xlfn.XLOOKUP(Tabel1[[#This Row],[NLSfB]],OpnameTabel[NL-SfB],OpnameTabel[PPO3],"",0,1)&amp;""</f>
        <v/>
      </c>
      <c r="AK354" s="111" t="str">
        <f>IF((LEN(Tabel1[[#This Row],[PPO code 3]])&lt;1),"",_xlfn.XLOOKUP(Tabel1[[#This Row],[PPO code 3]],Activiteitenoverzicht[PO - code],Activiteitenoverzicht[Jaar- freq],0))</f>
        <v/>
      </c>
      <c r="AL354" s="121"/>
      <c r="AM354" s="122" t="str">
        <f>_xlfn.XLOOKUP(Tabel1[[#This Row],[NLSfB]],OpnameTabel[NL-SfB],OpnameTabel[PPO4],"",0,1)&amp;""</f>
        <v/>
      </c>
      <c r="AN354" s="111" t="str">
        <f>IF((LEN(Tabel1[[#This Row],[PPO code 4]])&lt;1),"",_xlfn.XLOOKUP(Tabel1[[#This Row],[PPO code 4]],Activiteitenoverzicht[PO - code],Activiteitenoverzicht[Jaar- freq],0))</f>
        <v/>
      </c>
      <c r="AO354" s="121"/>
      <c r="AP354" s="123">
        <f>IF(ISNUMBER(Tabel1[[#This Row],[Freq 1]]),Tabel1[[#This Row],[Freq 1]]*Tabel1[[#This Row],[Prijs 1]],0)</f>
        <v>0</v>
      </c>
      <c r="AQ354" s="124">
        <f>IF(ISNUMBER(Tabel1[[#This Row],[Freq 2]]),Tabel1[[#This Row],[Freq 2]]*Tabel1[[#This Row],[Prijs 2]],0)</f>
        <v>0</v>
      </c>
      <c r="AR354" s="124">
        <f>IF(ISNUMBER(Tabel1[[#This Row],[Freq 3]]),Tabel1[[#This Row],[Freq 3]]*Tabel1[[#This Row],[Prijs 3]],0)</f>
        <v>0</v>
      </c>
      <c r="AS354" s="124">
        <f>IF(ISNUMBER(Tabel1[[#This Row],[Freq 4]]),Tabel1[[#This Row],[Freq 4]]*Tabel1[[#This Row],[Prijs 4]],0)</f>
        <v>0</v>
      </c>
      <c r="AT354" s="125">
        <f>SUM(Tabel1[[#This Row],[Totaal 1]:[Totaal 4]])</f>
        <v>0</v>
      </c>
    </row>
    <row r="355" spans="1:46" ht="14.25" customHeight="1" x14ac:dyDescent="0.2">
      <c r="A355" s="113">
        <v>4</v>
      </c>
      <c r="B355" s="32" t="s">
        <v>719</v>
      </c>
      <c r="C355" s="111" t="s">
        <v>759</v>
      </c>
      <c r="D355" s="32" t="s">
        <v>721</v>
      </c>
      <c r="E355" s="32">
        <v>1000</v>
      </c>
      <c r="F355" s="32" t="s">
        <v>831</v>
      </c>
      <c r="G355" s="32" t="s">
        <v>738</v>
      </c>
      <c r="H355" s="112" t="str">
        <f>_xlfn.XLOOKUP(Tabel1[[#This Row],[NLSfB]],OpnameTabel[NL-SfB],OpnameTabel[Omschrijving],"",0,1)</f>
        <v>Beletsignalering (MIVA installaties)</v>
      </c>
      <c r="I355" s="32" t="str">
        <f>_xlfn.XLOOKUP(Tabel1[[#This Row],[NLSfB]],OpnameTabel[NL-SfB],OpnameTabel[Categorie],"",0,1)</f>
        <v>Beveiliging</v>
      </c>
      <c r="J355" s="32" t="s">
        <v>104</v>
      </c>
      <c r="L355" s="32">
        <v>2</v>
      </c>
      <c r="M355" s="32">
        <v>2005</v>
      </c>
      <c r="N355" s="32" t="s">
        <v>77</v>
      </c>
      <c r="O355" s="32" t="s">
        <v>77</v>
      </c>
      <c r="P355" s="32" t="str">
        <f>_xlfn.XLOOKUP(Tabel1[[#This Row],[NLSfB]],OpnameTabel[NL-SfB],OpnameTabel[Kenmerkvraag 4],"",0,1)&amp;""</f>
        <v/>
      </c>
      <c r="Q355" s="33"/>
      <c r="R355" s="33" t="str">
        <f>_xlfn.XLOOKUP(Tabel1[[#This Row],[NLSfB]],OpnameTabel[NL-SfB],OpnameTabel[Kenmerkvraag 5],"",0,1)&amp;""</f>
        <v/>
      </c>
      <c r="T355" s="33" t="str">
        <f>_xlfn.XLOOKUP(Tabel1[[#This Row],[NLSfB]],OpnameTabel[NL-SfB],OpnameTabel[Kenmerkvraag 6],"",0,1)&amp;""</f>
        <v/>
      </c>
      <c r="V355" s="33" t="str">
        <f>_xlfn.XLOOKUP(Tabel1[[#This Row],[NLSfB]],OpnameTabel[NL-SfB],OpnameTabel[Kenmerkvraag 7],"",0,1)&amp;""</f>
        <v/>
      </c>
      <c r="X355" s="33" t="str">
        <f>_xlfn.XLOOKUP(Tabel1[[#This Row],[NLSfB]],OpnameTabel[NL-SfB],OpnameTabel[Kenmerkvraag 8],"",0,1)&amp;""</f>
        <v/>
      </c>
      <c r="Z355" s="33" t="str">
        <f>_xlfn.XLOOKUP(Tabel1[[#This Row],[NLSfB]],OpnameTabel[NL-SfB],OpnameTabel[Kenmerkvraag 9],"",0,1)&amp;""</f>
        <v/>
      </c>
      <c r="AB355" s="33" t="str">
        <f>_xlfn.XLOOKUP(Tabel1[[#This Row],[NLSfB]],OpnameTabel[NL-SfB],OpnameTabel[Kenmerkvraag 10],"",0,1)&amp;""</f>
        <v/>
      </c>
      <c r="AD355" s="120" t="str">
        <f>_xlfn.XLOOKUP(Tabel1[[#This Row],[NLSfB]],OpnameTabel[NL-SfB],OpnameTabel[PPO1],"",0,1)&amp;""</f>
        <v>SIG060-A</v>
      </c>
      <c r="AE355" s="112">
        <f>IF((LEN(Tabel1[[#This Row],[PPO code 1]])&lt;1),"",_xlfn.XLOOKUP(Tabel1[[#This Row],[PPO code 1]],Activiteitenoverzicht[PO - code],Activiteitenoverzicht[Jaar- freq],0))</f>
        <v>1</v>
      </c>
      <c r="AF355" s="121"/>
      <c r="AG355" s="122" t="str">
        <f>_xlfn.XLOOKUP(Tabel1[[#This Row],[NLSfB]],OpnameTabel[NL-SfB],OpnameTabel[PPO2],"",0,1)&amp;""</f>
        <v/>
      </c>
      <c r="AH355" s="111" t="str">
        <f>IF((LEN(Tabel1[[#This Row],[PPO code 2]])&lt;1),"",_xlfn.XLOOKUP(Tabel1[[#This Row],[PPO code 2]],Activiteitenoverzicht[PO - code],Activiteitenoverzicht[Jaar- freq],0))</f>
        <v/>
      </c>
      <c r="AI355" s="121"/>
      <c r="AJ355" s="122" t="str">
        <f>_xlfn.XLOOKUP(Tabel1[[#This Row],[NLSfB]],OpnameTabel[NL-SfB],OpnameTabel[PPO3],"",0,1)&amp;""</f>
        <v/>
      </c>
      <c r="AK355" s="111" t="str">
        <f>IF((LEN(Tabel1[[#This Row],[PPO code 3]])&lt;1),"",_xlfn.XLOOKUP(Tabel1[[#This Row],[PPO code 3]],Activiteitenoverzicht[PO - code],Activiteitenoverzicht[Jaar- freq],0))</f>
        <v/>
      </c>
      <c r="AL355" s="121"/>
      <c r="AM355" s="122" t="str">
        <f>_xlfn.XLOOKUP(Tabel1[[#This Row],[NLSfB]],OpnameTabel[NL-SfB],OpnameTabel[PPO4],"",0,1)&amp;""</f>
        <v/>
      </c>
      <c r="AN355" s="111" t="str">
        <f>IF((LEN(Tabel1[[#This Row],[PPO code 4]])&lt;1),"",_xlfn.XLOOKUP(Tabel1[[#This Row],[PPO code 4]],Activiteitenoverzicht[PO - code],Activiteitenoverzicht[Jaar- freq],0))</f>
        <v/>
      </c>
      <c r="AO355" s="121"/>
      <c r="AP355" s="123">
        <f>IF(ISNUMBER(Tabel1[[#This Row],[Freq 1]]),Tabel1[[#This Row],[Freq 1]]*Tabel1[[#This Row],[Prijs 1]],0)</f>
        <v>0</v>
      </c>
      <c r="AQ355" s="124">
        <f>IF(ISNUMBER(Tabel1[[#This Row],[Freq 2]]),Tabel1[[#This Row],[Freq 2]]*Tabel1[[#This Row],[Prijs 2]],0)</f>
        <v>0</v>
      </c>
      <c r="AR355" s="124">
        <f>IF(ISNUMBER(Tabel1[[#This Row],[Freq 3]]),Tabel1[[#This Row],[Freq 3]]*Tabel1[[#This Row],[Prijs 3]],0)</f>
        <v>0</v>
      </c>
      <c r="AS355" s="124">
        <f>IF(ISNUMBER(Tabel1[[#This Row],[Freq 4]]),Tabel1[[#This Row],[Freq 4]]*Tabel1[[#This Row],[Prijs 4]],0)</f>
        <v>0</v>
      </c>
      <c r="AT355" s="125">
        <f>SUM(Tabel1[[#This Row],[Totaal 1]:[Totaal 4]])</f>
        <v>0</v>
      </c>
    </row>
    <row r="356" spans="1:46" ht="14.25" customHeight="1" x14ac:dyDescent="0.2">
      <c r="A356" s="113">
        <v>4</v>
      </c>
      <c r="B356" s="32" t="s">
        <v>719</v>
      </c>
      <c r="C356" s="111" t="s">
        <v>759</v>
      </c>
      <c r="D356" s="32" t="s">
        <v>721</v>
      </c>
      <c r="E356" s="32">
        <v>1000</v>
      </c>
      <c r="F356" s="32" t="s">
        <v>832</v>
      </c>
      <c r="G356" s="32" t="s">
        <v>200</v>
      </c>
      <c r="H356" s="112" t="str">
        <f>_xlfn.XLOOKUP(Tabel1[[#This Row],[NLSfB]],OpnameTabel[NL-SfB],OpnameTabel[Omschrijving],"",0,1)</f>
        <v>Zonweringbesturing</v>
      </c>
      <c r="I356" s="32" t="str">
        <f>_xlfn.XLOOKUP(Tabel1[[#This Row],[NLSfB]],OpnameTabel[NL-SfB],OpnameTabel[Categorie],"",0,1)</f>
        <v>Beveiliging</v>
      </c>
      <c r="J356" s="32" t="s">
        <v>224</v>
      </c>
      <c r="L356" s="32">
        <v>12</v>
      </c>
      <c r="M356" s="32">
        <v>2005</v>
      </c>
      <c r="N356" s="32" t="s">
        <v>201</v>
      </c>
      <c r="O356" s="32" t="s">
        <v>833</v>
      </c>
      <c r="P356" s="32" t="str">
        <f>_xlfn.XLOOKUP(Tabel1[[#This Row],[NLSfB]],OpnameTabel[NL-SfB],OpnameTabel[Kenmerkvraag 4],"",0,1)&amp;""</f>
        <v>Bedieneenheden [stuks]</v>
      </c>
      <c r="Q356" s="33">
        <v>85</v>
      </c>
      <c r="R356" s="33" t="str">
        <f>_xlfn.XLOOKUP(Tabel1[[#This Row],[NLSfB]],OpnameTabel[NL-SfB],OpnameTabel[Kenmerkvraag 5],"",0,1)&amp;""</f>
        <v>Aut. sturing (zon)</v>
      </c>
      <c r="S356" s="33" t="s">
        <v>586</v>
      </c>
      <c r="T356" s="33" t="str">
        <f>_xlfn.XLOOKUP(Tabel1[[#This Row],[NLSfB]],OpnameTabel[NL-SfB],OpnameTabel[Kenmerkvraag 6],"",0,1)&amp;""</f>
        <v>Aut. Sturing (wind)</v>
      </c>
      <c r="U356" s="33" t="s">
        <v>77</v>
      </c>
      <c r="V356" s="33" t="str">
        <f>_xlfn.XLOOKUP(Tabel1[[#This Row],[NLSfB]],OpnameTabel[NL-SfB],OpnameTabel[Kenmerkvraag 7],"",0,1)&amp;""</f>
        <v/>
      </c>
      <c r="X356" s="33" t="str">
        <f>_xlfn.XLOOKUP(Tabel1[[#This Row],[NLSfB]],OpnameTabel[NL-SfB],OpnameTabel[Kenmerkvraag 8],"",0,1)&amp;""</f>
        <v/>
      </c>
      <c r="Z356" s="33" t="str">
        <f>_xlfn.XLOOKUP(Tabel1[[#This Row],[NLSfB]],OpnameTabel[NL-SfB],OpnameTabel[Kenmerkvraag 9],"",0,1)&amp;""</f>
        <v/>
      </c>
      <c r="AB356" s="33" t="str">
        <f>_xlfn.XLOOKUP(Tabel1[[#This Row],[NLSfB]],OpnameTabel[NL-SfB],OpnameTabel[Kenmerkvraag 10],"",0,1)&amp;""</f>
        <v/>
      </c>
      <c r="AD356" s="120" t="str">
        <f>_xlfn.XLOOKUP(Tabel1[[#This Row],[NLSfB]],OpnameTabel[NL-SfB],OpnameTabel[PPO1],"",0,1)&amp;""</f>
        <v>GVL010-A</v>
      </c>
      <c r="AE356" s="112">
        <f>IF((LEN(Tabel1[[#This Row],[PPO code 1]])&lt;1),"",_xlfn.XLOOKUP(Tabel1[[#This Row],[PPO code 1]],Activiteitenoverzicht[PO - code],Activiteitenoverzicht[Jaar- freq],0))</f>
        <v>0.5</v>
      </c>
      <c r="AF356" s="121"/>
      <c r="AG356" s="122" t="str">
        <f>_xlfn.XLOOKUP(Tabel1[[#This Row],[NLSfB]],OpnameTabel[NL-SfB],OpnameTabel[PPO2],"",0,1)&amp;""</f>
        <v>GVL030-A</v>
      </c>
      <c r="AH356" s="111">
        <f>IF((LEN(Tabel1[[#This Row],[PPO code 2]])&lt;1),"",_xlfn.XLOOKUP(Tabel1[[#This Row],[PPO code 2]],Activiteitenoverzicht[PO - code],Activiteitenoverzicht[Jaar- freq],0))</f>
        <v>0.5</v>
      </c>
      <c r="AI356" s="121"/>
      <c r="AJ356" s="122" t="str">
        <f>_xlfn.XLOOKUP(Tabel1[[#This Row],[NLSfB]],OpnameTabel[NL-SfB],OpnameTabel[PPO3],"",0,1)&amp;""</f>
        <v/>
      </c>
      <c r="AK356" s="111" t="str">
        <f>IF((LEN(Tabel1[[#This Row],[PPO code 3]])&lt;1),"",_xlfn.XLOOKUP(Tabel1[[#This Row],[PPO code 3]],Activiteitenoverzicht[PO - code],Activiteitenoverzicht[Jaar- freq],0))</f>
        <v/>
      </c>
      <c r="AL356" s="121"/>
      <c r="AM356" s="122" t="str">
        <f>_xlfn.XLOOKUP(Tabel1[[#This Row],[NLSfB]],OpnameTabel[NL-SfB],OpnameTabel[PPO4],"",0,1)&amp;""</f>
        <v/>
      </c>
      <c r="AN356" s="111" t="str">
        <f>IF((LEN(Tabel1[[#This Row],[PPO code 4]])&lt;1),"",_xlfn.XLOOKUP(Tabel1[[#This Row],[PPO code 4]],Activiteitenoverzicht[PO - code],Activiteitenoverzicht[Jaar- freq],0))</f>
        <v/>
      </c>
      <c r="AO356" s="121"/>
      <c r="AP356" s="123">
        <f>IF(ISNUMBER(Tabel1[[#This Row],[Freq 1]]),Tabel1[[#This Row],[Freq 1]]*Tabel1[[#This Row],[Prijs 1]],0)</f>
        <v>0</v>
      </c>
      <c r="AQ356" s="124">
        <f>IF(ISNUMBER(Tabel1[[#This Row],[Freq 2]]),Tabel1[[#This Row],[Freq 2]]*Tabel1[[#This Row],[Prijs 2]],0)</f>
        <v>0</v>
      </c>
      <c r="AR356" s="124">
        <f>IF(ISNUMBER(Tabel1[[#This Row],[Freq 3]]),Tabel1[[#This Row],[Freq 3]]*Tabel1[[#This Row],[Prijs 3]],0)</f>
        <v>0</v>
      </c>
      <c r="AS356" s="124">
        <f>IF(ISNUMBER(Tabel1[[#This Row],[Freq 4]]),Tabel1[[#This Row],[Freq 4]]*Tabel1[[#This Row],[Prijs 4]],0)</f>
        <v>0</v>
      </c>
      <c r="AT356" s="125">
        <f>SUM(Tabel1[[#This Row],[Totaal 1]:[Totaal 4]])</f>
        <v>0</v>
      </c>
    </row>
    <row r="357" spans="1:46" ht="14.25" customHeight="1" x14ac:dyDescent="0.2">
      <c r="A357" s="113">
        <v>4</v>
      </c>
      <c r="B357" s="32" t="s">
        <v>719</v>
      </c>
      <c r="C357" s="111" t="s">
        <v>759</v>
      </c>
      <c r="D357" s="32" t="s">
        <v>721</v>
      </c>
      <c r="E357" s="32">
        <v>1000</v>
      </c>
      <c r="F357" s="32" t="s">
        <v>834</v>
      </c>
      <c r="G357" s="32" t="s">
        <v>218</v>
      </c>
      <c r="H357" s="112" t="str">
        <f>_xlfn.XLOOKUP(Tabel1[[#This Row],[NLSfB]],OpnameTabel[NL-SfB],OpnameTabel[Omschrijving],"",0,1)</f>
        <v>Armaturen buitenverlichting/gevelverlichting</v>
      </c>
      <c r="I357" s="32" t="str">
        <f>_xlfn.XLOOKUP(Tabel1[[#This Row],[NLSfB]],OpnameTabel[NL-SfB],OpnameTabel[Categorie],"",0,1)</f>
        <v>Terrein</v>
      </c>
      <c r="J357" s="32" t="s">
        <v>204</v>
      </c>
      <c r="L357" s="32">
        <v>16</v>
      </c>
      <c r="M357" s="32">
        <v>2005</v>
      </c>
      <c r="N357" s="32" t="s">
        <v>77</v>
      </c>
      <c r="O357" s="32" t="s">
        <v>77</v>
      </c>
      <c r="P357" s="32" t="str">
        <f>_xlfn.XLOOKUP(Tabel1[[#This Row],[NLSfB]],OpnameTabel[NL-SfB],OpnameTabel[Kenmerkvraag 4],"",0,1)&amp;""</f>
        <v>Lichtbrontype</v>
      </c>
      <c r="Q357" s="33" t="s">
        <v>77</v>
      </c>
      <c r="R357" s="33" t="str">
        <f>_xlfn.XLOOKUP(Tabel1[[#This Row],[NLSfB]],OpnameTabel[NL-SfB],OpnameTabel[Kenmerkvraag 5],"",0,1)&amp;""</f>
        <v>Armaturen [stuks]</v>
      </c>
      <c r="S357" s="33" t="s">
        <v>77</v>
      </c>
      <c r="T357" s="33" t="str">
        <f>_xlfn.XLOOKUP(Tabel1[[#This Row],[NLSfB]],OpnameTabel[NL-SfB],OpnameTabel[Kenmerkvraag 6],"",0,1)&amp;""</f>
        <v>Vermogen per eenheid [W]</v>
      </c>
      <c r="U357" s="33" t="s">
        <v>77</v>
      </c>
      <c r="V357" s="33" t="str">
        <f>_xlfn.XLOOKUP(Tabel1[[#This Row],[NLSfB]],OpnameTabel[NL-SfB],OpnameTabel[Kenmerkvraag 7],"",0,1)&amp;""</f>
        <v/>
      </c>
      <c r="X357" s="33" t="str">
        <f>_xlfn.XLOOKUP(Tabel1[[#This Row],[NLSfB]],OpnameTabel[NL-SfB],OpnameTabel[Kenmerkvraag 8],"",0,1)&amp;""</f>
        <v/>
      </c>
      <c r="Z357" s="33" t="str">
        <f>_xlfn.XLOOKUP(Tabel1[[#This Row],[NLSfB]],OpnameTabel[NL-SfB],OpnameTabel[Kenmerkvraag 9],"",0,1)&amp;""</f>
        <v/>
      </c>
      <c r="AB357" s="33" t="str">
        <f>_xlfn.XLOOKUP(Tabel1[[#This Row],[NLSfB]],OpnameTabel[NL-SfB],OpnameTabel[Kenmerkvraag 10],"",0,1)&amp;""</f>
        <v/>
      </c>
      <c r="AD357" s="120" t="str">
        <f>_xlfn.XLOOKUP(Tabel1[[#This Row],[NLSfB]],OpnameTabel[NL-SfB],OpnameTabel[PPO1],"",0,1)&amp;""</f>
        <v>LCHT010-A</v>
      </c>
      <c r="AE357" s="112">
        <f>IF((LEN(Tabel1[[#This Row],[PPO code 1]])&lt;1),"",_xlfn.XLOOKUP(Tabel1[[#This Row],[PPO code 1]],Activiteitenoverzicht[PO - code],Activiteitenoverzicht[Jaar- freq],0))</f>
        <v>1</v>
      </c>
      <c r="AF357" s="121"/>
      <c r="AG357" s="122" t="str">
        <f>_xlfn.XLOOKUP(Tabel1[[#This Row],[NLSfB]],OpnameTabel[NL-SfB],OpnameTabel[PPO2],"",0,1)&amp;""</f>
        <v/>
      </c>
      <c r="AH357" s="111" t="str">
        <f>IF((LEN(Tabel1[[#This Row],[PPO code 2]])&lt;1),"",_xlfn.XLOOKUP(Tabel1[[#This Row],[PPO code 2]],Activiteitenoverzicht[PO - code],Activiteitenoverzicht[Jaar- freq],0))</f>
        <v/>
      </c>
      <c r="AI357" s="121"/>
      <c r="AJ357" s="122" t="str">
        <f>_xlfn.XLOOKUP(Tabel1[[#This Row],[NLSfB]],OpnameTabel[NL-SfB],OpnameTabel[PPO3],"",0,1)&amp;""</f>
        <v/>
      </c>
      <c r="AK357" s="111" t="str">
        <f>IF((LEN(Tabel1[[#This Row],[PPO code 3]])&lt;1),"",_xlfn.XLOOKUP(Tabel1[[#This Row],[PPO code 3]],Activiteitenoverzicht[PO - code],Activiteitenoverzicht[Jaar- freq],0))</f>
        <v/>
      </c>
      <c r="AL357" s="121"/>
      <c r="AM357" s="122" t="str">
        <f>_xlfn.XLOOKUP(Tabel1[[#This Row],[NLSfB]],OpnameTabel[NL-SfB],OpnameTabel[PPO4],"",0,1)&amp;""</f>
        <v/>
      </c>
      <c r="AN357" s="111" t="str">
        <f>IF((LEN(Tabel1[[#This Row],[PPO code 4]])&lt;1),"",_xlfn.XLOOKUP(Tabel1[[#This Row],[PPO code 4]],Activiteitenoverzicht[PO - code],Activiteitenoverzicht[Jaar- freq],0))</f>
        <v/>
      </c>
      <c r="AO357" s="121"/>
      <c r="AP357" s="123">
        <f>IF(ISNUMBER(Tabel1[[#This Row],[Freq 1]]),Tabel1[[#This Row],[Freq 1]]*Tabel1[[#This Row],[Prijs 1]],0)</f>
        <v>0</v>
      </c>
      <c r="AQ357" s="124">
        <f>IF(ISNUMBER(Tabel1[[#This Row],[Freq 2]]),Tabel1[[#This Row],[Freq 2]]*Tabel1[[#This Row],[Prijs 2]],0)</f>
        <v>0</v>
      </c>
      <c r="AR357" s="124">
        <f>IF(ISNUMBER(Tabel1[[#This Row],[Freq 3]]),Tabel1[[#This Row],[Freq 3]]*Tabel1[[#This Row],[Prijs 3]],0)</f>
        <v>0</v>
      </c>
      <c r="AS357" s="124">
        <f>IF(ISNUMBER(Tabel1[[#This Row],[Freq 4]]),Tabel1[[#This Row],[Freq 4]]*Tabel1[[#This Row],[Prijs 4]],0)</f>
        <v>0</v>
      </c>
      <c r="AT357" s="125">
        <f>SUM(Tabel1[[#This Row],[Totaal 1]:[Totaal 4]])</f>
        <v>0</v>
      </c>
    </row>
    <row r="358" spans="1:46" ht="14.25" customHeight="1" x14ac:dyDescent="0.2">
      <c r="A358" s="113">
        <v>4</v>
      </c>
      <c r="B358" s="32" t="s">
        <v>719</v>
      </c>
      <c r="C358" s="111" t="s">
        <v>759</v>
      </c>
      <c r="D358" s="32" t="s">
        <v>721</v>
      </c>
      <c r="E358" s="32">
        <v>1000</v>
      </c>
      <c r="F358" s="32" t="s">
        <v>835</v>
      </c>
      <c r="G358" s="32" t="s">
        <v>79</v>
      </c>
      <c r="H358" s="112" t="str">
        <f>_xlfn.XLOOKUP(Tabel1[[#This Row],[NLSfB]],OpnameTabel[NL-SfB],OpnameTabel[Omschrijving],"",0,1)</f>
        <v>Elektrische boiler</v>
      </c>
      <c r="I358" s="32" t="str">
        <f>_xlfn.XLOOKUP(Tabel1[[#This Row],[NLSfB]],OpnameTabel[NL-SfB],OpnameTabel[Categorie],"",0,1)</f>
        <v>Water</v>
      </c>
      <c r="J358" s="32" t="s">
        <v>107</v>
      </c>
      <c r="L358" s="32">
        <v>2</v>
      </c>
      <c r="M358" s="32">
        <v>2015</v>
      </c>
      <c r="N358" s="32" t="s">
        <v>81</v>
      </c>
      <c r="O358" s="32" t="s">
        <v>508</v>
      </c>
      <c r="P358" s="32" t="str">
        <f>_xlfn.XLOOKUP(Tabel1[[#This Row],[NLSfB]],OpnameTabel[NL-SfB],OpnameTabel[Kenmerkvraag 4],"",0,1)&amp;""</f>
        <v>Inhoud [L]</v>
      </c>
      <c r="Q358" s="33">
        <v>50</v>
      </c>
      <c r="R358" s="33" t="str">
        <f>_xlfn.XLOOKUP(Tabel1[[#This Row],[NLSfB]],OpnameTabel[NL-SfB],OpnameTabel[Kenmerkvraag 5],"",0,1)&amp;""</f>
        <v>Vermogen [kW]</v>
      </c>
      <c r="S358" s="33">
        <v>2.5</v>
      </c>
      <c r="T358" s="33" t="str">
        <f>_xlfn.XLOOKUP(Tabel1[[#This Row],[NLSfB]],OpnameTabel[NL-SfB],OpnameTabel[Kenmerkvraag 6],"",0,1)&amp;""</f>
        <v/>
      </c>
      <c r="V358" s="33" t="str">
        <f>_xlfn.XLOOKUP(Tabel1[[#This Row],[NLSfB]],OpnameTabel[NL-SfB],OpnameTabel[Kenmerkvraag 7],"",0,1)&amp;""</f>
        <v/>
      </c>
      <c r="X358" s="33" t="str">
        <f>_xlfn.XLOOKUP(Tabel1[[#This Row],[NLSfB]],OpnameTabel[NL-SfB],OpnameTabel[Kenmerkvraag 8],"",0,1)&amp;""</f>
        <v/>
      </c>
      <c r="Z358" s="33" t="str">
        <f>_xlfn.XLOOKUP(Tabel1[[#This Row],[NLSfB]],OpnameTabel[NL-SfB],OpnameTabel[Kenmerkvraag 9],"",0,1)&amp;""</f>
        <v/>
      </c>
      <c r="AB358" s="33" t="str">
        <f>_xlfn.XLOOKUP(Tabel1[[#This Row],[NLSfB]],OpnameTabel[NL-SfB],OpnameTabel[Kenmerkvraag 10],"",0,1)&amp;""</f>
        <v/>
      </c>
      <c r="AD358" s="120" t="str">
        <f>_xlfn.XLOOKUP(Tabel1[[#This Row],[NLSfB]],OpnameTabel[NL-SfB],OpnameTabel[PPO1],"",0,1)&amp;""</f>
        <v>WTR030-A</v>
      </c>
      <c r="AE358" s="112">
        <f>IF((LEN(Tabel1[[#This Row],[PPO code 1]])&lt;1),"",_xlfn.XLOOKUP(Tabel1[[#This Row],[PPO code 1]],Activiteitenoverzicht[PO - code],Activiteitenoverzicht[Jaar- freq],0))</f>
        <v>1</v>
      </c>
      <c r="AF358" s="121"/>
      <c r="AG358" s="122" t="str">
        <f>_xlfn.XLOOKUP(Tabel1[[#This Row],[NLSfB]],OpnameTabel[NL-SfB],OpnameTabel[PPO2],"",0,1)&amp;""</f>
        <v/>
      </c>
      <c r="AH358" s="111" t="str">
        <f>IF((LEN(Tabel1[[#This Row],[PPO code 2]])&lt;1),"",_xlfn.XLOOKUP(Tabel1[[#This Row],[PPO code 2]],Activiteitenoverzicht[PO - code],Activiteitenoverzicht[Jaar- freq],0))</f>
        <v/>
      </c>
      <c r="AI358" s="121"/>
      <c r="AJ358" s="122" t="str">
        <f>_xlfn.XLOOKUP(Tabel1[[#This Row],[NLSfB]],OpnameTabel[NL-SfB],OpnameTabel[PPO3],"",0,1)&amp;""</f>
        <v/>
      </c>
      <c r="AK358" s="111" t="str">
        <f>IF((LEN(Tabel1[[#This Row],[PPO code 3]])&lt;1),"",_xlfn.XLOOKUP(Tabel1[[#This Row],[PPO code 3]],Activiteitenoverzicht[PO - code],Activiteitenoverzicht[Jaar- freq],0))</f>
        <v/>
      </c>
      <c r="AL358" s="121"/>
      <c r="AM358" s="122" t="str">
        <f>_xlfn.XLOOKUP(Tabel1[[#This Row],[NLSfB]],OpnameTabel[NL-SfB],OpnameTabel[PPO4],"",0,1)&amp;""</f>
        <v/>
      </c>
      <c r="AN358" s="111" t="str">
        <f>IF((LEN(Tabel1[[#This Row],[PPO code 4]])&lt;1),"",_xlfn.XLOOKUP(Tabel1[[#This Row],[PPO code 4]],Activiteitenoverzicht[PO - code],Activiteitenoverzicht[Jaar- freq],0))</f>
        <v/>
      </c>
      <c r="AO358" s="121"/>
      <c r="AP358" s="123">
        <f>IF(ISNUMBER(Tabel1[[#This Row],[Freq 1]]),Tabel1[[#This Row],[Freq 1]]*Tabel1[[#This Row],[Prijs 1]],0)</f>
        <v>0</v>
      </c>
      <c r="AQ358" s="124">
        <f>IF(ISNUMBER(Tabel1[[#This Row],[Freq 2]]),Tabel1[[#This Row],[Freq 2]]*Tabel1[[#This Row],[Prijs 2]],0)</f>
        <v>0</v>
      </c>
      <c r="AR358" s="124">
        <f>IF(ISNUMBER(Tabel1[[#This Row],[Freq 3]]),Tabel1[[#This Row],[Freq 3]]*Tabel1[[#This Row],[Prijs 3]],0)</f>
        <v>0</v>
      </c>
      <c r="AS358" s="124">
        <f>IF(ISNUMBER(Tabel1[[#This Row],[Freq 4]]),Tabel1[[#This Row],[Freq 4]]*Tabel1[[#This Row],[Prijs 4]],0)</f>
        <v>0</v>
      </c>
      <c r="AT358" s="125">
        <f>SUM(Tabel1[[#This Row],[Totaal 1]:[Totaal 4]])</f>
        <v>0</v>
      </c>
    </row>
    <row r="359" spans="1:46" ht="14.25" customHeight="1" x14ac:dyDescent="0.2">
      <c r="A359" s="113">
        <v>4</v>
      </c>
      <c r="B359" s="32" t="s">
        <v>719</v>
      </c>
      <c r="C359" s="111" t="s">
        <v>759</v>
      </c>
      <c r="D359" s="32" t="s">
        <v>721</v>
      </c>
      <c r="E359" s="32">
        <v>1000</v>
      </c>
      <c r="F359" s="32" t="s">
        <v>836</v>
      </c>
      <c r="G359" s="32" t="s">
        <v>223</v>
      </c>
      <c r="H359" s="112" t="str">
        <f>_xlfn.XLOOKUP(Tabel1[[#This Row],[NLSfB]],OpnameTabel[NL-SfB],OpnameTabel[Omschrijving],"",0,1)</f>
        <v>Drinkwaterleidingnet</v>
      </c>
      <c r="I359" s="32" t="str">
        <f>_xlfn.XLOOKUP(Tabel1[[#This Row],[NLSfB]],OpnameTabel[NL-SfB],OpnameTabel[Categorie],"",0,1)</f>
        <v>Water</v>
      </c>
      <c r="J359" s="32" t="s">
        <v>224</v>
      </c>
      <c r="L359" s="32">
        <v>1</v>
      </c>
      <c r="M359" s="32">
        <v>2005</v>
      </c>
      <c r="N359" s="32" t="s">
        <v>77</v>
      </c>
      <c r="O359" s="32" t="s">
        <v>77</v>
      </c>
      <c r="P359" s="32" t="str">
        <f>_xlfn.XLOOKUP(Tabel1[[#This Row],[NLSfB]],OpnameTabel[NL-SfB],OpnameTabel[Kenmerkvraag 4],"",0,1)&amp;""</f>
        <v>Keerkleppen [stuks]</v>
      </c>
      <c r="Q359" s="33">
        <v>20</v>
      </c>
      <c r="R359" s="33" t="str">
        <f>_xlfn.XLOOKUP(Tabel1[[#This Row],[NLSfB]],OpnameTabel[NL-SfB],OpnameTabel[Kenmerkvraag 5],"",0,1)&amp;""</f>
        <v>Douches [stuks]</v>
      </c>
      <c r="S359" s="33">
        <v>0</v>
      </c>
      <c r="T359" s="33" t="str">
        <f>_xlfn.XLOOKUP(Tabel1[[#This Row],[NLSfB]],OpnameTabel[NL-SfB],OpnameTabel[Kenmerkvraag 6],"",0,1)&amp;""</f>
        <v/>
      </c>
      <c r="V359" s="33" t="str">
        <f>_xlfn.XLOOKUP(Tabel1[[#This Row],[NLSfB]],OpnameTabel[NL-SfB],OpnameTabel[Kenmerkvraag 7],"",0,1)&amp;""</f>
        <v/>
      </c>
      <c r="X359" s="33" t="str">
        <f>_xlfn.XLOOKUP(Tabel1[[#This Row],[NLSfB]],OpnameTabel[NL-SfB],OpnameTabel[Kenmerkvraag 8],"",0,1)&amp;""</f>
        <v/>
      </c>
      <c r="Z359" s="33" t="str">
        <f>_xlfn.XLOOKUP(Tabel1[[#This Row],[NLSfB]],OpnameTabel[NL-SfB],OpnameTabel[Kenmerkvraag 9],"",0,1)&amp;""</f>
        <v/>
      </c>
      <c r="AB359" s="33" t="str">
        <f>_xlfn.XLOOKUP(Tabel1[[#This Row],[NLSfB]],OpnameTabel[NL-SfB],OpnameTabel[Kenmerkvraag 10],"",0,1)&amp;""</f>
        <v/>
      </c>
      <c r="AD359" s="120" t="str">
        <f>_xlfn.XLOOKUP(Tabel1[[#This Row],[NLSfB]],OpnameTabel[NL-SfB],OpnameTabel[PPO1],"",0,1)&amp;""</f>
        <v>WTR100-A</v>
      </c>
      <c r="AE359" s="112">
        <f>IF((LEN(Tabel1[[#This Row],[PPO code 1]])&lt;1),"",_xlfn.XLOOKUP(Tabel1[[#This Row],[PPO code 1]],Activiteitenoverzicht[PO - code],Activiteitenoverzicht[Jaar- freq],0))</f>
        <v>1</v>
      </c>
      <c r="AF359" s="121"/>
      <c r="AG359" s="122" t="str">
        <f>_xlfn.XLOOKUP(Tabel1[[#This Row],[NLSfB]],OpnameTabel[NL-SfB],OpnameTabel[PPO2],"",0,1)&amp;""</f>
        <v>WTR160-A</v>
      </c>
      <c r="AH359" s="111">
        <f>IF((LEN(Tabel1[[#This Row],[PPO code 2]])&lt;1),"",_xlfn.XLOOKUP(Tabel1[[#This Row],[PPO code 2]],Activiteitenoverzicht[PO - code],Activiteitenoverzicht[Jaar- freq],0))</f>
        <v>1</v>
      </c>
      <c r="AI359" s="121"/>
      <c r="AJ359" s="122" t="str">
        <f>_xlfn.XLOOKUP(Tabel1[[#This Row],[NLSfB]],OpnameTabel[NL-SfB],OpnameTabel[PPO3],"",0,1)&amp;""</f>
        <v/>
      </c>
      <c r="AK359" s="111" t="str">
        <f>IF((LEN(Tabel1[[#This Row],[PPO code 3]])&lt;1),"",_xlfn.XLOOKUP(Tabel1[[#This Row],[PPO code 3]],Activiteitenoverzicht[PO - code],Activiteitenoverzicht[Jaar- freq],0))</f>
        <v/>
      </c>
      <c r="AL359" s="121"/>
      <c r="AM359" s="122" t="str">
        <f>_xlfn.XLOOKUP(Tabel1[[#This Row],[NLSfB]],OpnameTabel[NL-SfB],OpnameTabel[PPO4],"",0,1)&amp;""</f>
        <v/>
      </c>
      <c r="AN359" s="111" t="str">
        <f>IF((LEN(Tabel1[[#This Row],[PPO code 4]])&lt;1),"",_xlfn.XLOOKUP(Tabel1[[#This Row],[PPO code 4]],Activiteitenoverzicht[PO - code],Activiteitenoverzicht[Jaar- freq],0))</f>
        <v/>
      </c>
      <c r="AO359" s="121"/>
      <c r="AP359" s="123">
        <f>IF(ISNUMBER(Tabel1[[#This Row],[Freq 1]]),Tabel1[[#This Row],[Freq 1]]*Tabel1[[#This Row],[Prijs 1]],0)</f>
        <v>0</v>
      </c>
      <c r="AQ359" s="124">
        <f>IF(ISNUMBER(Tabel1[[#This Row],[Freq 2]]),Tabel1[[#This Row],[Freq 2]]*Tabel1[[#This Row],[Prijs 2]],0)</f>
        <v>0</v>
      </c>
      <c r="AR359" s="124">
        <f>IF(ISNUMBER(Tabel1[[#This Row],[Freq 3]]),Tabel1[[#This Row],[Freq 3]]*Tabel1[[#This Row],[Prijs 3]],0)</f>
        <v>0</v>
      </c>
      <c r="AS359" s="124">
        <f>IF(ISNUMBER(Tabel1[[#This Row],[Freq 4]]),Tabel1[[#This Row],[Freq 4]]*Tabel1[[#This Row],[Prijs 4]],0)</f>
        <v>0</v>
      </c>
      <c r="AT359" s="125">
        <f>SUM(Tabel1[[#This Row],[Totaal 1]:[Totaal 4]])</f>
        <v>0</v>
      </c>
    </row>
    <row r="360" spans="1:46" ht="14.25" customHeight="1" x14ac:dyDescent="0.2">
      <c r="A360" s="113">
        <v>4</v>
      </c>
      <c r="B360" s="32" t="s">
        <v>719</v>
      </c>
      <c r="C360" s="111" t="s">
        <v>759</v>
      </c>
      <c r="D360" s="32" t="s">
        <v>721</v>
      </c>
      <c r="E360" s="32">
        <v>1000</v>
      </c>
      <c r="F360" s="32" t="s">
        <v>837</v>
      </c>
      <c r="G360" s="32" t="s">
        <v>79</v>
      </c>
      <c r="H360" s="112" t="str">
        <f>_xlfn.XLOOKUP(Tabel1[[#This Row],[NLSfB]],OpnameTabel[NL-SfB],OpnameTabel[Omschrijving],"",0,1)</f>
        <v>Elektrische boiler</v>
      </c>
      <c r="I360" s="32" t="str">
        <f>_xlfn.XLOOKUP(Tabel1[[#This Row],[NLSfB]],OpnameTabel[NL-SfB],OpnameTabel[Categorie],"",0,1)</f>
        <v>Water</v>
      </c>
      <c r="J360" s="32" t="s">
        <v>107</v>
      </c>
      <c r="L360" s="32">
        <v>4</v>
      </c>
      <c r="M360" s="32">
        <v>2015</v>
      </c>
      <c r="N360" s="32" t="s">
        <v>81</v>
      </c>
      <c r="O360" s="32" t="s">
        <v>508</v>
      </c>
      <c r="P360" s="32" t="str">
        <f>_xlfn.XLOOKUP(Tabel1[[#This Row],[NLSfB]],OpnameTabel[NL-SfB],OpnameTabel[Kenmerkvraag 4],"",0,1)&amp;""</f>
        <v>Inhoud [L]</v>
      </c>
      <c r="Q360" s="33">
        <v>30</v>
      </c>
      <c r="R360" s="33" t="str">
        <f>_xlfn.XLOOKUP(Tabel1[[#This Row],[NLSfB]],OpnameTabel[NL-SfB],OpnameTabel[Kenmerkvraag 5],"",0,1)&amp;""</f>
        <v>Vermogen [kW]</v>
      </c>
      <c r="S360" s="33">
        <v>2.5</v>
      </c>
      <c r="T360" s="33" t="str">
        <f>_xlfn.XLOOKUP(Tabel1[[#This Row],[NLSfB]],OpnameTabel[NL-SfB],OpnameTabel[Kenmerkvraag 6],"",0,1)&amp;""</f>
        <v/>
      </c>
      <c r="V360" s="33" t="str">
        <f>_xlfn.XLOOKUP(Tabel1[[#This Row],[NLSfB]],OpnameTabel[NL-SfB],OpnameTabel[Kenmerkvraag 7],"",0,1)&amp;""</f>
        <v/>
      </c>
      <c r="X360" s="33" t="str">
        <f>_xlfn.XLOOKUP(Tabel1[[#This Row],[NLSfB]],OpnameTabel[NL-SfB],OpnameTabel[Kenmerkvraag 8],"",0,1)&amp;""</f>
        <v/>
      </c>
      <c r="Z360" s="33" t="str">
        <f>_xlfn.XLOOKUP(Tabel1[[#This Row],[NLSfB]],OpnameTabel[NL-SfB],OpnameTabel[Kenmerkvraag 9],"",0,1)&amp;""</f>
        <v/>
      </c>
      <c r="AB360" s="33" t="str">
        <f>_xlfn.XLOOKUP(Tabel1[[#This Row],[NLSfB]],OpnameTabel[NL-SfB],OpnameTabel[Kenmerkvraag 10],"",0,1)&amp;""</f>
        <v/>
      </c>
      <c r="AD360" s="120" t="str">
        <f>_xlfn.XLOOKUP(Tabel1[[#This Row],[NLSfB]],OpnameTabel[NL-SfB],OpnameTabel[PPO1],"",0,1)&amp;""</f>
        <v>WTR030-A</v>
      </c>
      <c r="AE360" s="112">
        <f>IF((LEN(Tabel1[[#This Row],[PPO code 1]])&lt;1),"",_xlfn.XLOOKUP(Tabel1[[#This Row],[PPO code 1]],Activiteitenoverzicht[PO - code],Activiteitenoverzicht[Jaar- freq],0))</f>
        <v>1</v>
      </c>
      <c r="AF360" s="121"/>
      <c r="AG360" s="122" t="str">
        <f>_xlfn.XLOOKUP(Tabel1[[#This Row],[NLSfB]],OpnameTabel[NL-SfB],OpnameTabel[PPO2],"",0,1)&amp;""</f>
        <v/>
      </c>
      <c r="AH360" s="111" t="str">
        <f>IF((LEN(Tabel1[[#This Row],[PPO code 2]])&lt;1),"",_xlfn.XLOOKUP(Tabel1[[#This Row],[PPO code 2]],Activiteitenoverzicht[PO - code],Activiteitenoverzicht[Jaar- freq],0))</f>
        <v/>
      </c>
      <c r="AI360" s="121"/>
      <c r="AJ360" s="122" t="str">
        <f>_xlfn.XLOOKUP(Tabel1[[#This Row],[NLSfB]],OpnameTabel[NL-SfB],OpnameTabel[PPO3],"",0,1)&amp;""</f>
        <v/>
      </c>
      <c r="AK360" s="111" t="str">
        <f>IF((LEN(Tabel1[[#This Row],[PPO code 3]])&lt;1),"",_xlfn.XLOOKUP(Tabel1[[#This Row],[PPO code 3]],Activiteitenoverzicht[PO - code],Activiteitenoverzicht[Jaar- freq],0))</f>
        <v/>
      </c>
      <c r="AL360" s="121"/>
      <c r="AM360" s="122" t="str">
        <f>_xlfn.XLOOKUP(Tabel1[[#This Row],[NLSfB]],OpnameTabel[NL-SfB],OpnameTabel[PPO4],"",0,1)&amp;""</f>
        <v/>
      </c>
      <c r="AN360" s="111" t="str">
        <f>IF((LEN(Tabel1[[#This Row],[PPO code 4]])&lt;1),"",_xlfn.XLOOKUP(Tabel1[[#This Row],[PPO code 4]],Activiteitenoverzicht[PO - code],Activiteitenoverzicht[Jaar- freq],0))</f>
        <v/>
      </c>
      <c r="AO360" s="121"/>
      <c r="AP360" s="123">
        <f>IF(ISNUMBER(Tabel1[[#This Row],[Freq 1]]),Tabel1[[#This Row],[Freq 1]]*Tabel1[[#This Row],[Prijs 1]],0)</f>
        <v>0</v>
      </c>
      <c r="AQ360" s="124">
        <f>IF(ISNUMBER(Tabel1[[#This Row],[Freq 2]]),Tabel1[[#This Row],[Freq 2]]*Tabel1[[#This Row],[Prijs 2]],0)</f>
        <v>0</v>
      </c>
      <c r="AR360" s="124">
        <f>IF(ISNUMBER(Tabel1[[#This Row],[Freq 3]]),Tabel1[[#This Row],[Freq 3]]*Tabel1[[#This Row],[Prijs 3]],0)</f>
        <v>0</v>
      </c>
      <c r="AS360" s="124">
        <f>IF(ISNUMBER(Tabel1[[#This Row],[Freq 4]]),Tabel1[[#This Row],[Freq 4]]*Tabel1[[#This Row],[Prijs 4]],0)</f>
        <v>0</v>
      </c>
      <c r="AT360" s="125">
        <f>SUM(Tabel1[[#This Row],[Totaal 1]:[Totaal 4]])</f>
        <v>0</v>
      </c>
    </row>
    <row r="361" spans="1:46" ht="14.25" customHeight="1" x14ac:dyDescent="0.2">
      <c r="A361" s="113">
        <v>4</v>
      </c>
      <c r="B361" s="32" t="s">
        <v>719</v>
      </c>
      <c r="C361" s="111" t="s">
        <v>759</v>
      </c>
      <c r="D361" s="32" t="s">
        <v>721</v>
      </c>
      <c r="E361" s="32">
        <v>1000</v>
      </c>
      <c r="F361" s="32" t="s">
        <v>838</v>
      </c>
      <c r="G361" s="32" t="s">
        <v>226</v>
      </c>
      <c r="H361" s="112" t="str">
        <f>_xlfn.XLOOKUP(Tabel1[[#This Row],[NLSfB]],OpnameTabel[NL-SfB],OpnameTabel[Omschrijving],"",0,1)</f>
        <v>Gasinstallatie leidingnet</v>
      </c>
      <c r="I361" s="32" t="str">
        <f>_xlfn.XLOOKUP(Tabel1[[#This Row],[NLSfB]],OpnameTabel[NL-SfB],OpnameTabel[Categorie],"",0,1)</f>
        <v>Gassen</v>
      </c>
      <c r="J361" s="32" t="s">
        <v>224</v>
      </c>
      <c r="L361" s="32">
        <v>1</v>
      </c>
      <c r="M361" s="32">
        <v>2005</v>
      </c>
      <c r="N361" s="32" t="s">
        <v>77</v>
      </c>
      <c r="O361" s="32" t="s">
        <v>77</v>
      </c>
      <c r="P361" s="32" t="str">
        <f>_xlfn.XLOOKUP(Tabel1[[#This Row],[NLSfB]],OpnameTabel[NL-SfB],OpnameTabel[Kenmerkvraag 4],"",0,1)&amp;""</f>
        <v/>
      </c>
      <c r="Q361" s="33"/>
      <c r="R361" s="33" t="str">
        <f>_xlfn.XLOOKUP(Tabel1[[#This Row],[NLSfB]],OpnameTabel[NL-SfB],OpnameTabel[Kenmerkvraag 5],"",0,1)&amp;""</f>
        <v/>
      </c>
      <c r="T361" s="33" t="str">
        <f>_xlfn.XLOOKUP(Tabel1[[#This Row],[NLSfB]],OpnameTabel[NL-SfB],OpnameTabel[Kenmerkvraag 6],"",0,1)&amp;""</f>
        <v/>
      </c>
      <c r="V361" s="33" t="str">
        <f>_xlfn.XLOOKUP(Tabel1[[#This Row],[NLSfB]],OpnameTabel[NL-SfB],OpnameTabel[Kenmerkvraag 7],"",0,1)&amp;""</f>
        <v/>
      </c>
      <c r="X361" s="33" t="str">
        <f>_xlfn.XLOOKUP(Tabel1[[#This Row],[NLSfB]],OpnameTabel[NL-SfB],OpnameTabel[Kenmerkvraag 8],"",0,1)&amp;""</f>
        <v/>
      </c>
      <c r="Z361" s="33" t="str">
        <f>_xlfn.XLOOKUP(Tabel1[[#This Row],[NLSfB]],OpnameTabel[NL-SfB],OpnameTabel[Kenmerkvraag 9],"",0,1)&amp;""</f>
        <v/>
      </c>
      <c r="AB361" s="33" t="str">
        <f>_xlfn.XLOOKUP(Tabel1[[#This Row],[NLSfB]],OpnameTabel[NL-SfB],OpnameTabel[Kenmerkvraag 10],"",0,1)&amp;""</f>
        <v/>
      </c>
      <c r="AD361" s="120" t="str">
        <f>_xlfn.XLOOKUP(Tabel1[[#This Row],[NLSfB]],OpnameTabel[NL-SfB],OpnameTabel[PPO1],"",0,1)&amp;""</f>
        <v>GAL010-A</v>
      </c>
      <c r="AE361" s="112">
        <f>IF((LEN(Tabel1[[#This Row],[PPO code 1]])&lt;1),"",_xlfn.XLOOKUP(Tabel1[[#This Row],[PPO code 1]],Activiteitenoverzicht[PO - code],Activiteitenoverzicht[Jaar- freq],0))</f>
        <v>1</v>
      </c>
      <c r="AF361" s="121"/>
      <c r="AG361" s="122" t="str">
        <f>_xlfn.XLOOKUP(Tabel1[[#This Row],[NLSfB]],OpnameTabel[NL-SfB],OpnameTabel[PPO2],"",0,1)&amp;""</f>
        <v>GAL010-K</v>
      </c>
      <c r="AH361" s="111">
        <f>IF((LEN(Tabel1[[#This Row],[PPO code 2]])&lt;1),"",_xlfn.XLOOKUP(Tabel1[[#This Row],[PPO code 2]],Activiteitenoverzicht[PO - code],Activiteitenoverzicht[Jaar- freq],0))</f>
        <v>0.25</v>
      </c>
      <c r="AI361" s="121"/>
      <c r="AJ361" s="122" t="str">
        <f>_xlfn.XLOOKUP(Tabel1[[#This Row],[NLSfB]],OpnameTabel[NL-SfB],OpnameTabel[PPO3],"",0,1)&amp;""</f>
        <v/>
      </c>
      <c r="AK361" s="111" t="str">
        <f>IF((LEN(Tabel1[[#This Row],[PPO code 3]])&lt;1),"",_xlfn.XLOOKUP(Tabel1[[#This Row],[PPO code 3]],Activiteitenoverzicht[PO - code],Activiteitenoverzicht[Jaar- freq],0))</f>
        <v/>
      </c>
      <c r="AL361" s="121"/>
      <c r="AM361" s="122" t="str">
        <f>_xlfn.XLOOKUP(Tabel1[[#This Row],[NLSfB]],OpnameTabel[NL-SfB],OpnameTabel[PPO4],"",0,1)&amp;""</f>
        <v/>
      </c>
      <c r="AN361" s="111" t="str">
        <f>IF((LEN(Tabel1[[#This Row],[PPO code 4]])&lt;1),"",_xlfn.XLOOKUP(Tabel1[[#This Row],[PPO code 4]],Activiteitenoverzicht[PO - code],Activiteitenoverzicht[Jaar- freq],0))</f>
        <v/>
      </c>
      <c r="AO361" s="121"/>
      <c r="AP361" s="123">
        <f>IF(ISNUMBER(Tabel1[[#This Row],[Freq 1]]),Tabel1[[#This Row],[Freq 1]]*Tabel1[[#This Row],[Prijs 1]],0)</f>
        <v>0</v>
      </c>
      <c r="AQ361" s="124">
        <f>IF(ISNUMBER(Tabel1[[#This Row],[Freq 2]]),Tabel1[[#This Row],[Freq 2]]*Tabel1[[#This Row],[Prijs 2]],0)</f>
        <v>0</v>
      </c>
      <c r="AR361" s="124">
        <f>IF(ISNUMBER(Tabel1[[#This Row],[Freq 3]]),Tabel1[[#This Row],[Freq 3]]*Tabel1[[#This Row],[Prijs 3]],0)</f>
        <v>0</v>
      </c>
      <c r="AS361" s="124">
        <f>IF(ISNUMBER(Tabel1[[#This Row],[Freq 4]]),Tabel1[[#This Row],[Freq 4]]*Tabel1[[#This Row],[Prijs 4]],0)</f>
        <v>0</v>
      </c>
      <c r="AT361" s="125">
        <f>SUM(Tabel1[[#This Row],[Totaal 1]:[Totaal 4]])</f>
        <v>0</v>
      </c>
    </row>
    <row r="362" spans="1:46" ht="14.25" customHeight="1" x14ac:dyDescent="0.2">
      <c r="A362" s="113">
        <v>4</v>
      </c>
      <c r="B362" s="32" t="s">
        <v>719</v>
      </c>
      <c r="C362" s="111" t="s">
        <v>759</v>
      </c>
      <c r="D362" s="32" t="s">
        <v>721</v>
      </c>
      <c r="E362" s="32">
        <v>1000</v>
      </c>
      <c r="F362" s="32" t="s">
        <v>839</v>
      </c>
      <c r="G362" s="32" t="s">
        <v>228</v>
      </c>
      <c r="H362" s="112" t="str">
        <f>_xlfn.XLOOKUP(Tabel1[[#This Row],[NLSfB]],OpnameTabel[NL-SfB],OpnameTabel[Omschrijving],"",0,1)</f>
        <v>Afvoerleidingnet</v>
      </c>
      <c r="I362" s="32" t="str">
        <f>_xlfn.XLOOKUP(Tabel1[[#This Row],[NLSfB]],OpnameTabel[NL-SfB],OpnameTabel[Categorie],"",0,1)</f>
        <v>Afvoeren</v>
      </c>
      <c r="J362" s="32" t="s">
        <v>224</v>
      </c>
      <c r="L362" s="32">
        <v>1</v>
      </c>
      <c r="M362" s="32">
        <v>2005</v>
      </c>
      <c r="N362" s="32" t="s">
        <v>77</v>
      </c>
      <c r="O362" s="32" t="s">
        <v>77</v>
      </c>
      <c r="P362" s="32" t="str">
        <f>_xlfn.XLOOKUP(Tabel1[[#This Row],[NLSfB]],OpnameTabel[NL-SfB],OpnameTabel[Kenmerkvraag 4],"",0,1)&amp;""</f>
        <v/>
      </c>
      <c r="Q362" s="33"/>
      <c r="R362" s="33" t="str">
        <f>_xlfn.XLOOKUP(Tabel1[[#This Row],[NLSfB]],OpnameTabel[NL-SfB],OpnameTabel[Kenmerkvraag 5],"",0,1)&amp;""</f>
        <v/>
      </c>
      <c r="T362" s="33" t="str">
        <f>_xlfn.XLOOKUP(Tabel1[[#This Row],[NLSfB]],OpnameTabel[NL-SfB],OpnameTabel[Kenmerkvraag 6],"",0,1)&amp;""</f>
        <v/>
      </c>
      <c r="V362" s="33" t="str">
        <f>_xlfn.XLOOKUP(Tabel1[[#This Row],[NLSfB]],OpnameTabel[NL-SfB],OpnameTabel[Kenmerkvraag 7],"",0,1)&amp;""</f>
        <v/>
      </c>
      <c r="X362" s="33" t="str">
        <f>_xlfn.XLOOKUP(Tabel1[[#This Row],[NLSfB]],OpnameTabel[NL-SfB],OpnameTabel[Kenmerkvraag 8],"",0,1)&amp;""</f>
        <v/>
      </c>
      <c r="Z362" s="33" t="str">
        <f>_xlfn.XLOOKUP(Tabel1[[#This Row],[NLSfB]],OpnameTabel[NL-SfB],OpnameTabel[Kenmerkvraag 9],"",0,1)&amp;""</f>
        <v/>
      </c>
      <c r="AB362" s="33" t="str">
        <f>_xlfn.XLOOKUP(Tabel1[[#This Row],[NLSfB]],OpnameTabel[NL-SfB],OpnameTabel[Kenmerkvraag 10],"",0,1)&amp;""</f>
        <v/>
      </c>
      <c r="AD362" s="120" t="str">
        <f>_xlfn.XLOOKUP(Tabel1[[#This Row],[NLSfB]],OpnameTabel[NL-SfB],OpnameTabel[PPO1],"",0,1)&amp;""</f>
        <v>WTR190-A</v>
      </c>
      <c r="AE362" s="112">
        <f>IF((LEN(Tabel1[[#This Row],[PPO code 1]])&lt;1),"",_xlfn.XLOOKUP(Tabel1[[#This Row],[PPO code 1]],Activiteitenoverzicht[PO - code],Activiteitenoverzicht[Jaar- freq],0))</f>
        <v>1</v>
      </c>
      <c r="AF362" s="121"/>
      <c r="AG362" s="122" t="str">
        <f>_xlfn.XLOOKUP(Tabel1[[#This Row],[NLSfB]],OpnameTabel[NL-SfB],OpnameTabel[PPO2],"",0,1)&amp;""</f>
        <v/>
      </c>
      <c r="AH362" s="111" t="str">
        <f>IF((LEN(Tabel1[[#This Row],[PPO code 2]])&lt;1),"",_xlfn.XLOOKUP(Tabel1[[#This Row],[PPO code 2]],Activiteitenoverzicht[PO - code],Activiteitenoverzicht[Jaar- freq],0))</f>
        <v/>
      </c>
      <c r="AI362" s="121"/>
      <c r="AJ362" s="122" t="str">
        <f>_xlfn.XLOOKUP(Tabel1[[#This Row],[NLSfB]],OpnameTabel[NL-SfB],OpnameTabel[PPO3],"",0,1)&amp;""</f>
        <v/>
      </c>
      <c r="AK362" s="111" t="str">
        <f>IF((LEN(Tabel1[[#This Row],[PPO code 3]])&lt;1),"",_xlfn.XLOOKUP(Tabel1[[#This Row],[PPO code 3]],Activiteitenoverzicht[PO - code],Activiteitenoverzicht[Jaar- freq],0))</f>
        <v/>
      </c>
      <c r="AL362" s="121"/>
      <c r="AM362" s="122" t="str">
        <f>_xlfn.XLOOKUP(Tabel1[[#This Row],[NLSfB]],OpnameTabel[NL-SfB],OpnameTabel[PPO4],"",0,1)&amp;""</f>
        <v/>
      </c>
      <c r="AN362" s="111" t="str">
        <f>IF((LEN(Tabel1[[#This Row],[PPO code 4]])&lt;1),"",_xlfn.XLOOKUP(Tabel1[[#This Row],[PPO code 4]],Activiteitenoverzicht[PO - code],Activiteitenoverzicht[Jaar- freq],0))</f>
        <v/>
      </c>
      <c r="AO362" s="121"/>
      <c r="AP362" s="123">
        <f>IF(ISNUMBER(Tabel1[[#This Row],[Freq 1]]),Tabel1[[#This Row],[Freq 1]]*Tabel1[[#This Row],[Prijs 1]],0)</f>
        <v>0</v>
      </c>
      <c r="AQ362" s="124">
        <f>IF(ISNUMBER(Tabel1[[#This Row],[Freq 2]]),Tabel1[[#This Row],[Freq 2]]*Tabel1[[#This Row],[Prijs 2]],0)</f>
        <v>0</v>
      </c>
      <c r="AR362" s="124">
        <f>IF(ISNUMBER(Tabel1[[#This Row],[Freq 3]]),Tabel1[[#This Row],[Freq 3]]*Tabel1[[#This Row],[Prijs 3]],0)</f>
        <v>0</v>
      </c>
      <c r="AS362" s="124">
        <f>IF(ISNUMBER(Tabel1[[#This Row],[Freq 4]]),Tabel1[[#This Row],[Freq 4]]*Tabel1[[#This Row],[Prijs 4]],0)</f>
        <v>0</v>
      </c>
      <c r="AT362" s="125">
        <f>SUM(Tabel1[[#This Row],[Totaal 1]:[Totaal 4]])</f>
        <v>0</v>
      </c>
    </row>
    <row r="363" spans="1:46" ht="14.25" customHeight="1" x14ac:dyDescent="0.2">
      <c r="A363" s="113">
        <v>4</v>
      </c>
      <c r="B363" s="32" t="s">
        <v>719</v>
      </c>
      <c r="C363" s="111" t="s">
        <v>759</v>
      </c>
      <c r="D363" s="32" t="s">
        <v>721</v>
      </c>
      <c r="E363" s="32">
        <v>1000</v>
      </c>
      <c r="F363" s="32" t="s">
        <v>840</v>
      </c>
      <c r="G363" s="32" t="s">
        <v>79</v>
      </c>
      <c r="H363" s="112" t="str">
        <f>_xlfn.XLOOKUP(Tabel1[[#This Row],[NLSfB]],OpnameTabel[NL-SfB],OpnameTabel[Omschrijving],"",0,1)</f>
        <v>Elektrische boiler</v>
      </c>
      <c r="I363" s="32" t="str">
        <f>_xlfn.XLOOKUP(Tabel1[[#This Row],[NLSfB]],OpnameTabel[NL-SfB],OpnameTabel[Categorie],"",0,1)</f>
        <v>Water</v>
      </c>
      <c r="J363" s="32" t="s">
        <v>107</v>
      </c>
      <c r="L363" s="32">
        <v>4</v>
      </c>
      <c r="M363" s="32">
        <v>2015</v>
      </c>
      <c r="N363" s="32" t="s">
        <v>81</v>
      </c>
      <c r="O363" s="32" t="s">
        <v>508</v>
      </c>
      <c r="P363" s="32" t="str">
        <f>_xlfn.XLOOKUP(Tabel1[[#This Row],[NLSfB]],OpnameTabel[NL-SfB],OpnameTabel[Kenmerkvraag 4],"",0,1)&amp;""</f>
        <v>Inhoud [L]</v>
      </c>
      <c r="Q363" s="33">
        <v>120</v>
      </c>
      <c r="R363" s="33" t="str">
        <f>_xlfn.XLOOKUP(Tabel1[[#This Row],[NLSfB]],OpnameTabel[NL-SfB],OpnameTabel[Kenmerkvraag 5],"",0,1)&amp;""</f>
        <v>Vermogen [kW]</v>
      </c>
      <c r="S363" s="33">
        <v>7.5</v>
      </c>
      <c r="T363" s="33" t="str">
        <f>_xlfn.XLOOKUP(Tabel1[[#This Row],[NLSfB]],OpnameTabel[NL-SfB],OpnameTabel[Kenmerkvraag 6],"",0,1)&amp;""</f>
        <v/>
      </c>
      <c r="V363" s="33" t="str">
        <f>_xlfn.XLOOKUP(Tabel1[[#This Row],[NLSfB]],OpnameTabel[NL-SfB],OpnameTabel[Kenmerkvraag 7],"",0,1)&amp;""</f>
        <v/>
      </c>
      <c r="X363" s="33" t="str">
        <f>_xlfn.XLOOKUP(Tabel1[[#This Row],[NLSfB]],OpnameTabel[NL-SfB],OpnameTabel[Kenmerkvraag 8],"",0,1)&amp;""</f>
        <v/>
      </c>
      <c r="Z363" s="33" t="str">
        <f>_xlfn.XLOOKUP(Tabel1[[#This Row],[NLSfB]],OpnameTabel[NL-SfB],OpnameTabel[Kenmerkvraag 9],"",0,1)&amp;""</f>
        <v/>
      </c>
      <c r="AB363" s="33" t="str">
        <f>_xlfn.XLOOKUP(Tabel1[[#This Row],[NLSfB]],OpnameTabel[NL-SfB],OpnameTabel[Kenmerkvraag 10],"",0,1)&amp;""</f>
        <v/>
      </c>
      <c r="AD363" s="120" t="str">
        <f>_xlfn.XLOOKUP(Tabel1[[#This Row],[NLSfB]],OpnameTabel[NL-SfB],OpnameTabel[PPO1],"",0,1)&amp;""</f>
        <v>WTR030-A</v>
      </c>
      <c r="AE363" s="112">
        <f>IF((LEN(Tabel1[[#This Row],[PPO code 1]])&lt;1),"",_xlfn.XLOOKUP(Tabel1[[#This Row],[PPO code 1]],Activiteitenoverzicht[PO - code],Activiteitenoverzicht[Jaar- freq],0))</f>
        <v>1</v>
      </c>
      <c r="AF363" s="121"/>
      <c r="AG363" s="122" t="str">
        <f>_xlfn.XLOOKUP(Tabel1[[#This Row],[NLSfB]],OpnameTabel[NL-SfB],OpnameTabel[PPO2],"",0,1)&amp;""</f>
        <v/>
      </c>
      <c r="AH363" s="111" t="str">
        <f>IF((LEN(Tabel1[[#This Row],[PPO code 2]])&lt;1),"",_xlfn.XLOOKUP(Tabel1[[#This Row],[PPO code 2]],Activiteitenoverzicht[PO - code],Activiteitenoverzicht[Jaar- freq],0))</f>
        <v/>
      </c>
      <c r="AI363" s="121"/>
      <c r="AJ363" s="122" t="str">
        <f>_xlfn.XLOOKUP(Tabel1[[#This Row],[NLSfB]],OpnameTabel[NL-SfB],OpnameTabel[PPO3],"",0,1)&amp;""</f>
        <v/>
      </c>
      <c r="AK363" s="111" t="str">
        <f>IF((LEN(Tabel1[[#This Row],[PPO code 3]])&lt;1),"",_xlfn.XLOOKUP(Tabel1[[#This Row],[PPO code 3]],Activiteitenoverzicht[PO - code],Activiteitenoverzicht[Jaar- freq],0))</f>
        <v/>
      </c>
      <c r="AL363" s="121"/>
      <c r="AM363" s="122" t="str">
        <f>_xlfn.XLOOKUP(Tabel1[[#This Row],[NLSfB]],OpnameTabel[NL-SfB],OpnameTabel[PPO4],"",0,1)&amp;""</f>
        <v/>
      </c>
      <c r="AN363" s="111" t="str">
        <f>IF((LEN(Tabel1[[#This Row],[PPO code 4]])&lt;1),"",_xlfn.XLOOKUP(Tabel1[[#This Row],[PPO code 4]],Activiteitenoverzicht[PO - code],Activiteitenoverzicht[Jaar- freq],0))</f>
        <v/>
      </c>
      <c r="AO363" s="121"/>
      <c r="AP363" s="123">
        <f>IF(ISNUMBER(Tabel1[[#This Row],[Freq 1]]),Tabel1[[#This Row],[Freq 1]]*Tabel1[[#This Row],[Prijs 1]],0)</f>
        <v>0</v>
      </c>
      <c r="AQ363" s="124">
        <f>IF(ISNUMBER(Tabel1[[#This Row],[Freq 2]]),Tabel1[[#This Row],[Freq 2]]*Tabel1[[#This Row],[Prijs 2]],0)</f>
        <v>0</v>
      </c>
      <c r="AR363" s="124">
        <f>IF(ISNUMBER(Tabel1[[#This Row],[Freq 3]]),Tabel1[[#This Row],[Freq 3]]*Tabel1[[#This Row],[Prijs 3]],0)</f>
        <v>0</v>
      </c>
      <c r="AS363" s="124">
        <f>IF(ISNUMBER(Tabel1[[#This Row],[Freq 4]]),Tabel1[[#This Row],[Freq 4]]*Tabel1[[#This Row],[Prijs 4]],0)</f>
        <v>0</v>
      </c>
      <c r="AT363" s="125">
        <f>SUM(Tabel1[[#This Row],[Totaal 1]:[Totaal 4]])</f>
        <v>0</v>
      </c>
    </row>
    <row r="364" spans="1:46" ht="14.25" customHeight="1" x14ac:dyDescent="0.2">
      <c r="A364" s="113">
        <v>5</v>
      </c>
      <c r="B364" s="117" t="s">
        <v>841</v>
      </c>
      <c r="C364" s="111" t="s">
        <v>842</v>
      </c>
      <c r="D364" s="32" t="s">
        <v>70</v>
      </c>
      <c r="E364" s="32">
        <v>1466</v>
      </c>
      <c r="F364" s="32" t="s">
        <v>843</v>
      </c>
      <c r="G364" s="32" t="s">
        <v>79</v>
      </c>
      <c r="H364" s="112" t="str">
        <f>_xlfn.XLOOKUP(Tabel1[[#This Row],[NLSfB]],OpnameTabel[NL-SfB],OpnameTabel[Omschrijving],"",0,1)</f>
        <v>Elektrische boiler</v>
      </c>
      <c r="I364" s="32" t="str">
        <f>_xlfn.XLOOKUP(Tabel1[[#This Row],[NLSfB]],OpnameTabel[NL-SfB],OpnameTabel[Categorie],"",0,1)</f>
        <v>Water</v>
      </c>
      <c r="J364" s="32" t="s">
        <v>844</v>
      </c>
      <c r="L364" s="32">
        <v>1</v>
      </c>
      <c r="M364" s="32">
        <v>2018</v>
      </c>
      <c r="N364" s="32" t="s">
        <v>81</v>
      </c>
      <c r="O364" s="32" t="s">
        <v>845</v>
      </c>
      <c r="P364" s="32" t="str">
        <f>_xlfn.XLOOKUP(Tabel1[[#This Row],[NLSfB]],OpnameTabel[NL-SfB],OpnameTabel[Kenmerkvraag 4],"",0,1)&amp;""</f>
        <v>Inhoud [L]</v>
      </c>
      <c r="Q364" s="33">
        <v>80</v>
      </c>
      <c r="R364" s="33" t="str">
        <f>_xlfn.XLOOKUP(Tabel1[[#This Row],[NLSfB]],OpnameTabel[NL-SfB],OpnameTabel[Kenmerkvraag 5],"",0,1)&amp;""</f>
        <v>Vermogen [kW]</v>
      </c>
      <c r="S364" s="33">
        <v>2.5</v>
      </c>
      <c r="T364" s="33" t="str">
        <f>_xlfn.XLOOKUP(Tabel1[[#This Row],[NLSfB]],OpnameTabel[NL-SfB],OpnameTabel[Kenmerkvraag 6],"",0,1)&amp;""</f>
        <v/>
      </c>
      <c r="V364" s="33" t="str">
        <f>_xlfn.XLOOKUP(Tabel1[[#This Row],[NLSfB]],OpnameTabel[NL-SfB],OpnameTabel[Kenmerkvraag 7],"",0,1)&amp;""</f>
        <v/>
      </c>
      <c r="X364" s="33" t="str">
        <f>_xlfn.XLOOKUP(Tabel1[[#This Row],[NLSfB]],OpnameTabel[NL-SfB],OpnameTabel[Kenmerkvraag 8],"",0,1)&amp;""</f>
        <v/>
      </c>
      <c r="Z364" s="33" t="str">
        <f>_xlfn.XLOOKUP(Tabel1[[#This Row],[NLSfB]],OpnameTabel[NL-SfB],OpnameTabel[Kenmerkvraag 9],"",0,1)&amp;""</f>
        <v/>
      </c>
      <c r="AB364" s="33" t="str">
        <f>_xlfn.XLOOKUP(Tabel1[[#This Row],[NLSfB]],OpnameTabel[NL-SfB],OpnameTabel[Kenmerkvraag 10],"",0,1)&amp;""</f>
        <v/>
      </c>
      <c r="AD364" s="120" t="str">
        <f>_xlfn.XLOOKUP(Tabel1[[#This Row],[NLSfB]],OpnameTabel[NL-SfB],OpnameTabel[PPO1],"",0,1)&amp;""</f>
        <v>WTR030-A</v>
      </c>
      <c r="AE364" s="112">
        <f>IF((LEN(Tabel1[[#This Row],[PPO code 1]])&lt;1),"",_xlfn.XLOOKUP(Tabel1[[#This Row],[PPO code 1]],Activiteitenoverzicht[PO - code],Activiteitenoverzicht[Jaar- freq],0))</f>
        <v>1</v>
      </c>
      <c r="AF364" s="121"/>
      <c r="AG364" s="122" t="str">
        <f>_xlfn.XLOOKUP(Tabel1[[#This Row],[NLSfB]],OpnameTabel[NL-SfB],OpnameTabel[PPO2],"",0,1)&amp;""</f>
        <v/>
      </c>
      <c r="AH364" s="111" t="str">
        <f>IF((LEN(Tabel1[[#This Row],[PPO code 2]])&lt;1),"",_xlfn.XLOOKUP(Tabel1[[#This Row],[PPO code 2]],Activiteitenoverzicht[PO - code],Activiteitenoverzicht[Jaar- freq],0))</f>
        <v/>
      </c>
      <c r="AI364" s="121"/>
      <c r="AJ364" s="122" t="str">
        <f>_xlfn.XLOOKUP(Tabel1[[#This Row],[NLSfB]],OpnameTabel[NL-SfB],OpnameTabel[PPO3],"",0,1)&amp;""</f>
        <v/>
      </c>
      <c r="AK364" s="111" t="str">
        <f>IF((LEN(Tabel1[[#This Row],[PPO code 3]])&lt;1),"",_xlfn.XLOOKUP(Tabel1[[#This Row],[PPO code 3]],Activiteitenoverzicht[PO - code],Activiteitenoverzicht[Jaar- freq],0))</f>
        <v/>
      </c>
      <c r="AL364" s="121"/>
      <c r="AM364" s="122" t="str">
        <f>_xlfn.XLOOKUP(Tabel1[[#This Row],[NLSfB]],OpnameTabel[NL-SfB],OpnameTabel[PPO4],"",0,1)&amp;""</f>
        <v/>
      </c>
      <c r="AN364" s="111" t="str">
        <f>IF((LEN(Tabel1[[#This Row],[PPO code 4]])&lt;1),"",_xlfn.XLOOKUP(Tabel1[[#This Row],[PPO code 4]],Activiteitenoverzicht[PO - code],Activiteitenoverzicht[Jaar- freq],0))</f>
        <v/>
      </c>
      <c r="AO364" s="121"/>
      <c r="AP364" s="123">
        <f>IF(ISNUMBER(Tabel1[[#This Row],[Freq 1]]),Tabel1[[#This Row],[Freq 1]]*Tabel1[[#This Row],[Prijs 1]],0)</f>
        <v>0</v>
      </c>
      <c r="AQ364" s="124">
        <f>IF(ISNUMBER(Tabel1[[#This Row],[Freq 2]]),Tabel1[[#This Row],[Freq 2]]*Tabel1[[#This Row],[Prijs 2]],0)</f>
        <v>0</v>
      </c>
      <c r="AR364" s="124">
        <f>IF(ISNUMBER(Tabel1[[#This Row],[Freq 3]]),Tabel1[[#This Row],[Freq 3]]*Tabel1[[#This Row],[Prijs 3]],0)</f>
        <v>0</v>
      </c>
      <c r="AS364" s="124">
        <f>IF(ISNUMBER(Tabel1[[#This Row],[Freq 4]]),Tabel1[[#This Row],[Freq 4]]*Tabel1[[#This Row],[Prijs 4]],0)</f>
        <v>0</v>
      </c>
      <c r="AT364" s="125">
        <f>SUM(Tabel1[[#This Row],[Totaal 1]:[Totaal 4]])</f>
        <v>0</v>
      </c>
    </row>
    <row r="365" spans="1:46" ht="14.25" customHeight="1" x14ac:dyDescent="0.2">
      <c r="A365" s="113">
        <v>5</v>
      </c>
      <c r="B365" s="117" t="s">
        <v>841</v>
      </c>
      <c r="C365" s="111" t="s">
        <v>842</v>
      </c>
      <c r="D365" s="32" t="s">
        <v>70</v>
      </c>
      <c r="E365" s="32">
        <v>1466</v>
      </c>
      <c r="F365" s="32" t="s">
        <v>846</v>
      </c>
      <c r="G365" s="32" t="s">
        <v>300</v>
      </c>
      <c r="H365" s="112" t="str">
        <f>_xlfn.XLOOKUP(Tabel1[[#This Row],[NLSfB]],OpnameTabel[NL-SfB],OpnameTabel[Omschrijving],"",0,1)</f>
        <v>Afzuigventilator</v>
      </c>
      <c r="I365" s="32" t="str">
        <f>_xlfn.XLOOKUP(Tabel1[[#This Row],[NLSfB]],OpnameTabel[NL-SfB],OpnameTabel[Categorie],"",0,1)</f>
        <v>Luchtbehandeling</v>
      </c>
      <c r="J365" s="32" t="s">
        <v>115</v>
      </c>
      <c r="K365" s="32" t="s">
        <v>637</v>
      </c>
      <c r="L365" s="32">
        <v>1</v>
      </c>
      <c r="M365" s="32">
        <v>2018</v>
      </c>
      <c r="N365" s="32" t="s">
        <v>638</v>
      </c>
      <c r="O365" s="32" t="s">
        <v>847</v>
      </c>
      <c r="P365" s="32" t="str">
        <f>_xlfn.XLOOKUP(Tabel1[[#This Row],[NLSfB]],OpnameTabel[NL-SfB],OpnameTabel[Kenmerkvraag 4],"",0,1)&amp;""</f>
        <v>Max. debiet [m3/h]</v>
      </c>
      <c r="Q365" s="33" t="s">
        <v>748</v>
      </c>
      <c r="R365" s="33" t="str">
        <f>_xlfn.XLOOKUP(Tabel1[[#This Row],[NLSfB]],OpnameTabel[NL-SfB],OpnameTabel[Kenmerkvraag 5],"",0,1)&amp;""</f>
        <v>Opvoerhoogte [m]</v>
      </c>
      <c r="S365" s="33" t="s">
        <v>77</v>
      </c>
      <c r="T365" s="33" t="str">
        <f>_xlfn.XLOOKUP(Tabel1[[#This Row],[NLSfB]],OpnameTabel[NL-SfB],OpnameTabel[Kenmerkvraag 6],"",0,1)&amp;""</f>
        <v>Geluiddemper</v>
      </c>
      <c r="U365" s="33" t="s">
        <v>77</v>
      </c>
      <c r="V365" s="33" t="str">
        <f>_xlfn.XLOOKUP(Tabel1[[#This Row],[NLSfB]],OpnameTabel[NL-SfB],OpnameTabel[Kenmerkvraag 7],"",0,1)&amp;""</f>
        <v/>
      </c>
      <c r="X365" s="33" t="str">
        <f>_xlfn.XLOOKUP(Tabel1[[#This Row],[NLSfB]],OpnameTabel[NL-SfB],OpnameTabel[Kenmerkvraag 8],"",0,1)&amp;""</f>
        <v/>
      </c>
      <c r="Z365" s="33" t="str">
        <f>_xlfn.XLOOKUP(Tabel1[[#This Row],[NLSfB]],OpnameTabel[NL-SfB],OpnameTabel[Kenmerkvraag 9],"",0,1)&amp;""</f>
        <v/>
      </c>
      <c r="AB365" s="33" t="str">
        <f>_xlfn.XLOOKUP(Tabel1[[#This Row],[NLSfB]],OpnameTabel[NL-SfB],OpnameTabel[Kenmerkvraag 10],"",0,1)&amp;""</f>
        <v/>
      </c>
      <c r="AD365" s="120" t="str">
        <f>_xlfn.XLOOKUP(Tabel1[[#This Row],[NLSfB]],OpnameTabel[NL-SfB],OpnameTabel[PPO1],"",0,1)&amp;""</f>
        <v>LBH030-A2</v>
      </c>
      <c r="AE365" s="112">
        <f>IF((LEN(Tabel1[[#This Row],[PPO code 1]])&lt;1),"",_xlfn.XLOOKUP(Tabel1[[#This Row],[PPO code 1]],Activiteitenoverzicht[PO - code],Activiteitenoverzicht[Jaar- freq],0))</f>
        <v>1</v>
      </c>
      <c r="AF365" s="121"/>
      <c r="AG365" s="122" t="str">
        <f>_xlfn.XLOOKUP(Tabel1[[#This Row],[NLSfB]],OpnameTabel[NL-SfB],OpnameTabel[PPO2],"",0,1)&amp;""</f>
        <v/>
      </c>
      <c r="AH365" s="111" t="str">
        <f>IF((LEN(Tabel1[[#This Row],[PPO code 2]])&lt;1),"",_xlfn.XLOOKUP(Tabel1[[#This Row],[PPO code 2]],Activiteitenoverzicht[PO - code],Activiteitenoverzicht[Jaar- freq],0))</f>
        <v/>
      </c>
      <c r="AI365" s="121"/>
      <c r="AJ365" s="122" t="str">
        <f>_xlfn.XLOOKUP(Tabel1[[#This Row],[NLSfB]],OpnameTabel[NL-SfB],OpnameTabel[PPO3],"",0,1)&amp;""</f>
        <v/>
      </c>
      <c r="AK365" s="111" t="str">
        <f>IF((LEN(Tabel1[[#This Row],[PPO code 3]])&lt;1),"",_xlfn.XLOOKUP(Tabel1[[#This Row],[PPO code 3]],Activiteitenoverzicht[PO - code],Activiteitenoverzicht[Jaar- freq],0))</f>
        <v/>
      </c>
      <c r="AL365" s="121"/>
      <c r="AM365" s="122" t="str">
        <f>_xlfn.XLOOKUP(Tabel1[[#This Row],[NLSfB]],OpnameTabel[NL-SfB],OpnameTabel[PPO4],"",0,1)&amp;""</f>
        <v/>
      </c>
      <c r="AN365" s="111" t="str">
        <f>IF((LEN(Tabel1[[#This Row],[PPO code 4]])&lt;1),"",_xlfn.XLOOKUP(Tabel1[[#This Row],[PPO code 4]],Activiteitenoverzicht[PO - code],Activiteitenoverzicht[Jaar- freq],0))</f>
        <v/>
      </c>
      <c r="AO365" s="121"/>
      <c r="AP365" s="123">
        <f>IF(ISNUMBER(Tabel1[[#This Row],[Freq 1]]),Tabel1[[#This Row],[Freq 1]]*Tabel1[[#This Row],[Prijs 1]],0)</f>
        <v>0</v>
      </c>
      <c r="AQ365" s="124">
        <f>IF(ISNUMBER(Tabel1[[#This Row],[Freq 2]]),Tabel1[[#This Row],[Freq 2]]*Tabel1[[#This Row],[Prijs 2]],0)</f>
        <v>0</v>
      </c>
      <c r="AR365" s="124">
        <f>IF(ISNUMBER(Tabel1[[#This Row],[Freq 3]]),Tabel1[[#This Row],[Freq 3]]*Tabel1[[#This Row],[Prijs 3]],0)</f>
        <v>0</v>
      </c>
      <c r="AS365" s="124">
        <f>IF(ISNUMBER(Tabel1[[#This Row],[Freq 4]]),Tabel1[[#This Row],[Freq 4]]*Tabel1[[#This Row],[Prijs 4]],0)</f>
        <v>0</v>
      </c>
      <c r="AT365" s="125">
        <f>SUM(Tabel1[[#This Row],[Totaal 1]:[Totaal 4]])</f>
        <v>0</v>
      </c>
    </row>
    <row r="366" spans="1:46" ht="14.25" customHeight="1" x14ac:dyDescent="0.2">
      <c r="A366" s="113">
        <v>5</v>
      </c>
      <c r="B366" s="117" t="s">
        <v>841</v>
      </c>
      <c r="C366" s="111" t="s">
        <v>842</v>
      </c>
      <c r="D366" s="32" t="s">
        <v>70</v>
      </c>
      <c r="E366" s="32">
        <v>1466</v>
      </c>
      <c r="F366" s="32" t="s">
        <v>848</v>
      </c>
      <c r="G366" s="32" t="s">
        <v>307</v>
      </c>
      <c r="H366" s="112" t="str">
        <f>_xlfn.XLOOKUP(Tabel1[[#This Row],[NLSfB]],OpnameTabel[NL-SfB],OpnameTabel[Omschrijving],"",0,1)</f>
        <v>Luchtbehandelingkast met warmteterugwinning</v>
      </c>
      <c r="I366" s="32" t="str">
        <f>_xlfn.XLOOKUP(Tabel1[[#This Row],[NLSfB]],OpnameTabel[NL-SfB],OpnameTabel[Categorie],"",0,1)</f>
        <v>Luchtbehandeling</v>
      </c>
      <c r="J366" s="32" t="s">
        <v>115</v>
      </c>
      <c r="K366" s="32" t="s">
        <v>315</v>
      </c>
      <c r="L366" s="32">
        <v>1</v>
      </c>
      <c r="M366" s="32">
        <v>2018</v>
      </c>
      <c r="N366" s="32" t="s">
        <v>672</v>
      </c>
      <c r="O366" s="32" t="s">
        <v>849</v>
      </c>
      <c r="P366" s="32" t="str">
        <f>_xlfn.XLOOKUP(Tabel1[[#This Row],[NLSfB]],OpnameTabel[NL-SfB],OpnameTabel[Kenmerkvraag 4],"",0,1)&amp;""</f>
        <v>Max. debiet [m3/h]</v>
      </c>
      <c r="Q366" s="33">
        <v>19101</v>
      </c>
      <c r="R366" s="33" t="str">
        <f>_xlfn.XLOOKUP(Tabel1[[#This Row],[NLSfB]],OpnameTabel[NL-SfB],OpnameTabel[Kenmerkvraag 5],"",0,1)&amp;""</f>
        <v>Koeling</v>
      </c>
      <c r="S366" s="33" t="s">
        <v>586</v>
      </c>
      <c r="T366" s="33" t="str">
        <f>_xlfn.XLOOKUP(Tabel1[[#This Row],[NLSfB]],OpnameTabel[NL-SfB],OpnameTabel[Kenmerkvraag 6],"",0,1)&amp;""</f>
        <v>Bevochtiging</v>
      </c>
      <c r="U366" s="33" t="s">
        <v>76</v>
      </c>
      <c r="V366" s="33" t="str">
        <f>_xlfn.XLOOKUP(Tabel1[[#This Row],[NLSfB]],OpnameTabel[NL-SfB],OpnameTabel[Kenmerkvraag 7],"",0,1)&amp;""</f>
        <v>Type warmteterugwinning</v>
      </c>
      <c r="W366" s="33" t="s">
        <v>674</v>
      </c>
      <c r="X366" s="33" t="str">
        <f>_xlfn.XLOOKUP(Tabel1[[#This Row],[NLSfB]],OpnameTabel[NL-SfB],OpnameTabel[Kenmerkvraag 8],"",0,1)&amp;""</f>
        <v/>
      </c>
      <c r="Z366" s="33" t="str">
        <f>_xlfn.XLOOKUP(Tabel1[[#This Row],[NLSfB]],OpnameTabel[NL-SfB],OpnameTabel[Kenmerkvraag 9],"",0,1)&amp;""</f>
        <v/>
      </c>
      <c r="AB366" s="33" t="str">
        <f>_xlfn.XLOOKUP(Tabel1[[#This Row],[NLSfB]],OpnameTabel[NL-SfB],OpnameTabel[Kenmerkvraag 10],"",0,1)&amp;""</f>
        <v/>
      </c>
      <c r="AD366" s="120" t="str">
        <f>_xlfn.XLOOKUP(Tabel1[[#This Row],[NLSfB]],OpnameTabel[NL-SfB],OpnameTabel[PPO1],"",0,1)&amp;""</f>
        <v>LBH010-A</v>
      </c>
      <c r="AE366" s="112">
        <f>IF((LEN(Tabel1[[#This Row],[PPO code 1]])&lt;1),"",_xlfn.XLOOKUP(Tabel1[[#This Row],[PPO code 1]],Activiteitenoverzicht[PO - code],Activiteitenoverzicht[Jaar- freq],0))</f>
        <v>1</v>
      </c>
      <c r="AF366" s="121"/>
      <c r="AG366" s="122" t="str">
        <f>_xlfn.XLOOKUP(Tabel1[[#This Row],[NLSfB]],OpnameTabel[NL-SfB],OpnameTabel[PPO2],"",0,1)&amp;""</f>
        <v/>
      </c>
      <c r="AH366" s="111" t="str">
        <f>IF((LEN(Tabel1[[#This Row],[PPO code 2]])&lt;1),"",_xlfn.XLOOKUP(Tabel1[[#This Row],[PPO code 2]],Activiteitenoverzicht[PO - code],Activiteitenoverzicht[Jaar- freq],0))</f>
        <v/>
      </c>
      <c r="AI366" s="121"/>
      <c r="AJ366" s="122" t="str">
        <f>_xlfn.XLOOKUP(Tabel1[[#This Row],[NLSfB]],OpnameTabel[NL-SfB],OpnameTabel[PPO3],"",0,1)&amp;""</f>
        <v/>
      </c>
      <c r="AK366" s="111" t="str">
        <f>IF((LEN(Tabel1[[#This Row],[PPO code 3]])&lt;1),"",_xlfn.XLOOKUP(Tabel1[[#This Row],[PPO code 3]],Activiteitenoverzicht[PO - code],Activiteitenoverzicht[Jaar- freq],0))</f>
        <v/>
      </c>
      <c r="AL366" s="121"/>
      <c r="AM366" s="122" t="str">
        <f>_xlfn.XLOOKUP(Tabel1[[#This Row],[NLSfB]],OpnameTabel[NL-SfB],OpnameTabel[PPO4],"",0,1)&amp;""</f>
        <v/>
      </c>
      <c r="AN366" s="111" t="str">
        <f>IF((LEN(Tabel1[[#This Row],[PPO code 4]])&lt;1),"",_xlfn.XLOOKUP(Tabel1[[#This Row],[PPO code 4]],Activiteitenoverzicht[PO - code],Activiteitenoverzicht[Jaar- freq],0))</f>
        <v/>
      </c>
      <c r="AO366" s="121"/>
      <c r="AP366" s="123">
        <f>IF(ISNUMBER(Tabel1[[#This Row],[Freq 1]]),Tabel1[[#This Row],[Freq 1]]*Tabel1[[#This Row],[Prijs 1]],0)</f>
        <v>0</v>
      </c>
      <c r="AQ366" s="124">
        <f>IF(ISNUMBER(Tabel1[[#This Row],[Freq 2]]),Tabel1[[#This Row],[Freq 2]]*Tabel1[[#This Row],[Prijs 2]],0)</f>
        <v>0</v>
      </c>
      <c r="AR366" s="124">
        <f>IF(ISNUMBER(Tabel1[[#This Row],[Freq 3]]),Tabel1[[#This Row],[Freq 3]]*Tabel1[[#This Row],[Prijs 3]],0)</f>
        <v>0</v>
      </c>
      <c r="AS366" s="124">
        <f>IF(ISNUMBER(Tabel1[[#This Row],[Freq 4]]),Tabel1[[#This Row],[Freq 4]]*Tabel1[[#This Row],[Prijs 4]],0)</f>
        <v>0</v>
      </c>
      <c r="AT366" s="125">
        <f>SUM(Tabel1[[#This Row],[Totaal 1]:[Totaal 4]])</f>
        <v>0</v>
      </c>
    </row>
    <row r="367" spans="1:46" ht="14.25" customHeight="1" x14ac:dyDescent="0.2">
      <c r="A367" s="113">
        <v>5</v>
      </c>
      <c r="B367" s="117" t="s">
        <v>841</v>
      </c>
      <c r="C367" s="111" t="s">
        <v>842</v>
      </c>
      <c r="D367" s="32" t="s">
        <v>70</v>
      </c>
      <c r="E367" s="32">
        <v>1466</v>
      </c>
      <c r="F367" s="32" t="s">
        <v>850</v>
      </c>
      <c r="G367" s="32" t="s">
        <v>365</v>
      </c>
      <c r="H367" s="112" t="str">
        <f>_xlfn.XLOOKUP(Tabel1[[#This Row],[NLSfB]],OpnameTabel[NL-SfB],OpnameTabel[Omschrijving],"",0,1)</f>
        <v>Regeling (thermostaat, WRT)</v>
      </c>
      <c r="I367" s="32" t="str">
        <f>_xlfn.XLOOKUP(Tabel1[[#This Row],[NLSfB]],OpnameTabel[NL-SfB],OpnameTabel[Categorie],"",0,1)</f>
        <v>Meet- en regelinstallaties</v>
      </c>
      <c r="J367" s="32" t="s">
        <v>844</v>
      </c>
      <c r="L367" s="32">
        <v>1</v>
      </c>
      <c r="M367" s="32">
        <v>2004</v>
      </c>
      <c r="N367" s="32" t="s">
        <v>266</v>
      </c>
      <c r="O367" s="32" t="s">
        <v>851</v>
      </c>
      <c r="P367" s="32" t="str">
        <f>_xlfn.XLOOKUP(Tabel1[[#This Row],[NLSfB]],OpnameTabel[NL-SfB],OpnameTabel[Kenmerkvraag 4],"",0,1)&amp;""</f>
        <v/>
      </c>
      <c r="Q367" s="33"/>
      <c r="R367" s="33" t="str">
        <f>_xlfn.XLOOKUP(Tabel1[[#This Row],[NLSfB]],OpnameTabel[NL-SfB],OpnameTabel[Kenmerkvraag 5],"",0,1)&amp;""</f>
        <v/>
      </c>
      <c r="T367" s="33" t="str">
        <f>_xlfn.XLOOKUP(Tabel1[[#This Row],[NLSfB]],OpnameTabel[NL-SfB],OpnameTabel[Kenmerkvraag 6],"",0,1)&amp;""</f>
        <v/>
      </c>
      <c r="V367" s="33" t="str">
        <f>_xlfn.XLOOKUP(Tabel1[[#This Row],[NLSfB]],OpnameTabel[NL-SfB],OpnameTabel[Kenmerkvraag 7],"",0,1)&amp;""</f>
        <v/>
      </c>
      <c r="X367" s="33" t="str">
        <f>_xlfn.XLOOKUP(Tabel1[[#This Row],[NLSfB]],OpnameTabel[NL-SfB],OpnameTabel[Kenmerkvraag 8],"",0,1)&amp;""</f>
        <v/>
      </c>
      <c r="Z367" s="33" t="str">
        <f>_xlfn.XLOOKUP(Tabel1[[#This Row],[NLSfB]],OpnameTabel[NL-SfB],OpnameTabel[Kenmerkvraag 9],"",0,1)&amp;""</f>
        <v/>
      </c>
      <c r="AB367" s="33" t="str">
        <f>_xlfn.XLOOKUP(Tabel1[[#This Row],[NLSfB]],OpnameTabel[NL-SfB],OpnameTabel[Kenmerkvraag 10],"",0,1)&amp;""</f>
        <v/>
      </c>
      <c r="AD367" s="120" t="str">
        <f>_xlfn.XLOOKUP(Tabel1[[#This Row],[NLSfB]],OpnameTabel[NL-SfB],OpnameTabel[PPO1],"",0,1)&amp;""</f>
        <v>RGL010-A</v>
      </c>
      <c r="AE367" s="112">
        <f>IF((LEN(Tabel1[[#This Row],[PPO code 1]])&lt;1),"",_xlfn.XLOOKUP(Tabel1[[#This Row],[PPO code 1]],Activiteitenoverzicht[PO - code],Activiteitenoverzicht[Jaar- freq],0))</f>
        <v>1</v>
      </c>
      <c r="AF367" s="121"/>
      <c r="AG367" s="122" t="str">
        <f>_xlfn.XLOOKUP(Tabel1[[#This Row],[NLSfB]],OpnameTabel[NL-SfB],OpnameTabel[PPO2],"",0,1)&amp;""</f>
        <v/>
      </c>
      <c r="AH367" s="111" t="str">
        <f>IF((LEN(Tabel1[[#This Row],[PPO code 2]])&lt;1),"",_xlfn.XLOOKUP(Tabel1[[#This Row],[PPO code 2]],Activiteitenoverzicht[PO - code],Activiteitenoverzicht[Jaar- freq],0))</f>
        <v/>
      </c>
      <c r="AI367" s="121"/>
      <c r="AJ367" s="122" t="str">
        <f>_xlfn.XLOOKUP(Tabel1[[#This Row],[NLSfB]],OpnameTabel[NL-SfB],OpnameTabel[PPO3],"",0,1)&amp;""</f>
        <v/>
      </c>
      <c r="AK367" s="111" t="str">
        <f>IF((LEN(Tabel1[[#This Row],[PPO code 3]])&lt;1),"",_xlfn.XLOOKUP(Tabel1[[#This Row],[PPO code 3]],Activiteitenoverzicht[PO - code],Activiteitenoverzicht[Jaar- freq],0))</f>
        <v/>
      </c>
      <c r="AL367" s="121"/>
      <c r="AM367" s="122" t="str">
        <f>_xlfn.XLOOKUP(Tabel1[[#This Row],[NLSfB]],OpnameTabel[NL-SfB],OpnameTabel[PPO4],"",0,1)&amp;""</f>
        <v/>
      </c>
      <c r="AN367" s="111" t="str">
        <f>IF((LEN(Tabel1[[#This Row],[PPO code 4]])&lt;1),"",_xlfn.XLOOKUP(Tabel1[[#This Row],[PPO code 4]],Activiteitenoverzicht[PO - code],Activiteitenoverzicht[Jaar- freq],0))</f>
        <v/>
      </c>
      <c r="AO367" s="121"/>
      <c r="AP367" s="123">
        <f>IF(ISNUMBER(Tabel1[[#This Row],[Freq 1]]),Tabel1[[#This Row],[Freq 1]]*Tabel1[[#This Row],[Prijs 1]],0)</f>
        <v>0</v>
      </c>
      <c r="AQ367" s="124">
        <f>IF(ISNUMBER(Tabel1[[#This Row],[Freq 2]]),Tabel1[[#This Row],[Freq 2]]*Tabel1[[#This Row],[Prijs 2]],0)</f>
        <v>0</v>
      </c>
      <c r="AR367" s="124">
        <f>IF(ISNUMBER(Tabel1[[#This Row],[Freq 3]]),Tabel1[[#This Row],[Freq 3]]*Tabel1[[#This Row],[Prijs 3]],0)</f>
        <v>0</v>
      </c>
      <c r="AS367" s="124">
        <f>IF(ISNUMBER(Tabel1[[#This Row],[Freq 4]]),Tabel1[[#This Row],[Freq 4]]*Tabel1[[#This Row],[Prijs 4]],0)</f>
        <v>0</v>
      </c>
      <c r="AT367" s="125">
        <f>SUM(Tabel1[[#This Row],[Totaal 1]:[Totaal 4]])</f>
        <v>0</v>
      </c>
    </row>
    <row r="368" spans="1:46" ht="14.25" customHeight="1" x14ac:dyDescent="0.2">
      <c r="A368" s="113">
        <v>5</v>
      </c>
      <c r="B368" s="117" t="s">
        <v>841</v>
      </c>
      <c r="C368" s="111" t="s">
        <v>842</v>
      </c>
      <c r="D368" s="32" t="s">
        <v>70</v>
      </c>
      <c r="E368" s="32">
        <v>1466</v>
      </c>
      <c r="F368" s="32" t="s">
        <v>852</v>
      </c>
      <c r="G368" s="32" t="s">
        <v>351</v>
      </c>
      <c r="H368" s="112" t="str">
        <f>_xlfn.XLOOKUP(Tabel1[[#This Row],[NLSfB]],OpnameTabel[NL-SfB],OpnameTabel[Omschrijving],"",0,1)</f>
        <v>Brandslanghaspel</v>
      </c>
      <c r="I368" s="32" t="str">
        <f>_xlfn.XLOOKUP(Tabel1[[#This Row],[NLSfB]],OpnameTabel[NL-SfB],OpnameTabel[Categorie],"",0,1)</f>
        <v>Werktuigkundige brandveiligheid</v>
      </c>
      <c r="J368" s="32" t="s">
        <v>224</v>
      </c>
      <c r="L368" s="32">
        <v>3</v>
      </c>
      <c r="M368" s="32">
        <v>2004</v>
      </c>
      <c r="N368" s="32" t="s">
        <v>853</v>
      </c>
      <c r="O368" s="32" t="s">
        <v>77</v>
      </c>
      <c r="P368" s="32" t="str">
        <f>_xlfn.XLOOKUP(Tabel1[[#This Row],[NLSfB]],OpnameTabel[NL-SfB],OpnameTabel[Kenmerkvraag 4],"",0,1)&amp;""</f>
        <v>Lengte slang [m1]</v>
      </c>
      <c r="Q368" s="33">
        <v>30</v>
      </c>
      <c r="R368" s="33" t="str">
        <f>_xlfn.XLOOKUP(Tabel1[[#This Row],[NLSfB]],OpnameTabel[NL-SfB],OpnameTabel[Kenmerkvraag 5],"",0,1)&amp;""</f>
        <v/>
      </c>
      <c r="T368" s="33" t="str">
        <f>_xlfn.XLOOKUP(Tabel1[[#This Row],[NLSfB]],OpnameTabel[NL-SfB],OpnameTabel[Kenmerkvraag 6],"",0,1)&amp;""</f>
        <v/>
      </c>
      <c r="V368" s="33" t="str">
        <f>_xlfn.XLOOKUP(Tabel1[[#This Row],[NLSfB]],OpnameTabel[NL-SfB],OpnameTabel[Kenmerkvraag 7],"",0,1)&amp;""</f>
        <v/>
      </c>
      <c r="X368" s="33" t="str">
        <f>_xlfn.XLOOKUP(Tabel1[[#This Row],[NLSfB]],OpnameTabel[NL-SfB],OpnameTabel[Kenmerkvraag 8],"",0,1)&amp;""</f>
        <v/>
      </c>
      <c r="Z368" s="33" t="str">
        <f>_xlfn.XLOOKUP(Tabel1[[#This Row],[NLSfB]],OpnameTabel[NL-SfB],OpnameTabel[Kenmerkvraag 9],"",0,1)&amp;""</f>
        <v/>
      </c>
      <c r="AB368" s="33" t="str">
        <f>_xlfn.XLOOKUP(Tabel1[[#This Row],[NLSfB]],OpnameTabel[NL-SfB],OpnameTabel[Kenmerkvraag 10],"",0,1)&amp;""</f>
        <v/>
      </c>
      <c r="AD368" s="120" t="str">
        <f>_xlfn.XLOOKUP(Tabel1[[#This Row],[NLSfB]],OpnameTabel[NL-SfB],OpnameTabel[PPO1],"",0,1)&amp;""</f>
        <v>BRND010-A</v>
      </c>
      <c r="AE368" s="112">
        <f>IF((LEN(Tabel1[[#This Row],[PPO code 1]])&lt;1),"",_xlfn.XLOOKUP(Tabel1[[#This Row],[PPO code 1]],Activiteitenoverzicht[PO - code],Activiteitenoverzicht[Jaar- freq],0))</f>
        <v>1</v>
      </c>
      <c r="AF368" s="121"/>
      <c r="AG368" s="122" t="str">
        <f>_xlfn.XLOOKUP(Tabel1[[#This Row],[NLSfB]],OpnameTabel[NL-SfB],OpnameTabel[PPO2],"",0,1)&amp;""</f>
        <v>BRND010-K</v>
      </c>
      <c r="AH368" s="111">
        <f>IF((LEN(Tabel1[[#This Row],[PPO code 2]])&lt;1),"",_xlfn.XLOOKUP(Tabel1[[#This Row],[PPO code 2]],Activiteitenoverzicht[PO - code],Activiteitenoverzicht[Jaar- freq],0))</f>
        <v>0.2</v>
      </c>
      <c r="AI368" s="121"/>
      <c r="AJ368" s="122" t="str">
        <f>_xlfn.XLOOKUP(Tabel1[[#This Row],[NLSfB]],OpnameTabel[NL-SfB],OpnameTabel[PPO3],"",0,1)&amp;""</f>
        <v/>
      </c>
      <c r="AK368" s="111" t="str">
        <f>IF((LEN(Tabel1[[#This Row],[PPO code 3]])&lt;1),"",_xlfn.XLOOKUP(Tabel1[[#This Row],[PPO code 3]],Activiteitenoverzicht[PO - code],Activiteitenoverzicht[Jaar- freq],0))</f>
        <v/>
      </c>
      <c r="AL368" s="121"/>
      <c r="AM368" s="122" t="str">
        <f>_xlfn.XLOOKUP(Tabel1[[#This Row],[NLSfB]],OpnameTabel[NL-SfB],OpnameTabel[PPO4],"",0,1)&amp;""</f>
        <v/>
      </c>
      <c r="AN368" s="111" t="str">
        <f>IF((LEN(Tabel1[[#This Row],[PPO code 4]])&lt;1),"",_xlfn.XLOOKUP(Tabel1[[#This Row],[PPO code 4]],Activiteitenoverzicht[PO - code],Activiteitenoverzicht[Jaar- freq],0))</f>
        <v/>
      </c>
      <c r="AO368" s="121"/>
      <c r="AP368" s="123">
        <f>IF(ISNUMBER(Tabel1[[#This Row],[Freq 1]]),Tabel1[[#This Row],[Freq 1]]*Tabel1[[#This Row],[Prijs 1]],0)</f>
        <v>0</v>
      </c>
      <c r="AQ368" s="124">
        <f>IF(ISNUMBER(Tabel1[[#This Row],[Freq 2]]),Tabel1[[#This Row],[Freq 2]]*Tabel1[[#This Row],[Prijs 2]],0)</f>
        <v>0</v>
      </c>
      <c r="AR368" s="124">
        <f>IF(ISNUMBER(Tabel1[[#This Row],[Freq 3]]),Tabel1[[#This Row],[Freq 3]]*Tabel1[[#This Row],[Prijs 3]],0)</f>
        <v>0</v>
      </c>
      <c r="AS368" s="124">
        <f>IF(ISNUMBER(Tabel1[[#This Row],[Freq 4]]),Tabel1[[#This Row],[Freq 4]]*Tabel1[[#This Row],[Prijs 4]],0)</f>
        <v>0</v>
      </c>
      <c r="AT368" s="125">
        <f>SUM(Tabel1[[#This Row],[Totaal 1]:[Totaal 4]])</f>
        <v>0</v>
      </c>
    </row>
    <row r="369" spans="1:46" ht="14.25" customHeight="1" x14ac:dyDescent="0.2">
      <c r="A369" s="113">
        <v>5</v>
      </c>
      <c r="B369" s="117" t="s">
        <v>841</v>
      </c>
      <c r="C369" s="111" t="s">
        <v>842</v>
      </c>
      <c r="D369" s="32" t="s">
        <v>70</v>
      </c>
      <c r="E369" s="32">
        <v>1466</v>
      </c>
      <c r="F369" s="32" t="s">
        <v>854</v>
      </c>
      <c r="G369" s="32" t="s">
        <v>84</v>
      </c>
      <c r="H369" s="112" t="str">
        <f>_xlfn.XLOOKUP(Tabel1[[#This Row],[NLSfB]],OpnameTabel[NL-SfB],OpnameTabel[Omschrijving],"",0,1)</f>
        <v>Brandblustoestel draagbaar</v>
      </c>
      <c r="I369" s="32" t="str">
        <f>_xlfn.XLOOKUP(Tabel1[[#This Row],[NLSfB]],OpnameTabel[NL-SfB],OpnameTabel[Categorie],"",0,1)</f>
        <v>Werktuigkundige brandveiligheid</v>
      </c>
      <c r="J369" s="32" t="s">
        <v>224</v>
      </c>
      <c r="L369" s="32">
        <v>9</v>
      </c>
      <c r="M369" s="32">
        <v>2018</v>
      </c>
      <c r="N369" s="32" t="s">
        <v>855</v>
      </c>
      <c r="O369" s="32" t="s">
        <v>77</v>
      </c>
      <c r="P369" s="32" t="str">
        <f>_xlfn.XLOOKUP(Tabel1[[#This Row],[NLSfB]],OpnameTabel[NL-SfB],OpnameTabel[Kenmerkvraag 4],"",0,1)&amp;""</f>
        <v>Blusmiddel</v>
      </c>
      <c r="Q369" s="33" t="s">
        <v>856</v>
      </c>
      <c r="R369" s="33" t="str">
        <f>_xlfn.XLOOKUP(Tabel1[[#This Row],[NLSfB]],OpnameTabel[NL-SfB],OpnameTabel[Kenmerkvraag 5],"",0,1)&amp;""</f>
        <v>Inhoud [kg]</v>
      </c>
      <c r="S369" s="33">
        <v>44717</v>
      </c>
      <c r="T369" s="33" t="str">
        <f>_xlfn.XLOOKUP(Tabel1[[#This Row],[NLSfB]],OpnameTabel[NL-SfB],OpnameTabel[Kenmerkvraag 6],"",0,1)&amp;""</f>
        <v/>
      </c>
      <c r="V369" s="33" t="str">
        <f>_xlfn.XLOOKUP(Tabel1[[#This Row],[NLSfB]],OpnameTabel[NL-SfB],OpnameTabel[Kenmerkvraag 7],"",0,1)&amp;""</f>
        <v/>
      </c>
      <c r="X369" s="33" t="str">
        <f>_xlfn.XLOOKUP(Tabel1[[#This Row],[NLSfB]],OpnameTabel[NL-SfB],OpnameTabel[Kenmerkvraag 8],"",0,1)&amp;""</f>
        <v/>
      </c>
      <c r="Z369" s="33" t="str">
        <f>_xlfn.XLOOKUP(Tabel1[[#This Row],[NLSfB]],OpnameTabel[NL-SfB],OpnameTabel[Kenmerkvraag 9],"",0,1)&amp;""</f>
        <v/>
      </c>
      <c r="AB369" s="33" t="str">
        <f>_xlfn.XLOOKUP(Tabel1[[#This Row],[NLSfB]],OpnameTabel[NL-SfB],OpnameTabel[Kenmerkvraag 10],"",0,1)&amp;""</f>
        <v/>
      </c>
      <c r="AD369" s="120" t="str">
        <f>_xlfn.XLOOKUP(Tabel1[[#This Row],[NLSfB]],OpnameTabel[NL-SfB],OpnameTabel[PPO1],"",0,1)&amp;""</f>
        <v>BRND030-K</v>
      </c>
      <c r="AE369" s="112">
        <f>IF((LEN(Tabel1[[#This Row],[PPO code 1]])&lt;1),"",_xlfn.XLOOKUP(Tabel1[[#This Row],[PPO code 1]],Activiteitenoverzicht[PO - code],Activiteitenoverzicht[Jaar- freq],0))</f>
        <v>0.5</v>
      </c>
      <c r="AF369" s="121"/>
      <c r="AG369" s="122" t="str">
        <f>_xlfn.XLOOKUP(Tabel1[[#This Row],[NLSfB]],OpnameTabel[NL-SfB],OpnameTabel[PPO2],"",0,1)&amp;""</f>
        <v/>
      </c>
      <c r="AH369" s="111" t="str">
        <f>IF((LEN(Tabel1[[#This Row],[PPO code 2]])&lt;1),"",_xlfn.XLOOKUP(Tabel1[[#This Row],[PPO code 2]],Activiteitenoverzicht[PO - code],Activiteitenoverzicht[Jaar- freq],0))</f>
        <v/>
      </c>
      <c r="AI369" s="121"/>
      <c r="AJ369" s="122" t="str">
        <f>_xlfn.XLOOKUP(Tabel1[[#This Row],[NLSfB]],OpnameTabel[NL-SfB],OpnameTabel[PPO3],"",0,1)&amp;""</f>
        <v/>
      </c>
      <c r="AK369" s="111" t="str">
        <f>IF((LEN(Tabel1[[#This Row],[PPO code 3]])&lt;1),"",_xlfn.XLOOKUP(Tabel1[[#This Row],[PPO code 3]],Activiteitenoverzicht[PO - code],Activiteitenoverzicht[Jaar- freq],0))</f>
        <v/>
      </c>
      <c r="AL369" s="121"/>
      <c r="AM369" s="122" t="str">
        <f>_xlfn.XLOOKUP(Tabel1[[#This Row],[NLSfB]],OpnameTabel[NL-SfB],OpnameTabel[PPO4],"",0,1)&amp;""</f>
        <v/>
      </c>
      <c r="AN369" s="111" t="str">
        <f>IF((LEN(Tabel1[[#This Row],[PPO code 4]])&lt;1),"",_xlfn.XLOOKUP(Tabel1[[#This Row],[PPO code 4]],Activiteitenoverzicht[PO - code],Activiteitenoverzicht[Jaar- freq],0))</f>
        <v/>
      </c>
      <c r="AO369" s="121"/>
      <c r="AP369" s="123">
        <f>IF(ISNUMBER(Tabel1[[#This Row],[Freq 1]]),Tabel1[[#This Row],[Freq 1]]*Tabel1[[#This Row],[Prijs 1]],0)</f>
        <v>0</v>
      </c>
      <c r="AQ369" s="124">
        <f>IF(ISNUMBER(Tabel1[[#This Row],[Freq 2]]),Tabel1[[#This Row],[Freq 2]]*Tabel1[[#This Row],[Prijs 2]],0)</f>
        <v>0</v>
      </c>
      <c r="AR369" s="124">
        <f>IF(ISNUMBER(Tabel1[[#This Row],[Freq 3]]),Tabel1[[#This Row],[Freq 3]]*Tabel1[[#This Row],[Prijs 3]],0)</f>
        <v>0</v>
      </c>
      <c r="AS369" s="124">
        <f>IF(ISNUMBER(Tabel1[[#This Row],[Freq 4]]),Tabel1[[#This Row],[Freq 4]]*Tabel1[[#This Row],[Prijs 4]],0)</f>
        <v>0</v>
      </c>
      <c r="AT369" s="125">
        <f>SUM(Tabel1[[#This Row],[Totaal 1]:[Totaal 4]])</f>
        <v>0</v>
      </c>
    </row>
    <row r="370" spans="1:46" ht="14.25" customHeight="1" x14ac:dyDescent="0.2">
      <c r="A370" s="113">
        <v>5</v>
      </c>
      <c r="B370" s="117" t="s">
        <v>841</v>
      </c>
      <c r="C370" s="111" t="s">
        <v>842</v>
      </c>
      <c r="D370" s="32" t="s">
        <v>70</v>
      </c>
      <c r="E370" s="32">
        <v>1466</v>
      </c>
      <c r="F370" s="32" t="s">
        <v>857</v>
      </c>
      <c r="G370" s="32" t="s">
        <v>122</v>
      </c>
      <c r="H370" s="112" t="str">
        <f>_xlfn.XLOOKUP(Tabel1[[#This Row],[NLSfB]],OpnameTabel[NL-SfB],OpnameTabel[Omschrijving],"",0,1)</f>
        <v>(Hoofd)verdeelinrichting (groepenkast)</v>
      </c>
      <c r="I370" s="32" t="str">
        <f>_xlfn.XLOOKUP(Tabel1[[#This Row],[NLSfB]],OpnameTabel[NL-SfB],OpnameTabel[Categorie],"",0,1)</f>
        <v>Centrale elektrotechnische voorzieningen</v>
      </c>
      <c r="J370" s="32" t="s">
        <v>844</v>
      </c>
      <c r="L370" s="32">
        <v>1</v>
      </c>
      <c r="M370" s="32">
        <v>2004</v>
      </c>
      <c r="N370" s="32" t="s">
        <v>127</v>
      </c>
      <c r="O370" s="32" t="s">
        <v>124</v>
      </c>
      <c r="P370" s="32" t="str">
        <f>_xlfn.XLOOKUP(Tabel1[[#This Row],[NLSfB]],OpnameTabel[NL-SfB],OpnameTabel[Kenmerkvraag 4],"",0,1)&amp;""</f>
        <v>Inom [A]</v>
      </c>
      <c r="Q370" s="33">
        <v>80</v>
      </c>
      <c r="R370" s="33" t="str">
        <f>_xlfn.XLOOKUP(Tabel1[[#This Row],[NLSfB]],OpnameTabel[NL-SfB],OpnameTabel[Kenmerkvraag 5],"",0,1)&amp;""</f>
        <v>Lichtgroepen [stuks]</v>
      </c>
      <c r="S370" s="33">
        <v>32</v>
      </c>
      <c r="T370" s="33" t="str">
        <f>_xlfn.XLOOKUP(Tabel1[[#This Row],[NLSfB]],OpnameTabel[NL-SfB],OpnameTabel[Kenmerkvraag 6],"",0,1)&amp;""</f>
        <v>Krachtgroepen [stuks]</v>
      </c>
      <c r="U370" s="33">
        <v>2</v>
      </c>
      <c r="V370" s="33" t="str">
        <f>_xlfn.XLOOKUP(Tabel1[[#This Row],[NLSfB]],OpnameTabel[NL-SfB],OpnameTabel[Kenmerkvraag 7],"",0,1)&amp;""</f>
        <v>Groepen acht. aardlek [stuks]</v>
      </c>
      <c r="W370" s="33">
        <v>13</v>
      </c>
      <c r="X370" s="33" t="str">
        <f>_xlfn.XLOOKUP(Tabel1[[#This Row],[NLSfB]],OpnameTabel[NL-SfB],OpnameTabel[Kenmerkvraag 8],"",0,1)&amp;""</f>
        <v>Overspanningsbeveiliging</v>
      </c>
      <c r="Y370" s="33" t="s">
        <v>77</v>
      </c>
      <c r="Z370" s="33" t="str">
        <f>_xlfn.XLOOKUP(Tabel1[[#This Row],[NLSfB]],OpnameTabel[NL-SfB],OpnameTabel[Kenmerkvraag 9],"",0,1)&amp;""</f>
        <v/>
      </c>
      <c r="AB370" s="33" t="str">
        <f>_xlfn.XLOOKUP(Tabel1[[#This Row],[NLSfB]],OpnameTabel[NL-SfB],OpnameTabel[Kenmerkvraag 10],"",0,1)&amp;""</f>
        <v/>
      </c>
      <c r="AD370" s="120" t="str">
        <f>_xlfn.XLOOKUP(Tabel1[[#This Row],[NLSfB]],OpnameTabel[NL-SfB],OpnameTabel[PPO1],"",0,1)&amp;""</f>
        <v>E030-A</v>
      </c>
      <c r="AE370" s="112">
        <f>IF((LEN(Tabel1[[#This Row],[PPO code 1]])&lt;1),"",_xlfn.XLOOKUP(Tabel1[[#This Row],[PPO code 1]],Activiteitenoverzicht[PO - code],Activiteitenoverzicht[Jaar- freq],0))</f>
        <v>0.2</v>
      </c>
      <c r="AF370" s="121"/>
      <c r="AG370" s="122" t="str">
        <f>_xlfn.XLOOKUP(Tabel1[[#This Row],[NLSfB]],OpnameTabel[NL-SfB],OpnameTabel[PPO2],"",0,1)&amp;""</f>
        <v>E160-A</v>
      </c>
      <c r="AH370" s="111">
        <f>IF((LEN(Tabel1[[#This Row],[PPO code 2]])&lt;1),"",_xlfn.XLOOKUP(Tabel1[[#This Row],[PPO code 2]],Activiteitenoverzicht[PO - code],Activiteitenoverzicht[Jaar- freq],0))</f>
        <v>1</v>
      </c>
      <c r="AI370" s="121"/>
      <c r="AJ370" s="122" t="str">
        <f>_xlfn.XLOOKUP(Tabel1[[#This Row],[NLSfB]],OpnameTabel[NL-SfB],OpnameTabel[PPO3],"",0,1)&amp;""</f>
        <v>E170-A</v>
      </c>
      <c r="AK370" s="111">
        <f>IF((LEN(Tabel1[[#This Row],[PPO code 3]])&lt;1),"",_xlfn.XLOOKUP(Tabel1[[#This Row],[PPO code 3]],Activiteitenoverzicht[PO - code],Activiteitenoverzicht[Jaar- freq],0))</f>
        <v>1</v>
      </c>
      <c r="AL370" s="121"/>
      <c r="AM370" s="122" t="str">
        <f>_xlfn.XLOOKUP(Tabel1[[#This Row],[NLSfB]],OpnameTabel[NL-SfB],OpnameTabel[PPO4],"",0,1)&amp;""</f>
        <v/>
      </c>
      <c r="AN370" s="111" t="str">
        <f>IF((LEN(Tabel1[[#This Row],[PPO code 4]])&lt;1),"",_xlfn.XLOOKUP(Tabel1[[#This Row],[PPO code 4]],Activiteitenoverzicht[PO - code],Activiteitenoverzicht[Jaar- freq],0))</f>
        <v/>
      </c>
      <c r="AO370" s="121"/>
      <c r="AP370" s="123">
        <f>IF(ISNUMBER(Tabel1[[#This Row],[Freq 1]]),Tabel1[[#This Row],[Freq 1]]*Tabel1[[#This Row],[Prijs 1]],0)</f>
        <v>0</v>
      </c>
      <c r="AQ370" s="124">
        <f>IF(ISNUMBER(Tabel1[[#This Row],[Freq 2]]),Tabel1[[#This Row],[Freq 2]]*Tabel1[[#This Row],[Prijs 2]],0)</f>
        <v>0</v>
      </c>
      <c r="AR370" s="124">
        <f>IF(ISNUMBER(Tabel1[[#This Row],[Freq 3]]),Tabel1[[#This Row],[Freq 3]]*Tabel1[[#This Row],[Prijs 3]],0)</f>
        <v>0</v>
      </c>
      <c r="AS370" s="124">
        <f>IF(ISNUMBER(Tabel1[[#This Row],[Freq 4]]),Tabel1[[#This Row],[Freq 4]]*Tabel1[[#This Row],[Prijs 4]],0)</f>
        <v>0</v>
      </c>
      <c r="AT370" s="125">
        <f>SUM(Tabel1[[#This Row],[Totaal 1]:[Totaal 4]])</f>
        <v>0</v>
      </c>
    </row>
    <row r="371" spans="1:46" ht="14.25" customHeight="1" x14ac:dyDescent="0.2">
      <c r="A371" s="113">
        <v>5</v>
      </c>
      <c r="B371" s="117" t="s">
        <v>841</v>
      </c>
      <c r="C371" s="111" t="s">
        <v>842</v>
      </c>
      <c r="D371" s="32" t="s">
        <v>70</v>
      </c>
      <c r="E371" s="32">
        <v>1466</v>
      </c>
      <c r="F371" s="32" t="s">
        <v>858</v>
      </c>
      <c r="G371" s="32" t="s">
        <v>122</v>
      </c>
      <c r="H371" s="112" t="str">
        <f>_xlfn.XLOOKUP(Tabel1[[#This Row],[NLSfB]],OpnameTabel[NL-SfB],OpnameTabel[Omschrijving],"",0,1)</f>
        <v>(Hoofd)verdeelinrichting (groepenkast)</v>
      </c>
      <c r="I371" s="32" t="str">
        <f>_xlfn.XLOOKUP(Tabel1[[#This Row],[NLSfB]],OpnameTabel[NL-SfB],OpnameTabel[Categorie],"",0,1)</f>
        <v>Centrale elektrotechnische voorzieningen</v>
      </c>
      <c r="J371" s="32" t="s">
        <v>859</v>
      </c>
      <c r="L371" s="32">
        <v>1</v>
      </c>
      <c r="M371" s="32">
        <v>2004</v>
      </c>
      <c r="N371" s="32" t="s">
        <v>127</v>
      </c>
      <c r="O371" s="32" t="s">
        <v>124</v>
      </c>
      <c r="P371" s="32" t="str">
        <f>_xlfn.XLOOKUP(Tabel1[[#This Row],[NLSfB]],OpnameTabel[NL-SfB],OpnameTabel[Kenmerkvraag 4],"",0,1)&amp;""</f>
        <v>Inom [A]</v>
      </c>
      <c r="Q371" s="33">
        <v>63</v>
      </c>
      <c r="R371" s="33" t="str">
        <f>_xlfn.XLOOKUP(Tabel1[[#This Row],[NLSfB]],OpnameTabel[NL-SfB],OpnameTabel[Kenmerkvraag 5],"",0,1)&amp;""</f>
        <v>Lichtgroepen [stuks]</v>
      </c>
      <c r="S371" s="33">
        <v>19</v>
      </c>
      <c r="T371" s="33" t="str">
        <f>_xlfn.XLOOKUP(Tabel1[[#This Row],[NLSfB]],OpnameTabel[NL-SfB],OpnameTabel[Kenmerkvraag 6],"",0,1)&amp;""</f>
        <v>Krachtgroepen [stuks]</v>
      </c>
      <c r="U371" s="33">
        <v>1</v>
      </c>
      <c r="V371" s="33" t="str">
        <f>_xlfn.XLOOKUP(Tabel1[[#This Row],[NLSfB]],OpnameTabel[NL-SfB],OpnameTabel[Kenmerkvraag 7],"",0,1)&amp;""</f>
        <v>Groepen acht. aardlek [stuks]</v>
      </c>
      <c r="W371" s="33">
        <v>6</v>
      </c>
      <c r="X371" s="33" t="str">
        <f>_xlfn.XLOOKUP(Tabel1[[#This Row],[NLSfB]],OpnameTabel[NL-SfB],OpnameTabel[Kenmerkvraag 8],"",0,1)&amp;""</f>
        <v>Overspanningsbeveiliging</v>
      </c>
      <c r="Y371" s="33" t="s">
        <v>77</v>
      </c>
      <c r="Z371" s="33" t="str">
        <f>_xlfn.XLOOKUP(Tabel1[[#This Row],[NLSfB]],OpnameTabel[NL-SfB],OpnameTabel[Kenmerkvraag 9],"",0,1)&amp;""</f>
        <v/>
      </c>
      <c r="AB371" s="33" t="str">
        <f>_xlfn.XLOOKUP(Tabel1[[#This Row],[NLSfB]],OpnameTabel[NL-SfB],OpnameTabel[Kenmerkvraag 10],"",0,1)&amp;""</f>
        <v/>
      </c>
      <c r="AD371" s="120" t="str">
        <f>_xlfn.XLOOKUP(Tabel1[[#This Row],[NLSfB]],OpnameTabel[NL-SfB],OpnameTabel[PPO1],"",0,1)&amp;""</f>
        <v>E030-A</v>
      </c>
      <c r="AE371" s="112">
        <f>IF((LEN(Tabel1[[#This Row],[PPO code 1]])&lt;1),"",_xlfn.XLOOKUP(Tabel1[[#This Row],[PPO code 1]],Activiteitenoverzicht[PO - code],Activiteitenoverzicht[Jaar- freq],0))</f>
        <v>0.2</v>
      </c>
      <c r="AF371" s="121"/>
      <c r="AG371" s="122" t="str">
        <f>_xlfn.XLOOKUP(Tabel1[[#This Row],[NLSfB]],OpnameTabel[NL-SfB],OpnameTabel[PPO2],"",0,1)&amp;""</f>
        <v>E160-A</v>
      </c>
      <c r="AH371" s="111">
        <f>IF((LEN(Tabel1[[#This Row],[PPO code 2]])&lt;1),"",_xlfn.XLOOKUP(Tabel1[[#This Row],[PPO code 2]],Activiteitenoverzicht[PO - code],Activiteitenoverzicht[Jaar- freq],0))</f>
        <v>1</v>
      </c>
      <c r="AI371" s="121"/>
      <c r="AJ371" s="122" t="str">
        <f>_xlfn.XLOOKUP(Tabel1[[#This Row],[NLSfB]],OpnameTabel[NL-SfB],OpnameTabel[PPO3],"",0,1)&amp;""</f>
        <v>E170-A</v>
      </c>
      <c r="AK371" s="111">
        <f>IF((LEN(Tabel1[[#This Row],[PPO code 3]])&lt;1),"",_xlfn.XLOOKUP(Tabel1[[#This Row],[PPO code 3]],Activiteitenoverzicht[PO - code],Activiteitenoverzicht[Jaar- freq],0))</f>
        <v>1</v>
      </c>
      <c r="AL371" s="121"/>
      <c r="AM371" s="122" t="str">
        <f>_xlfn.XLOOKUP(Tabel1[[#This Row],[NLSfB]],OpnameTabel[NL-SfB],OpnameTabel[PPO4],"",0,1)&amp;""</f>
        <v/>
      </c>
      <c r="AN371" s="111" t="str">
        <f>IF((LEN(Tabel1[[#This Row],[PPO code 4]])&lt;1),"",_xlfn.XLOOKUP(Tabel1[[#This Row],[PPO code 4]],Activiteitenoverzicht[PO - code],Activiteitenoverzicht[Jaar- freq],0))</f>
        <v/>
      </c>
      <c r="AO371" s="121"/>
      <c r="AP371" s="123">
        <f>IF(ISNUMBER(Tabel1[[#This Row],[Freq 1]]),Tabel1[[#This Row],[Freq 1]]*Tabel1[[#This Row],[Prijs 1]],0)</f>
        <v>0</v>
      </c>
      <c r="AQ371" s="124">
        <f>IF(ISNUMBER(Tabel1[[#This Row],[Freq 2]]),Tabel1[[#This Row],[Freq 2]]*Tabel1[[#This Row],[Prijs 2]],0)</f>
        <v>0</v>
      </c>
      <c r="AR371" s="124">
        <f>IF(ISNUMBER(Tabel1[[#This Row],[Freq 3]]),Tabel1[[#This Row],[Freq 3]]*Tabel1[[#This Row],[Prijs 3]],0)</f>
        <v>0</v>
      </c>
      <c r="AS371" s="124">
        <f>IF(ISNUMBER(Tabel1[[#This Row],[Freq 4]]),Tabel1[[#This Row],[Freq 4]]*Tabel1[[#This Row],[Prijs 4]],0)</f>
        <v>0</v>
      </c>
      <c r="AT371" s="125">
        <f>SUM(Tabel1[[#This Row],[Totaal 1]:[Totaal 4]])</f>
        <v>0</v>
      </c>
    </row>
    <row r="372" spans="1:46" ht="14.25" customHeight="1" x14ac:dyDescent="0.2">
      <c r="A372" s="113">
        <v>5</v>
      </c>
      <c r="B372" s="117" t="s">
        <v>841</v>
      </c>
      <c r="C372" s="111" t="s">
        <v>842</v>
      </c>
      <c r="D372" s="32" t="s">
        <v>70</v>
      </c>
      <c r="E372" s="32">
        <v>1466</v>
      </c>
      <c r="F372" s="32" t="s">
        <v>860</v>
      </c>
      <c r="G372" s="32" t="s">
        <v>79</v>
      </c>
      <c r="H372" s="112" t="str">
        <f>_xlfn.XLOOKUP(Tabel1[[#This Row],[NLSfB]],OpnameTabel[NL-SfB],OpnameTabel[Omschrijving],"",0,1)</f>
        <v>Elektrische boiler</v>
      </c>
      <c r="I372" s="32" t="str">
        <f>_xlfn.XLOOKUP(Tabel1[[#This Row],[NLSfB]],OpnameTabel[NL-SfB],OpnameTabel[Categorie],"",0,1)</f>
        <v>Water</v>
      </c>
      <c r="J372" s="32" t="s">
        <v>844</v>
      </c>
      <c r="L372" s="32">
        <v>1</v>
      </c>
      <c r="M372" s="32">
        <v>2018</v>
      </c>
      <c r="N372" s="32" t="s">
        <v>81</v>
      </c>
      <c r="O372" s="32" t="s">
        <v>82</v>
      </c>
      <c r="P372" s="32" t="str">
        <f>_xlfn.XLOOKUP(Tabel1[[#This Row],[NLSfB]],OpnameTabel[NL-SfB],OpnameTabel[Kenmerkvraag 4],"",0,1)&amp;""</f>
        <v>Inhoud [L]</v>
      </c>
      <c r="Q372" s="33">
        <v>10</v>
      </c>
      <c r="R372" s="33" t="str">
        <f>_xlfn.XLOOKUP(Tabel1[[#This Row],[NLSfB]],OpnameTabel[NL-SfB],OpnameTabel[Kenmerkvraag 5],"",0,1)&amp;""</f>
        <v>Vermogen [kW]</v>
      </c>
      <c r="S372" s="33">
        <v>2.2000000000000002</v>
      </c>
      <c r="T372" s="33" t="str">
        <f>_xlfn.XLOOKUP(Tabel1[[#This Row],[NLSfB]],OpnameTabel[NL-SfB],OpnameTabel[Kenmerkvraag 6],"",0,1)&amp;""</f>
        <v/>
      </c>
      <c r="V372" s="33" t="str">
        <f>_xlfn.XLOOKUP(Tabel1[[#This Row],[NLSfB]],OpnameTabel[NL-SfB],OpnameTabel[Kenmerkvraag 7],"",0,1)&amp;""</f>
        <v/>
      </c>
      <c r="X372" s="33" t="str">
        <f>_xlfn.XLOOKUP(Tabel1[[#This Row],[NLSfB]],OpnameTabel[NL-SfB],OpnameTabel[Kenmerkvraag 8],"",0,1)&amp;""</f>
        <v/>
      </c>
      <c r="Z372" s="33" t="str">
        <f>_xlfn.XLOOKUP(Tabel1[[#This Row],[NLSfB]],OpnameTabel[NL-SfB],OpnameTabel[Kenmerkvraag 9],"",0,1)&amp;""</f>
        <v/>
      </c>
      <c r="AB372" s="33" t="str">
        <f>_xlfn.XLOOKUP(Tabel1[[#This Row],[NLSfB]],OpnameTabel[NL-SfB],OpnameTabel[Kenmerkvraag 10],"",0,1)&amp;""</f>
        <v/>
      </c>
      <c r="AD372" s="120" t="str">
        <f>_xlfn.XLOOKUP(Tabel1[[#This Row],[NLSfB]],OpnameTabel[NL-SfB],OpnameTabel[PPO1],"",0,1)&amp;""</f>
        <v>WTR030-A</v>
      </c>
      <c r="AE372" s="112">
        <f>IF((LEN(Tabel1[[#This Row],[PPO code 1]])&lt;1),"",_xlfn.XLOOKUP(Tabel1[[#This Row],[PPO code 1]],Activiteitenoverzicht[PO - code],Activiteitenoverzicht[Jaar- freq],0))</f>
        <v>1</v>
      </c>
      <c r="AF372" s="121"/>
      <c r="AG372" s="122" t="str">
        <f>_xlfn.XLOOKUP(Tabel1[[#This Row],[NLSfB]],OpnameTabel[NL-SfB],OpnameTabel[PPO2],"",0,1)&amp;""</f>
        <v/>
      </c>
      <c r="AH372" s="111" t="str">
        <f>IF((LEN(Tabel1[[#This Row],[PPO code 2]])&lt;1),"",_xlfn.XLOOKUP(Tabel1[[#This Row],[PPO code 2]],Activiteitenoverzicht[PO - code],Activiteitenoverzicht[Jaar- freq],0))</f>
        <v/>
      </c>
      <c r="AI372" s="121"/>
      <c r="AJ372" s="122" t="str">
        <f>_xlfn.XLOOKUP(Tabel1[[#This Row],[NLSfB]],OpnameTabel[NL-SfB],OpnameTabel[PPO3],"",0,1)&amp;""</f>
        <v/>
      </c>
      <c r="AK372" s="111" t="str">
        <f>IF((LEN(Tabel1[[#This Row],[PPO code 3]])&lt;1),"",_xlfn.XLOOKUP(Tabel1[[#This Row],[PPO code 3]],Activiteitenoverzicht[PO - code],Activiteitenoverzicht[Jaar- freq],0))</f>
        <v/>
      </c>
      <c r="AL372" s="121"/>
      <c r="AM372" s="122" t="str">
        <f>_xlfn.XLOOKUP(Tabel1[[#This Row],[NLSfB]],OpnameTabel[NL-SfB],OpnameTabel[PPO4],"",0,1)&amp;""</f>
        <v/>
      </c>
      <c r="AN372" s="111" t="str">
        <f>IF((LEN(Tabel1[[#This Row],[PPO code 4]])&lt;1),"",_xlfn.XLOOKUP(Tabel1[[#This Row],[PPO code 4]],Activiteitenoverzicht[PO - code],Activiteitenoverzicht[Jaar- freq],0))</f>
        <v/>
      </c>
      <c r="AO372" s="121"/>
      <c r="AP372" s="123">
        <f>IF(ISNUMBER(Tabel1[[#This Row],[Freq 1]]),Tabel1[[#This Row],[Freq 1]]*Tabel1[[#This Row],[Prijs 1]],0)</f>
        <v>0</v>
      </c>
      <c r="AQ372" s="124">
        <f>IF(ISNUMBER(Tabel1[[#This Row],[Freq 2]]),Tabel1[[#This Row],[Freq 2]]*Tabel1[[#This Row],[Prijs 2]],0)</f>
        <v>0</v>
      </c>
      <c r="AR372" s="124">
        <f>IF(ISNUMBER(Tabel1[[#This Row],[Freq 3]]),Tabel1[[#This Row],[Freq 3]]*Tabel1[[#This Row],[Prijs 3]],0)</f>
        <v>0</v>
      </c>
      <c r="AS372" s="124">
        <f>IF(ISNUMBER(Tabel1[[#This Row],[Freq 4]]),Tabel1[[#This Row],[Freq 4]]*Tabel1[[#This Row],[Prijs 4]],0)</f>
        <v>0</v>
      </c>
      <c r="AT372" s="125">
        <f>SUM(Tabel1[[#This Row],[Totaal 1]:[Totaal 4]])</f>
        <v>0</v>
      </c>
    </row>
    <row r="373" spans="1:46" ht="14.25" customHeight="1" x14ac:dyDescent="0.2">
      <c r="A373" s="113">
        <v>5</v>
      </c>
      <c r="B373" s="117" t="s">
        <v>841</v>
      </c>
      <c r="C373" s="111" t="s">
        <v>842</v>
      </c>
      <c r="D373" s="32" t="s">
        <v>70</v>
      </c>
      <c r="E373" s="32">
        <v>1466</v>
      </c>
      <c r="F373" s="32" t="s">
        <v>861</v>
      </c>
      <c r="G373" s="32" t="s">
        <v>862</v>
      </c>
      <c r="H373" s="112" t="str">
        <f>_xlfn.XLOOKUP(Tabel1[[#This Row],[NLSfB]],OpnameTabel[NL-SfB],OpnameTabel[Omschrijving],"",0,1)</f>
        <v>Vluchtwegsignalering armaturen</v>
      </c>
      <c r="I373" s="32" t="str">
        <f>_xlfn.XLOOKUP(Tabel1[[#This Row],[NLSfB]],OpnameTabel[NL-SfB],OpnameTabel[Categorie],"",0,1)</f>
        <v>Verlichting</v>
      </c>
      <c r="J373" s="32" t="s">
        <v>224</v>
      </c>
      <c r="L373" s="32">
        <v>8</v>
      </c>
      <c r="M373" s="32">
        <v>2004</v>
      </c>
      <c r="N373" s="32" t="s">
        <v>863</v>
      </c>
      <c r="O373" s="32" t="s">
        <v>77</v>
      </c>
      <c r="P373" s="32" t="str">
        <f>_xlfn.XLOOKUP(Tabel1[[#This Row],[NLSfB]],OpnameTabel[NL-SfB],OpnameTabel[Kenmerkvraag 4],"",0,1)&amp;""</f>
        <v/>
      </c>
      <c r="Q373" s="33"/>
      <c r="R373" s="33" t="str">
        <f>_xlfn.XLOOKUP(Tabel1[[#This Row],[NLSfB]],OpnameTabel[NL-SfB],OpnameTabel[Kenmerkvraag 5],"",0,1)&amp;""</f>
        <v/>
      </c>
      <c r="T373" s="33" t="str">
        <f>_xlfn.XLOOKUP(Tabel1[[#This Row],[NLSfB]],OpnameTabel[NL-SfB],OpnameTabel[Kenmerkvraag 6],"",0,1)&amp;""</f>
        <v/>
      </c>
      <c r="V373" s="33" t="str">
        <f>_xlfn.XLOOKUP(Tabel1[[#This Row],[NLSfB]],OpnameTabel[NL-SfB],OpnameTabel[Kenmerkvraag 7],"",0,1)&amp;""</f>
        <v/>
      </c>
      <c r="X373" s="33" t="str">
        <f>_xlfn.XLOOKUP(Tabel1[[#This Row],[NLSfB]],OpnameTabel[NL-SfB],OpnameTabel[Kenmerkvraag 8],"",0,1)&amp;""</f>
        <v/>
      </c>
      <c r="Z373" s="33" t="str">
        <f>_xlfn.XLOOKUP(Tabel1[[#This Row],[NLSfB]],OpnameTabel[NL-SfB],OpnameTabel[Kenmerkvraag 9],"",0,1)&amp;""</f>
        <v/>
      </c>
      <c r="AB373" s="33" t="str">
        <f>_xlfn.XLOOKUP(Tabel1[[#This Row],[NLSfB]],OpnameTabel[NL-SfB],OpnameTabel[Kenmerkvraag 10],"",0,1)&amp;""</f>
        <v/>
      </c>
      <c r="AD373" s="120" t="str">
        <f>_xlfn.XLOOKUP(Tabel1[[#This Row],[NLSfB]],OpnameTabel[NL-SfB],OpnameTabel[PPO1],"",0,1)&amp;""</f>
        <v>LCHT040-A</v>
      </c>
      <c r="AE373" s="112">
        <f>IF((LEN(Tabel1[[#This Row],[PPO code 1]])&lt;1),"",_xlfn.XLOOKUP(Tabel1[[#This Row],[PPO code 1]],Activiteitenoverzicht[PO - code],Activiteitenoverzicht[Jaar- freq],0))</f>
        <v>1</v>
      </c>
      <c r="AF373" s="121"/>
      <c r="AG373" s="122" t="str">
        <f>_xlfn.XLOOKUP(Tabel1[[#This Row],[NLSfB]],OpnameTabel[NL-SfB],OpnameTabel[PPO2],"",0,1)&amp;""</f>
        <v/>
      </c>
      <c r="AH373" s="111" t="str">
        <f>IF((LEN(Tabel1[[#This Row],[PPO code 2]])&lt;1),"",_xlfn.XLOOKUP(Tabel1[[#This Row],[PPO code 2]],Activiteitenoverzicht[PO - code],Activiteitenoverzicht[Jaar- freq],0))</f>
        <v/>
      </c>
      <c r="AI373" s="121"/>
      <c r="AJ373" s="122" t="str">
        <f>_xlfn.XLOOKUP(Tabel1[[#This Row],[NLSfB]],OpnameTabel[NL-SfB],OpnameTabel[PPO3],"",0,1)&amp;""</f>
        <v/>
      </c>
      <c r="AK373" s="111" t="str">
        <f>IF((LEN(Tabel1[[#This Row],[PPO code 3]])&lt;1),"",_xlfn.XLOOKUP(Tabel1[[#This Row],[PPO code 3]],Activiteitenoverzicht[PO - code],Activiteitenoverzicht[Jaar- freq],0))</f>
        <v/>
      </c>
      <c r="AL373" s="121"/>
      <c r="AM373" s="122" t="str">
        <f>_xlfn.XLOOKUP(Tabel1[[#This Row],[NLSfB]],OpnameTabel[NL-SfB],OpnameTabel[PPO4],"",0,1)&amp;""</f>
        <v/>
      </c>
      <c r="AN373" s="111" t="str">
        <f>IF((LEN(Tabel1[[#This Row],[PPO code 4]])&lt;1),"",_xlfn.XLOOKUP(Tabel1[[#This Row],[PPO code 4]],Activiteitenoverzicht[PO - code],Activiteitenoverzicht[Jaar- freq],0))</f>
        <v/>
      </c>
      <c r="AO373" s="121"/>
      <c r="AP373" s="123">
        <f>IF(ISNUMBER(Tabel1[[#This Row],[Freq 1]]),Tabel1[[#This Row],[Freq 1]]*Tabel1[[#This Row],[Prijs 1]],0)</f>
        <v>0</v>
      </c>
      <c r="AQ373" s="124">
        <f>IF(ISNUMBER(Tabel1[[#This Row],[Freq 2]]),Tabel1[[#This Row],[Freq 2]]*Tabel1[[#This Row],[Prijs 2]],0)</f>
        <v>0</v>
      </c>
      <c r="AR373" s="124">
        <f>IF(ISNUMBER(Tabel1[[#This Row],[Freq 3]]),Tabel1[[#This Row],[Freq 3]]*Tabel1[[#This Row],[Prijs 3]],0)</f>
        <v>0</v>
      </c>
      <c r="AS373" s="124">
        <f>IF(ISNUMBER(Tabel1[[#This Row],[Freq 4]]),Tabel1[[#This Row],[Freq 4]]*Tabel1[[#This Row],[Prijs 4]],0)</f>
        <v>0</v>
      </c>
      <c r="AT373" s="125">
        <f>SUM(Tabel1[[#This Row],[Totaal 1]:[Totaal 4]])</f>
        <v>0</v>
      </c>
    </row>
    <row r="374" spans="1:46" ht="14.25" customHeight="1" x14ac:dyDescent="0.2">
      <c r="A374" s="113">
        <v>5</v>
      </c>
      <c r="B374" s="117" t="s">
        <v>841</v>
      </c>
      <c r="C374" s="111" t="s">
        <v>842</v>
      </c>
      <c r="D374" s="32" t="s">
        <v>70</v>
      </c>
      <c r="E374" s="32">
        <v>1466</v>
      </c>
      <c r="F374" s="32" t="s">
        <v>864</v>
      </c>
      <c r="G374" s="32" t="s">
        <v>200</v>
      </c>
      <c r="H374" s="112" t="str">
        <f>_xlfn.XLOOKUP(Tabel1[[#This Row],[NLSfB]],OpnameTabel[NL-SfB],OpnameTabel[Omschrijving],"",0,1)</f>
        <v>Zonweringbesturing</v>
      </c>
      <c r="I374" s="32" t="str">
        <f>_xlfn.XLOOKUP(Tabel1[[#This Row],[NLSfB]],OpnameTabel[NL-SfB],OpnameTabel[Categorie],"",0,1)</f>
        <v>Beveiliging</v>
      </c>
      <c r="J374" s="32" t="s">
        <v>865</v>
      </c>
      <c r="L374" s="32">
        <v>24</v>
      </c>
      <c r="M374" s="32">
        <v>2004</v>
      </c>
      <c r="N374" s="32" t="s">
        <v>77</v>
      </c>
      <c r="O374" s="32" t="s">
        <v>77</v>
      </c>
      <c r="P374" s="32" t="str">
        <f>_xlfn.XLOOKUP(Tabel1[[#This Row],[NLSfB]],OpnameTabel[NL-SfB],OpnameTabel[Kenmerkvraag 4],"",0,1)&amp;""</f>
        <v>Bedieneenheden [stuks]</v>
      </c>
      <c r="Q374" s="33" t="s">
        <v>77</v>
      </c>
      <c r="R374" s="33" t="str">
        <f>_xlfn.XLOOKUP(Tabel1[[#This Row],[NLSfB]],OpnameTabel[NL-SfB],OpnameTabel[Kenmerkvraag 5],"",0,1)&amp;""</f>
        <v>Aut. sturing (zon)</v>
      </c>
      <c r="S374" s="33" t="s">
        <v>77</v>
      </c>
      <c r="T374" s="33" t="str">
        <f>_xlfn.XLOOKUP(Tabel1[[#This Row],[NLSfB]],OpnameTabel[NL-SfB],OpnameTabel[Kenmerkvraag 6],"",0,1)&amp;""</f>
        <v>Aut. Sturing (wind)</v>
      </c>
      <c r="U374" s="33" t="s">
        <v>77</v>
      </c>
      <c r="V374" s="33" t="str">
        <f>_xlfn.XLOOKUP(Tabel1[[#This Row],[NLSfB]],OpnameTabel[NL-SfB],OpnameTabel[Kenmerkvraag 7],"",0,1)&amp;""</f>
        <v/>
      </c>
      <c r="X374" s="33" t="str">
        <f>_xlfn.XLOOKUP(Tabel1[[#This Row],[NLSfB]],OpnameTabel[NL-SfB],OpnameTabel[Kenmerkvraag 8],"",0,1)&amp;""</f>
        <v/>
      </c>
      <c r="Z374" s="33" t="str">
        <f>_xlfn.XLOOKUP(Tabel1[[#This Row],[NLSfB]],OpnameTabel[NL-SfB],OpnameTabel[Kenmerkvraag 9],"",0,1)&amp;""</f>
        <v/>
      </c>
      <c r="AB374" s="33" t="str">
        <f>_xlfn.XLOOKUP(Tabel1[[#This Row],[NLSfB]],OpnameTabel[NL-SfB],OpnameTabel[Kenmerkvraag 10],"",0,1)&amp;""</f>
        <v/>
      </c>
      <c r="AD374" s="120" t="str">
        <f>_xlfn.XLOOKUP(Tabel1[[#This Row],[NLSfB]],OpnameTabel[NL-SfB],OpnameTabel[PPO1],"",0,1)&amp;""</f>
        <v>GVL010-A</v>
      </c>
      <c r="AE374" s="112">
        <f>IF((LEN(Tabel1[[#This Row],[PPO code 1]])&lt;1),"",_xlfn.XLOOKUP(Tabel1[[#This Row],[PPO code 1]],Activiteitenoverzicht[PO - code],Activiteitenoverzicht[Jaar- freq],0))</f>
        <v>0.5</v>
      </c>
      <c r="AF374" s="121"/>
      <c r="AG374" s="122" t="str">
        <f>_xlfn.XLOOKUP(Tabel1[[#This Row],[NLSfB]],OpnameTabel[NL-SfB],OpnameTabel[PPO2],"",0,1)&amp;""</f>
        <v>GVL030-A</v>
      </c>
      <c r="AH374" s="111">
        <f>IF((LEN(Tabel1[[#This Row],[PPO code 2]])&lt;1),"",_xlfn.XLOOKUP(Tabel1[[#This Row],[PPO code 2]],Activiteitenoverzicht[PO - code],Activiteitenoverzicht[Jaar- freq],0))</f>
        <v>0.5</v>
      </c>
      <c r="AI374" s="121"/>
      <c r="AJ374" s="122" t="str">
        <f>_xlfn.XLOOKUP(Tabel1[[#This Row],[NLSfB]],OpnameTabel[NL-SfB],OpnameTabel[PPO3],"",0,1)&amp;""</f>
        <v/>
      </c>
      <c r="AK374" s="111" t="str">
        <f>IF((LEN(Tabel1[[#This Row],[PPO code 3]])&lt;1),"",_xlfn.XLOOKUP(Tabel1[[#This Row],[PPO code 3]],Activiteitenoverzicht[PO - code],Activiteitenoverzicht[Jaar- freq],0))</f>
        <v/>
      </c>
      <c r="AL374" s="121"/>
      <c r="AM374" s="122" t="str">
        <f>_xlfn.XLOOKUP(Tabel1[[#This Row],[NLSfB]],OpnameTabel[NL-SfB],OpnameTabel[PPO4],"",0,1)&amp;""</f>
        <v/>
      </c>
      <c r="AN374" s="111" t="str">
        <f>IF((LEN(Tabel1[[#This Row],[PPO code 4]])&lt;1),"",_xlfn.XLOOKUP(Tabel1[[#This Row],[PPO code 4]],Activiteitenoverzicht[PO - code],Activiteitenoverzicht[Jaar- freq],0))</f>
        <v/>
      </c>
      <c r="AO374" s="121"/>
      <c r="AP374" s="123">
        <f>IF(ISNUMBER(Tabel1[[#This Row],[Freq 1]]),Tabel1[[#This Row],[Freq 1]]*Tabel1[[#This Row],[Prijs 1]],0)</f>
        <v>0</v>
      </c>
      <c r="AQ374" s="124">
        <f>IF(ISNUMBER(Tabel1[[#This Row],[Freq 2]]),Tabel1[[#This Row],[Freq 2]]*Tabel1[[#This Row],[Prijs 2]],0)</f>
        <v>0</v>
      </c>
      <c r="AR374" s="124">
        <f>IF(ISNUMBER(Tabel1[[#This Row],[Freq 3]]),Tabel1[[#This Row],[Freq 3]]*Tabel1[[#This Row],[Prijs 3]],0)</f>
        <v>0</v>
      </c>
      <c r="AS374" s="124">
        <f>IF(ISNUMBER(Tabel1[[#This Row],[Freq 4]]),Tabel1[[#This Row],[Freq 4]]*Tabel1[[#This Row],[Prijs 4]],0)</f>
        <v>0</v>
      </c>
      <c r="AT374" s="125">
        <f>SUM(Tabel1[[#This Row],[Totaal 1]:[Totaal 4]])</f>
        <v>0</v>
      </c>
    </row>
    <row r="375" spans="1:46" ht="14.25" customHeight="1" x14ac:dyDescent="0.2">
      <c r="A375" s="113">
        <v>5</v>
      </c>
      <c r="B375" s="117" t="s">
        <v>841</v>
      </c>
      <c r="C375" s="111" t="s">
        <v>842</v>
      </c>
      <c r="D375" s="32" t="s">
        <v>70</v>
      </c>
      <c r="E375" s="32">
        <v>1466</v>
      </c>
      <c r="F375" s="32" t="s">
        <v>866</v>
      </c>
      <c r="G375" s="32" t="s">
        <v>867</v>
      </c>
      <c r="H375" s="112" t="str">
        <f>_xlfn.XLOOKUP(Tabel1[[#This Row],[NLSfB]],OpnameTabel[NL-SfB],OpnameTabel[Omschrijving],"",0,1)</f>
        <v>Koudwateraggregaat 50-500 ton CO2</v>
      </c>
      <c r="I375" s="32" t="str">
        <f>_xlfn.XLOOKUP(Tabel1[[#This Row],[NLSfB]],OpnameTabel[NL-SfB],OpnameTabel[Categorie],"",0,1)</f>
        <v>Koeling</v>
      </c>
      <c r="J375" s="32" t="s">
        <v>115</v>
      </c>
      <c r="L375" s="32">
        <v>1</v>
      </c>
      <c r="M375" s="32">
        <v>2018</v>
      </c>
      <c r="N375" s="32" t="s">
        <v>868</v>
      </c>
      <c r="O375" s="32" t="s">
        <v>869</v>
      </c>
      <c r="P375" s="32" t="str">
        <f>_xlfn.XLOOKUP(Tabel1[[#This Row],[NLSfB]],OpnameTabel[NL-SfB],OpnameTabel[Kenmerkvraag 4],"",0,1)&amp;""</f>
        <v>STEK logboek</v>
      </c>
      <c r="Q375" s="33" t="s">
        <v>589</v>
      </c>
      <c r="R375" s="33" t="str">
        <f>_xlfn.XLOOKUP(Tabel1[[#This Row],[NLSfB]],OpnameTabel[NL-SfB],OpnameTabel[Kenmerkvraag 5],"",0,1)&amp;""</f>
        <v>Koelvermogen (tot.) [kW]</v>
      </c>
      <c r="S375" s="33">
        <v>63.4</v>
      </c>
      <c r="T375" s="33" t="str">
        <f>_xlfn.XLOOKUP(Tabel1[[#This Row],[NLSfB]],OpnameTabel[NL-SfB],OpnameTabel[Kenmerkvraag 6],"",0,1)&amp;""</f>
        <v>Soort koudemiddel</v>
      </c>
      <c r="U375" s="33" t="s">
        <v>242</v>
      </c>
      <c r="V375" s="33" t="str">
        <f>_xlfn.XLOOKUP(Tabel1[[#This Row],[NLSfB]],OpnameTabel[NL-SfB],OpnameTabel[Kenmerkvraag 7],"",0,1)&amp;""</f>
        <v>Hoeveelheid koudem. [kg]</v>
      </c>
      <c r="W375" s="33" t="s">
        <v>77</v>
      </c>
      <c r="X375" s="33" t="str">
        <f>_xlfn.XLOOKUP(Tabel1[[#This Row],[NLSfB]],OpnameTabel[NL-SfB],OpnameTabel[Kenmerkvraag 8],"",0,1)&amp;""</f>
        <v/>
      </c>
      <c r="Z375" s="33" t="str">
        <f>_xlfn.XLOOKUP(Tabel1[[#This Row],[NLSfB]],OpnameTabel[NL-SfB],OpnameTabel[Kenmerkvraag 9],"",0,1)&amp;""</f>
        <v/>
      </c>
      <c r="AB375" s="33" t="str">
        <f>_xlfn.XLOOKUP(Tabel1[[#This Row],[NLSfB]],OpnameTabel[NL-SfB],OpnameTabel[Kenmerkvraag 10],"",0,1)&amp;""</f>
        <v/>
      </c>
      <c r="AD375" s="120" t="str">
        <f>_xlfn.XLOOKUP(Tabel1[[#This Row],[NLSfB]],OpnameTabel[NL-SfB],OpnameTabel[PPO1],"",0,1)&amp;""</f>
        <v>VW110-A2</v>
      </c>
      <c r="AE375" s="112">
        <f>IF((LEN(Tabel1[[#This Row],[PPO code 1]])&lt;1),"",_xlfn.XLOOKUP(Tabel1[[#This Row],[PPO code 1]],Activiteitenoverzicht[PO - code],Activiteitenoverzicht[Jaar- freq],0))</f>
        <v>2</v>
      </c>
      <c r="AF375" s="121"/>
      <c r="AG375" s="122" t="str">
        <f>_xlfn.XLOOKUP(Tabel1[[#This Row],[NLSfB]],OpnameTabel[NL-SfB],OpnameTabel[PPO2],"",0,1)&amp;""</f>
        <v/>
      </c>
      <c r="AH375" s="111" t="str">
        <f>IF((LEN(Tabel1[[#This Row],[PPO code 2]])&lt;1),"",_xlfn.XLOOKUP(Tabel1[[#This Row],[PPO code 2]],Activiteitenoverzicht[PO - code],Activiteitenoverzicht[Jaar- freq],0))</f>
        <v/>
      </c>
      <c r="AI375" s="121"/>
      <c r="AJ375" s="122" t="str">
        <f>_xlfn.XLOOKUP(Tabel1[[#This Row],[NLSfB]],OpnameTabel[NL-SfB],OpnameTabel[PPO3],"",0,1)&amp;""</f>
        <v/>
      </c>
      <c r="AK375" s="111" t="str">
        <f>IF((LEN(Tabel1[[#This Row],[PPO code 3]])&lt;1),"",_xlfn.XLOOKUP(Tabel1[[#This Row],[PPO code 3]],Activiteitenoverzicht[PO - code],Activiteitenoverzicht[Jaar- freq],0))</f>
        <v/>
      </c>
      <c r="AL375" s="121"/>
      <c r="AM375" s="122" t="str">
        <f>_xlfn.XLOOKUP(Tabel1[[#This Row],[NLSfB]],OpnameTabel[NL-SfB],OpnameTabel[PPO4],"",0,1)&amp;""</f>
        <v/>
      </c>
      <c r="AN375" s="111" t="str">
        <f>IF((LEN(Tabel1[[#This Row],[PPO code 4]])&lt;1),"",_xlfn.XLOOKUP(Tabel1[[#This Row],[PPO code 4]],Activiteitenoverzicht[PO - code],Activiteitenoverzicht[Jaar- freq],0))</f>
        <v/>
      </c>
      <c r="AO375" s="121"/>
      <c r="AP375" s="123">
        <f>IF(ISNUMBER(Tabel1[[#This Row],[Freq 1]]),Tabel1[[#This Row],[Freq 1]]*Tabel1[[#This Row],[Prijs 1]],0)</f>
        <v>0</v>
      </c>
      <c r="AQ375" s="124">
        <f>IF(ISNUMBER(Tabel1[[#This Row],[Freq 2]]),Tabel1[[#This Row],[Freq 2]]*Tabel1[[#This Row],[Prijs 2]],0)</f>
        <v>0</v>
      </c>
      <c r="AR375" s="124">
        <f>IF(ISNUMBER(Tabel1[[#This Row],[Freq 3]]),Tabel1[[#This Row],[Freq 3]]*Tabel1[[#This Row],[Prijs 3]],0)</f>
        <v>0</v>
      </c>
      <c r="AS375" s="124">
        <f>IF(ISNUMBER(Tabel1[[#This Row],[Freq 4]]),Tabel1[[#This Row],[Freq 4]]*Tabel1[[#This Row],[Prijs 4]],0)</f>
        <v>0</v>
      </c>
      <c r="AT375" s="125">
        <f>SUM(Tabel1[[#This Row],[Totaal 1]:[Totaal 4]])</f>
        <v>0</v>
      </c>
    </row>
    <row r="376" spans="1:46" ht="14.25" customHeight="1" x14ac:dyDescent="0.2">
      <c r="A376" s="113">
        <v>5</v>
      </c>
      <c r="B376" s="117" t="s">
        <v>841</v>
      </c>
      <c r="C376" s="111" t="s">
        <v>842</v>
      </c>
      <c r="D376" s="32" t="s">
        <v>70</v>
      </c>
      <c r="E376" s="32">
        <v>1466</v>
      </c>
      <c r="F376" s="32" t="s">
        <v>870</v>
      </c>
      <c r="G376" s="32" t="s">
        <v>209</v>
      </c>
      <c r="H376" s="112" t="str">
        <f>_xlfn.XLOOKUP(Tabel1[[#This Row],[NLSfB]],OpnameTabel[NL-SfB],OpnameTabel[Omschrijving],"",0,1)</f>
        <v>Lichtmast</v>
      </c>
      <c r="I376" s="32" t="str">
        <f>_xlfn.XLOOKUP(Tabel1[[#This Row],[NLSfB]],OpnameTabel[NL-SfB],OpnameTabel[Categorie],"",0,1)</f>
        <v>Terrein</v>
      </c>
      <c r="J376" s="32" t="s">
        <v>204</v>
      </c>
      <c r="L376" s="32">
        <v>2</v>
      </c>
      <c r="M376" s="32">
        <v>2004</v>
      </c>
      <c r="N376" s="32" t="s">
        <v>77</v>
      </c>
      <c r="O376" s="32" t="s">
        <v>77</v>
      </c>
      <c r="P376" s="32" t="str">
        <f>_xlfn.XLOOKUP(Tabel1[[#This Row],[NLSfB]],OpnameTabel[NL-SfB],OpnameTabel[Kenmerkvraag 4],"",0,1)&amp;""</f>
        <v>Uitvoering</v>
      </c>
      <c r="Q376" s="33" t="s">
        <v>77</v>
      </c>
      <c r="R376" s="33" t="str">
        <f>_xlfn.XLOOKUP(Tabel1[[#This Row],[NLSfB]],OpnameTabel[NL-SfB],OpnameTabel[Kenmerkvraag 5],"",0,1)&amp;""</f>
        <v>Lichtbrontype</v>
      </c>
      <c r="S376" s="33" t="s">
        <v>77</v>
      </c>
      <c r="T376" s="33" t="str">
        <f>_xlfn.XLOOKUP(Tabel1[[#This Row],[NLSfB]],OpnameTabel[NL-SfB],OpnameTabel[Kenmerkvraag 6],"",0,1)&amp;""</f>
        <v>Vermogen per eenheid [W]</v>
      </c>
      <c r="U376" s="33" t="s">
        <v>77</v>
      </c>
      <c r="V376" s="33" t="str">
        <f>_xlfn.XLOOKUP(Tabel1[[#This Row],[NLSfB]],OpnameTabel[NL-SfB],OpnameTabel[Kenmerkvraag 7],"",0,1)&amp;""</f>
        <v>Armaturen op mast [stuks]</v>
      </c>
      <c r="W376" s="33" t="s">
        <v>77</v>
      </c>
      <c r="X376" s="33" t="str">
        <f>_xlfn.XLOOKUP(Tabel1[[#This Row],[NLSfB]],OpnameTabel[NL-SfB],OpnameTabel[Kenmerkvraag 8],"",0,1)&amp;""</f>
        <v/>
      </c>
      <c r="Z376" s="33" t="str">
        <f>_xlfn.XLOOKUP(Tabel1[[#This Row],[NLSfB]],OpnameTabel[NL-SfB],OpnameTabel[Kenmerkvraag 9],"",0,1)&amp;""</f>
        <v/>
      </c>
      <c r="AB376" s="33" t="str">
        <f>_xlfn.XLOOKUP(Tabel1[[#This Row],[NLSfB]],OpnameTabel[NL-SfB],OpnameTabel[Kenmerkvraag 10],"",0,1)&amp;""</f>
        <v/>
      </c>
      <c r="AD376" s="120" t="str">
        <f>_xlfn.XLOOKUP(Tabel1[[#This Row],[NLSfB]],OpnameTabel[NL-SfB],OpnameTabel[PPO1],"",0,1)&amp;""</f>
        <v>SIG100-A</v>
      </c>
      <c r="AE376" s="112">
        <f>IF((LEN(Tabel1[[#This Row],[PPO code 1]])&lt;1),"",_xlfn.XLOOKUP(Tabel1[[#This Row],[PPO code 1]],Activiteitenoverzicht[PO - code],Activiteitenoverzicht[Jaar- freq],0))</f>
        <v>2</v>
      </c>
      <c r="AF376" s="121"/>
      <c r="AG376" s="122" t="str">
        <f>_xlfn.XLOOKUP(Tabel1[[#This Row],[NLSfB]],OpnameTabel[NL-SfB],OpnameTabel[PPO2],"",0,1)&amp;""</f>
        <v/>
      </c>
      <c r="AH376" s="111" t="str">
        <f>IF((LEN(Tabel1[[#This Row],[PPO code 2]])&lt;1),"",_xlfn.XLOOKUP(Tabel1[[#This Row],[PPO code 2]],Activiteitenoverzicht[PO - code],Activiteitenoverzicht[Jaar- freq],0))</f>
        <v/>
      </c>
      <c r="AI376" s="121"/>
      <c r="AJ376" s="122" t="str">
        <f>_xlfn.XLOOKUP(Tabel1[[#This Row],[NLSfB]],OpnameTabel[NL-SfB],OpnameTabel[PPO3],"",0,1)&amp;""</f>
        <v/>
      </c>
      <c r="AK376" s="111" t="str">
        <f>IF((LEN(Tabel1[[#This Row],[PPO code 3]])&lt;1),"",_xlfn.XLOOKUP(Tabel1[[#This Row],[PPO code 3]],Activiteitenoverzicht[PO - code],Activiteitenoverzicht[Jaar- freq],0))</f>
        <v/>
      </c>
      <c r="AL376" s="121"/>
      <c r="AM376" s="122" t="str">
        <f>_xlfn.XLOOKUP(Tabel1[[#This Row],[NLSfB]],OpnameTabel[NL-SfB],OpnameTabel[PPO4],"",0,1)&amp;""</f>
        <v/>
      </c>
      <c r="AN376" s="111" t="str">
        <f>IF((LEN(Tabel1[[#This Row],[PPO code 4]])&lt;1),"",_xlfn.XLOOKUP(Tabel1[[#This Row],[PPO code 4]],Activiteitenoverzicht[PO - code],Activiteitenoverzicht[Jaar- freq],0))</f>
        <v/>
      </c>
      <c r="AO376" s="121"/>
      <c r="AP376" s="123">
        <f>IF(ISNUMBER(Tabel1[[#This Row],[Freq 1]]),Tabel1[[#This Row],[Freq 1]]*Tabel1[[#This Row],[Prijs 1]],0)</f>
        <v>0</v>
      </c>
      <c r="AQ376" s="124">
        <f>IF(ISNUMBER(Tabel1[[#This Row],[Freq 2]]),Tabel1[[#This Row],[Freq 2]]*Tabel1[[#This Row],[Prijs 2]],0)</f>
        <v>0</v>
      </c>
      <c r="AR376" s="124">
        <f>IF(ISNUMBER(Tabel1[[#This Row],[Freq 3]]),Tabel1[[#This Row],[Freq 3]]*Tabel1[[#This Row],[Prijs 3]],0)</f>
        <v>0</v>
      </c>
      <c r="AS376" s="124">
        <f>IF(ISNUMBER(Tabel1[[#This Row],[Freq 4]]),Tabel1[[#This Row],[Freq 4]]*Tabel1[[#This Row],[Prijs 4]],0)</f>
        <v>0</v>
      </c>
      <c r="AT376" s="125">
        <f>SUM(Tabel1[[#This Row],[Totaal 1]:[Totaal 4]])</f>
        <v>0</v>
      </c>
    </row>
    <row r="377" spans="1:46" ht="14.25" customHeight="1" x14ac:dyDescent="0.2">
      <c r="A377" s="113">
        <v>5</v>
      </c>
      <c r="B377" s="117" t="s">
        <v>841</v>
      </c>
      <c r="C377" s="111" t="s">
        <v>842</v>
      </c>
      <c r="D377" s="32" t="s">
        <v>70</v>
      </c>
      <c r="E377" s="32">
        <v>1466</v>
      </c>
      <c r="F377" s="32" t="s">
        <v>871</v>
      </c>
      <c r="G377" s="32" t="s">
        <v>218</v>
      </c>
      <c r="H377" s="112" t="str">
        <f>_xlfn.XLOOKUP(Tabel1[[#This Row],[NLSfB]],OpnameTabel[NL-SfB],OpnameTabel[Omschrijving],"",0,1)</f>
        <v>Armaturen buitenverlichting/gevelverlichting</v>
      </c>
      <c r="I377" s="32" t="str">
        <f>_xlfn.XLOOKUP(Tabel1[[#This Row],[NLSfB]],OpnameTabel[NL-SfB],OpnameTabel[Categorie],"",0,1)</f>
        <v>Terrein</v>
      </c>
      <c r="J377" s="32" t="s">
        <v>219</v>
      </c>
      <c r="L377" s="32">
        <v>6</v>
      </c>
      <c r="M377" s="32">
        <v>2004</v>
      </c>
      <c r="N377" s="32" t="s">
        <v>77</v>
      </c>
      <c r="O377" s="32" t="s">
        <v>77</v>
      </c>
      <c r="P377" s="32" t="str">
        <f>_xlfn.XLOOKUP(Tabel1[[#This Row],[NLSfB]],OpnameTabel[NL-SfB],OpnameTabel[Kenmerkvraag 4],"",0,1)&amp;""</f>
        <v>Lichtbrontype</v>
      </c>
      <c r="Q377" s="33" t="s">
        <v>568</v>
      </c>
      <c r="R377" s="33" t="str">
        <f>_xlfn.XLOOKUP(Tabel1[[#This Row],[NLSfB]],OpnameTabel[NL-SfB],OpnameTabel[Kenmerkvraag 5],"",0,1)&amp;""</f>
        <v>Armaturen [stuks]</v>
      </c>
      <c r="S377" s="33">
        <v>22</v>
      </c>
      <c r="T377" s="33" t="str">
        <f>_xlfn.XLOOKUP(Tabel1[[#This Row],[NLSfB]],OpnameTabel[NL-SfB],OpnameTabel[Kenmerkvraag 6],"",0,1)&amp;""</f>
        <v>Vermogen per eenheid [W]</v>
      </c>
      <c r="U377" s="33" t="s">
        <v>77</v>
      </c>
      <c r="V377" s="33" t="str">
        <f>_xlfn.XLOOKUP(Tabel1[[#This Row],[NLSfB]],OpnameTabel[NL-SfB],OpnameTabel[Kenmerkvraag 7],"",0,1)&amp;""</f>
        <v/>
      </c>
      <c r="X377" s="33" t="str">
        <f>_xlfn.XLOOKUP(Tabel1[[#This Row],[NLSfB]],OpnameTabel[NL-SfB],OpnameTabel[Kenmerkvraag 8],"",0,1)&amp;""</f>
        <v/>
      </c>
      <c r="Z377" s="33" t="str">
        <f>_xlfn.XLOOKUP(Tabel1[[#This Row],[NLSfB]],OpnameTabel[NL-SfB],OpnameTabel[Kenmerkvraag 9],"",0,1)&amp;""</f>
        <v/>
      </c>
      <c r="AB377" s="33" t="str">
        <f>_xlfn.XLOOKUP(Tabel1[[#This Row],[NLSfB]],OpnameTabel[NL-SfB],OpnameTabel[Kenmerkvraag 10],"",0,1)&amp;""</f>
        <v/>
      </c>
      <c r="AD377" s="120" t="str">
        <f>_xlfn.XLOOKUP(Tabel1[[#This Row],[NLSfB]],OpnameTabel[NL-SfB],OpnameTabel[PPO1],"",0,1)&amp;""</f>
        <v>LCHT010-A</v>
      </c>
      <c r="AE377" s="112">
        <f>IF((LEN(Tabel1[[#This Row],[PPO code 1]])&lt;1),"",_xlfn.XLOOKUP(Tabel1[[#This Row],[PPO code 1]],Activiteitenoverzicht[PO - code],Activiteitenoverzicht[Jaar- freq],0))</f>
        <v>1</v>
      </c>
      <c r="AF377" s="121"/>
      <c r="AG377" s="122" t="str">
        <f>_xlfn.XLOOKUP(Tabel1[[#This Row],[NLSfB]],OpnameTabel[NL-SfB],OpnameTabel[PPO2],"",0,1)&amp;""</f>
        <v/>
      </c>
      <c r="AH377" s="111" t="str">
        <f>IF((LEN(Tabel1[[#This Row],[PPO code 2]])&lt;1),"",_xlfn.XLOOKUP(Tabel1[[#This Row],[PPO code 2]],Activiteitenoverzicht[PO - code],Activiteitenoverzicht[Jaar- freq],0))</f>
        <v/>
      </c>
      <c r="AI377" s="121"/>
      <c r="AJ377" s="122" t="str">
        <f>_xlfn.XLOOKUP(Tabel1[[#This Row],[NLSfB]],OpnameTabel[NL-SfB],OpnameTabel[PPO3],"",0,1)&amp;""</f>
        <v/>
      </c>
      <c r="AK377" s="111" t="str">
        <f>IF((LEN(Tabel1[[#This Row],[PPO code 3]])&lt;1),"",_xlfn.XLOOKUP(Tabel1[[#This Row],[PPO code 3]],Activiteitenoverzicht[PO - code],Activiteitenoverzicht[Jaar- freq],0))</f>
        <v/>
      </c>
      <c r="AL377" s="121"/>
      <c r="AM377" s="122" t="str">
        <f>_xlfn.XLOOKUP(Tabel1[[#This Row],[NLSfB]],OpnameTabel[NL-SfB],OpnameTabel[PPO4],"",0,1)&amp;""</f>
        <v/>
      </c>
      <c r="AN377" s="111" t="str">
        <f>IF((LEN(Tabel1[[#This Row],[PPO code 4]])&lt;1),"",_xlfn.XLOOKUP(Tabel1[[#This Row],[PPO code 4]],Activiteitenoverzicht[PO - code],Activiteitenoverzicht[Jaar- freq],0))</f>
        <v/>
      </c>
      <c r="AO377" s="121"/>
      <c r="AP377" s="123">
        <f>IF(ISNUMBER(Tabel1[[#This Row],[Freq 1]]),Tabel1[[#This Row],[Freq 1]]*Tabel1[[#This Row],[Prijs 1]],0)</f>
        <v>0</v>
      </c>
      <c r="AQ377" s="124">
        <f>IF(ISNUMBER(Tabel1[[#This Row],[Freq 2]]),Tabel1[[#This Row],[Freq 2]]*Tabel1[[#This Row],[Prijs 2]],0)</f>
        <v>0</v>
      </c>
      <c r="AR377" s="124">
        <f>IF(ISNUMBER(Tabel1[[#This Row],[Freq 3]]),Tabel1[[#This Row],[Freq 3]]*Tabel1[[#This Row],[Prijs 3]],0)</f>
        <v>0</v>
      </c>
      <c r="AS377" s="124">
        <f>IF(ISNUMBER(Tabel1[[#This Row],[Freq 4]]),Tabel1[[#This Row],[Freq 4]]*Tabel1[[#This Row],[Prijs 4]],0)</f>
        <v>0</v>
      </c>
      <c r="AT377" s="125">
        <f>SUM(Tabel1[[#This Row],[Totaal 1]:[Totaal 4]])</f>
        <v>0</v>
      </c>
    </row>
    <row r="378" spans="1:46" ht="14.25" customHeight="1" x14ac:dyDescent="0.2">
      <c r="A378" s="113">
        <v>5</v>
      </c>
      <c r="B378" s="117" t="s">
        <v>841</v>
      </c>
      <c r="C378" s="111" t="s">
        <v>842</v>
      </c>
      <c r="D378" s="32" t="s">
        <v>70</v>
      </c>
      <c r="E378" s="32">
        <v>1466</v>
      </c>
      <c r="F378" s="32" t="s">
        <v>872</v>
      </c>
      <c r="G378" s="32" t="s">
        <v>223</v>
      </c>
      <c r="H378" s="112" t="str">
        <f>_xlfn.XLOOKUP(Tabel1[[#This Row],[NLSfB]],OpnameTabel[NL-SfB],OpnameTabel[Omschrijving],"",0,1)</f>
        <v>Drinkwaterleidingnet</v>
      </c>
      <c r="I378" s="32" t="str">
        <f>_xlfn.XLOOKUP(Tabel1[[#This Row],[NLSfB]],OpnameTabel[NL-SfB],OpnameTabel[Categorie],"",0,1)</f>
        <v>Water</v>
      </c>
      <c r="J378" s="32" t="s">
        <v>224</v>
      </c>
      <c r="L378" s="32">
        <v>1</v>
      </c>
      <c r="M378" s="32">
        <v>2004</v>
      </c>
      <c r="N378" s="32" t="s">
        <v>77</v>
      </c>
      <c r="O378" s="32" t="s">
        <v>77</v>
      </c>
      <c r="P378" s="32" t="str">
        <f>_xlfn.XLOOKUP(Tabel1[[#This Row],[NLSfB]],OpnameTabel[NL-SfB],OpnameTabel[Kenmerkvraag 4],"",0,1)&amp;""</f>
        <v>Keerkleppen [stuks]</v>
      </c>
      <c r="Q378" s="33">
        <v>30</v>
      </c>
      <c r="R378" s="33" t="str">
        <f>_xlfn.XLOOKUP(Tabel1[[#This Row],[NLSfB]],OpnameTabel[NL-SfB],OpnameTabel[Kenmerkvraag 5],"",0,1)&amp;""</f>
        <v>Douches [stuks]</v>
      </c>
      <c r="S378" s="33">
        <v>0</v>
      </c>
      <c r="T378" s="33" t="str">
        <f>_xlfn.XLOOKUP(Tabel1[[#This Row],[NLSfB]],OpnameTabel[NL-SfB],OpnameTabel[Kenmerkvraag 6],"",0,1)&amp;""</f>
        <v/>
      </c>
      <c r="V378" s="33" t="str">
        <f>_xlfn.XLOOKUP(Tabel1[[#This Row],[NLSfB]],OpnameTabel[NL-SfB],OpnameTabel[Kenmerkvraag 7],"",0,1)&amp;""</f>
        <v/>
      </c>
      <c r="X378" s="33" t="str">
        <f>_xlfn.XLOOKUP(Tabel1[[#This Row],[NLSfB]],OpnameTabel[NL-SfB],OpnameTabel[Kenmerkvraag 8],"",0,1)&amp;""</f>
        <v/>
      </c>
      <c r="Z378" s="33" t="str">
        <f>_xlfn.XLOOKUP(Tabel1[[#This Row],[NLSfB]],OpnameTabel[NL-SfB],OpnameTabel[Kenmerkvraag 9],"",0,1)&amp;""</f>
        <v/>
      </c>
      <c r="AB378" s="33" t="str">
        <f>_xlfn.XLOOKUP(Tabel1[[#This Row],[NLSfB]],OpnameTabel[NL-SfB],OpnameTabel[Kenmerkvraag 10],"",0,1)&amp;""</f>
        <v/>
      </c>
      <c r="AD378" s="120" t="str">
        <f>_xlfn.XLOOKUP(Tabel1[[#This Row],[NLSfB]],OpnameTabel[NL-SfB],OpnameTabel[PPO1],"",0,1)&amp;""</f>
        <v>WTR100-A</v>
      </c>
      <c r="AE378" s="112">
        <f>IF((LEN(Tabel1[[#This Row],[PPO code 1]])&lt;1),"",_xlfn.XLOOKUP(Tabel1[[#This Row],[PPO code 1]],Activiteitenoverzicht[PO - code],Activiteitenoverzicht[Jaar- freq],0))</f>
        <v>1</v>
      </c>
      <c r="AF378" s="121"/>
      <c r="AG378" s="122" t="str">
        <f>_xlfn.XLOOKUP(Tabel1[[#This Row],[NLSfB]],OpnameTabel[NL-SfB],OpnameTabel[PPO2],"",0,1)&amp;""</f>
        <v>WTR160-A</v>
      </c>
      <c r="AH378" s="111">
        <f>IF((LEN(Tabel1[[#This Row],[PPO code 2]])&lt;1),"",_xlfn.XLOOKUP(Tabel1[[#This Row],[PPO code 2]],Activiteitenoverzicht[PO - code],Activiteitenoverzicht[Jaar- freq],0))</f>
        <v>1</v>
      </c>
      <c r="AI378" s="121"/>
      <c r="AJ378" s="122" t="str">
        <f>_xlfn.XLOOKUP(Tabel1[[#This Row],[NLSfB]],OpnameTabel[NL-SfB],OpnameTabel[PPO3],"",0,1)&amp;""</f>
        <v/>
      </c>
      <c r="AK378" s="111" t="str">
        <f>IF((LEN(Tabel1[[#This Row],[PPO code 3]])&lt;1),"",_xlfn.XLOOKUP(Tabel1[[#This Row],[PPO code 3]],Activiteitenoverzicht[PO - code],Activiteitenoverzicht[Jaar- freq],0))</f>
        <v/>
      </c>
      <c r="AL378" s="121"/>
      <c r="AM378" s="122" t="str">
        <f>_xlfn.XLOOKUP(Tabel1[[#This Row],[NLSfB]],OpnameTabel[NL-SfB],OpnameTabel[PPO4],"",0,1)&amp;""</f>
        <v/>
      </c>
      <c r="AN378" s="111" t="str">
        <f>IF((LEN(Tabel1[[#This Row],[PPO code 4]])&lt;1),"",_xlfn.XLOOKUP(Tabel1[[#This Row],[PPO code 4]],Activiteitenoverzicht[PO - code],Activiteitenoverzicht[Jaar- freq],0))</f>
        <v/>
      </c>
      <c r="AO378" s="121"/>
      <c r="AP378" s="123">
        <f>IF(ISNUMBER(Tabel1[[#This Row],[Freq 1]]),Tabel1[[#This Row],[Freq 1]]*Tabel1[[#This Row],[Prijs 1]],0)</f>
        <v>0</v>
      </c>
      <c r="AQ378" s="124">
        <f>IF(ISNUMBER(Tabel1[[#This Row],[Freq 2]]),Tabel1[[#This Row],[Freq 2]]*Tabel1[[#This Row],[Prijs 2]],0)</f>
        <v>0</v>
      </c>
      <c r="AR378" s="124">
        <f>IF(ISNUMBER(Tabel1[[#This Row],[Freq 3]]),Tabel1[[#This Row],[Freq 3]]*Tabel1[[#This Row],[Prijs 3]],0)</f>
        <v>0</v>
      </c>
      <c r="AS378" s="124">
        <f>IF(ISNUMBER(Tabel1[[#This Row],[Freq 4]]),Tabel1[[#This Row],[Freq 4]]*Tabel1[[#This Row],[Prijs 4]],0)</f>
        <v>0</v>
      </c>
      <c r="AT378" s="125">
        <f>SUM(Tabel1[[#This Row],[Totaal 1]:[Totaal 4]])</f>
        <v>0</v>
      </c>
    </row>
    <row r="379" spans="1:46" ht="14.25" customHeight="1" x14ac:dyDescent="0.2">
      <c r="A379" s="113">
        <v>5</v>
      </c>
      <c r="B379" s="117" t="s">
        <v>841</v>
      </c>
      <c r="C379" s="111" t="s">
        <v>842</v>
      </c>
      <c r="D379" s="32" t="s">
        <v>70</v>
      </c>
      <c r="E379" s="32">
        <v>1466</v>
      </c>
      <c r="F379" s="32" t="s">
        <v>873</v>
      </c>
      <c r="G379" s="32" t="s">
        <v>226</v>
      </c>
      <c r="H379" s="112" t="str">
        <f>_xlfn.XLOOKUP(Tabel1[[#This Row],[NLSfB]],OpnameTabel[NL-SfB],OpnameTabel[Omschrijving],"",0,1)</f>
        <v>Gasinstallatie leidingnet</v>
      </c>
      <c r="I379" s="32" t="str">
        <f>_xlfn.XLOOKUP(Tabel1[[#This Row],[NLSfB]],OpnameTabel[NL-SfB],OpnameTabel[Categorie],"",0,1)</f>
        <v>Gassen</v>
      </c>
      <c r="J379" s="32" t="s">
        <v>224</v>
      </c>
      <c r="L379" s="32">
        <v>1</v>
      </c>
      <c r="M379" s="32">
        <v>2004</v>
      </c>
      <c r="N379" s="32" t="s">
        <v>77</v>
      </c>
      <c r="O379" s="32" t="s">
        <v>77</v>
      </c>
      <c r="P379" s="32" t="str">
        <f>_xlfn.XLOOKUP(Tabel1[[#This Row],[NLSfB]],OpnameTabel[NL-SfB],OpnameTabel[Kenmerkvraag 4],"",0,1)&amp;""</f>
        <v/>
      </c>
      <c r="Q379" s="33"/>
      <c r="R379" s="33" t="str">
        <f>_xlfn.XLOOKUP(Tabel1[[#This Row],[NLSfB]],OpnameTabel[NL-SfB],OpnameTabel[Kenmerkvraag 5],"",0,1)&amp;""</f>
        <v/>
      </c>
      <c r="T379" s="33" t="str">
        <f>_xlfn.XLOOKUP(Tabel1[[#This Row],[NLSfB]],OpnameTabel[NL-SfB],OpnameTabel[Kenmerkvraag 6],"",0,1)&amp;""</f>
        <v/>
      </c>
      <c r="V379" s="33" t="str">
        <f>_xlfn.XLOOKUP(Tabel1[[#This Row],[NLSfB]],OpnameTabel[NL-SfB],OpnameTabel[Kenmerkvraag 7],"",0,1)&amp;""</f>
        <v/>
      </c>
      <c r="X379" s="33" t="str">
        <f>_xlfn.XLOOKUP(Tabel1[[#This Row],[NLSfB]],OpnameTabel[NL-SfB],OpnameTabel[Kenmerkvraag 8],"",0,1)&amp;""</f>
        <v/>
      </c>
      <c r="Z379" s="33" t="str">
        <f>_xlfn.XLOOKUP(Tabel1[[#This Row],[NLSfB]],OpnameTabel[NL-SfB],OpnameTabel[Kenmerkvraag 9],"",0,1)&amp;""</f>
        <v/>
      </c>
      <c r="AB379" s="33" t="str">
        <f>_xlfn.XLOOKUP(Tabel1[[#This Row],[NLSfB]],OpnameTabel[NL-SfB],OpnameTabel[Kenmerkvraag 10],"",0,1)&amp;""</f>
        <v/>
      </c>
      <c r="AD379" s="120" t="str">
        <f>_xlfn.XLOOKUP(Tabel1[[#This Row],[NLSfB]],OpnameTabel[NL-SfB],OpnameTabel[PPO1],"",0,1)&amp;""</f>
        <v>GAL010-A</v>
      </c>
      <c r="AE379" s="112">
        <f>IF((LEN(Tabel1[[#This Row],[PPO code 1]])&lt;1),"",_xlfn.XLOOKUP(Tabel1[[#This Row],[PPO code 1]],Activiteitenoverzicht[PO - code],Activiteitenoverzicht[Jaar- freq],0))</f>
        <v>1</v>
      </c>
      <c r="AF379" s="121"/>
      <c r="AG379" s="122" t="str">
        <f>_xlfn.XLOOKUP(Tabel1[[#This Row],[NLSfB]],OpnameTabel[NL-SfB],OpnameTabel[PPO2],"",0,1)&amp;""</f>
        <v>GAL010-K</v>
      </c>
      <c r="AH379" s="111">
        <f>IF((LEN(Tabel1[[#This Row],[PPO code 2]])&lt;1),"",_xlfn.XLOOKUP(Tabel1[[#This Row],[PPO code 2]],Activiteitenoverzicht[PO - code],Activiteitenoverzicht[Jaar- freq],0))</f>
        <v>0.25</v>
      </c>
      <c r="AI379" s="121"/>
      <c r="AJ379" s="122" t="str">
        <f>_xlfn.XLOOKUP(Tabel1[[#This Row],[NLSfB]],OpnameTabel[NL-SfB],OpnameTabel[PPO3],"",0,1)&amp;""</f>
        <v/>
      </c>
      <c r="AK379" s="111" t="str">
        <f>IF((LEN(Tabel1[[#This Row],[PPO code 3]])&lt;1),"",_xlfn.XLOOKUP(Tabel1[[#This Row],[PPO code 3]],Activiteitenoverzicht[PO - code],Activiteitenoverzicht[Jaar- freq],0))</f>
        <v/>
      </c>
      <c r="AL379" s="121"/>
      <c r="AM379" s="122" t="str">
        <f>_xlfn.XLOOKUP(Tabel1[[#This Row],[NLSfB]],OpnameTabel[NL-SfB],OpnameTabel[PPO4],"",0,1)&amp;""</f>
        <v/>
      </c>
      <c r="AN379" s="111" t="str">
        <f>IF((LEN(Tabel1[[#This Row],[PPO code 4]])&lt;1),"",_xlfn.XLOOKUP(Tabel1[[#This Row],[PPO code 4]],Activiteitenoverzicht[PO - code],Activiteitenoverzicht[Jaar- freq],0))</f>
        <v/>
      </c>
      <c r="AO379" s="121"/>
      <c r="AP379" s="123">
        <f>IF(ISNUMBER(Tabel1[[#This Row],[Freq 1]]),Tabel1[[#This Row],[Freq 1]]*Tabel1[[#This Row],[Prijs 1]],0)</f>
        <v>0</v>
      </c>
      <c r="AQ379" s="124">
        <f>IF(ISNUMBER(Tabel1[[#This Row],[Freq 2]]),Tabel1[[#This Row],[Freq 2]]*Tabel1[[#This Row],[Prijs 2]],0)</f>
        <v>0</v>
      </c>
      <c r="AR379" s="124">
        <f>IF(ISNUMBER(Tabel1[[#This Row],[Freq 3]]),Tabel1[[#This Row],[Freq 3]]*Tabel1[[#This Row],[Prijs 3]],0)</f>
        <v>0</v>
      </c>
      <c r="AS379" s="124">
        <f>IF(ISNUMBER(Tabel1[[#This Row],[Freq 4]]),Tabel1[[#This Row],[Freq 4]]*Tabel1[[#This Row],[Prijs 4]],0)</f>
        <v>0</v>
      </c>
      <c r="AT379" s="125">
        <f>SUM(Tabel1[[#This Row],[Totaal 1]:[Totaal 4]])</f>
        <v>0</v>
      </c>
    </row>
    <row r="380" spans="1:46" ht="14.25" customHeight="1" x14ac:dyDescent="0.2">
      <c r="A380" s="113">
        <v>5</v>
      </c>
      <c r="B380" s="117" t="s">
        <v>841</v>
      </c>
      <c r="C380" s="111" t="s">
        <v>842</v>
      </c>
      <c r="D380" s="32" t="s">
        <v>70</v>
      </c>
      <c r="E380" s="32">
        <v>1466</v>
      </c>
      <c r="F380" s="32" t="s">
        <v>874</v>
      </c>
      <c r="G380" s="32" t="s">
        <v>228</v>
      </c>
      <c r="H380" s="112" t="str">
        <f>_xlfn.XLOOKUP(Tabel1[[#This Row],[NLSfB]],OpnameTabel[NL-SfB],OpnameTabel[Omschrijving],"",0,1)</f>
        <v>Afvoerleidingnet</v>
      </c>
      <c r="I380" s="32" t="str">
        <f>_xlfn.XLOOKUP(Tabel1[[#This Row],[NLSfB]],OpnameTabel[NL-SfB],OpnameTabel[Categorie],"",0,1)</f>
        <v>Afvoeren</v>
      </c>
      <c r="J380" s="32" t="s">
        <v>224</v>
      </c>
      <c r="L380" s="32">
        <v>1</v>
      </c>
      <c r="M380" s="32">
        <v>2004</v>
      </c>
      <c r="N380" s="32" t="s">
        <v>77</v>
      </c>
      <c r="O380" s="32" t="s">
        <v>77</v>
      </c>
      <c r="P380" s="32" t="str">
        <f>_xlfn.XLOOKUP(Tabel1[[#This Row],[NLSfB]],OpnameTabel[NL-SfB],OpnameTabel[Kenmerkvraag 4],"",0,1)&amp;""</f>
        <v/>
      </c>
      <c r="Q380" s="33"/>
      <c r="R380" s="33" t="str">
        <f>_xlfn.XLOOKUP(Tabel1[[#This Row],[NLSfB]],OpnameTabel[NL-SfB],OpnameTabel[Kenmerkvraag 5],"",0,1)&amp;""</f>
        <v/>
      </c>
      <c r="T380" s="33" t="str">
        <f>_xlfn.XLOOKUP(Tabel1[[#This Row],[NLSfB]],OpnameTabel[NL-SfB],OpnameTabel[Kenmerkvraag 6],"",0,1)&amp;""</f>
        <v/>
      </c>
      <c r="V380" s="33" t="str">
        <f>_xlfn.XLOOKUP(Tabel1[[#This Row],[NLSfB]],OpnameTabel[NL-SfB],OpnameTabel[Kenmerkvraag 7],"",0,1)&amp;""</f>
        <v/>
      </c>
      <c r="X380" s="33" t="str">
        <f>_xlfn.XLOOKUP(Tabel1[[#This Row],[NLSfB]],OpnameTabel[NL-SfB],OpnameTabel[Kenmerkvraag 8],"",0,1)&amp;""</f>
        <v/>
      </c>
      <c r="Z380" s="33" t="str">
        <f>_xlfn.XLOOKUP(Tabel1[[#This Row],[NLSfB]],OpnameTabel[NL-SfB],OpnameTabel[Kenmerkvraag 9],"",0,1)&amp;""</f>
        <v/>
      </c>
      <c r="AB380" s="33" t="str">
        <f>_xlfn.XLOOKUP(Tabel1[[#This Row],[NLSfB]],OpnameTabel[NL-SfB],OpnameTabel[Kenmerkvraag 10],"",0,1)&amp;""</f>
        <v/>
      </c>
      <c r="AD380" s="120" t="str">
        <f>_xlfn.XLOOKUP(Tabel1[[#This Row],[NLSfB]],OpnameTabel[NL-SfB],OpnameTabel[PPO1],"",0,1)&amp;""</f>
        <v>WTR190-A</v>
      </c>
      <c r="AE380" s="112">
        <f>IF((LEN(Tabel1[[#This Row],[PPO code 1]])&lt;1),"",_xlfn.XLOOKUP(Tabel1[[#This Row],[PPO code 1]],Activiteitenoverzicht[PO - code],Activiteitenoverzicht[Jaar- freq],0))</f>
        <v>1</v>
      </c>
      <c r="AF380" s="121"/>
      <c r="AG380" s="122" t="str">
        <f>_xlfn.XLOOKUP(Tabel1[[#This Row],[NLSfB]],OpnameTabel[NL-SfB],OpnameTabel[PPO2],"",0,1)&amp;""</f>
        <v/>
      </c>
      <c r="AH380" s="111" t="str">
        <f>IF((LEN(Tabel1[[#This Row],[PPO code 2]])&lt;1),"",_xlfn.XLOOKUP(Tabel1[[#This Row],[PPO code 2]],Activiteitenoverzicht[PO - code],Activiteitenoverzicht[Jaar- freq],0))</f>
        <v/>
      </c>
      <c r="AI380" s="121"/>
      <c r="AJ380" s="122" t="str">
        <f>_xlfn.XLOOKUP(Tabel1[[#This Row],[NLSfB]],OpnameTabel[NL-SfB],OpnameTabel[PPO3],"",0,1)&amp;""</f>
        <v/>
      </c>
      <c r="AK380" s="111" t="str">
        <f>IF((LEN(Tabel1[[#This Row],[PPO code 3]])&lt;1),"",_xlfn.XLOOKUP(Tabel1[[#This Row],[PPO code 3]],Activiteitenoverzicht[PO - code],Activiteitenoverzicht[Jaar- freq],0))</f>
        <v/>
      </c>
      <c r="AL380" s="121"/>
      <c r="AM380" s="122" t="str">
        <f>_xlfn.XLOOKUP(Tabel1[[#This Row],[NLSfB]],OpnameTabel[NL-SfB],OpnameTabel[PPO4],"",0,1)&amp;""</f>
        <v/>
      </c>
      <c r="AN380" s="111" t="str">
        <f>IF((LEN(Tabel1[[#This Row],[PPO code 4]])&lt;1),"",_xlfn.XLOOKUP(Tabel1[[#This Row],[PPO code 4]],Activiteitenoverzicht[PO - code],Activiteitenoverzicht[Jaar- freq],0))</f>
        <v/>
      </c>
      <c r="AO380" s="121"/>
      <c r="AP380" s="123">
        <f>IF(ISNUMBER(Tabel1[[#This Row],[Freq 1]]),Tabel1[[#This Row],[Freq 1]]*Tabel1[[#This Row],[Prijs 1]],0)</f>
        <v>0</v>
      </c>
      <c r="AQ380" s="124">
        <f>IF(ISNUMBER(Tabel1[[#This Row],[Freq 2]]),Tabel1[[#This Row],[Freq 2]]*Tabel1[[#This Row],[Prijs 2]],0)</f>
        <v>0</v>
      </c>
      <c r="AR380" s="124">
        <f>IF(ISNUMBER(Tabel1[[#This Row],[Freq 3]]),Tabel1[[#This Row],[Freq 3]]*Tabel1[[#This Row],[Prijs 3]],0)</f>
        <v>0</v>
      </c>
      <c r="AS380" s="124">
        <f>IF(ISNUMBER(Tabel1[[#This Row],[Freq 4]]),Tabel1[[#This Row],[Freq 4]]*Tabel1[[#This Row],[Prijs 4]],0)</f>
        <v>0</v>
      </c>
      <c r="AT380" s="125">
        <f>SUM(Tabel1[[#This Row],[Totaal 1]:[Totaal 4]])</f>
        <v>0</v>
      </c>
    </row>
    <row r="381" spans="1:46" ht="14.25" customHeight="1" x14ac:dyDescent="0.2">
      <c r="A381" s="113">
        <v>5</v>
      </c>
      <c r="B381" s="117" t="s">
        <v>841</v>
      </c>
      <c r="C381" s="111" t="s">
        <v>842</v>
      </c>
      <c r="D381" s="32" t="s">
        <v>70</v>
      </c>
      <c r="E381" s="32">
        <v>1466</v>
      </c>
      <c r="F381" s="32" t="s">
        <v>875</v>
      </c>
      <c r="G381" s="32" t="s">
        <v>264</v>
      </c>
      <c r="H381" s="112" t="str">
        <f>_xlfn.XLOOKUP(Tabel1[[#This Row],[NLSfB]],OpnameTabel[NL-SfB],OpnameTabel[Omschrijving],"",0,1)</f>
        <v>Verwarming ketel gas atmosferisch (HR, VR)</v>
      </c>
      <c r="I381" s="32" t="str">
        <f>_xlfn.XLOOKUP(Tabel1[[#This Row],[NLSfB]],OpnameTabel[NL-SfB],OpnameTabel[Categorie],"",0,1)</f>
        <v>Verwarming</v>
      </c>
      <c r="J381" s="32" t="s">
        <v>844</v>
      </c>
      <c r="L381" s="32">
        <v>2</v>
      </c>
      <c r="M381" s="32">
        <v>2004</v>
      </c>
      <c r="N381" s="32" t="s">
        <v>266</v>
      </c>
      <c r="O381" s="32" t="s">
        <v>267</v>
      </c>
      <c r="P381" s="32" t="str">
        <f>_xlfn.XLOOKUP(Tabel1[[#This Row],[NLSfB]],OpnameTabel[NL-SfB],OpnameTabel[Kenmerkvraag 4],"",0,1)&amp;""</f>
        <v>Vermogen [kW]</v>
      </c>
      <c r="Q381" s="33">
        <v>84.5</v>
      </c>
      <c r="R381" s="33" t="str">
        <f>_xlfn.XLOOKUP(Tabel1[[#This Row],[NLSfB]],OpnameTabel[NL-SfB],OpnameTabel[Kenmerkvraag 5],"",0,1)&amp;""</f>
        <v>Warmwatervoorziening</v>
      </c>
      <c r="S381" s="33" t="s">
        <v>76</v>
      </c>
      <c r="T381" s="33" t="str">
        <f>_xlfn.XLOOKUP(Tabel1[[#This Row],[NLSfB]],OpnameTabel[NL-SfB],OpnameTabel[Kenmerkvraag 6],"",0,1)&amp;""</f>
        <v/>
      </c>
      <c r="V381" s="33" t="str">
        <f>_xlfn.XLOOKUP(Tabel1[[#This Row],[NLSfB]],OpnameTabel[NL-SfB],OpnameTabel[Kenmerkvraag 7],"",0,1)&amp;""</f>
        <v/>
      </c>
      <c r="X381" s="33" t="str">
        <f>_xlfn.XLOOKUP(Tabel1[[#This Row],[NLSfB]],OpnameTabel[NL-SfB],OpnameTabel[Kenmerkvraag 8],"",0,1)&amp;""</f>
        <v/>
      </c>
      <c r="Z381" s="33" t="str">
        <f>_xlfn.XLOOKUP(Tabel1[[#This Row],[NLSfB]],OpnameTabel[NL-SfB],OpnameTabel[Kenmerkvraag 9],"",0,1)&amp;""</f>
        <v/>
      </c>
      <c r="AB381" s="33" t="str">
        <f>_xlfn.XLOOKUP(Tabel1[[#This Row],[NLSfB]],OpnameTabel[NL-SfB],OpnameTabel[Kenmerkvraag 10],"",0,1)&amp;""</f>
        <v/>
      </c>
      <c r="AD381" s="120" t="str">
        <f>_xlfn.XLOOKUP(Tabel1[[#This Row],[NLSfB]],OpnameTabel[NL-SfB],OpnameTabel[PPO1],"",0,1)&amp;""</f>
        <v>VW030-A</v>
      </c>
      <c r="AE381" s="112">
        <f>IF((LEN(Tabel1[[#This Row],[PPO code 1]])&lt;1),"",_xlfn.XLOOKUP(Tabel1[[#This Row],[PPO code 1]],Activiteitenoverzicht[PO - code],Activiteitenoverzicht[Jaar- freq],0))</f>
        <v>1</v>
      </c>
      <c r="AF381" s="121"/>
      <c r="AG381" s="122" t="str">
        <f>_xlfn.XLOOKUP(Tabel1[[#This Row],[NLSfB]],OpnameTabel[NL-SfB],OpnameTabel[PPO2],"",0,1)&amp;""</f>
        <v>VW030-K</v>
      </c>
      <c r="AH381" s="111">
        <f>IF((LEN(Tabel1[[#This Row],[PPO code 2]])&lt;1),"",_xlfn.XLOOKUP(Tabel1[[#This Row],[PPO code 2]],Activiteitenoverzicht[PO - code],Activiteitenoverzicht[Jaar- freq],0))</f>
        <v>0.25</v>
      </c>
      <c r="AI381" s="121"/>
      <c r="AJ381" s="122" t="str">
        <f>_xlfn.XLOOKUP(Tabel1[[#This Row],[NLSfB]],OpnameTabel[NL-SfB],OpnameTabel[PPO3],"",0,1)&amp;""</f>
        <v/>
      </c>
      <c r="AK381" s="111" t="str">
        <f>IF((LEN(Tabel1[[#This Row],[PPO code 3]])&lt;1),"",_xlfn.XLOOKUP(Tabel1[[#This Row],[PPO code 3]],Activiteitenoverzicht[PO - code],Activiteitenoverzicht[Jaar- freq],0))</f>
        <v/>
      </c>
      <c r="AL381" s="121"/>
      <c r="AM381" s="122" t="str">
        <f>_xlfn.XLOOKUP(Tabel1[[#This Row],[NLSfB]],OpnameTabel[NL-SfB],OpnameTabel[PPO4],"",0,1)&amp;""</f>
        <v/>
      </c>
      <c r="AN381" s="111" t="str">
        <f>IF((LEN(Tabel1[[#This Row],[PPO code 4]])&lt;1),"",_xlfn.XLOOKUP(Tabel1[[#This Row],[PPO code 4]],Activiteitenoverzicht[PO - code],Activiteitenoverzicht[Jaar- freq],0))</f>
        <v/>
      </c>
      <c r="AO381" s="121"/>
      <c r="AP381" s="123">
        <f>IF(ISNUMBER(Tabel1[[#This Row],[Freq 1]]),Tabel1[[#This Row],[Freq 1]]*Tabel1[[#This Row],[Prijs 1]],0)</f>
        <v>0</v>
      </c>
      <c r="AQ381" s="124">
        <f>IF(ISNUMBER(Tabel1[[#This Row],[Freq 2]]),Tabel1[[#This Row],[Freq 2]]*Tabel1[[#This Row],[Prijs 2]],0)</f>
        <v>0</v>
      </c>
      <c r="AR381" s="124">
        <f>IF(ISNUMBER(Tabel1[[#This Row],[Freq 3]]),Tabel1[[#This Row],[Freq 3]]*Tabel1[[#This Row],[Prijs 3]],0)</f>
        <v>0</v>
      </c>
      <c r="AS381" s="124">
        <f>IF(ISNUMBER(Tabel1[[#This Row],[Freq 4]]),Tabel1[[#This Row],[Freq 4]]*Tabel1[[#This Row],[Prijs 4]],0)</f>
        <v>0</v>
      </c>
      <c r="AT381" s="125">
        <f>SUM(Tabel1[[#This Row],[Totaal 1]:[Totaal 4]])</f>
        <v>0</v>
      </c>
    </row>
    <row r="382" spans="1:46" ht="14.25" customHeight="1" x14ac:dyDescent="0.2">
      <c r="A382" s="113">
        <v>5</v>
      </c>
      <c r="B382" s="117" t="s">
        <v>841</v>
      </c>
      <c r="C382" s="111" t="s">
        <v>842</v>
      </c>
      <c r="D382" s="32" t="s">
        <v>70</v>
      </c>
      <c r="E382" s="32">
        <v>1466</v>
      </c>
      <c r="F382" s="32" t="s">
        <v>876</v>
      </c>
      <c r="G382" s="32" t="s">
        <v>230</v>
      </c>
      <c r="H382" s="33" t="str">
        <f>_xlfn.XLOOKUP(Tabel1[[#This Row],[NLSfB]],OpnameTabel[NL-SfB],OpnameTabel[Omschrijving],"",0,1)</f>
        <v>Verdeler/verzamelaar</v>
      </c>
      <c r="I382" s="32" t="str">
        <f>_xlfn.XLOOKUP(Tabel1[[#This Row],[NLSfB]],OpnameTabel[NL-SfB],OpnameTabel[Categorie],"",0,1)</f>
        <v>Koeling/verwarming</v>
      </c>
      <c r="J382" s="32" t="s">
        <v>844</v>
      </c>
      <c r="L382" s="32">
        <v>1</v>
      </c>
      <c r="M382" s="32">
        <v>2004</v>
      </c>
      <c r="N382" s="32" t="s">
        <v>77</v>
      </c>
      <c r="O382" s="32" t="s">
        <v>77</v>
      </c>
      <c r="P382" s="32" t="str">
        <f>_xlfn.XLOOKUP(Tabel1[[#This Row],[NLSfB]],OpnameTabel[NL-SfB],OpnameTabel[Kenmerkvraag 4],"",0,1)&amp;""</f>
        <v>Groepen [stuks]</v>
      </c>
      <c r="Q382" s="33">
        <v>2</v>
      </c>
      <c r="R382" s="33" t="str">
        <f>_xlfn.XLOOKUP(Tabel1[[#This Row],[NLSfB]],OpnameTabel[NL-SfB],OpnameTabel[Kenmerkvraag 5],"",0,1)&amp;""</f>
        <v>Pompen [stuks]</v>
      </c>
      <c r="S382" s="33">
        <v>2</v>
      </c>
      <c r="T382" s="33" t="str">
        <f>_xlfn.XLOOKUP(Tabel1[[#This Row],[NLSfB]],OpnameTabel[NL-SfB],OpnameTabel[Kenmerkvraag 6],"",0,1)&amp;""</f>
        <v>Automatische ontluchting</v>
      </c>
      <c r="U382" s="33" t="s">
        <v>77</v>
      </c>
      <c r="V382" s="33" t="str">
        <f>_xlfn.XLOOKUP(Tabel1[[#This Row],[NLSfB]],OpnameTabel[NL-SfB],OpnameTabel[Kenmerkvraag 7],"",0,1)&amp;""</f>
        <v/>
      </c>
      <c r="X382" s="33" t="str">
        <f>_xlfn.XLOOKUP(Tabel1[[#This Row],[NLSfB]],OpnameTabel[NL-SfB],OpnameTabel[Kenmerkvraag 8],"",0,1)&amp;""</f>
        <v/>
      </c>
      <c r="Z382" s="33" t="str">
        <f>_xlfn.XLOOKUP(Tabel1[[#This Row],[NLSfB]],OpnameTabel[NL-SfB],OpnameTabel[Kenmerkvraag 9],"",0,1)&amp;""</f>
        <v/>
      </c>
      <c r="AB382" s="33" t="str">
        <f>_xlfn.XLOOKUP(Tabel1[[#This Row],[NLSfB]],OpnameTabel[NL-SfB],OpnameTabel[Kenmerkvraag 10],"",0,1)&amp;""</f>
        <v/>
      </c>
      <c r="AD382" s="120" t="str">
        <f>_xlfn.XLOOKUP(Tabel1[[#This Row],[NLSfB]],OpnameTabel[NL-SfB],OpnameTabel[PPO1],"",0,1)&amp;""</f>
        <v>VW060-A</v>
      </c>
      <c r="AE382" s="112">
        <f>IF((LEN(Tabel1[[#This Row],[PPO code 1]])&lt;1),"",_xlfn.XLOOKUP(Tabel1[[#This Row],[PPO code 1]],Activiteitenoverzicht[PO - code],Activiteitenoverzicht[Jaar- freq],0))</f>
        <v>1</v>
      </c>
      <c r="AF382" s="121"/>
      <c r="AG382" s="122" t="str">
        <f>_xlfn.XLOOKUP(Tabel1[[#This Row],[NLSfB]],OpnameTabel[NL-SfB],OpnameTabel[PPO2],"",0,1)&amp;""</f>
        <v/>
      </c>
      <c r="AH382" s="111" t="str">
        <f>IF((LEN(Tabel1[[#This Row],[PPO code 2]])&lt;1),"",_xlfn.XLOOKUP(Tabel1[[#This Row],[PPO code 2]],Activiteitenoverzicht[PO - code],Activiteitenoverzicht[Jaar- freq],0))</f>
        <v/>
      </c>
      <c r="AI382" s="121"/>
      <c r="AJ382" s="122" t="str">
        <f>_xlfn.XLOOKUP(Tabel1[[#This Row],[NLSfB]],OpnameTabel[NL-SfB],OpnameTabel[PPO3],"",0,1)&amp;""</f>
        <v/>
      </c>
      <c r="AK382" s="111" t="str">
        <f>IF((LEN(Tabel1[[#This Row],[PPO code 3]])&lt;1),"",_xlfn.XLOOKUP(Tabel1[[#This Row],[PPO code 3]],Activiteitenoverzicht[PO - code],Activiteitenoverzicht[Jaar- freq],0))</f>
        <v/>
      </c>
      <c r="AL382" s="121"/>
      <c r="AM382" s="122" t="str">
        <f>_xlfn.XLOOKUP(Tabel1[[#This Row],[NLSfB]],OpnameTabel[NL-SfB],OpnameTabel[PPO4],"",0,1)&amp;""</f>
        <v/>
      </c>
      <c r="AN382" s="111" t="str">
        <f>IF((LEN(Tabel1[[#This Row],[PPO code 4]])&lt;1),"",_xlfn.XLOOKUP(Tabel1[[#This Row],[PPO code 4]],Activiteitenoverzicht[PO - code],Activiteitenoverzicht[Jaar- freq],0))</f>
        <v/>
      </c>
      <c r="AO382" s="121"/>
      <c r="AP382" s="123">
        <f>IF(ISNUMBER(Tabel1[[#This Row],[Freq 1]]),Tabel1[[#This Row],[Freq 1]]*Tabel1[[#This Row],[Prijs 1]],0)</f>
        <v>0</v>
      </c>
      <c r="AQ382" s="124">
        <f>IF(ISNUMBER(Tabel1[[#This Row],[Freq 2]]),Tabel1[[#This Row],[Freq 2]]*Tabel1[[#This Row],[Prijs 2]],0)</f>
        <v>0</v>
      </c>
      <c r="AR382" s="124">
        <f>IF(ISNUMBER(Tabel1[[#This Row],[Freq 3]]),Tabel1[[#This Row],[Freq 3]]*Tabel1[[#This Row],[Prijs 3]],0)</f>
        <v>0</v>
      </c>
      <c r="AS382" s="124">
        <f>IF(ISNUMBER(Tabel1[[#This Row],[Freq 4]]),Tabel1[[#This Row],[Freq 4]]*Tabel1[[#This Row],[Prijs 4]],0)</f>
        <v>0</v>
      </c>
      <c r="AT382" s="125">
        <f>SUM(Tabel1[[#This Row],[Totaal 1]:[Totaal 4]])</f>
        <v>0</v>
      </c>
    </row>
    <row r="383" spans="1:46" ht="14.25" customHeight="1" x14ac:dyDescent="0.2">
      <c r="A383" s="113">
        <v>6</v>
      </c>
      <c r="B383" s="32" t="s">
        <v>877</v>
      </c>
      <c r="C383" s="111" t="s">
        <v>878</v>
      </c>
      <c r="D383" s="32" t="s">
        <v>70</v>
      </c>
      <c r="E383" s="32">
        <v>1669</v>
      </c>
      <c r="F383" s="32" t="s">
        <v>879</v>
      </c>
      <c r="G383" s="32" t="s">
        <v>282</v>
      </c>
      <c r="H383" s="112" t="str">
        <f>_xlfn.XLOOKUP(Tabel1[[#This Row],[NLSfB]],OpnameTabel[NL-SfB],OpnameTabel[Omschrijving],"",0,1)</f>
        <v>Scheidingsinstallatie</v>
      </c>
      <c r="I383" s="32" t="str">
        <f>_xlfn.XLOOKUP(Tabel1[[#This Row],[NLSfB]],OpnameTabel[NL-SfB],OpnameTabel[Categorie],"",0,1)</f>
        <v>Afvoeren</v>
      </c>
      <c r="J383" s="32" t="s">
        <v>880</v>
      </c>
      <c r="K383" s="32" t="s">
        <v>283</v>
      </c>
      <c r="L383" s="32">
        <v>1</v>
      </c>
      <c r="M383" s="32">
        <v>2015</v>
      </c>
      <c r="N383" s="32" t="s">
        <v>284</v>
      </c>
      <c r="O383" s="32" t="s">
        <v>285</v>
      </c>
      <c r="P383" s="32" t="str">
        <f>_xlfn.XLOOKUP(Tabel1[[#This Row],[NLSfB]],OpnameTabel[NL-SfB],OpnameTabel[Kenmerkvraag 4],"",0,1)&amp;""</f>
        <v/>
      </c>
      <c r="Q383" s="33"/>
      <c r="R383" s="33" t="str">
        <f>_xlfn.XLOOKUP(Tabel1[[#This Row],[NLSfB]],OpnameTabel[NL-SfB],OpnameTabel[Kenmerkvraag 5],"",0,1)&amp;""</f>
        <v/>
      </c>
      <c r="T383" s="33" t="str">
        <f>_xlfn.XLOOKUP(Tabel1[[#This Row],[NLSfB]],OpnameTabel[NL-SfB],OpnameTabel[Kenmerkvraag 6],"",0,1)&amp;""</f>
        <v/>
      </c>
      <c r="V383" s="33" t="str">
        <f>_xlfn.XLOOKUP(Tabel1[[#This Row],[NLSfB]],OpnameTabel[NL-SfB],OpnameTabel[Kenmerkvraag 7],"",0,1)&amp;""</f>
        <v/>
      </c>
      <c r="X383" s="33" t="str">
        <f>_xlfn.XLOOKUP(Tabel1[[#This Row],[NLSfB]],OpnameTabel[NL-SfB],OpnameTabel[Kenmerkvraag 8],"",0,1)&amp;""</f>
        <v/>
      </c>
      <c r="Z383" s="33" t="str">
        <f>_xlfn.XLOOKUP(Tabel1[[#This Row],[NLSfB]],OpnameTabel[NL-SfB],OpnameTabel[Kenmerkvraag 9],"",0,1)&amp;""</f>
        <v/>
      </c>
      <c r="AB383" s="33" t="str">
        <f>_xlfn.XLOOKUP(Tabel1[[#This Row],[NLSfB]],OpnameTabel[NL-SfB],OpnameTabel[Kenmerkvraag 10],"",0,1)&amp;""</f>
        <v/>
      </c>
      <c r="AD383" s="120" t="str">
        <f>_xlfn.XLOOKUP(Tabel1[[#This Row],[NLSfB]],OpnameTabel[NL-SfB],OpnameTabel[PPO1],"",0,1)&amp;""</f>
        <v>WTR120-A</v>
      </c>
      <c r="AE383" s="112">
        <f>IF((LEN(Tabel1[[#This Row],[PPO code 1]])&lt;1),"",_xlfn.XLOOKUP(Tabel1[[#This Row],[PPO code 1]],Activiteitenoverzicht[PO - code],Activiteitenoverzicht[Jaar- freq],0))</f>
        <v>1</v>
      </c>
      <c r="AF383" s="121"/>
      <c r="AG383" s="122" t="str">
        <f>_xlfn.XLOOKUP(Tabel1[[#This Row],[NLSfB]],OpnameTabel[NL-SfB],OpnameTabel[PPO2],"",0,1)&amp;""</f>
        <v/>
      </c>
      <c r="AH383" s="111" t="str">
        <f>IF((LEN(Tabel1[[#This Row],[PPO code 2]])&lt;1),"",_xlfn.XLOOKUP(Tabel1[[#This Row],[PPO code 2]],Activiteitenoverzicht[PO - code],Activiteitenoverzicht[Jaar- freq],0))</f>
        <v/>
      </c>
      <c r="AI383" s="121"/>
      <c r="AJ383" s="122" t="str">
        <f>_xlfn.XLOOKUP(Tabel1[[#This Row],[NLSfB]],OpnameTabel[NL-SfB],OpnameTabel[PPO3],"",0,1)&amp;""</f>
        <v/>
      </c>
      <c r="AK383" s="111" t="str">
        <f>IF((LEN(Tabel1[[#This Row],[PPO code 3]])&lt;1),"",_xlfn.XLOOKUP(Tabel1[[#This Row],[PPO code 3]],Activiteitenoverzicht[PO - code],Activiteitenoverzicht[Jaar- freq],0))</f>
        <v/>
      </c>
      <c r="AL383" s="121"/>
      <c r="AM383" s="122" t="str">
        <f>_xlfn.XLOOKUP(Tabel1[[#This Row],[NLSfB]],OpnameTabel[NL-SfB],OpnameTabel[PPO4],"",0,1)&amp;""</f>
        <v/>
      </c>
      <c r="AN383" s="111" t="str">
        <f>IF((LEN(Tabel1[[#This Row],[PPO code 4]])&lt;1),"",_xlfn.XLOOKUP(Tabel1[[#This Row],[PPO code 4]],Activiteitenoverzicht[PO - code],Activiteitenoverzicht[Jaar- freq],0))</f>
        <v/>
      </c>
      <c r="AO383" s="121"/>
      <c r="AP383" s="123">
        <f>IF(ISNUMBER(Tabel1[[#This Row],[Freq 1]]),Tabel1[[#This Row],[Freq 1]]*Tabel1[[#This Row],[Prijs 1]],0)</f>
        <v>0</v>
      </c>
      <c r="AQ383" s="124">
        <f>IF(ISNUMBER(Tabel1[[#This Row],[Freq 2]]),Tabel1[[#This Row],[Freq 2]]*Tabel1[[#This Row],[Prijs 2]],0)</f>
        <v>0</v>
      </c>
      <c r="AR383" s="124">
        <f>IF(ISNUMBER(Tabel1[[#This Row],[Freq 3]]),Tabel1[[#This Row],[Freq 3]]*Tabel1[[#This Row],[Prijs 3]],0)</f>
        <v>0</v>
      </c>
      <c r="AS383" s="124">
        <f>IF(ISNUMBER(Tabel1[[#This Row],[Freq 4]]),Tabel1[[#This Row],[Freq 4]]*Tabel1[[#This Row],[Prijs 4]],0)</f>
        <v>0</v>
      </c>
      <c r="AT383" s="125">
        <f>SUM(Tabel1[[#This Row],[Totaal 1]:[Totaal 4]])</f>
        <v>0</v>
      </c>
    </row>
    <row r="384" spans="1:46" ht="14.25" customHeight="1" x14ac:dyDescent="0.2">
      <c r="A384" s="113">
        <v>6</v>
      </c>
      <c r="B384" s="32" t="s">
        <v>877</v>
      </c>
      <c r="C384" s="111" t="s">
        <v>878</v>
      </c>
      <c r="D384" s="32" t="s">
        <v>70</v>
      </c>
      <c r="E384" s="32">
        <v>1669</v>
      </c>
      <c r="F384" s="32" t="s">
        <v>881</v>
      </c>
      <c r="G384" s="32" t="s">
        <v>300</v>
      </c>
      <c r="H384" s="112" t="str">
        <f>_xlfn.XLOOKUP(Tabel1[[#This Row],[NLSfB]],OpnameTabel[NL-SfB],OpnameTabel[Omschrijving],"",0,1)</f>
        <v>Afzuigventilator</v>
      </c>
      <c r="I384" s="32" t="str">
        <f>_xlfn.XLOOKUP(Tabel1[[#This Row],[NLSfB]],OpnameTabel[NL-SfB],OpnameTabel[Categorie],"",0,1)</f>
        <v>Luchtbehandeling</v>
      </c>
      <c r="J384" s="32" t="s">
        <v>107</v>
      </c>
      <c r="L384" s="32">
        <v>1</v>
      </c>
      <c r="M384" s="32">
        <v>2005</v>
      </c>
      <c r="N384" s="32" t="s">
        <v>641</v>
      </c>
      <c r="O384" s="32" t="s">
        <v>882</v>
      </c>
      <c r="P384" s="32" t="str">
        <f>_xlfn.XLOOKUP(Tabel1[[#This Row],[NLSfB]],OpnameTabel[NL-SfB],OpnameTabel[Kenmerkvraag 4],"",0,1)&amp;""</f>
        <v>Max. debiet [m3/h]</v>
      </c>
      <c r="Q384" s="33" t="s">
        <v>748</v>
      </c>
      <c r="R384" s="33" t="str">
        <f>_xlfn.XLOOKUP(Tabel1[[#This Row],[NLSfB]],OpnameTabel[NL-SfB],OpnameTabel[Kenmerkvraag 5],"",0,1)&amp;""</f>
        <v>Opvoerhoogte [m]</v>
      </c>
      <c r="S384" s="33" t="s">
        <v>77</v>
      </c>
      <c r="T384" s="33" t="str">
        <f>_xlfn.XLOOKUP(Tabel1[[#This Row],[NLSfB]],OpnameTabel[NL-SfB],OpnameTabel[Kenmerkvraag 6],"",0,1)&amp;""</f>
        <v>Geluiddemper</v>
      </c>
      <c r="U384" s="33" t="s">
        <v>77</v>
      </c>
      <c r="V384" s="33" t="str">
        <f>_xlfn.XLOOKUP(Tabel1[[#This Row],[NLSfB]],OpnameTabel[NL-SfB],OpnameTabel[Kenmerkvraag 7],"",0,1)&amp;""</f>
        <v/>
      </c>
      <c r="X384" s="33" t="str">
        <f>_xlfn.XLOOKUP(Tabel1[[#This Row],[NLSfB]],OpnameTabel[NL-SfB],OpnameTabel[Kenmerkvraag 8],"",0,1)&amp;""</f>
        <v/>
      </c>
      <c r="Z384" s="33" t="str">
        <f>_xlfn.XLOOKUP(Tabel1[[#This Row],[NLSfB]],OpnameTabel[NL-SfB],OpnameTabel[Kenmerkvraag 9],"",0,1)&amp;""</f>
        <v/>
      </c>
      <c r="AB384" s="33" t="str">
        <f>_xlfn.XLOOKUP(Tabel1[[#This Row],[NLSfB]],OpnameTabel[NL-SfB],OpnameTabel[Kenmerkvraag 10],"",0,1)&amp;""</f>
        <v/>
      </c>
      <c r="AD384" s="120" t="str">
        <f>_xlfn.XLOOKUP(Tabel1[[#This Row],[NLSfB]],OpnameTabel[NL-SfB],OpnameTabel[PPO1],"",0,1)&amp;""</f>
        <v>LBH030-A2</v>
      </c>
      <c r="AE384" s="112">
        <f>IF((LEN(Tabel1[[#This Row],[PPO code 1]])&lt;1),"",_xlfn.XLOOKUP(Tabel1[[#This Row],[PPO code 1]],Activiteitenoverzicht[PO - code],Activiteitenoverzicht[Jaar- freq],0))</f>
        <v>1</v>
      </c>
      <c r="AF384" s="121"/>
      <c r="AG384" s="122" t="str">
        <f>_xlfn.XLOOKUP(Tabel1[[#This Row],[NLSfB]],OpnameTabel[NL-SfB],OpnameTabel[PPO2],"",0,1)&amp;""</f>
        <v/>
      </c>
      <c r="AH384" s="111" t="str">
        <f>IF((LEN(Tabel1[[#This Row],[PPO code 2]])&lt;1),"",_xlfn.XLOOKUP(Tabel1[[#This Row],[PPO code 2]],Activiteitenoverzicht[PO - code],Activiteitenoverzicht[Jaar- freq],0))</f>
        <v/>
      </c>
      <c r="AI384" s="121"/>
      <c r="AJ384" s="122" t="str">
        <f>_xlfn.XLOOKUP(Tabel1[[#This Row],[NLSfB]],OpnameTabel[NL-SfB],OpnameTabel[PPO3],"",0,1)&amp;""</f>
        <v/>
      </c>
      <c r="AK384" s="111" t="str">
        <f>IF((LEN(Tabel1[[#This Row],[PPO code 3]])&lt;1),"",_xlfn.XLOOKUP(Tabel1[[#This Row],[PPO code 3]],Activiteitenoverzicht[PO - code],Activiteitenoverzicht[Jaar- freq],0))</f>
        <v/>
      </c>
      <c r="AL384" s="121"/>
      <c r="AM384" s="122" t="str">
        <f>_xlfn.XLOOKUP(Tabel1[[#This Row],[NLSfB]],OpnameTabel[NL-SfB],OpnameTabel[PPO4],"",0,1)&amp;""</f>
        <v/>
      </c>
      <c r="AN384" s="111" t="str">
        <f>IF((LEN(Tabel1[[#This Row],[PPO code 4]])&lt;1),"",_xlfn.XLOOKUP(Tabel1[[#This Row],[PPO code 4]],Activiteitenoverzicht[PO - code],Activiteitenoverzicht[Jaar- freq],0))</f>
        <v/>
      </c>
      <c r="AO384" s="121"/>
      <c r="AP384" s="123">
        <f>IF(ISNUMBER(Tabel1[[#This Row],[Freq 1]]),Tabel1[[#This Row],[Freq 1]]*Tabel1[[#This Row],[Prijs 1]],0)</f>
        <v>0</v>
      </c>
      <c r="AQ384" s="124">
        <f>IF(ISNUMBER(Tabel1[[#This Row],[Freq 2]]),Tabel1[[#This Row],[Freq 2]]*Tabel1[[#This Row],[Prijs 2]],0)</f>
        <v>0</v>
      </c>
      <c r="AR384" s="124">
        <f>IF(ISNUMBER(Tabel1[[#This Row],[Freq 3]]),Tabel1[[#This Row],[Freq 3]]*Tabel1[[#This Row],[Prijs 3]],0)</f>
        <v>0</v>
      </c>
      <c r="AS384" s="124">
        <f>IF(ISNUMBER(Tabel1[[#This Row],[Freq 4]]),Tabel1[[#This Row],[Freq 4]]*Tabel1[[#This Row],[Prijs 4]],0)</f>
        <v>0</v>
      </c>
      <c r="AT384" s="125">
        <f>SUM(Tabel1[[#This Row],[Totaal 1]:[Totaal 4]])</f>
        <v>0</v>
      </c>
    </row>
    <row r="385" spans="1:46" ht="14.25" customHeight="1" x14ac:dyDescent="0.2">
      <c r="A385" s="113">
        <v>6</v>
      </c>
      <c r="B385" s="32" t="s">
        <v>877</v>
      </c>
      <c r="C385" s="111" t="s">
        <v>878</v>
      </c>
      <c r="D385" s="32" t="s">
        <v>70</v>
      </c>
      <c r="E385" s="32">
        <v>1669</v>
      </c>
      <c r="F385" s="32" t="s">
        <v>883</v>
      </c>
      <c r="G385" s="32" t="s">
        <v>300</v>
      </c>
      <c r="H385" s="112" t="str">
        <f>_xlfn.XLOOKUP(Tabel1[[#This Row],[NLSfB]],OpnameTabel[NL-SfB],OpnameTabel[Omschrijving],"",0,1)</f>
        <v>Afzuigventilator</v>
      </c>
      <c r="I385" s="32" t="str">
        <f>_xlfn.XLOOKUP(Tabel1[[#This Row],[NLSfB]],OpnameTabel[NL-SfB],OpnameTabel[Categorie],"",0,1)</f>
        <v>Luchtbehandeling</v>
      </c>
      <c r="J385" s="32" t="s">
        <v>107</v>
      </c>
      <c r="L385" s="32">
        <v>3</v>
      </c>
      <c r="M385" s="32">
        <v>2005</v>
      </c>
      <c r="N385" s="32" t="s">
        <v>77</v>
      </c>
      <c r="O385" s="32" t="s">
        <v>77</v>
      </c>
      <c r="P385" s="32" t="str">
        <f>_xlfn.XLOOKUP(Tabel1[[#This Row],[NLSfB]],OpnameTabel[NL-SfB],OpnameTabel[Kenmerkvraag 4],"",0,1)&amp;""</f>
        <v>Max. debiet [m3/h]</v>
      </c>
      <c r="Q385" s="33" t="s">
        <v>748</v>
      </c>
      <c r="R385" s="33" t="str">
        <f>_xlfn.XLOOKUP(Tabel1[[#This Row],[NLSfB]],OpnameTabel[NL-SfB],OpnameTabel[Kenmerkvraag 5],"",0,1)&amp;""</f>
        <v>Opvoerhoogte [m]</v>
      </c>
      <c r="S385" s="33" t="s">
        <v>77</v>
      </c>
      <c r="T385" s="33" t="str">
        <f>_xlfn.XLOOKUP(Tabel1[[#This Row],[NLSfB]],OpnameTabel[NL-SfB],OpnameTabel[Kenmerkvraag 6],"",0,1)&amp;""</f>
        <v>Geluiddemper</v>
      </c>
      <c r="U385" s="33" t="s">
        <v>77</v>
      </c>
      <c r="V385" s="33" t="str">
        <f>_xlfn.XLOOKUP(Tabel1[[#This Row],[NLSfB]],OpnameTabel[NL-SfB],OpnameTabel[Kenmerkvraag 7],"",0,1)&amp;""</f>
        <v/>
      </c>
      <c r="X385" s="33" t="str">
        <f>_xlfn.XLOOKUP(Tabel1[[#This Row],[NLSfB]],OpnameTabel[NL-SfB],OpnameTabel[Kenmerkvraag 8],"",0,1)&amp;""</f>
        <v/>
      </c>
      <c r="Z385" s="33" t="str">
        <f>_xlfn.XLOOKUP(Tabel1[[#This Row],[NLSfB]],OpnameTabel[NL-SfB],OpnameTabel[Kenmerkvraag 9],"",0,1)&amp;""</f>
        <v/>
      </c>
      <c r="AB385" s="33" t="str">
        <f>_xlfn.XLOOKUP(Tabel1[[#This Row],[NLSfB]],OpnameTabel[NL-SfB],OpnameTabel[Kenmerkvraag 10],"",0,1)&amp;""</f>
        <v/>
      </c>
      <c r="AD385" s="120" t="str">
        <f>_xlfn.XLOOKUP(Tabel1[[#This Row],[NLSfB]],OpnameTabel[NL-SfB],OpnameTabel[PPO1],"",0,1)&amp;""</f>
        <v>LBH030-A2</v>
      </c>
      <c r="AE385" s="112">
        <f>IF((LEN(Tabel1[[#This Row],[PPO code 1]])&lt;1),"",_xlfn.XLOOKUP(Tabel1[[#This Row],[PPO code 1]],Activiteitenoverzicht[PO - code],Activiteitenoverzicht[Jaar- freq],0))</f>
        <v>1</v>
      </c>
      <c r="AF385" s="121"/>
      <c r="AG385" s="122" t="str">
        <f>_xlfn.XLOOKUP(Tabel1[[#This Row],[NLSfB]],OpnameTabel[NL-SfB],OpnameTabel[PPO2],"",0,1)&amp;""</f>
        <v/>
      </c>
      <c r="AH385" s="111" t="str">
        <f>IF((LEN(Tabel1[[#This Row],[PPO code 2]])&lt;1),"",_xlfn.XLOOKUP(Tabel1[[#This Row],[PPO code 2]],Activiteitenoverzicht[PO - code],Activiteitenoverzicht[Jaar- freq],0))</f>
        <v/>
      </c>
      <c r="AI385" s="121"/>
      <c r="AJ385" s="122" t="str">
        <f>_xlfn.XLOOKUP(Tabel1[[#This Row],[NLSfB]],OpnameTabel[NL-SfB],OpnameTabel[PPO3],"",0,1)&amp;""</f>
        <v/>
      </c>
      <c r="AK385" s="111" t="str">
        <f>IF((LEN(Tabel1[[#This Row],[PPO code 3]])&lt;1),"",_xlfn.XLOOKUP(Tabel1[[#This Row],[PPO code 3]],Activiteitenoverzicht[PO - code],Activiteitenoverzicht[Jaar- freq],0))</f>
        <v/>
      </c>
      <c r="AL385" s="121"/>
      <c r="AM385" s="122" t="str">
        <f>_xlfn.XLOOKUP(Tabel1[[#This Row],[NLSfB]],OpnameTabel[NL-SfB],OpnameTabel[PPO4],"",0,1)&amp;""</f>
        <v/>
      </c>
      <c r="AN385" s="111" t="str">
        <f>IF((LEN(Tabel1[[#This Row],[PPO code 4]])&lt;1),"",_xlfn.XLOOKUP(Tabel1[[#This Row],[PPO code 4]],Activiteitenoverzicht[PO - code],Activiteitenoverzicht[Jaar- freq],0))</f>
        <v/>
      </c>
      <c r="AO385" s="121"/>
      <c r="AP385" s="123">
        <f>IF(ISNUMBER(Tabel1[[#This Row],[Freq 1]]),Tabel1[[#This Row],[Freq 1]]*Tabel1[[#This Row],[Prijs 1]],0)</f>
        <v>0</v>
      </c>
      <c r="AQ385" s="124">
        <f>IF(ISNUMBER(Tabel1[[#This Row],[Freq 2]]),Tabel1[[#This Row],[Freq 2]]*Tabel1[[#This Row],[Prijs 2]],0)</f>
        <v>0</v>
      </c>
      <c r="AR385" s="124">
        <f>IF(ISNUMBER(Tabel1[[#This Row],[Freq 3]]),Tabel1[[#This Row],[Freq 3]]*Tabel1[[#This Row],[Prijs 3]],0)</f>
        <v>0</v>
      </c>
      <c r="AS385" s="124">
        <f>IF(ISNUMBER(Tabel1[[#This Row],[Freq 4]]),Tabel1[[#This Row],[Freq 4]]*Tabel1[[#This Row],[Prijs 4]],0)</f>
        <v>0</v>
      </c>
      <c r="AT385" s="125">
        <f>SUM(Tabel1[[#This Row],[Totaal 1]:[Totaal 4]])</f>
        <v>0</v>
      </c>
    </row>
    <row r="386" spans="1:46" ht="14.25" customHeight="1" x14ac:dyDescent="0.2">
      <c r="A386" s="113">
        <v>6</v>
      </c>
      <c r="B386" s="32" t="s">
        <v>877</v>
      </c>
      <c r="C386" s="111" t="s">
        <v>878</v>
      </c>
      <c r="D386" s="32" t="s">
        <v>70</v>
      </c>
      <c r="E386" s="32">
        <v>1669</v>
      </c>
      <c r="F386" s="32" t="s">
        <v>884</v>
      </c>
      <c r="G386" s="32" t="s">
        <v>338</v>
      </c>
      <c r="H386" s="112" t="str">
        <f>_xlfn.XLOOKUP(Tabel1[[#This Row],[NLSfB]],OpnameTabel[NL-SfB],OpnameTabel[Omschrijving],"",0,1)</f>
        <v>Regelkast klimaatbeheersing (CV en luchtbehandeling)</v>
      </c>
      <c r="I386" s="32" t="str">
        <f>_xlfn.XLOOKUP(Tabel1[[#This Row],[NLSfB]],OpnameTabel[NL-SfB],OpnameTabel[Categorie],"",0,1)</f>
        <v>Meet- en regelinstallaties</v>
      </c>
      <c r="J386" s="32" t="s">
        <v>370</v>
      </c>
      <c r="L386" s="32">
        <v>1</v>
      </c>
      <c r="M386" s="32">
        <v>2005</v>
      </c>
      <c r="N386" s="32" t="s">
        <v>349</v>
      </c>
      <c r="O386" s="32" t="s">
        <v>341</v>
      </c>
      <c r="P386" s="32" t="str">
        <f>_xlfn.XLOOKUP(Tabel1[[#This Row],[NLSfB]],OpnameTabel[NL-SfB],OpnameTabel[Kenmerkvraag 4],"",0,1)&amp;""</f>
        <v>Aantal IO's</v>
      </c>
      <c r="Q386" s="33" t="s">
        <v>77</v>
      </c>
      <c r="R386" s="33" t="str">
        <f>_xlfn.XLOOKUP(Tabel1[[#This Row],[NLSfB]],OpnameTabel[NL-SfB],OpnameTabel[Kenmerkvraag 5],"",0,1)&amp;""</f>
        <v/>
      </c>
      <c r="S386" s="33" t="s">
        <v>885</v>
      </c>
      <c r="T386" s="33" t="str">
        <f>_xlfn.XLOOKUP(Tabel1[[#This Row],[NLSfB]],OpnameTabel[NL-SfB],OpnameTabel[Kenmerkvraag 6],"",0,1)&amp;""</f>
        <v/>
      </c>
      <c r="V386" s="33" t="str">
        <f>_xlfn.XLOOKUP(Tabel1[[#This Row],[NLSfB]],OpnameTabel[NL-SfB],OpnameTabel[Kenmerkvraag 7],"",0,1)&amp;""</f>
        <v/>
      </c>
      <c r="X386" s="33" t="str">
        <f>_xlfn.XLOOKUP(Tabel1[[#This Row],[NLSfB]],OpnameTabel[NL-SfB],OpnameTabel[Kenmerkvraag 8],"",0,1)&amp;""</f>
        <v/>
      </c>
      <c r="Z386" s="33" t="str">
        <f>_xlfn.XLOOKUP(Tabel1[[#This Row],[NLSfB]],OpnameTabel[NL-SfB],OpnameTabel[Kenmerkvraag 9],"",0,1)&amp;""</f>
        <v/>
      </c>
      <c r="AB386" s="33" t="str">
        <f>_xlfn.XLOOKUP(Tabel1[[#This Row],[NLSfB]],OpnameTabel[NL-SfB],OpnameTabel[Kenmerkvraag 10],"",0,1)&amp;""</f>
        <v/>
      </c>
      <c r="AD386" s="120" t="str">
        <f>_xlfn.XLOOKUP(Tabel1[[#This Row],[NLSfB]],OpnameTabel[NL-SfB],OpnameTabel[PPO1],"",0,1)&amp;""</f>
        <v>RGL010-A</v>
      </c>
      <c r="AE386" s="112">
        <f>IF((LEN(Tabel1[[#This Row],[PPO code 1]])&lt;1),"",_xlfn.XLOOKUP(Tabel1[[#This Row],[PPO code 1]],Activiteitenoverzicht[PO - code],Activiteitenoverzicht[Jaar- freq],0))</f>
        <v>1</v>
      </c>
      <c r="AF386" s="121"/>
      <c r="AG386" s="122" t="str">
        <f>_xlfn.XLOOKUP(Tabel1[[#This Row],[NLSfB]],OpnameTabel[NL-SfB],OpnameTabel[PPO2],"",0,1)&amp;""</f>
        <v>VW120-A</v>
      </c>
      <c r="AH386" s="111">
        <f>IF((LEN(Tabel1[[#This Row],[PPO code 2]])&lt;1),"",_xlfn.XLOOKUP(Tabel1[[#This Row],[PPO code 2]],Activiteitenoverzicht[PO - code],Activiteitenoverzicht[Jaar- freq],0))</f>
        <v>2</v>
      </c>
      <c r="AI386" s="121"/>
      <c r="AJ386" s="122" t="str">
        <f>_xlfn.XLOOKUP(Tabel1[[#This Row],[NLSfB]],OpnameTabel[NL-SfB],OpnameTabel[PPO3],"",0,1)&amp;""</f>
        <v/>
      </c>
      <c r="AK386" s="111" t="str">
        <f>IF((LEN(Tabel1[[#This Row],[PPO code 3]])&lt;1),"",_xlfn.XLOOKUP(Tabel1[[#This Row],[PPO code 3]],Activiteitenoverzicht[PO - code],Activiteitenoverzicht[Jaar- freq],0))</f>
        <v/>
      </c>
      <c r="AL386" s="121"/>
      <c r="AM386" s="122" t="str">
        <f>_xlfn.XLOOKUP(Tabel1[[#This Row],[NLSfB]],OpnameTabel[NL-SfB],OpnameTabel[PPO4],"",0,1)&amp;""</f>
        <v/>
      </c>
      <c r="AN386" s="111" t="str">
        <f>IF((LEN(Tabel1[[#This Row],[PPO code 4]])&lt;1),"",_xlfn.XLOOKUP(Tabel1[[#This Row],[PPO code 4]],Activiteitenoverzicht[PO - code],Activiteitenoverzicht[Jaar- freq],0))</f>
        <v/>
      </c>
      <c r="AO386" s="121"/>
      <c r="AP386" s="123">
        <f>IF(ISNUMBER(Tabel1[[#This Row],[Freq 1]]),Tabel1[[#This Row],[Freq 1]]*Tabel1[[#This Row],[Prijs 1]],0)</f>
        <v>0</v>
      </c>
      <c r="AQ386" s="124">
        <f>IF(ISNUMBER(Tabel1[[#This Row],[Freq 2]]),Tabel1[[#This Row],[Freq 2]]*Tabel1[[#This Row],[Prijs 2]],0)</f>
        <v>0</v>
      </c>
      <c r="AR386" s="124">
        <f>IF(ISNUMBER(Tabel1[[#This Row],[Freq 3]]),Tabel1[[#This Row],[Freq 3]]*Tabel1[[#This Row],[Prijs 3]],0)</f>
        <v>0</v>
      </c>
      <c r="AS386" s="124">
        <f>IF(ISNUMBER(Tabel1[[#This Row],[Freq 4]]),Tabel1[[#This Row],[Freq 4]]*Tabel1[[#This Row],[Prijs 4]],0)</f>
        <v>0</v>
      </c>
      <c r="AT386" s="125">
        <f>SUM(Tabel1[[#This Row],[Totaal 1]:[Totaal 4]])</f>
        <v>0</v>
      </c>
    </row>
    <row r="387" spans="1:46" ht="14.25" customHeight="1" x14ac:dyDescent="0.2">
      <c r="A387" s="113">
        <v>6</v>
      </c>
      <c r="B387" s="32" t="s">
        <v>877</v>
      </c>
      <c r="C387" s="111" t="s">
        <v>878</v>
      </c>
      <c r="D387" s="32" t="s">
        <v>70</v>
      </c>
      <c r="E387" s="32">
        <v>1669</v>
      </c>
      <c r="F387" s="32" t="s">
        <v>886</v>
      </c>
      <c r="G387" s="32" t="s">
        <v>351</v>
      </c>
      <c r="H387" s="112" t="str">
        <f>_xlfn.XLOOKUP(Tabel1[[#This Row],[NLSfB]],OpnameTabel[NL-SfB],OpnameTabel[Omschrijving],"",0,1)</f>
        <v>Brandslanghaspel</v>
      </c>
      <c r="I387" s="32" t="str">
        <f>_xlfn.XLOOKUP(Tabel1[[#This Row],[NLSfB]],OpnameTabel[NL-SfB],OpnameTabel[Categorie],"",0,1)</f>
        <v>Werktuigkundige brandveiligheid</v>
      </c>
      <c r="J387" s="32" t="s">
        <v>104</v>
      </c>
      <c r="L387" s="32">
        <v>2</v>
      </c>
      <c r="M387" s="32">
        <v>2000</v>
      </c>
      <c r="N387" s="32" t="s">
        <v>383</v>
      </c>
      <c r="O387" s="32" t="s">
        <v>77</v>
      </c>
      <c r="P387" s="32" t="str">
        <f>_xlfn.XLOOKUP(Tabel1[[#This Row],[NLSfB]],OpnameTabel[NL-SfB],OpnameTabel[Kenmerkvraag 4],"",0,1)&amp;""</f>
        <v>Lengte slang [m1]</v>
      </c>
      <c r="Q387" s="33">
        <v>30</v>
      </c>
      <c r="R387" s="33" t="str">
        <f>_xlfn.XLOOKUP(Tabel1[[#This Row],[NLSfB]],OpnameTabel[NL-SfB],OpnameTabel[Kenmerkvraag 5],"",0,1)&amp;""</f>
        <v/>
      </c>
      <c r="T387" s="33" t="str">
        <f>_xlfn.XLOOKUP(Tabel1[[#This Row],[NLSfB]],OpnameTabel[NL-SfB],OpnameTabel[Kenmerkvraag 6],"",0,1)&amp;""</f>
        <v/>
      </c>
      <c r="V387" s="33" t="str">
        <f>_xlfn.XLOOKUP(Tabel1[[#This Row],[NLSfB]],OpnameTabel[NL-SfB],OpnameTabel[Kenmerkvraag 7],"",0,1)&amp;""</f>
        <v/>
      </c>
      <c r="X387" s="33" t="str">
        <f>_xlfn.XLOOKUP(Tabel1[[#This Row],[NLSfB]],OpnameTabel[NL-SfB],OpnameTabel[Kenmerkvraag 8],"",0,1)&amp;""</f>
        <v/>
      </c>
      <c r="Z387" s="33" t="str">
        <f>_xlfn.XLOOKUP(Tabel1[[#This Row],[NLSfB]],OpnameTabel[NL-SfB],OpnameTabel[Kenmerkvraag 9],"",0,1)&amp;""</f>
        <v/>
      </c>
      <c r="AB387" s="33" t="str">
        <f>_xlfn.XLOOKUP(Tabel1[[#This Row],[NLSfB]],OpnameTabel[NL-SfB],OpnameTabel[Kenmerkvraag 10],"",0,1)&amp;""</f>
        <v/>
      </c>
      <c r="AD387" s="120" t="str">
        <f>_xlfn.XLOOKUP(Tabel1[[#This Row],[NLSfB]],OpnameTabel[NL-SfB],OpnameTabel[PPO1],"",0,1)&amp;""</f>
        <v>BRND010-A</v>
      </c>
      <c r="AE387" s="112">
        <f>IF((LEN(Tabel1[[#This Row],[PPO code 1]])&lt;1),"",_xlfn.XLOOKUP(Tabel1[[#This Row],[PPO code 1]],Activiteitenoverzicht[PO - code],Activiteitenoverzicht[Jaar- freq],0))</f>
        <v>1</v>
      </c>
      <c r="AF387" s="121"/>
      <c r="AG387" s="122" t="str">
        <f>_xlfn.XLOOKUP(Tabel1[[#This Row],[NLSfB]],OpnameTabel[NL-SfB],OpnameTabel[PPO2],"",0,1)&amp;""</f>
        <v>BRND010-K</v>
      </c>
      <c r="AH387" s="111">
        <f>IF((LEN(Tabel1[[#This Row],[PPO code 2]])&lt;1),"",_xlfn.XLOOKUP(Tabel1[[#This Row],[PPO code 2]],Activiteitenoverzicht[PO - code],Activiteitenoverzicht[Jaar- freq],0))</f>
        <v>0.2</v>
      </c>
      <c r="AI387" s="121"/>
      <c r="AJ387" s="122" t="str">
        <f>_xlfn.XLOOKUP(Tabel1[[#This Row],[NLSfB]],OpnameTabel[NL-SfB],OpnameTabel[PPO3],"",0,1)&amp;""</f>
        <v/>
      </c>
      <c r="AK387" s="111" t="str">
        <f>IF((LEN(Tabel1[[#This Row],[PPO code 3]])&lt;1),"",_xlfn.XLOOKUP(Tabel1[[#This Row],[PPO code 3]],Activiteitenoverzicht[PO - code],Activiteitenoverzicht[Jaar- freq],0))</f>
        <v/>
      </c>
      <c r="AL387" s="121"/>
      <c r="AM387" s="122" t="str">
        <f>_xlfn.XLOOKUP(Tabel1[[#This Row],[NLSfB]],OpnameTabel[NL-SfB],OpnameTabel[PPO4],"",0,1)&amp;""</f>
        <v/>
      </c>
      <c r="AN387" s="111" t="str">
        <f>IF((LEN(Tabel1[[#This Row],[PPO code 4]])&lt;1),"",_xlfn.XLOOKUP(Tabel1[[#This Row],[PPO code 4]],Activiteitenoverzicht[PO - code],Activiteitenoverzicht[Jaar- freq],0))</f>
        <v/>
      </c>
      <c r="AO387" s="121"/>
      <c r="AP387" s="123">
        <f>IF(ISNUMBER(Tabel1[[#This Row],[Freq 1]]),Tabel1[[#This Row],[Freq 1]]*Tabel1[[#This Row],[Prijs 1]],0)</f>
        <v>0</v>
      </c>
      <c r="AQ387" s="124">
        <f>IF(ISNUMBER(Tabel1[[#This Row],[Freq 2]]),Tabel1[[#This Row],[Freq 2]]*Tabel1[[#This Row],[Prijs 2]],0)</f>
        <v>0</v>
      </c>
      <c r="AR387" s="124">
        <f>IF(ISNUMBER(Tabel1[[#This Row],[Freq 3]]),Tabel1[[#This Row],[Freq 3]]*Tabel1[[#This Row],[Prijs 3]],0)</f>
        <v>0</v>
      </c>
      <c r="AS387" s="124">
        <f>IF(ISNUMBER(Tabel1[[#This Row],[Freq 4]]),Tabel1[[#This Row],[Freq 4]]*Tabel1[[#This Row],[Prijs 4]],0)</f>
        <v>0</v>
      </c>
      <c r="AT387" s="125">
        <f>SUM(Tabel1[[#This Row],[Totaal 1]:[Totaal 4]])</f>
        <v>0</v>
      </c>
    </row>
    <row r="388" spans="1:46" ht="14.25" customHeight="1" x14ac:dyDescent="0.2">
      <c r="A388" s="113">
        <v>6</v>
      </c>
      <c r="B388" s="32" t="s">
        <v>877</v>
      </c>
      <c r="C388" s="111" t="s">
        <v>878</v>
      </c>
      <c r="D388" s="32" t="s">
        <v>70</v>
      </c>
      <c r="E388" s="32">
        <v>1669</v>
      </c>
      <c r="F388" s="32" t="s">
        <v>887</v>
      </c>
      <c r="G388" s="32" t="s">
        <v>351</v>
      </c>
      <c r="H388" s="112" t="str">
        <f>_xlfn.XLOOKUP(Tabel1[[#This Row],[NLSfB]],OpnameTabel[NL-SfB],OpnameTabel[Omschrijving],"",0,1)</f>
        <v>Brandslanghaspel</v>
      </c>
      <c r="I388" s="32" t="str">
        <f>_xlfn.XLOOKUP(Tabel1[[#This Row],[NLSfB]],OpnameTabel[NL-SfB],OpnameTabel[Categorie],"",0,1)</f>
        <v>Werktuigkundige brandveiligheid</v>
      </c>
      <c r="J388" s="32" t="s">
        <v>107</v>
      </c>
      <c r="L388" s="32">
        <v>4</v>
      </c>
      <c r="M388" s="32">
        <v>2000</v>
      </c>
      <c r="N388" s="32" t="s">
        <v>383</v>
      </c>
      <c r="O388" s="32" t="s">
        <v>77</v>
      </c>
      <c r="P388" s="32" t="str">
        <f>_xlfn.XLOOKUP(Tabel1[[#This Row],[NLSfB]],OpnameTabel[NL-SfB],OpnameTabel[Kenmerkvraag 4],"",0,1)&amp;""</f>
        <v>Lengte slang [m1]</v>
      </c>
      <c r="Q388" s="33">
        <v>30</v>
      </c>
      <c r="R388" s="33" t="str">
        <f>_xlfn.XLOOKUP(Tabel1[[#This Row],[NLSfB]],OpnameTabel[NL-SfB],OpnameTabel[Kenmerkvraag 5],"",0,1)&amp;""</f>
        <v/>
      </c>
      <c r="T388" s="33" t="str">
        <f>_xlfn.XLOOKUP(Tabel1[[#This Row],[NLSfB]],OpnameTabel[NL-SfB],OpnameTabel[Kenmerkvraag 6],"",0,1)&amp;""</f>
        <v/>
      </c>
      <c r="V388" s="33" t="str">
        <f>_xlfn.XLOOKUP(Tabel1[[#This Row],[NLSfB]],OpnameTabel[NL-SfB],OpnameTabel[Kenmerkvraag 7],"",0,1)&amp;""</f>
        <v/>
      </c>
      <c r="X388" s="33" t="str">
        <f>_xlfn.XLOOKUP(Tabel1[[#This Row],[NLSfB]],OpnameTabel[NL-SfB],OpnameTabel[Kenmerkvraag 8],"",0,1)&amp;""</f>
        <v/>
      </c>
      <c r="Z388" s="33" t="str">
        <f>_xlfn.XLOOKUP(Tabel1[[#This Row],[NLSfB]],OpnameTabel[NL-SfB],OpnameTabel[Kenmerkvraag 9],"",0,1)&amp;""</f>
        <v/>
      </c>
      <c r="AB388" s="33" t="str">
        <f>_xlfn.XLOOKUP(Tabel1[[#This Row],[NLSfB]],OpnameTabel[NL-SfB],OpnameTabel[Kenmerkvraag 10],"",0,1)&amp;""</f>
        <v/>
      </c>
      <c r="AD388" s="120" t="str">
        <f>_xlfn.XLOOKUP(Tabel1[[#This Row],[NLSfB]],OpnameTabel[NL-SfB],OpnameTabel[PPO1],"",0,1)&amp;""</f>
        <v>BRND010-A</v>
      </c>
      <c r="AE388" s="112">
        <f>IF((LEN(Tabel1[[#This Row],[PPO code 1]])&lt;1),"",_xlfn.XLOOKUP(Tabel1[[#This Row],[PPO code 1]],Activiteitenoverzicht[PO - code],Activiteitenoverzicht[Jaar- freq],0))</f>
        <v>1</v>
      </c>
      <c r="AF388" s="121"/>
      <c r="AG388" s="122" t="str">
        <f>_xlfn.XLOOKUP(Tabel1[[#This Row],[NLSfB]],OpnameTabel[NL-SfB],OpnameTabel[PPO2],"",0,1)&amp;""</f>
        <v>BRND010-K</v>
      </c>
      <c r="AH388" s="111">
        <f>IF((LEN(Tabel1[[#This Row],[PPO code 2]])&lt;1),"",_xlfn.XLOOKUP(Tabel1[[#This Row],[PPO code 2]],Activiteitenoverzicht[PO - code],Activiteitenoverzicht[Jaar- freq],0))</f>
        <v>0.2</v>
      </c>
      <c r="AI388" s="121"/>
      <c r="AJ388" s="122" t="str">
        <f>_xlfn.XLOOKUP(Tabel1[[#This Row],[NLSfB]],OpnameTabel[NL-SfB],OpnameTabel[PPO3],"",0,1)&amp;""</f>
        <v/>
      </c>
      <c r="AK388" s="111" t="str">
        <f>IF((LEN(Tabel1[[#This Row],[PPO code 3]])&lt;1),"",_xlfn.XLOOKUP(Tabel1[[#This Row],[PPO code 3]],Activiteitenoverzicht[PO - code],Activiteitenoverzicht[Jaar- freq],0))</f>
        <v/>
      </c>
      <c r="AL388" s="121"/>
      <c r="AM388" s="122" t="str">
        <f>_xlfn.XLOOKUP(Tabel1[[#This Row],[NLSfB]],OpnameTabel[NL-SfB],OpnameTabel[PPO4],"",0,1)&amp;""</f>
        <v/>
      </c>
      <c r="AN388" s="111" t="str">
        <f>IF((LEN(Tabel1[[#This Row],[PPO code 4]])&lt;1),"",_xlfn.XLOOKUP(Tabel1[[#This Row],[PPO code 4]],Activiteitenoverzicht[PO - code],Activiteitenoverzicht[Jaar- freq],0))</f>
        <v/>
      </c>
      <c r="AO388" s="121"/>
      <c r="AP388" s="123">
        <f>IF(ISNUMBER(Tabel1[[#This Row],[Freq 1]]),Tabel1[[#This Row],[Freq 1]]*Tabel1[[#This Row],[Prijs 1]],0)</f>
        <v>0</v>
      </c>
      <c r="AQ388" s="124">
        <f>IF(ISNUMBER(Tabel1[[#This Row],[Freq 2]]),Tabel1[[#This Row],[Freq 2]]*Tabel1[[#This Row],[Prijs 2]],0)</f>
        <v>0</v>
      </c>
      <c r="AR388" s="124">
        <f>IF(ISNUMBER(Tabel1[[#This Row],[Freq 3]]),Tabel1[[#This Row],[Freq 3]]*Tabel1[[#This Row],[Prijs 3]],0)</f>
        <v>0</v>
      </c>
      <c r="AS388" s="124">
        <f>IF(ISNUMBER(Tabel1[[#This Row],[Freq 4]]),Tabel1[[#This Row],[Freq 4]]*Tabel1[[#This Row],[Prijs 4]],0)</f>
        <v>0</v>
      </c>
      <c r="AT388" s="125">
        <f>SUM(Tabel1[[#This Row],[Totaal 1]:[Totaal 4]])</f>
        <v>0</v>
      </c>
    </row>
    <row r="389" spans="1:46" ht="14.25" customHeight="1" x14ac:dyDescent="0.2">
      <c r="A389" s="113">
        <v>6</v>
      </c>
      <c r="B389" s="32" t="s">
        <v>877</v>
      </c>
      <c r="C389" s="111" t="s">
        <v>878</v>
      </c>
      <c r="D389" s="32" t="s">
        <v>70</v>
      </c>
      <c r="E389" s="32">
        <v>1669</v>
      </c>
      <c r="F389" s="32" t="s">
        <v>888</v>
      </c>
      <c r="G389" s="32" t="s">
        <v>351</v>
      </c>
      <c r="H389" s="112" t="str">
        <f>_xlfn.XLOOKUP(Tabel1[[#This Row],[NLSfB]],OpnameTabel[NL-SfB],OpnameTabel[Omschrijving],"",0,1)</f>
        <v>Brandslanghaspel</v>
      </c>
      <c r="I389" s="32" t="str">
        <f>_xlfn.XLOOKUP(Tabel1[[#This Row],[NLSfB]],OpnameTabel[NL-SfB],OpnameTabel[Categorie],"",0,1)</f>
        <v>Werktuigkundige brandveiligheid</v>
      </c>
      <c r="J389" s="32" t="s">
        <v>107</v>
      </c>
      <c r="L389" s="32">
        <v>1</v>
      </c>
      <c r="M389" s="32">
        <v>2001</v>
      </c>
      <c r="N389" s="32" t="s">
        <v>385</v>
      </c>
      <c r="O389" s="32" t="s">
        <v>77</v>
      </c>
      <c r="P389" s="32" t="str">
        <f>_xlfn.XLOOKUP(Tabel1[[#This Row],[NLSfB]],OpnameTabel[NL-SfB],OpnameTabel[Kenmerkvraag 4],"",0,1)&amp;""</f>
        <v>Lengte slang [m1]</v>
      </c>
      <c r="Q389" s="33">
        <v>30</v>
      </c>
      <c r="R389" s="33" t="str">
        <f>_xlfn.XLOOKUP(Tabel1[[#This Row],[NLSfB]],OpnameTabel[NL-SfB],OpnameTabel[Kenmerkvraag 5],"",0,1)&amp;""</f>
        <v/>
      </c>
      <c r="T389" s="33" t="str">
        <f>_xlfn.XLOOKUP(Tabel1[[#This Row],[NLSfB]],OpnameTabel[NL-SfB],OpnameTabel[Kenmerkvraag 6],"",0,1)&amp;""</f>
        <v/>
      </c>
      <c r="V389" s="33" t="str">
        <f>_xlfn.XLOOKUP(Tabel1[[#This Row],[NLSfB]],OpnameTabel[NL-SfB],OpnameTabel[Kenmerkvraag 7],"",0,1)&amp;""</f>
        <v/>
      </c>
      <c r="X389" s="33" t="str">
        <f>_xlfn.XLOOKUP(Tabel1[[#This Row],[NLSfB]],OpnameTabel[NL-SfB],OpnameTabel[Kenmerkvraag 8],"",0,1)&amp;""</f>
        <v/>
      </c>
      <c r="Z389" s="33" t="str">
        <f>_xlfn.XLOOKUP(Tabel1[[#This Row],[NLSfB]],OpnameTabel[NL-SfB],OpnameTabel[Kenmerkvraag 9],"",0,1)&amp;""</f>
        <v/>
      </c>
      <c r="AB389" s="33" t="str">
        <f>_xlfn.XLOOKUP(Tabel1[[#This Row],[NLSfB]],OpnameTabel[NL-SfB],OpnameTabel[Kenmerkvraag 10],"",0,1)&amp;""</f>
        <v/>
      </c>
      <c r="AD389" s="120" t="str">
        <f>_xlfn.XLOOKUP(Tabel1[[#This Row],[NLSfB]],OpnameTabel[NL-SfB],OpnameTabel[PPO1],"",0,1)&amp;""</f>
        <v>BRND010-A</v>
      </c>
      <c r="AE389" s="112">
        <f>IF((LEN(Tabel1[[#This Row],[PPO code 1]])&lt;1),"",_xlfn.XLOOKUP(Tabel1[[#This Row],[PPO code 1]],Activiteitenoverzicht[PO - code],Activiteitenoverzicht[Jaar- freq],0))</f>
        <v>1</v>
      </c>
      <c r="AF389" s="121"/>
      <c r="AG389" s="122" t="str">
        <f>_xlfn.XLOOKUP(Tabel1[[#This Row],[NLSfB]],OpnameTabel[NL-SfB],OpnameTabel[PPO2],"",0,1)&amp;""</f>
        <v>BRND010-K</v>
      </c>
      <c r="AH389" s="111">
        <f>IF((LEN(Tabel1[[#This Row],[PPO code 2]])&lt;1),"",_xlfn.XLOOKUP(Tabel1[[#This Row],[PPO code 2]],Activiteitenoverzicht[PO - code],Activiteitenoverzicht[Jaar- freq],0))</f>
        <v>0.2</v>
      </c>
      <c r="AI389" s="121"/>
      <c r="AJ389" s="122" t="str">
        <f>_xlfn.XLOOKUP(Tabel1[[#This Row],[NLSfB]],OpnameTabel[NL-SfB],OpnameTabel[PPO3],"",0,1)&amp;""</f>
        <v/>
      </c>
      <c r="AK389" s="111" t="str">
        <f>IF((LEN(Tabel1[[#This Row],[PPO code 3]])&lt;1),"",_xlfn.XLOOKUP(Tabel1[[#This Row],[PPO code 3]],Activiteitenoverzicht[PO - code],Activiteitenoverzicht[Jaar- freq],0))</f>
        <v/>
      </c>
      <c r="AL389" s="121"/>
      <c r="AM389" s="122" t="str">
        <f>_xlfn.XLOOKUP(Tabel1[[#This Row],[NLSfB]],OpnameTabel[NL-SfB],OpnameTabel[PPO4],"",0,1)&amp;""</f>
        <v/>
      </c>
      <c r="AN389" s="111" t="str">
        <f>IF((LEN(Tabel1[[#This Row],[PPO code 4]])&lt;1),"",_xlfn.XLOOKUP(Tabel1[[#This Row],[PPO code 4]],Activiteitenoverzicht[PO - code],Activiteitenoverzicht[Jaar- freq],0))</f>
        <v/>
      </c>
      <c r="AO389" s="121"/>
      <c r="AP389" s="123">
        <f>IF(ISNUMBER(Tabel1[[#This Row],[Freq 1]]),Tabel1[[#This Row],[Freq 1]]*Tabel1[[#This Row],[Prijs 1]],0)</f>
        <v>0</v>
      </c>
      <c r="AQ389" s="124">
        <f>IF(ISNUMBER(Tabel1[[#This Row],[Freq 2]]),Tabel1[[#This Row],[Freq 2]]*Tabel1[[#This Row],[Prijs 2]],0)</f>
        <v>0</v>
      </c>
      <c r="AR389" s="124">
        <f>IF(ISNUMBER(Tabel1[[#This Row],[Freq 3]]),Tabel1[[#This Row],[Freq 3]]*Tabel1[[#This Row],[Prijs 3]],0)</f>
        <v>0</v>
      </c>
      <c r="AS389" s="124">
        <f>IF(ISNUMBER(Tabel1[[#This Row],[Freq 4]]),Tabel1[[#This Row],[Freq 4]]*Tabel1[[#This Row],[Prijs 4]],0)</f>
        <v>0</v>
      </c>
      <c r="AT389" s="125">
        <f>SUM(Tabel1[[#This Row],[Totaal 1]:[Totaal 4]])</f>
        <v>0</v>
      </c>
    </row>
    <row r="390" spans="1:46" ht="14.25" customHeight="1" x14ac:dyDescent="0.2">
      <c r="A390" s="113">
        <v>6</v>
      </c>
      <c r="B390" s="32" t="s">
        <v>877</v>
      </c>
      <c r="C390" s="111" t="s">
        <v>878</v>
      </c>
      <c r="D390" s="32" t="s">
        <v>70</v>
      </c>
      <c r="E390" s="32">
        <v>1669</v>
      </c>
      <c r="F390" s="32" t="s">
        <v>889</v>
      </c>
      <c r="G390" s="32" t="s">
        <v>84</v>
      </c>
      <c r="H390" s="112" t="str">
        <f>_xlfn.XLOOKUP(Tabel1[[#This Row],[NLSfB]],OpnameTabel[NL-SfB],OpnameTabel[Omschrijving],"",0,1)</f>
        <v>Brandblustoestel draagbaar</v>
      </c>
      <c r="I390" s="32" t="str">
        <f>_xlfn.XLOOKUP(Tabel1[[#This Row],[NLSfB]],OpnameTabel[NL-SfB],OpnameTabel[Categorie],"",0,1)</f>
        <v>Werktuigkundige brandveiligheid</v>
      </c>
      <c r="J390" s="32" t="s">
        <v>104</v>
      </c>
      <c r="L390" s="32">
        <v>1</v>
      </c>
      <c r="M390" s="32">
        <v>2016</v>
      </c>
      <c r="N390" s="32" t="s">
        <v>393</v>
      </c>
      <c r="O390" s="32" t="s">
        <v>77</v>
      </c>
      <c r="P390" s="32" t="str">
        <f>_xlfn.XLOOKUP(Tabel1[[#This Row],[NLSfB]],OpnameTabel[NL-SfB],OpnameTabel[Kenmerkvraag 4],"",0,1)&amp;""</f>
        <v>Blusmiddel</v>
      </c>
      <c r="Q390" s="33" t="s">
        <v>89</v>
      </c>
      <c r="R390" s="33" t="str">
        <f>_xlfn.XLOOKUP(Tabel1[[#This Row],[NLSfB]],OpnameTabel[NL-SfB],OpnameTabel[Kenmerkvraag 5],"",0,1)&amp;""</f>
        <v>Inhoud [kg]</v>
      </c>
      <c r="S390" s="33">
        <v>6</v>
      </c>
      <c r="T390" s="33" t="str">
        <f>_xlfn.XLOOKUP(Tabel1[[#This Row],[NLSfB]],OpnameTabel[NL-SfB],OpnameTabel[Kenmerkvraag 6],"",0,1)&amp;""</f>
        <v/>
      </c>
      <c r="V390" s="33" t="str">
        <f>_xlfn.XLOOKUP(Tabel1[[#This Row],[NLSfB]],OpnameTabel[NL-SfB],OpnameTabel[Kenmerkvraag 7],"",0,1)&amp;""</f>
        <v/>
      </c>
      <c r="X390" s="33" t="str">
        <f>_xlfn.XLOOKUP(Tabel1[[#This Row],[NLSfB]],OpnameTabel[NL-SfB],OpnameTabel[Kenmerkvraag 8],"",0,1)&amp;""</f>
        <v/>
      </c>
      <c r="Z390" s="33" t="str">
        <f>_xlfn.XLOOKUP(Tabel1[[#This Row],[NLSfB]],OpnameTabel[NL-SfB],OpnameTabel[Kenmerkvraag 9],"",0,1)&amp;""</f>
        <v/>
      </c>
      <c r="AB390" s="33" t="str">
        <f>_xlfn.XLOOKUP(Tabel1[[#This Row],[NLSfB]],OpnameTabel[NL-SfB],OpnameTabel[Kenmerkvraag 10],"",0,1)&amp;""</f>
        <v/>
      </c>
      <c r="AD390" s="120" t="str">
        <f>_xlfn.XLOOKUP(Tabel1[[#This Row],[NLSfB]],OpnameTabel[NL-SfB],OpnameTabel[PPO1],"",0,1)&amp;""</f>
        <v>BRND030-K</v>
      </c>
      <c r="AE390" s="112">
        <f>IF((LEN(Tabel1[[#This Row],[PPO code 1]])&lt;1),"",_xlfn.XLOOKUP(Tabel1[[#This Row],[PPO code 1]],Activiteitenoverzicht[PO - code],Activiteitenoverzicht[Jaar- freq],0))</f>
        <v>0.5</v>
      </c>
      <c r="AF390" s="121"/>
      <c r="AG390" s="122" t="str">
        <f>_xlfn.XLOOKUP(Tabel1[[#This Row],[NLSfB]],OpnameTabel[NL-SfB],OpnameTabel[PPO2],"",0,1)&amp;""</f>
        <v/>
      </c>
      <c r="AH390" s="111" t="str">
        <f>IF((LEN(Tabel1[[#This Row],[PPO code 2]])&lt;1),"",_xlfn.XLOOKUP(Tabel1[[#This Row],[PPO code 2]],Activiteitenoverzicht[PO - code],Activiteitenoverzicht[Jaar- freq],0))</f>
        <v/>
      </c>
      <c r="AI390" s="121"/>
      <c r="AJ390" s="122" t="str">
        <f>_xlfn.XLOOKUP(Tabel1[[#This Row],[NLSfB]],OpnameTabel[NL-SfB],OpnameTabel[PPO3],"",0,1)&amp;""</f>
        <v/>
      </c>
      <c r="AK390" s="111" t="str">
        <f>IF((LEN(Tabel1[[#This Row],[PPO code 3]])&lt;1),"",_xlfn.XLOOKUP(Tabel1[[#This Row],[PPO code 3]],Activiteitenoverzicht[PO - code],Activiteitenoverzicht[Jaar- freq],0))</f>
        <v/>
      </c>
      <c r="AL390" s="121"/>
      <c r="AM390" s="122" t="str">
        <f>_xlfn.XLOOKUP(Tabel1[[#This Row],[NLSfB]],OpnameTabel[NL-SfB],OpnameTabel[PPO4],"",0,1)&amp;""</f>
        <v/>
      </c>
      <c r="AN390" s="111" t="str">
        <f>IF((LEN(Tabel1[[#This Row],[PPO code 4]])&lt;1),"",_xlfn.XLOOKUP(Tabel1[[#This Row],[PPO code 4]],Activiteitenoverzicht[PO - code],Activiteitenoverzicht[Jaar- freq],0))</f>
        <v/>
      </c>
      <c r="AO390" s="121"/>
      <c r="AP390" s="123">
        <f>IF(ISNUMBER(Tabel1[[#This Row],[Freq 1]]),Tabel1[[#This Row],[Freq 1]]*Tabel1[[#This Row],[Prijs 1]],0)</f>
        <v>0</v>
      </c>
      <c r="AQ390" s="124">
        <f>IF(ISNUMBER(Tabel1[[#This Row],[Freq 2]]),Tabel1[[#This Row],[Freq 2]]*Tabel1[[#This Row],[Prijs 2]],0)</f>
        <v>0</v>
      </c>
      <c r="AR390" s="124">
        <f>IF(ISNUMBER(Tabel1[[#This Row],[Freq 3]]),Tabel1[[#This Row],[Freq 3]]*Tabel1[[#This Row],[Prijs 3]],0)</f>
        <v>0</v>
      </c>
      <c r="AS390" s="124">
        <f>IF(ISNUMBER(Tabel1[[#This Row],[Freq 4]]),Tabel1[[#This Row],[Freq 4]]*Tabel1[[#This Row],[Prijs 4]],0)</f>
        <v>0</v>
      </c>
      <c r="AT390" s="125">
        <f>SUM(Tabel1[[#This Row],[Totaal 1]:[Totaal 4]])</f>
        <v>0</v>
      </c>
    </row>
    <row r="391" spans="1:46" ht="14.25" customHeight="1" x14ac:dyDescent="0.2">
      <c r="A391" s="113">
        <v>6</v>
      </c>
      <c r="B391" s="32" t="s">
        <v>877</v>
      </c>
      <c r="C391" s="111" t="s">
        <v>878</v>
      </c>
      <c r="D391" s="32" t="s">
        <v>70</v>
      </c>
      <c r="E391" s="32">
        <v>1669</v>
      </c>
      <c r="F391" s="32" t="s">
        <v>890</v>
      </c>
      <c r="G391" s="32" t="s">
        <v>79</v>
      </c>
      <c r="H391" s="112" t="str">
        <f>_xlfn.XLOOKUP(Tabel1[[#This Row],[NLSfB]],OpnameTabel[NL-SfB],OpnameTabel[Omschrijving],"",0,1)</f>
        <v>Elektrische boiler</v>
      </c>
      <c r="I391" s="32" t="str">
        <f>_xlfn.XLOOKUP(Tabel1[[#This Row],[NLSfB]],OpnameTabel[NL-SfB],OpnameTabel[Categorie],"",0,1)</f>
        <v>Water</v>
      </c>
      <c r="J391" s="32" t="s">
        <v>104</v>
      </c>
      <c r="L391" s="32">
        <v>1</v>
      </c>
      <c r="M391" s="32">
        <v>1985</v>
      </c>
      <c r="N391" s="32" t="s">
        <v>81</v>
      </c>
      <c r="O391" s="32" t="s">
        <v>845</v>
      </c>
      <c r="P391" s="32" t="str">
        <f>_xlfn.XLOOKUP(Tabel1[[#This Row],[NLSfB]],OpnameTabel[NL-SfB],OpnameTabel[Kenmerkvraag 4],"",0,1)&amp;""</f>
        <v>Inhoud [L]</v>
      </c>
      <c r="Q391" s="33">
        <v>120</v>
      </c>
      <c r="R391" s="33" t="str">
        <f>_xlfn.XLOOKUP(Tabel1[[#This Row],[NLSfB]],OpnameTabel[NL-SfB],OpnameTabel[Kenmerkvraag 5],"",0,1)&amp;""</f>
        <v>Vermogen [kW]</v>
      </c>
      <c r="S391" s="33">
        <v>3.25</v>
      </c>
      <c r="T391" s="33" t="str">
        <f>_xlfn.XLOOKUP(Tabel1[[#This Row],[NLSfB]],OpnameTabel[NL-SfB],OpnameTabel[Kenmerkvraag 6],"",0,1)&amp;""</f>
        <v/>
      </c>
      <c r="V391" s="33" t="str">
        <f>_xlfn.XLOOKUP(Tabel1[[#This Row],[NLSfB]],OpnameTabel[NL-SfB],OpnameTabel[Kenmerkvraag 7],"",0,1)&amp;""</f>
        <v/>
      </c>
      <c r="X391" s="33" t="str">
        <f>_xlfn.XLOOKUP(Tabel1[[#This Row],[NLSfB]],OpnameTabel[NL-SfB],OpnameTabel[Kenmerkvraag 8],"",0,1)&amp;""</f>
        <v/>
      </c>
      <c r="Z391" s="33" t="str">
        <f>_xlfn.XLOOKUP(Tabel1[[#This Row],[NLSfB]],OpnameTabel[NL-SfB],OpnameTabel[Kenmerkvraag 9],"",0,1)&amp;""</f>
        <v/>
      </c>
      <c r="AB391" s="33" t="str">
        <f>_xlfn.XLOOKUP(Tabel1[[#This Row],[NLSfB]],OpnameTabel[NL-SfB],OpnameTabel[Kenmerkvraag 10],"",0,1)&amp;""</f>
        <v/>
      </c>
      <c r="AD391" s="120" t="str">
        <f>_xlfn.XLOOKUP(Tabel1[[#This Row],[NLSfB]],OpnameTabel[NL-SfB],OpnameTabel[PPO1],"",0,1)&amp;""</f>
        <v>WTR030-A</v>
      </c>
      <c r="AE391" s="112">
        <f>IF((LEN(Tabel1[[#This Row],[PPO code 1]])&lt;1),"",_xlfn.XLOOKUP(Tabel1[[#This Row],[PPO code 1]],Activiteitenoverzicht[PO - code],Activiteitenoverzicht[Jaar- freq],0))</f>
        <v>1</v>
      </c>
      <c r="AF391" s="121"/>
      <c r="AG391" s="122" t="str">
        <f>_xlfn.XLOOKUP(Tabel1[[#This Row],[NLSfB]],OpnameTabel[NL-SfB],OpnameTabel[PPO2],"",0,1)&amp;""</f>
        <v/>
      </c>
      <c r="AH391" s="111" t="str">
        <f>IF((LEN(Tabel1[[#This Row],[PPO code 2]])&lt;1),"",_xlfn.XLOOKUP(Tabel1[[#This Row],[PPO code 2]],Activiteitenoverzicht[PO - code],Activiteitenoverzicht[Jaar- freq],0))</f>
        <v/>
      </c>
      <c r="AI391" s="121"/>
      <c r="AJ391" s="122" t="str">
        <f>_xlfn.XLOOKUP(Tabel1[[#This Row],[NLSfB]],OpnameTabel[NL-SfB],OpnameTabel[PPO3],"",0,1)&amp;""</f>
        <v/>
      </c>
      <c r="AK391" s="111" t="str">
        <f>IF((LEN(Tabel1[[#This Row],[PPO code 3]])&lt;1),"",_xlfn.XLOOKUP(Tabel1[[#This Row],[PPO code 3]],Activiteitenoverzicht[PO - code],Activiteitenoverzicht[Jaar- freq],0))</f>
        <v/>
      </c>
      <c r="AL391" s="121"/>
      <c r="AM391" s="122" t="str">
        <f>_xlfn.XLOOKUP(Tabel1[[#This Row],[NLSfB]],OpnameTabel[NL-SfB],OpnameTabel[PPO4],"",0,1)&amp;""</f>
        <v/>
      </c>
      <c r="AN391" s="111" t="str">
        <f>IF((LEN(Tabel1[[#This Row],[PPO code 4]])&lt;1),"",_xlfn.XLOOKUP(Tabel1[[#This Row],[PPO code 4]],Activiteitenoverzicht[PO - code],Activiteitenoverzicht[Jaar- freq],0))</f>
        <v/>
      </c>
      <c r="AO391" s="121"/>
      <c r="AP391" s="123">
        <f>IF(ISNUMBER(Tabel1[[#This Row],[Freq 1]]),Tabel1[[#This Row],[Freq 1]]*Tabel1[[#This Row],[Prijs 1]],0)</f>
        <v>0</v>
      </c>
      <c r="AQ391" s="124">
        <f>IF(ISNUMBER(Tabel1[[#This Row],[Freq 2]]),Tabel1[[#This Row],[Freq 2]]*Tabel1[[#This Row],[Prijs 2]],0)</f>
        <v>0</v>
      </c>
      <c r="AR391" s="124">
        <f>IF(ISNUMBER(Tabel1[[#This Row],[Freq 3]]),Tabel1[[#This Row],[Freq 3]]*Tabel1[[#This Row],[Prijs 3]],0)</f>
        <v>0</v>
      </c>
      <c r="AS391" s="124">
        <f>IF(ISNUMBER(Tabel1[[#This Row],[Freq 4]]),Tabel1[[#This Row],[Freq 4]]*Tabel1[[#This Row],[Prijs 4]],0)</f>
        <v>0</v>
      </c>
      <c r="AT391" s="125">
        <f>SUM(Tabel1[[#This Row],[Totaal 1]:[Totaal 4]])</f>
        <v>0</v>
      </c>
    </row>
    <row r="392" spans="1:46" ht="14.25" customHeight="1" x14ac:dyDescent="0.2">
      <c r="A392" s="113">
        <v>6</v>
      </c>
      <c r="B392" s="32" t="s">
        <v>877</v>
      </c>
      <c r="C392" s="111" t="s">
        <v>878</v>
      </c>
      <c r="D392" s="32" t="s">
        <v>70</v>
      </c>
      <c r="E392" s="32">
        <v>1669</v>
      </c>
      <c r="F392" s="32" t="s">
        <v>891</v>
      </c>
      <c r="G392" s="32" t="s">
        <v>84</v>
      </c>
      <c r="H392" s="112" t="str">
        <f>_xlfn.XLOOKUP(Tabel1[[#This Row],[NLSfB]],OpnameTabel[NL-SfB],OpnameTabel[Omschrijving],"",0,1)</f>
        <v>Brandblustoestel draagbaar</v>
      </c>
      <c r="I392" s="32" t="str">
        <f>_xlfn.XLOOKUP(Tabel1[[#This Row],[NLSfB]],OpnameTabel[NL-SfB],OpnameTabel[Categorie],"",0,1)</f>
        <v>Werktuigkundige brandveiligheid</v>
      </c>
      <c r="J392" s="32" t="s">
        <v>107</v>
      </c>
      <c r="L392" s="32">
        <v>1</v>
      </c>
      <c r="M392" s="32">
        <v>2016</v>
      </c>
      <c r="N392" s="32" t="s">
        <v>393</v>
      </c>
      <c r="O392" s="32" t="s">
        <v>77</v>
      </c>
      <c r="P392" s="32" t="str">
        <f>_xlfn.XLOOKUP(Tabel1[[#This Row],[NLSfB]],OpnameTabel[NL-SfB],OpnameTabel[Kenmerkvraag 4],"",0,1)&amp;""</f>
        <v>Blusmiddel</v>
      </c>
      <c r="Q392" s="33" t="s">
        <v>892</v>
      </c>
      <c r="R392" s="33" t="str">
        <f>_xlfn.XLOOKUP(Tabel1[[#This Row],[NLSfB]],OpnameTabel[NL-SfB],OpnameTabel[Kenmerkvraag 5],"",0,1)&amp;""</f>
        <v>Inhoud [kg]</v>
      </c>
      <c r="S392" s="33">
        <v>5</v>
      </c>
      <c r="T392" s="33" t="str">
        <f>_xlfn.XLOOKUP(Tabel1[[#This Row],[NLSfB]],OpnameTabel[NL-SfB],OpnameTabel[Kenmerkvraag 6],"",0,1)&amp;""</f>
        <v/>
      </c>
      <c r="V392" s="33" t="str">
        <f>_xlfn.XLOOKUP(Tabel1[[#This Row],[NLSfB]],OpnameTabel[NL-SfB],OpnameTabel[Kenmerkvraag 7],"",0,1)&amp;""</f>
        <v/>
      </c>
      <c r="X392" s="33" t="str">
        <f>_xlfn.XLOOKUP(Tabel1[[#This Row],[NLSfB]],OpnameTabel[NL-SfB],OpnameTabel[Kenmerkvraag 8],"",0,1)&amp;""</f>
        <v/>
      </c>
      <c r="Z392" s="33" t="str">
        <f>_xlfn.XLOOKUP(Tabel1[[#This Row],[NLSfB]],OpnameTabel[NL-SfB],OpnameTabel[Kenmerkvraag 9],"",0,1)&amp;""</f>
        <v/>
      </c>
      <c r="AB392" s="33" t="str">
        <f>_xlfn.XLOOKUP(Tabel1[[#This Row],[NLSfB]],OpnameTabel[NL-SfB],OpnameTabel[Kenmerkvraag 10],"",0,1)&amp;""</f>
        <v/>
      </c>
      <c r="AD392" s="120" t="str">
        <f>_xlfn.XLOOKUP(Tabel1[[#This Row],[NLSfB]],OpnameTabel[NL-SfB],OpnameTabel[PPO1],"",0,1)&amp;""</f>
        <v>BRND030-K</v>
      </c>
      <c r="AE392" s="112">
        <f>IF((LEN(Tabel1[[#This Row],[PPO code 1]])&lt;1),"",_xlfn.XLOOKUP(Tabel1[[#This Row],[PPO code 1]],Activiteitenoverzicht[PO - code],Activiteitenoverzicht[Jaar- freq],0))</f>
        <v>0.5</v>
      </c>
      <c r="AF392" s="121"/>
      <c r="AG392" s="122" t="str">
        <f>_xlfn.XLOOKUP(Tabel1[[#This Row],[NLSfB]],OpnameTabel[NL-SfB],OpnameTabel[PPO2],"",0,1)&amp;""</f>
        <v/>
      </c>
      <c r="AH392" s="111" t="str">
        <f>IF((LEN(Tabel1[[#This Row],[PPO code 2]])&lt;1),"",_xlfn.XLOOKUP(Tabel1[[#This Row],[PPO code 2]],Activiteitenoverzicht[PO - code],Activiteitenoverzicht[Jaar- freq],0))</f>
        <v/>
      </c>
      <c r="AI392" s="121"/>
      <c r="AJ392" s="122" t="str">
        <f>_xlfn.XLOOKUP(Tabel1[[#This Row],[NLSfB]],OpnameTabel[NL-SfB],OpnameTabel[PPO3],"",0,1)&amp;""</f>
        <v/>
      </c>
      <c r="AK392" s="111" t="str">
        <f>IF((LEN(Tabel1[[#This Row],[PPO code 3]])&lt;1),"",_xlfn.XLOOKUP(Tabel1[[#This Row],[PPO code 3]],Activiteitenoverzicht[PO - code],Activiteitenoverzicht[Jaar- freq],0))</f>
        <v/>
      </c>
      <c r="AL392" s="121"/>
      <c r="AM392" s="122" t="str">
        <f>_xlfn.XLOOKUP(Tabel1[[#This Row],[NLSfB]],OpnameTabel[NL-SfB],OpnameTabel[PPO4],"",0,1)&amp;""</f>
        <v/>
      </c>
      <c r="AN392" s="111" t="str">
        <f>IF((LEN(Tabel1[[#This Row],[PPO code 4]])&lt;1),"",_xlfn.XLOOKUP(Tabel1[[#This Row],[PPO code 4]],Activiteitenoverzicht[PO - code],Activiteitenoverzicht[Jaar- freq],0))</f>
        <v/>
      </c>
      <c r="AO392" s="121"/>
      <c r="AP392" s="123">
        <f>IF(ISNUMBER(Tabel1[[#This Row],[Freq 1]]),Tabel1[[#This Row],[Freq 1]]*Tabel1[[#This Row],[Prijs 1]],0)</f>
        <v>0</v>
      </c>
      <c r="AQ392" s="124">
        <f>IF(ISNUMBER(Tabel1[[#This Row],[Freq 2]]),Tabel1[[#This Row],[Freq 2]]*Tabel1[[#This Row],[Prijs 2]],0)</f>
        <v>0</v>
      </c>
      <c r="AR392" s="124">
        <f>IF(ISNUMBER(Tabel1[[#This Row],[Freq 3]]),Tabel1[[#This Row],[Freq 3]]*Tabel1[[#This Row],[Prijs 3]],0)</f>
        <v>0</v>
      </c>
      <c r="AS392" s="124">
        <f>IF(ISNUMBER(Tabel1[[#This Row],[Freq 4]]),Tabel1[[#This Row],[Freq 4]]*Tabel1[[#This Row],[Prijs 4]],0)</f>
        <v>0</v>
      </c>
      <c r="AT392" s="125">
        <f>SUM(Tabel1[[#This Row],[Totaal 1]:[Totaal 4]])</f>
        <v>0</v>
      </c>
    </row>
    <row r="393" spans="1:46" ht="14.25" customHeight="1" x14ac:dyDescent="0.2">
      <c r="A393" s="113">
        <v>6</v>
      </c>
      <c r="B393" s="32" t="s">
        <v>877</v>
      </c>
      <c r="C393" s="111" t="s">
        <v>878</v>
      </c>
      <c r="D393" s="32" t="s">
        <v>70</v>
      </c>
      <c r="E393" s="32">
        <v>1669</v>
      </c>
      <c r="F393" s="32" t="s">
        <v>893</v>
      </c>
      <c r="G393" s="32" t="s">
        <v>84</v>
      </c>
      <c r="H393" s="112" t="str">
        <f>_xlfn.XLOOKUP(Tabel1[[#This Row],[NLSfB]],OpnameTabel[NL-SfB],OpnameTabel[Omschrijving],"",0,1)</f>
        <v>Brandblustoestel draagbaar</v>
      </c>
      <c r="I393" s="32" t="str">
        <f>_xlfn.XLOOKUP(Tabel1[[#This Row],[NLSfB]],OpnameTabel[NL-SfB],OpnameTabel[Categorie],"",0,1)</f>
        <v>Werktuigkundige brandveiligheid</v>
      </c>
      <c r="J393" s="32" t="s">
        <v>107</v>
      </c>
      <c r="L393" s="32">
        <v>3</v>
      </c>
      <c r="M393" s="32">
        <v>2016</v>
      </c>
      <c r="N393" s="32" t="s">
        <v>393</v>
      </c>
      <c r="O393" s="32" t="s">
        <v>77</v>
      </c>
      <c r="P393" s="32" t="str">
        <f>_xlfn.XLOOKUP(Tabel1[[#This Row],[NLSfB]],OpnameTabel[NL-SfB],OpnameTabel[Kenmerkvraag 4],"",0,1)&amp;""</f>
        <v>Blusmiddel</v>
      </c>
      <c r="Q393" s="33" t="s">
        <v>89</v>
      </c>
      <c r="R393" s="33" t="str">
        <f>_xlfn.XLOOKUP(Tabel1[[#This Row],[NLSfB]],OpnameTabel[NL-SfB],OpnameTabel[Kenmerkvraag 5],"",0,1)&amp;""</f>
        <v>Inhoud [kg]</v>
      </c>
      <c r="S393" s="33">
        <v>6</v>
      </c>
      <c r="T393" s="33" t="str">
        <f>_xlfn.XLOOKUP(Tabel1[[#This Row],[NLSfB]],OpnameTabel[NL-SfB],OpnameTabel[Kenmerkvraag 6],"",0,1)&amp;""</f>
        <v/>
      </c>
      <c r="V393" s="33" t="str">
        <f>_xlfn.XLOOKUP(Tabel1[[#This Row],[NLSfB]],OpnameTabel[NL-SfB],OpnameTabel[Kenmerkvraag 7],"",0,1)&amp;""</f>
        <v/>
      </c>
      <c r="X393" s="33" t="str">
        <f>_xlfn.XLOOKUP(Tabel1[[#This Row],[NLSfB]],OpnameTabel[NL-SfB],OpnameTabel[Kenmerkvraag 8],"",0,1)&amp;""</f>
        <v/>
      </c>
      <c r="Z393" s="33" t="str">
        <f>_xlfn.XLOOKUP(Tabel1[[#This Row],[NLSfB]],OpnameTabel[NL-SfB],OpnameTabel[Kenmerkvraag 9],"",0,1)&amp;""</f>
        <v/>
      </c>
      <c r="AB393" s="33" t="str">
        <f>_xlfn.XLOOKUP(Tabel1[[#This Row],[NLSfB]],OpnameTabel[NL-SfB],OpnameTabel[Kenmerkvraag 10],"",0,1)&amp;""</f>
        <v/>
      </c>
      <c r="AD393" s="120" t="str">
        <f>_xlfn.XLOOKUP(Tabel1[[#This Row],[NLSfB]],OpnameTabel[NL-SfB],OpnameTabel[PPO1],"",0,1)&amp;""</f>
        <v>BRND030-K</v>
      </c>
      <c r="AE393" s="112">
        <f>IF((LEN(Tabel1[[#This Row],[PPO code 1]])&lt;1),"",_xlfn.XLOOKUP(Tabel1[[#This Row],[PPO code 1]],Activiteitenoverzicht[PO - code],Activiteitenoverzicht[Jaar- freq],0))</f>
        <v>0.5</v>
      </c>
      <c r="AF393" s="121"/>
      <c r="AG393" s="122" t="str">
        <f>_xlfn.XLOOKUP(Tabel1[[#This Row],[NLSfB]],OpnameTabel[NL-SfB],OpnameTabel[PPO2],"",0,1)&amp;""</f>
        <v/>
      </c>
      <c r="AH393" s="111" t="str">
        <f>IF((LEN(Tabel1[[#This Row],[PPO code 2]])&lt;1),"",_xlfn.XLOOKUP(Tabel1[[#This Row],[PPO code 2]],Activiteitenoverzicht[PO - code],Activiteitenoverzicht[Jaar- freq],0))</f>
        <v/>
      </c>
      <c r="AI393" s="121"/>
      <c r="AJ393" s="122" t="str">
        <f>_xlfn.XLOOKUP(Tabel1[[#This Row],[NLSfB]],OpnameTabel[NL-SfB],OpnameTabel[PPO3],"",0,1)&amp;""</f>
        <v/>
      </c>
      <c r="AK393" s="111" t="str">
        <f>IF((LEN(Tabel1[[#This Row],[PPO code 3]])&lt;1),"",_xlfn.XLOOKUP(Tabel1[[#This Row],[PPO code 3]],Activiteitenoverzicht[PO - code],Activiteitenoverzicht[Jaar- freq],0))</f>
        <v/>
      </c>
      <c r="AL393" s="121"/>
      <c r="AM393" s="122" t="str">
        <f>_xlfn.XLOOKUP(Tabel1[[#This Row],[NLSfB]],OpnameTabel[NL-SfB],OpnameTabel[PPO4],"",0,1)&amp;""</f>
        <v/>
      </c>
      <c r="AN393" s="111" t="str">
        <f>IF((LEN(Tabel1[[#This Row],[PPO code 4]])&lt;1),"",_xlfn.XLOOKUP(Tabel1[[#This Row],[PPO code 4]],Activiteitenoverzicht[PO - code],Activiteitenoverzicht[Jaar- freq],0))</f>
        <v/>
      </c>
      <c r="AO393" s="121"/>
      <c r="AP393" s="123">
        <f>IF(ISNUMBER(Tabel1[[#This Row],[Freq 1]]),Tabel1[[#This Row],[Freq 1]]*Tabel1[[#This Row],[Prijs 1]],0)</f>
        <v>0</v>
      </c>
      <c r="AQ393" s="124">
        <f>IF(ISNUMBER(Tabel1[[#This Row],[Freq 2]]),Tabel1[[#This Row],[Freq 2]]*Tabel1[[#This Row],[Prijs 2]],0)</f>
        <v>0</v>
      </c>
      <c r="AR393" s="124">
        <f>IF(ISNUMBER(Tabel1[[#This Row],[Freq 3]]),Tabel1[[#This Row],[Freq 3]]*Tabel1[[#This Row],[Prijs 3]],0)</f>
        <v>0</v>
      </c>
      <c r="AS393" s="124">
        <f>IF(ISNUMBER(Tabel1[[#This Row],[Freq 4]]),Tabel1[[#This Row],[Freq 4]]*Tabel1[[#This Row],[Prijs 4]],0)</f>
        <v>0</v>
      </c>
      <c r="AT393" s="125">
        <f>SUM(Tabel1[[#This Row],[Totaal 1]:[Totaal 4]])</f>
        <v>0</v>
      </c>
    </row>
    <row r="394" spans="1:46" ht="14.25" customHeight="1" x14ac:dyDescent="0.2">
      <c r="A394" s="113">
        <v>6</v>
      </c>
      <c r="B394" s="32" t="s">
        <v>877</v>
      </c>
      <c r="C394" s="111" t="s">
        <v>878</v>
      </c>
      <c r="D394" s="32" t="s">
        <v>70</v>
      </c>
      <c r="E394" s="32">
        <v>1669</v>
      </c>
      <c r="F394" s="32" t="s">
        <v>894</v>
      </c>
      <c r="G394" s="32" t="s">
        <v>122</v>
      </c>
      <c r="H394" s="112" t="str">
        <f>_xlfn.XLOOKUP(Tabel1[[#This Row],[NLSfB]],OpnameTabel[NL-SfB],OpnameTabel[Omschrijving],"",0,1)</f>
        <v>(Hoofd)verdeelinrichting (groepenkast)</v>
      </c>
      <c r="I394" s="32" t="str">
        <f>_xlfn.XLOOKUP(Tabel1[[#This Row],[NLSfB]],OpnameTabel[NL-SfB],OpnameTabel[Categorie],"",0,1)</f>
        <v>Centrale elektrotechnische voorzieningen</v>
      </c>
      <c r="J394" s="32" t="s">
        <v>739</v>
      </c>
      <c r="L394" s="32">
        <v>1</v>
      </c>
      <c r="M394" s="32">
        <v>2000</v>
      </c>
      <c r="N394" s="32" t="s">
        <v>127</v>
      </c>
      <c r="O394" s="32" t="s">
        <v>124</v>
      </c>
      <c r="P394" s="32" t="str">
        <f>_xlfn.XLOOKUP(Tabel1[[#This Row],[NLSfB]],OpnameTabel[NL-SfB],OpnameTabel[Kenmerkvraag 4],"",0,1)&amp;""</f>
        <v>Inom [A]</v>
      </c>
      <c r="Q394" s="33">
        <v>40</v>
      </c>
      <c r="R394" s="33" t="str">
        <f>_xlfn.XLOOKUP(Tabel1[[#This Row],[NLSfB]],OpnameTabel[NL-SfB],OpnameTabel[Kenmerkvraag 5],"",0,1)&amp;""</f>
        <v>Lichtgroepen [stuks]</v>
      </c>
      <c r="S394" s="33">
        <v>12</v>
      </c>
      <c r="T394" s="33" t="str">
        <f>_xlfn.XLOOKUP(Tabel1[[#This Row],[NLSfB]],OpnameTabel[NL-SfB],OpnameTabel[Kenmerkvraag 6],"",0,1)&amp;""</f>
        <v>Krachtgroepen [stuks]</v>
      </c>
      <c r="U394" s="33" t="s">
        <v>77</v>
      </c>
      <c r="V394" s="33" t="str">
        <f>_xlfn.XLOOKUP(Tabel1[[#This Row],[NLSfB]],OpnameTabel[NL-SfB],OpnameTabel[Kenmerkvraag 7],"",0,1)&amp;""</f>
        <v>Groepen acht. aardlek [stuks]</v>
      </c>
      <c r="W394" s="33">
        <v>3</v>
      </c>
      <c r="X394" s="33" t="str">
        <f>_xlfn.XLOOKUP(Tabel1[[#This Row],[NLSfB]],OpnameTabel[NL-SfB],OpnameTabel[Kenmerkvraag 8],"",0,1)&amp;""</f>
        <v>Overspanningsbeveiliging</v>
      </c>
      <c r="Y394" s="33" t="s">
        <v>77</v>
      </c>
      <c r="Z394" s="33" t="str">
        <f>_xlfn.XLOOKUP(Tabel1[[#This Row],[NLSfB]],OpnameTabel[NL-SfB],OpnameTabel[Kenmerkvraag 9],"",0,1)&amp;""</f>
        <v/>
      </c>
      <c r="AB394" s="33" t="str">
        <f>_xlfn.XLOOKUP(Tabel1[[#This Row],[NLSfB]],OpnameTabel[NL-SfB],OpnameTabel[Kenmerkvraag 10],"",0,1)&amp;""</f>
        <v/>
      </c>
      <c r="AD394" s="120" t="str">
        <f>_xlfn.XLOOKUP(Tabel1[[#This Row],[NLSfB]],OpnameTabel[NL-SfB],OpnameTabel[PPO1],"",0,1)&amp;""</f>
        <v>E030-A</v>
      </c>
      <c r="AE394" s="112">
        <f>IF((LEN(Tabel1[[#This Row],[PPO code 1]])&lt;1),"",_xlfn.XLOOKUP(Tabel1[[#This Row],[PPO code 1]],Activiteitenoverzicht[PO - code],Activiteitenoverzicht[Jaar- freq],0))</f>
        <v>0.2</v>
      </c>
      <c r="AF394" s="121"/>
      <c r="AG394" s="122" t="str">
        <f>_xlfn.XLOOKUP(Tabel1[[#This Row],[NLSfB]],OpnameTabel[NL-SfB],OpnameTabel[PPO2],"",0,1)&amp;""</f>
        <v>E160-A</v>
      </c>
      <c r="AH394" s="111">
        <f>IF((LEN(Tabel1[[#This Row],[PPO code 2]])&lt;1),"",_xlfn.XLOOKUP(Tabel1[[#This Row],[PPO code 2]],Activiteitenoverzicht[PO - code],Activiteitenoverzicht[Jaar- freq],0))</f>
        <v>1</v>
      </c>
      <c r="AI394" s="121"/>
      <c r="AJ394" s="122" t="str">
        <f>_xlfn.XLOOKUP(Tabel1[[#This Row],[NLSfB]],OpnameTabel[NL-SfB],OpnameTabel[PPO3],"",0,1)&amp;""</f>
        <v>E170-A</v>
      </c>
      <c r="AK394" s="111">
        <f>IF((LEN(Tabel1[[#This Row],[PPO code 3]])&lt;1),"",_xlfn.XLOOKUP(Tabel1[[#This Row],[PPO code 3]],Activiteitenoverzicht[PO - code],Activiteitenoverzicht[Jaar- freq],0))</f>
        <v>1</v>
      </c>
      <c r="AL394" s="121"/>
      <c r="AM394" s="122" t="str">
        <f>_xlfn.XLOOKUP(Tabel1[[#This Row],[NLSfB]],OpnameTabel[NL-SfB],OpnameTabel[PPO4],"",0,1)&amp;""</f>
        <v/>
      </c>
      <c r="AN394" s="111" t="str">
        <f>IF((LEN(Tabel1[[#This Row],[PPO code 4]])&lt;1),"",_xlfn.XLOOKUP(Tabel1[[#This Row],[PPO code 4]],Activiteitenoverzicht[PO - code],Activiteitenoverzicht[Jaar- freq],0))</f>
        <v/>
      </c>
      <c r="AO394" s="121"/>
      <c r="AP394" s="123">
        <f>IF(ISNUMBER(Tabel1[[#This Row],[Freq 1]]),Tabel1[[#This Row],[Freq 1]]*Tabel1[[#This Row],[Prijs 1]],0)</f>
        <v>0</v>
      </c>
      <c r="AQ394" s="124">
        <f>IF(ISNUMBER(Tabel1[[#This Row],[Freq 2]]),Tabel1[[#This Row],[Freq 2]]*Tabel1[[#This Row],[Prijs 2]],0)</f>
        <v>0</v>
      </c>
      <c r="AR394" s="124">
        <f>IF(ISNUMBER(Tabel1[[#This Row],[Freq 3]]),Tabel1[[#This Row],[Freq 3]]*Tabel1[[#This Row],[Prijs 3]],0)</f>
        <v>0</v>
      </c>
      <c r="AS394" s="124">
        <f>IF(ISNUMBER(Tabel1[[#This Row],[Freq 4]]),Tabel1[[#This Row],[Freq 4]]*Tabel1[[#This Row],[Prijs 4]],0)</f>
        <v>0</v>
      </c>
      <c r="AT394" s="125">
        <f>SUM(Tabel1[[#This Row],[Totaal 1]:[Totaal 4]])</f>
        <v>0</v>
      </c>
    </row>
    <row r="395" spans="1:46" ht="14.25" customHeight="1" x14ac:dyDescent="0.2">
      <c r="A395" s="113">
        <v>6</v>
      </c>
      <c r="B395" s="32" t="s">
        <v>877</v>
      </c>
      <c r="C395" s="111" t="s">
        <v>878</v>
      </c>
      <c r="D395" s="32" t="s">
        <v>70</v>
      </c>
      <c r="E395" s="32">
        <v>1669</v>
      </c>
      <c r="F395" s="32" t="s">
        <v>895</v>
      </c>
      <c r="G395" s="32" t="s">
        <v>122</v>
      </c>
      <c r="H395" s="112" t="str">
        <f>_xlfn.XLOOKUP(Tabel1[[#This Row],[NLSfB]],OpnameTabel[NL-SfB],OpnameTabel[Omschrijving],"",0,1)</f>
        <v>(Hoofd)verdeelinrichting (groepenkast)</v>
      </c>
      <c r="I395" s="32" t="str">
        <f>_xlfn.XLOOKUP(Tabel1[[#This Row],[NLSfB]],OpnameTabel[NL-SfB],OpnameTabel[Categorie],"",0,1)</f>
        <v>Centrale elektrotechnische voorzieningen</v>
      </c>
      <c r="J395" s="32" t="s">
        <v>739</v>
      </c>
      <c r="L395" s="32">
        <v>1</v>
      </c>
      <c r="M395" s="32">
        <v>2000</v>
      </c>
      <c r="N395" s="32" t="s">
        <v>127</v>
      </c>
      <c r="O395" s="32" t="s">
        <v>124</v>
      </c>
      <c r="P395" s="32" t="str">
        <f>_xlfn.XLOOKUP(Tabel1[[#This Row],[NLSfB]],OpnameTabel[NL-SfB],OpnameTabel[Kenmerkvraag 4],"",0,1)&amp;""</f>
        <v>Inom [A]</v>
      </c>
      <c r="Q395" s="33">
        <v>40</v>
      </c>
      <c r="R395" s="33" t="str">
        <f>_xlfn.XLOOKUP(Tabel1[[#This Row],[NLSfB]],OpnameTabel[NL-SfB],OpnameTabel[Kenmerkvraag 5],"",0,1)&amp;""</f>
        <v>Lichtgroepen [stuks]</v>
      </c>
      <c r="S395" s="33">
        <v>1</v>
      </c>
      <c r="T395" s="33" t="str">
        <f>_xlfn.XLOOKUP(Tabel1[[#This Row],[NLSfB]],OpnameTabel[NL-SfB],OpnameTabel[Kenmerkvraag 6],"",0,1)&amp;""</f>
        <v>Krachtgroepen [stuks]</v>
      </c>
      <c r="U395" s="33">
        <v>1</v>
      </c>
      <c r="V395" s="33" t="str">
        <f>_xlfn.XLOOKUP(Tabel1[[#This Row],[NLSfB]],OpnameTabel[NL-SfB],OpnameTabel[Kenmerkvraag 7],"",0,1)&amp;""</f>
        <v>Groepen acht. aardlek [stuks]</v>
      </c>
      <c r="W395" s="33">
        <v>6</v>
      </c>
      <c r="X395" s="33" t="str">
        <f>_xlfn.XLOOKUP(Tabel1[[#This Row],[NLSfB]],OpnameTabel[NL-SfB],OpnameTabel[Kenmerkvraag 8],"",0,1)&amp;""</f>
        <v>Overspanningsbeveiliging</v>
      </c>
      <c r="Y395" s="33" t="s">
        <v>77</v>
      </c>
      <c r="Z395" s="33" t="str">
        <f>_xlfn.XLOOKUP(Tabel1[[#This Row],[NLSfB]],OpnameTabel[NL-SfB],OpnameTabel[Kenmerkvraag 9],"",0,1)&amp;""</f>
        <v/>
      </c>
      <c r="AB395" s="33" t="str">
        <f>_xlfn.XLOOKUP(Tabel1[[#This Row],[NLSfB]],OpnameTabel[NL-SfB],OpnameTabel[Kenmerkvraag 10],"",0,1)&amp;""</f>
        <v/>
      </c>
      <c r="AD395" s="120" t="str">
        <f>_xlfn.XLOOKUP(Tabel1[[#This Row],[NLSfB]],OpnameTabel[NL-SfB],OpnameTabel[PPO1],"",0,1)&amp;""</f>
        <v>E030-A</v>
      </c>
      <c r="AE395" s="112">
        <f>IF((LEN(Tabel1[[#This Row],[PPO code 1]])&lt;1),"",_xlfn.XLOOKUP(Tabel1[[#This Row],[PPO code 1]],Activiteitenoverzicht[PO - code],Activiteitenoverzicht[Jaar- freq],0))</f>
        <v>0.2</v>
      </c>
      <c r="AF395" s="121"/>
      <c r="AG395" s="122" t="str">
        <f>_xlfn.XLOOKUP(Tabel1[[#This Row],[NLSfB]],OpnameTabel[NL-SfB],OpnameTabel[PPO2],"",0,1)&amp;""</f>
        <v>E160-A</v>
      </c>
      <c r="AH395" s="111">
        <f>IF((LEN(Tabel1[[#This Row],[PPO code 2]])&lt;1),"",_xlfn.XLOOKUP(Tabel1[[#This Row],[PPO code 2]],Activiteitenoverzicht[PO - code],Activiteitenoverzicht[Jaar- freq],0))</f>
        <v>1</v>
      </c>
      <c r="AI395" s="121"/>
      <c r="AJ395" s="122" t="str">
        <f>_xlfn.XLOOKUP(Tabel1[[#This Row],[NLSfB]],OpnameTabel[NL-SfB],OpnameTabel[PPO3],"",0,1)&amp;""</f>
        <v>E170-A</v>
      </c>
      <c r="AK395" s="111">
        <f>IF((LEN(Tabel1[[#This Row],[PPO code 3]])&lt;1),"",_xlfn.XLOOKUP(Tabel1[[#This Row],[PPO code 3]],Activiteitenoverzicht[PO - code],Activiteitenoverzicht[Jaar- freq],0))</f>
        <v>1</v>
      </c>
      <c r="AL395" s="121"/>
      <c r="AM395" s="122" t="str">
        <f>_xlfn.XLOOKUP(Tabel1[[#This Row],[NLSfB]],OpnameTabel[NL-SfB],OpnameTabel[PPO4],"",0,1)&amp;""</f>
        <v/>
      </c>
      <c r="AN395" s="111" t="str">
        <f>IF((LEN(Tabel1[[#This Row],[PPO code 4]])&lt;1),"",_xlfn.XLOOKUP(Tabel1[[#This Row],[PPO code 4]],Activiteitenoverzicht[PO - code],Activiteitenoverzicht[Jaar- freq],0))</f>
        <v/>
      </c>
      <c r="AO395" s="121"/>
      <c r="AP395" s="123">
        <f>IF(ISNUMBER(Tabel1[[#This Row],[Freq 1]]),Tabel1[[#This Row],[Freq 1]]*Tabel1[[#This Row],[Prijs 1]],0)</f>
        <v>0</v>
      </c>
      <c r="AQ395" s="124">
        <f>IF(ISNUMBER(Tabel1[[#This Row],[Freq 2]]),Tabel1[[#This Row],[Freq 2]]*Tabel1[[#This Row],[Prijs 2]],0)</f>
        <v>0</v>
      </c>
      <c r="AR395" s="124">
        <f>IF(ISNUMBER(Tabel1[[#This Row],[Freq 3]]),Tabel1[[#This Row],[Freq 3]]*Tabel1[[#This Row],[Prijs 3]],0)</f>
        <v>0</v>
      </c>
      <c r="AS395" s="124">
        <f>IF(ISNUMBER(Tabel1[[#This Row],[Freq 4]]),Tabel1[[#This Row],[Freq 4]]*Tabel1[[#This Row],[Prijs 4]],0)</f>
        <v>0</v>
      </c>
      <c r="AT395" s="125">
        <f>SUM(Tabel1[[#This Row],[Totaal 1]:[Totaal 4]])</f>
        <v>0</v>
      </c>
    </row>
    <row r="396" spans="1:46" ht="14.25" customHeight="1" x14ac:dyDescent="0.2">
      <c r="A396" s="113">
        <v>6</v>
      </c>
      <c r="B396" s="32" t="s">
        <v>877</v>
      </c>
      <c r="C396" s="111" t="s">
        <v>878</v>
      </c>
      <c r="D396" s="32" t="s">
        <v>70</v>
      </c>
      <c r="E396" s="32">
        <v>1669</v>
      </c>
      <c r="F396" s="32" t="s">
        <v>896</v>
      </c>
      <c r="G396" s="32" t="s">
        <v>122</v>
      </c>
      <c r="H396" s="112" t="str">
        <f>_xlfn.XLOOKUP(Tabel1[[#This Row],[NLSfB]],OpnameTabel[NL-SfB],OpnameTabel[Omschrijving],"",0,1)</f>
        <v>(Hoofd)verdeelinrichting (groepenkast)</v>
      </c>
      <c r="I396" s="32" t="str">
        <f>_xlfn.XLOOKUP(Tabel1[[#This Row],[NLSfB]],OpnameTabel[NL-SfB],OpnameTabel[Categorie],"",0,1)</f>
        <v>Centrale elektrotechnische voorzieningen</v>
      </c>
      <c r="J396" s="32" t="s">
        <v>739</v>
      </c>
      <c r="L396" s="32">
        <v>1</v>
      </c>
      <c r="M396" s="32">
        <v>2000</v>
      </c>
      <c r="N396" s="32" t="s">
        <v>127</v>
      </c>
      <c r="O396" s="32" t="s">
        <v>124</v>
      </c>
      <c r="P396" s="32" t="str">
        <f>_xlfn.XLOOKUP(Tabel1[[#This Row],[NLSfB]],OpnameTabel[NL-SfB],OpnameTabel[Kenmerkvraag 4],"",0,1)&amp;""</f>
        <v>Inom [A]</v>
      </c>
      <c r="Q396" s="33">
        <v>63</v>
      </c>
      <c r="R396" s="33" t="str">
        <f>_xlfn.XLOOKUP(Tabel1[[#This Row],[NLSfB]],OpnameTabel[NL-SfB],OpnameTabel[Kenmerkvraag 5],"",0,1)&amp;""</f>
        <v>Lichtgroepen [stuks]</v>
      </c>
      <c r="S396" s="33">
        <v>15</v>
      </c>
      <c r="T396" s="33" t="str">
        <f>_xlfn.XLOOKUP(Tabel1[[#This Row],[NLSfB]],OpnameTabel[NL-SfB],OpnameTabel[Kenmerkvraag 6],"",0,1)&amp;""</f>
        <v>Krachtgroepen [stuks]</v>
      </c>
      <c r="U396" s="33">
        <v>4</v>
      </c>
      <c r="V396" s="33" t="str">
        <f>_xlfn.XLOOKUP(Tabel1[[#This Row],[NLSfB]],OpnameTabel[NL-SfB],OpnameTabel[Kenmerkvraag 7],"",0,1)&amp;""</f>
        <v>Groepen acht. aardlek [stuks]</v>
      </c>
      <c r="W396" s="33">
        <v>3</v>
      </c>
      <c r="X396" s="33" t="str">
        <f>_xlfn.XLOOKUP(Tabel1[[#This Row],[NLSfB]],OpnameTabel[NL-SfB],OpnameTabel[Kenmerkvraag 8],"",0,1)&amp;""</f>
        <v>Overspanningsbeveiliging</v>
      </c>
      <c r="Y396" s="33" t="s">
        <v>77</v>
      </c>
      <c r="Z396" s="33" t="str">
        <f>_xlfn.XLOOKUP(Tabel1[[#This Row],[NLSfB]],OpnameTabel[NL-SfB],OpnameTabel[Kenmerkvraag 9],"",0,1)&amp;""</f>
        <v/>
      </c>
      <c r="AB396" s="33" t="str">
        <f>_xlfn.XLOOKUP(Tabel1[[#This Row],[NLSfB]],OpnameTabel[NL-SfB],OpnameTabel[Kenmerkvraag 10],"",0,1)&amp;""</f>
        <v/>
      </c>
      <c r="AD396" s="120" t="str">
        <f>_xlfn.XLOOKUP(Tabel1[[#This Row],[NLSfB]],OpnameTabel[NL-SfB],OpnameTabel[PPO1],"",0,1)&amp;""</f>
        <v>E030-A</v>
      </c>
      <c r="AE396" s="112">
        <f>IF((LEN(Tabel1[[#This Row],[PPO code 1]])&lt;1),"",_xlfn.XLOOKUP(Tabel1[[#This Row],[PPO code 1]],Activiteitenoverzicht[PO - code],Activiteitenoverzicht[Jaar- freq],0))</f>
        <v>0.2</v>
      </c>
      <c r="AF396" s="121"/>
      <c r="AG396" s="122" t="str">
        <f>_xlfn.XLOOKUP(Tabel1[[#This Row],[NLSfB]],OpnameTabel[NL-SfB],OpnameTabel[PPO2],"",0,1)&amp;""</f>
        <v>E160-A</v>
      </c>
      <c r="AH396" s="111">
        <f>IF((LEN(Tabel1[[#This Row],[PPO code 2]])&lt;1),"",_xlfn.XLOOKUP(Tabel1[[#This Row],[PPO code 2]],Activiteitenoverzicht[PO - code],Activiteitenoverzicht[Jaar- freq],0))</f>
        <v>1</v>
      </c>
      <c r="AI396" s="121"/>
      <c r="AJ396" s="122" t="str">
        <f>_xlfn.XLOOKUP(Tabel1[[#This Row],[NLSfB]],OpnameTabel[NL-SfB],OpnameTabel[PPO3],"",0,1)&amp;""</f>
        <v>E170-A</v>
      </c>
      <c r="AK396" s="111">
        <f>IF((LEN(Tabel1[[#This Row],[PPO code 3]])&lt;1),"",_xlfn.XLOOKUP(Tabel1[[#This Row],[PPO code 3]],Activiteitenoverzicht[PO - code],Activiteitenoverzicht[Jaar- freq],0))</f>
        <v>1</v>
      </c>
      <c r="AL396" s="121"/>
      <c r="AM396" s="122" t="str">
        <f>_xlfn.XLOOKUP(Tabel1[[#This Row],[NLSfB]],OpnameTabel[NL-SfB],OpnameTabel[PPO4],"",0,1)&amp;""</f>
        <v/>
      </c>
      <c r="AN396" s="111" t="str">
        <f>IF((LEN(Tabel1[[#This Row],[PPO code 4]])&lt;1),"",_xlfn.XLOOKUP(Tabel1[[#This Row],[PPO code 4]],Activiteitenoverzicht[PO - code],Activiteitenoverzicht[Jaar- freq],0))</f>
        <v/>
      </c>
      <c r="AO396" s="121"/>
      <c r="AP396" s="123">
        <f>IF(ISNUMBER(Tabel1[[#This Row],[Freq 1]]),Tabel1[[#This Row],[Freq 1]]*Tabel1[[#This Row],[Prijs 1]],0)</f>
        <v>0</v>
      </c>
      <c r="AQ396" s="124">
        <f>IF(ISNUMBER(Tabel1[[#This Row],[Freq 2]]),Tabel1[[#This Row],[Freq 2]]*Tabel1[[#This Row],[Prijs 2]],0)</f>
        <v>0</v>
      </c>
      <c r="AR396" s="124">
        <f>IF(ISNUMBER(Tabel1[[#This Row],[Freq 3]]),Tabel1[[#This Row],[Freq 3]]*Tabel1[[#This Row],[Prijs 3]],0)</f>
        <v>0</v>
      </c>
      <c r="AS396" s="124">
        <f>IF(ISNUMBER(Tabel1[[#This Row],[Freq 4]]),Tabel1[[#This Row],[Freq 4]]*Tabel1[[#This Row],[Prijs 4]],0)</f>
        <v>0</v>
      </c>
      <c r="AT396" s="125">
        <f>SUM(Tabel1[[#This Row],[Totaal 1]:[Totaal 4]])</f>
        <v>0</v>
      </c>
    </row>
    <row r="397" spans="1:46" ht="14.25" customHeight="1" x14ac:dyDescent="0.2">
      <c r="A397" s="113">
        <v>6</v>
      </c>
      <c r="B397" s="32" t="s">
        <v>877</v>
      </c>
      <c r="C397" s="111" t="s">
        <v>878</v>
      </c>
      <c r="D397" s="32" t="s">
        <v>70</v>
      </c>
      <c r="E397" s="32">
        <v>1669</v>
      </c>
      <c r="F397" s="32" t="s">
        <v>897</v>
      </c>
      <c r="G397" s="32" t="s">
        <v>122</v>
      </c>
      <c r="H397" s="112" t="str">
        <f>_xlfn.XLOOKUP(Tabel1[[#This Row],[NLSfB]],OpnameTabel[NL-SfB],OpnameTabel[Omschrijving],"",0,1)</f>
        <v>(Hoofd)verdeelinrichting (groepenkast)</v>
      </c>
      <c r="I397" s="32" t="str">
        <f>_xlfn.XLOOKUP(Tabel1[[#This Row],[NLSfB]],OpnameTabel[NL-SfB],OpnameTabel[Categorie],"",0,1)</f>
        <v>Centrale elektrotechnische voorzieningen</v>
      </c>
      <c r="J397" s="32" t="s">
        <v>739</v>
      </c>
      <c r="L397" s="32">
        <v>1</v>
      </c>
      <c r="M397" s="32">
        <v>2000</v>
      </c>
      <c r="N397" s="32" t="s">
        <v>127</v>
      </c>
      <c r="O397" s="32" t="s">
        <v>124</v>
      </c>
      <c r="P397" s="32" t="str">
        <f>_xlfn.XLOOKUP(Tabel1[[#This Row],[NLSfB]],OpnameTabel[NL-SfB],OpnameTabel[Kenmerkvraag 4],"",0,1)&amp;""</f>
        <v>Inom [A]</v>
      </c>
      <c r="Q397" s="33">
        <v>40</v>
      </c>
      <c r="R397" s="33" t="str">
        <f>_xlfn.XLOOKUP(Tabel1[[#This Row],[NLSfB]],OpnameTabel[NL-SfB],OpnameTabel[Kenmerkvraag 5],"",0,1)&amp;""</f>
        <v>Lichtgroepen [stuks]</v>
      </c>
      <c r="S397" s="33">
        <v>6</v>
      </c>
      <c r="T397" s="33" t="str">
        <f>_xlfn.XLOOKUP(Tabel1[[#This Row],[NLSfB]],OpnameTabel[NL-SfB],OpnameTabel[Kenmerkvraag 6],"",0,1)&amp;""</f>
        <v>Krachtgroepen [stuks]</v>
      </c>
      <c r="U397" s="33">
        <v>1</v>
      </c>
      <c r="V397" s="33" t="str">
        <f>_xlfn.XLOOKUP(Tabel1[[#This Row],[NLSfB]],OpnameTabel[NL-SfB],OpnameTabel[Kenmerkvraag 7],"",0,1)&amp;""</f>
        <v>Groepen acht. aardlek [stuks]</v>
      </c>
      <c r="W397" s="33">
        <v>5</v>
      </c>
      <c r="X397" s="33" t="str">
        <f>_xlfn.XLOOKUP(Tabel1[[#This Row],[NLSfB]],OpnameTabel[NL-SfB],OpnameTabel[Kenmerkvraag 8],"",0,1)&amp;""</f>
        <v>Overspanningsbeveiliging</v>
      </c>
      <c r="Y397" s="33" t="s">
        <v>77</v>
      </c>
      <c r="Z397" s="33" t="str">
        <f>_xlfn.XLOOKUP(Tabel1[[#This Row],[NLSfB]],OpnameTabel[NL-SfB],OpnameTabel[Kenmerkvraag 9],"",0,1)&amp;""</f>
        <v/>
      </c>
      <c r="AB397" s="33" t="str">
        <f>_xlfn.XLOOKUP(Tabel1[[#This Row],[NLSfB]],OpnameTabel[NL-SfB],OpnameTabel[Kenmerkvraag 10],"",0,1)&amp;""</f>
        <v/>
      </c>
      <c r="AD397" s="120" t="str">
        <f>_xlfn.XLOOKUP(Tabel1[[#This Row],[NLSfB]],OpnameTabel[NL-SfB],OpnameTabel[PPO1],"",0,1)&amp;""</f>
        <v>E030-A</v>
      </c>
      <c r="AE397" s="112">
        <f>IF((LEN(Tabel1[[#This Row],[PPO code 1]])&lt;1),"",_xlfn.XLOOKUP(Tabel1[[#This Row],[PPO code 1]],Activiteitenoverzicht[PO - code],Activiteitenoverzicht[Jaar- freq],0))</f>
        <v>0.2</v>
      </c>
      <c r="AF397" s="121"/>
      <c r="AG397" s="122" t="str">
        <f>_xlfn.XLOOKUP(Tabel1[[#This Row],[NLSfB]],OpnameTabel[NL-SfB],OpnameTabel[PPO2],"",0,1)&amp;""</f>
        <v>E160-A</v>
      </c>
      <c r="AH397" s="111">
        <f>IF((LEN(Tabel1[[#This Row],[PPO code 2]])&lt;1),"",_xlfn.XLOOKUP(Tabel1[[#This Row],[PPO code 2]],Activiteitenoverzicht[PO - code],Activiteitenoverzicht[Jaar- freq],0))</f>
        <v>1</v>
      </c>
      <c r="AI397" s="121"/>
      <c r="AJ397" s="122" t="str">
        <f>_xlfn.XLOOKUP(Tabel1[[#This Row],[NLSfB]],OpnameTabel[NL-SfB],OpnameTabel[PPO3],"",0,1)&amp;""</f>
        <v>E170-A</v>
      </c>
      <c r="AK397" s="111">
        <f>IF((LEN(Tabel1[[#This Row],[PPO code 3]])&lt;1),"",_xlfn.XLOOKUP(Tabel1[[#This Row],[PPO code 3]],Activiteitenoverzicht[PO - code],Activiteitenoverzicht[Jaar- freq],0))</f>
        <v>1</v>
      </c>
      <c r="AL397" s="121"/>
      <c r="AM397" s="122" t="str">
        <f>_xlfn.XLOOKUP(Tabel1[[#This Row],[NLSfB]],OpnameTabel[NL-SfB],OpnameTabel[PPO4],"",0,1)&amp;""</f>
        <v/>
      </c>
      <c r="AN397" s="111" t="str">
        <f>IF((LEN(Tabel1[[#This Row],[PPO code 4]])&lt;1),"",_xlfn.XLOOKUP(Tabel1[[#This Row],[PPO code 4]],Activiteitenoverzicht[PO - code],Activiteitenoverzicht[Jaar- freq],0))</f>
        <v/>
      </c>
      <c r="AO397" s="121"/>
      <c r="AP397" s="123">
        <f>IF(ISNUMBER(Tabel1[[#This Row],[Freq 1]]),Tabel1[[#This Row],[Freq 1]]*Tabel1[[#This Row],[Prijs 1]],0)</f>
        <v>0</v>
      </c>
      <c r="AQ397" s="124">
        <f>IF(ISNUMBER(Tabel1[[#This Row],[Freq 2]]),Tabel1[[#This Row],[Freq 2]]*Tabel1[[#This Row],[Prijs 2]],0)</f>
        <v>0</v>
      </c>
      <c r="AR397" s="124">
        <f>IF(ISNUMBER(Tabel1[[#This Row],[Freq 3]]),Tabel1[[#This Row],[Freq 3]]*Tabel1[[#This Row],[Prijs 3]],0)</f>
        <v>0</v>
      </c>
      <c r="AS397" s="124">
        <f>IF(ISNUMBER(Tabel1[[#This Row],[Freq 4]]),Tabel1[[#This Row],[Freq 4]]*Tabel1[[#This Row],[Prijs 4]],0)</f>
        <v>0</v>
      </c>
      <c r="AT397" s="125">
        <f>SUM(Tabel1[[#This Row],[Totaal 1]:[Totaal 4]])</f>
        <v>0</v>
      </c>
    </row>
    <row r="398" spans="1:46" ht="14.25" customHeight="1" x14ac:dyDescent="0.2">
      <c r="A398" s="32">
        <v>6</v>
      </c>
      <c r="B398" s="32" t="s">
        <v>877</v>
      </c>
      <c r="C398" s="111" t="s">
        <v>878</v>
      </c>
      <c r="D398" s="32" t="s">
        <v>70</v>
      </c>
      <c r="E398" s="32">
        <v>1669</v>
      </c>
      <c r="F398" s="32" t="s">
        <v>898</v>
      </c>
      <c r="G398" s="32" t="s">
        <v>79</v>
      </c>
      <c r="H398" s="112" t="str">
        <f>_xlfn.XLOOKUP(Tabel1[[#This Row],[NLSfB]],OpnameTabel[NL-SfB],OpnameTabel[Omschrijving],"",0,1)</f>
        <v>Elektrische boiler</v>
      </c>
      <c r="I398" s="32" t="str">
        <f>_xlfn.XLOOKUP(Tabel1[[#This Row],[NLSfB]],OpnameTabel[NL-SfB],OpnameTabel[Categorie],"",0,1)</f>
        <v>Water</v>
      </c>
      <c r="J398" s="32" t="s">
        <v>107</v>
      </c>
      <c r="L398" s="32">
        <v>2</v>
      </c>
      <c r="M398" s="32">
        <v>2000</v>
      </c>
      <c r="N398" s="32" t="s">
        <v>81</v>
      </c>
      <c r="O398" s="32" t="s">
        <v>899</v>
      </c>
      <c r="P398" s="32" t="str">
        <f>_xlfn.XLOOKUP(Tabel1[[#This Row],[NLSfB]],OpnameTabel[NL-SfB],OpnameTabel[Kenmerkvraag 4],"",0,1)&amp;""</f>
        <v>Inhoud [L]</v>
      </c>
      <c r="Q398" s="33">
        <v>10</v>
      </c>
      <c r="R398" s="33" t="str">
        <f>_xlfn.XLOOKUP(Tabel1[[#This Row],[NLSfB]],OpnameTabel[NL-SfB],OpnameTabel[Kenmerkvraag 5],"",0,1)&amp;""</f>
        <v>Vermogen [kW]</v>
      </c>
      <c r="S398" s="33">
        <v>2.2000000000000002</v>
      </c>
      <c r="T398" s="33" t="str">
        <f>_xlfn.XLOOKUP(Tabel1[[#This Row],[NLSfB]],OpnameTabel[NL-SfB],OpnameTabel[Kenmerkvraag 6],"",0,1)&amp;""</f>
        <v/>
      </c>
      <c r="V398" s="33" t="str">
        <f>_xlfn.XLOOKUP(Tabel1[[#This Row],[NLSfB]],OpnameTabel[NL-SfB],OpnameTabel[Kenmerkvraag 7],"",0,1)&amp;""</f>
        <v/>
      </c>
      <c r="X398" s="33" t="str">
        <f>_xlfn.XLOOKUP(Tabel1[[#This Row],[NLSfB]],OpnameTabel[NL-SfB],OpnameTabel[Kenmerkvraag 8],"",0,1)&amp;""</f>
        <v/>
      </c>
      <c r="Z398" s="33" t="str">
        <f>_xlfn.XLOOKUP(Tabel1[[#This Row],[NLSfB]],OpnameTabel[NL-SfB],OpnameTabel[Kenmerkvraag 9],"",0,1)&amp;""</f>
        <v/>
      </c>
      <c r="AB398" s="33" t="str">
        <f>_xlfn.XLOOKUP(Tabel1[[#This Row],[NLSfB]],OpnameTabel[NL-SfB],OpnameTabel[Kenmerkvraag 10],"",0,1)&amp;""</f>
        <v/>
      </c>
      <c r="AD398" s="120" t="str">
        <f>_xlfn.XLOOKUP(Tabel1[[#This Row],[NLSfB]],OpnameTabel[NL-SfB],OpnameTabel[PPO1],"",0,1)&amp;""</f>
        <v>WTR030-A</v>
      </c>
      <c r="AE398" s="112">
        <f>IF((LEN(Tabel1[[#This Row],[PPO code 1]])&lt;1),"",_xlfn.XLOOKUP(Tabel1[[#This Row],[PPO code 1]],Activiteitenoverzicht[PO - code],Activiteitenoverzicht[Jaar- freq],0))</f>
        <v>1</v>
      </c>
      <c r="AF398" s="121"/>
      <c r="AG398" s="122" t="str">
        <f>_xlfn.XLOOKUP(Tabel1[[#This Row],[NLSfB]],OpnameTabel[NL-SfB],OpnameTabel[PPO2],"",0,1)&amp;""</f>
        <v/>
      </c>
      <c r="AH398" s="111" t="str">
        <f>IF((LEN(Tabel1[[#This Row],[PPO code 2]])&lt;1),"",_xlfn.XLOOKUP(Tabel1[[#This Row],[PPO code 2]],Activiteitenoverzicht[PO - code],Activiteitenoverzicht[Jaar- freq],0))</f>
        <v/>
      </c>
      <c r="AI398" s="121"/>
      <c r="AJ398" s="122" t="str">
        <f>_xlfn.XLOOKUP(Tabel1[[#This Row],[NLSfB]],OpnameTabel[NL-SfB],OpnameTabel[PPO3],"",0,1)&amp;""</f>
        <v/>
      </c>
      <c r="AK398" s="111" t="str">
        <f>IF((LEN(Tabel1[[#This Row],[PPO code 3]])&lt;1),"",_xlfn.XLOOKUP(Tabel1[[#This Row],[PPO code 3]],Activiteitenoverzicht[PO - code],Activiteitenoverzicht[Jaar- freq],0))</f>
        <v/>
      </c>
      <c r="AL398" s="121"/>
      <c r="AM398" s="122" t="str">
        <f>_xlfn.XLOOKUP(Tabel1[[#This Row],[NLSfB]],OpnameTabel[NL-SfB],OpnameTabel[PPO4],"",0,1)&amp;""</f>
        <v/>
      </c>
      <c r="AN398" s="111" t="str">
        <f>IF((LEN(Tabel1[[#This Row],[PPO code 4]])&lt;1),"",_xlfn.XLOOKUP(Tabel1[[#This Row],[PPO code 4]],Activiteitenoverzicht[PO - code],Activiteitenoverzicht[Jaar- freq],0))</f>
        <v/>
      </c>
      <c r="AO398" s="121"/>
      <c r="AP398" s="123">
        <f>IF(ISNUMBER(Tabel1[[#This Row],[Freq 1]]),Tabel1[[#This Row],[Freq 1]]*Tabel1[[#This Row],[Prijs 1]],0)</f>
        <v>0</v>
      </c>
      <c r="AQ398" s="124">
        <f>IF(ISNUMBER(Tabel1[[#This Row],[Freq 2]]),Tabel1[[#This Row],[Freq 2]]*Tabel1[[#This Row],[Prijs 2]],0)</f>
        <v>0</v>
      </c>
      <c r="AR398" s="124">
        <f>IF(ISNUMBER(Tabel1[[#This Row],[Freq 3]]),Tabel1[[#This Row],[Freq 3]]*Tabel1[[#This Row],[Prijs 3]],0)</f>
        <v>0</v>
      </c>
      <c r="AS398" s="124">
        <f>IF(ISNUMBER(Tabel1[[#This Row],[Freq 4]]),Tabel1[[#This Row],[Freq 4]]*Tabel1[[#This Row],[Prijs 4]],0)</f>
        <v>0</v>
      </c>
      <c r="AT398" s="125">
        <f>SUM(Tabel1[[#This Row],[Totaal 1]:[Totaal 4]])</f>
        <v>0</v>
      </c>
    </row>
    <row r="399" spans="1:46" ht="14.25" customHeight="1" x14ac:dyDescent="0.2">
      <c r="A399" s="32">
        <v>6</v>
      </c>
      <c r="B399" s="32" t="s">
        <v>877</v>
      </c>
      <c r="C399" s="111" t="s">
        <v>878</v>
      </c>
      <c r="D399" s="32" t="s">
        <v>70</v>
      </c>
      <c r="E399" s="32">
        <v>1669</v>
      </c>
      <c r="F399" s="32" t="s">
        <v>900</v>
      </c>
      <c r="G399" s="32" t="s">
        <v>189</v>
      </c>
      <c r="H399" s="112" t="str">
        <f>_xlfn.XLOOKUP(Tabel1[[#This Row],[NLSfB]],OpnameTabel[NL-SfB],OpnameTabel[Omschrijving],"",0,1)</f>
        <v>Noodverlichtingsarmaturen decentraal (met accu)</v>
      </c>
      <c r="I399" s="32" t="str">
        <f>_xlfn.XLOOKUP(Tabel1[[#This Row],[NLSfB]],OpnameTabel[NL-SfB],OpnameTabel[Categorie],"",0,1)</f>
        <v>Verlichting</v>
      </c>
      <c r="J399" s="32" t="s">
        <v>901</v>
      </c>
      <c r="L399" s="32">
        <v>1</v>
      </c>
      <c r="M399" s="32">
        <v>2000</v>
      </c>
      <c r="N399" s="32" t="s">
        <v>902</v>
      </c>
      <c r="O399" s="32" t="s">
        <v>77</v>
      </c>
      <c r="P399" s="32" t="str">
        <f>_xlfn.XLOOKUP(Tabel1[[#This Row],[NLSfB]],OpnameTabel[NL-SfB],OpnameTabel[Kenmerkvraag 4],"",0,1)&amp;""</f>
        <v>Lichtbron</v>
      </c>
      <c r="Q399" s="33" t="s">
        <v>518</v>
      </c>
      <c r="R399" s="33" t="str">
        <f>_xlfn.XLOOKUP(Tabel1[[#This Row],[NLSfB]],OpnameTabel[NL-SfB],OpnameTabel[Kenmerkvraag 5],"",0,1)&amp;""</f>
        <v>Aantal accupakketten in armatuur</v>
      </c>
      <c r="S399" s="33">
        <v>8</v>
      </c>
      <c r="T399" s="33" t="str">
        <f>_xlfn.XLOOKUP(Tabel1[[#This Row],[NLSfB]],OpnameTabel[NL-SfB],OpnameTabel[Kenmerkvraag 6],"",0,1)&amp;""</f>
        <v/>
      </c>
      <c r="V399" s="33" t="str">
        <f>_xlfn.XLOOKUP(Tabel1[[#This Row],[NLSfB]],OpnameTabel[NL-SfB],OpnameTabel[Kenmerkvraag 7],"",0,1)&amp;""</f>
        <v/>
      </c>
      <c r="X399" s="33" t="str">
        <f>_xlfn.XLOOKUP(Tabel1[[#This Row],[NLSfB]],OpnameTabel[NL-SfB],OpnameTabel[Kenmerkvraag 8],"",0,1)&amp;""</f>
        <v/>
      </c>
      <c r="Z399" s="33" t="str">
        <f>_xlfn.XLOOKUP(Tabel1[[#This Row],[NLSfB]],OpnameTabel[NL-SfB],OpnameTabel[Kenmerkvraag 9],"",0,1)&amp;""</f>
        <v/>
      </c>
      <c r="AB399" s="33" t="str">
        <f>_xlfn.XLOOKUP(Tabel1[[#This Row],[NLSfB]],OpnameTabel[NL-SfB],OpnameTabel[Kenmerkvraag 10],"",0,1)&amp;""</f>
        <v/>
      </c>
      <c r="AD399" s="120" t="str">
        <f>_xlfn.XLOOKUP(Tabel1[[#This Row],[NLSfB]],OpnameTabel[NL-SfB],OpnameTabel[PPO1],"",0,1)&amp;""</f>
        <v>LCHT040-A</v>
      </c>
      <c r="AE399" s="112">
        <f>IF((LEN(Tabel1[[#This Row],[PPO code 1]])&lt;1),"",_xlfn.XLOOKUP(Tabel1[[#This Row],[PPO code 1]],Activiteitenoverzicht[PO - code],Activiteitenoverzicht[Jaar- freq],0))</f>
        <v>1</v>
      </c>
      <c r="AF399" s="121"/>
      <c r="AG399" s="122" t="str">
        <f>_xlfn.XLOOKUP(Tabel1[[#This Row],[NLSfB]],OpnameTabel[NL-SfB],OpnameTabel[PPO2],"",0,1)&amp;""</f>
        <v/>
      </c>
      <c r="AH399" s="111" t="str">
        <f>IF((LEN(Tabel1[[#This Row],[PPO code 2]])&lt;1),"",_xlfn.XLOOKUP(Tabel1[[#This Row],[PPO code 2]],Activiteitenoverzicht[PO - code],Activiteitenoverzicht[Jaar- freq],0))</f>
        <v/>
      </c>
      <c r="AI399" s="121"/>
      <c r="AJ399" s="122" t="str">
        <f>_xlfn.XLOOKUP(Tabel1[[#This Row],[NLSfB]],OpnameTabel[NL-SfB],OpnameTabel[PPO3],"",0,1)&amp;""</f>
        <v/>
      </c>
      <c r="AK399" s="111" t="str">
        <f>IF((LEN(Tabel1[[#This Row],[PPO code 3]])&lt;1),"",_xlfn.XLOOKUP(Tabel1[[#This Row],[PPO code 3]],Activiteitenoverzicht[PO - code],Activiteitenoverzicht[Jaar- freq],0))</f>
        <v/>
      </c>
      <c r="AL399" s="121"/>
      <c r="AM399" s="122" t="str">
        <f>_xlfn.XLOOKUP(Tabel1[[#This Row],[NLSfB]],OpnameTabel[NL-SfB],OpnameTabel[PPO4],"",0,1)&amp;""</f>
        <v/>
      </c>
      <c r="AN399" s="111" t="str">
        <f>IF((LEN(Tabel1[[#This Row],[PPO code 4]])&lt;1),"",_xlfn.XLOOKUP(Tabel1[[#This Row],[PPO code 4]],Activiteitenoverzicht[PO - code],Activiteitenoverzicht[Jaar- freq],0))</f>
        <v/>
      </c>
      <c r="AO399" s="121"/>
      <c r="AP399" s="123">
        <f>IF(ISNUMBER(Tabel1[[#This Row],[Freq 1]]),Tabel1[[#This Row],[Freq 1]]*Tabel1[[#This Row],[Prijs 1]],0)</f>
        <v>0</v>
      </c>
      <c r="AQ399" s="124">
        <f>IF(ISNUMBER(Tabel1[[#This Row],[Freq 2]]),Tabel1[[#This Row],[Freq 2]]*Tabel1[[#This Row],[Prijs 2]],0)</f>
        <v>0</v>
      </c>
      <c r="AR399" s="124">
        <f>IF(ISNUMBER(Tabel1[[#This Row],[Freq 3]]),Tabel1[[#This Row],[Freq 3]]*Tabel1[[#This Row],[Prijs 3]],0)</f>
        <v>0</v>
      </c>
      <c r="AS399" s="124">
        <f>IF(ISNUMBER(Tabel1[[#This Row],[Freq 4]]),Tabel1[[#This Row],[Freq 4]]*Tabel1[[#This Row],[Prijs 4]],0)</f>
        <v>0</v>
      </c>
      <c r="AT399" s="125">
        <f>SUM(Tabel1[[#This Row],[Totaal 1]:[Totaal 4]])</f>
        <v>0</v>
      </c>
    </row>
    <row r="400" spans="1:46" ht="14.25" customHeight="1" x14ac:dyDescent="0.2">
      <c r="A400" s="32">
        <v>6</v>
      </c>
      <c r="B400" s="32" t="s">
        <v>877</v>
      </c>
      <c r="C400" s="111" t="s">
        <v>878</v>
      </c>
      <c r="D400" s="32" t="s">
        <v>70</v>
      </c>
      <c r="E400" s="32">
        <v>1669</v>
      </c>
      <c r="F400" s="32" t="s">
        <v>903</v>
      </c>
      <c r="G400" s="32" t="s">
        <v>189</v>
      </c>
      <c r="H400" s="112" t="str">
        <f>_xlfn.XLOOKUP(Tabel1[[#This Row],[NLSfB]],OpnameTabel[NL-SfB],OpnameTabel[Omschrijving],"",0,1)</f>
        <v>Noodverlichtingsarmaturen decentraal (met accu)</v>
      </c>
      <c r="I400" s="32" t="str">
        <f>_xlfn.XLOOKUP(Tabel1[[#This Row],[NLSfB]],OpnameTabel[NL-SfB],OpnameTabel[Categorie],"",0,1)</f>
        <v>Verlichting</v>
      </c>
      <c r="J400" s="32" t="s">
        <v>104</v>
      </c>
      <c r="L400" s="32">
        <v>1</v>
      </c>
      <c r="M400" s="32">
        <v>2005</v>
      </c>
      <c r="N400" s="32" t="s">
        <v>904</v>
      </c>
      <c r="O400" s="32" t="s">
        <v>77</v>
      </c>
      <c r="P400" s="32" t="str">
        <f>_xlfn.XLOOKUP(Tabel1[[#This Row],[NLSfB]],OpnameTabel[NL-SfB],OpnameTabel[Kenmerkvraag 4],"",0,1)&amp;""</f>
        <v>Lichtbron</v>
      </c>
      <c r="Q400" s="33" t="s">
        <v>518</v>
      </c>
      <c r="R400" s="33" t="str">
        <f>_xlfn.XLOOKUP(Tabel1[[#This Row],[NLSfB]],OpnameTabel[NL-SfB],OpnameTabel[Kenmerkvraag 5],"",0,1)&amp;""</f>
        <v>Aantal accupakketten in armatuur</v>
      </c>
      <c r="S400" s="33">
        <v>8</v>
      </c>
      <c r="T400" s="33" t="str">
        <f>_xlfn.XLOOKUP(Tabel1[[#This Row],[NLSfB]],OpnameTabel[NL-SfB],OpnameTabel[Kenmerkvraag 6],"",0,1)&amp;""</f>
        <v/>
      </c>
      <c r="V400" s="33" t="str">
        <f>_xlfn.XLOOKUP(Tabel1[[#This Row],[NLSfB]],OpnameTabel[NL-SfB],OpnameTabel[Kenmerkvraag 7],"",0,1)&amp;""</f>
        <v/>
      </c>
      <c r="X400" s="33" t="str">
        <f>_xlfn.XLOOKUP(Tabel1[[#This Row],[NLSfB]],OpnameTabel[NL-SfB],OpnameTabel[Kenmerkvraag 8],"",0,1)&amp;""</f>
        <v/>
      </c>
      <c r="Z400" s="33" t="str">
        <f>_xlfn.XLOOKUP(Tabel1[[#This Row],[NLSfB]],OpnameTabel[NL-SfB],OpnameTabel[Kenmerkvraag 9],"",0,1)&amp;""</f>
        <v/>
      </c>
      <c r="AB400" s="33" t="str">
        <f>_xlfn.XLOOKUP(Tabel1[[#This Row],[NLSfB]],OpnameTabel[NL-SfB],OpnameTabel[Kenmerkvraag 10],"",0,1)&amp;""</f>
        <v/>
      </c>
      <c r="AD400" s="120" t="str">
        <f>_xlfn.XLOOKUP(Tabel1[[#This Row],[NLSfB]],OpnameTabel[NL-SfB],OpnameTabel[PPO1],"",0,1)&amp;""</f>
        <v>LCHT040-A</v>
      </c>
      <c r="AE400" s="112">
        <f>IF((LEN(Tabel1[[#This Row],[PPO code 1]])&lt;1),"",_xlfn.XLOOKUP(Tabel1[[#This Row],[PPO code 1]],Activiteitenoverzicht[PO - code],Activiteitenoverzicht[Jaar- freq],0))</f>
        <v>1</v>
      </c>
      <c r="AF400" s="121"/>
      <c r="AG400" s="122" t="str">
        <f>_xlfn.XLOOKUP(Tabel1[[#This Row],[NLSfB]],OpnameTabel[NL-SfB],OpnameTabel[PPO2],"",0,1)&amp;""</f>
        <v/>
      </c>
      <c r="AH400" s="111" t="str">
        <f>IF((LEN(Tabel1[[#This Row],[PPO code 2]])&lt;1),"",_xlfn.XLOOKUP(Tabel1[[#This Row],[PPO code 2]],Activiteitenoverzicht[PO - code],Activiteitenoverzicht[Jaar- freq],0))</f>
        <v/>
      </c>
      <c r="AI400" s="121"/>
      <c r="AJ400" s="122" t="str">
        <f>_xlfn.XLOOKUP(Tabel1[[#This Row],[NLSfB]],OpnameTabel[NL-SfB],OpnameTabel[PPO3],"",0,1)&amp;""</f>
        <v/>
      </c>
      <c r="AK400" s="111" t="str">
        <f>IF((LEN(Tabel1[[#This Row],[PPO code 3]])&lt;1),"",_xlfn.XLOOKUP(Tabel1[[#This Row],[PPO code 3]],Activiteitenoverzicht[PO - code],Activiteitenoverzicht[Jaar- freq],0))</f>
        <v/>
      </c>
      <c r="AL400" s="121"/>
      <c r="AM400" s="122" t="str">
        <f>_xlfn.XLOOKUP(Tabel1[[#This Row],[NLSfB]],OpnameTabel[NL-SfB],OpnameTabel[PPO4],"",0,1)&amp;""</f>
        <v/>
      </c>
      <c r="AN400" s="111" t="str">
        <f>IF((LEN(Tabel1[[#This Row],[PPO code 4]])&lt;1),"",_xlfn.XLOOKUP(Tabel1[[#This Row],[PPO code 4]],Activiteitenoverzicht[PO - code],Activiteitenoverzicht[Jaar- freq],0))</f>
        <v/>
      </c>
      <c r="AO400" s="121"/>
      <c r="AP400" s="123">
        <f>IF(ISNUMBER(Tabel1[[#This Row],[Freq 1]]),Tabel1[[#This Row],[Freq 1]]*Tabel1[[#This Row],[Prijs 1]],0)</f>
        <v>0</v>
      </c>
      <c r="AQ400" s="124">
        <f>IF(ISNUMBER(Tabel1[[#This Row],[Freq 2]]),Tabel1[[#This Row],[Freq 2]]*Tabel1[[#This Row],[Prijs 2]],0)</f>
        <v>0</v>
      </c>
      <c r="AR400" s="124">
        <f>IF(ISNUMBER(Tabel1[[#This Row],[Freq 3]]),Tabel1[[#This Row],[Freq 3]]*Tabel1[[#This Row],[Prijs 3]],0)</f>
        <v>0</v>
      </c>
      <c r="AS400" s="124">
        <f>IF(ISNUMBER(Tabel1[[#This Row],[Freq 4]]),Tabel1[[#This Row],[Freq 4]]*Tabel1[[#This Row],[Prijs 4]],0)</f>
        <v>0</v>
      </c>
      <c r="AT400" s="125">
        <f>SUM(Tabel1[[#This Row],[Totaal 1]:[Totaal 4]])</f>
        <v>0</v>
      </c>
    </row>
    <row r="401" spans="1:46" ht="14.25" customHeight="1" x14ac:dyDescent="0.2">
      <c r="A401" s="32">
        <v>6</v>
      </c>
      <c r="B401" s="32" t="s">
        <v>877</v>
      </c>
      <c r="C401" s="111" t="s">
        <v>878</v>
      </c>
      <c r="D401" s="32" t="s">
        <v>70</v>
      </c>
      <c r="E401" s="32">
        <v>1669</v>
      </c>
      <c r="F401" s="32" t="s">
        <v>905</v>
      </c>
      <c r="G401" s="32" t="s">
        <v>189</v>
      </c>
      <c r="H401" s="112" t="str">
        <f>_xlfn.XLOOKUP(Tabel1[[#This Row],[NLSfB]],OpnameTabel[NL-SfB],OpnameTabel[Omschrijving],"",0,1)</f>
        <v>Noodverlichtingsarmaturen decentraal (met accu)</v>
      </c>
      <c r="I401" s="32" t="str">
        <f>_xlfn.XLOOKUP(Tabel1[[#This Row],[NLSfB]],OpnameTabel[NL-SfB],OpnameTabel[Categorie],"",0,1)</f>
        <v>Verlichting</v>
      </c>
      <c r="J401" s="32" t="s">
        <v>739</v>
      </c>
      <c r="L401" s="32">
        <v>8</v>
      </c>
      <c r="M401" s="32">
        <v>2005</v>
      </c>
      <c r="N401" s="32" t="s">
        <v>906</v>
      </c>
      <c r="O401" s="32" t="s">
        <v>907</v>
      </c>
      <c r="P401" s="32" t="str">
        <f>_xlfn.XLOOKUP(Tabel1[[#This Row],[NLSfB]],OpnameTabel[NL-SfB],OpnameTabel[Kenmerkvraag 4],"",0,1)&amp;""</f>
        <v>Lichtbron</v>
      </c>
      <c r="Q401" s="33" t="s">
        <v>518</v>
      </c>
      <c r="R401" s="33" t="str">
        <f>_xlfn.XLOOKUP(Tabel1[[#This Row],[NLSfB]],OpnameTabel[NL-SfB],OpnameTabel[Kenmerkvraag 5],"",0,1)&amp;""</f>
        <v>Aantal accupakketten in armatuur</v>
      </c>
      <c r="S401" s="33">
        <v>8</v>
      </c>
      <c r="T401" s="33" t="str">
        <f>_xlfn.XLOOKUP(Tabel1[[#This Row],[NLSfB]],OpnameTabel[NL-SfB],OpnameTabel[Kenmerkvraag 6],"",0,1)&amp;""</f>
        <v/>
      </c>
      <c r="V401" s="33" t="str">
        <f>_xlfn.XLOOKUP(Tabel1[[#This Row],[NLSfB]],OpnameTabel[NL-SfB],OpnameTabel[Kenmerkvraag 7],"",0,1)&amp;""</f>
        <v/>
      </c>
      <c r="X401" s="33" t="str">
        <f>_xlfn.XLOOKUP(Tabel1[[#This Row],[NLSfB]],OpnameTabel[NL-SfB],OpnameTabel[Kenmerkvraag 8],"",0,1)&amp;""</f>
        <v/>
      </c>
      <c r="Z401" s="33" t="str">
        <f>_xlfn.XLOOKUP(Tabel1[[#This Row],[NLSfB]],OpnameTabel[NL-SfB],OpnameTabel[Kenmerkvraag 9],"",0,1)&amp;""</f>
        <v/>
      </c>
      <c r="AB401" s="33" t="str">
        <f>_xlfn.XLOOKUP(Tabel1[[#This Row],[NLSfB]],OpnameTabel[NL-SfB],OpnameTabel[Kenmerkvraag 10],"",0,1)&amp;""</f>
        <v/>
      </c>
      <c r="AD401" s="120" t="str">
        <f>_xlfn.XLOOKUP(Tabel1[[#This Row],[NLSfB]],OpnameTabel[NL-SfB],OpnameTabel[PPO1],"",0,1)&amp;""</f>
        <v>LCHT040-A</v>
      </c>
      <c r="AE401" s="112">
        <f>IF((LEN(Tabel1[[#This Row],[PPO code 1]])&lt;1),"",_xlfn.XLOOKUP(Tabel1[[#This Row],[PPO code 1]],Activiteitenoverzicht[PO - code],Activiteitenoverzicht[Jaar- freq],0))</f>
        <v>1</v>
      </c>
      <c r="AF401" s="121"/>
      <c r="AG401" s="122" t="str">
        <f>_xlfn.XLOOKUP(Tabel1[[#This Row],[NLSfB]],OpnameTabel[NL-SfB],OpnameTabel[PPO2],"",0,1)&amp;""</f>
        <v/>
      </c>
      <c r="AH401" s="111" t="str">
        <f>IF((LEN(Tabel1[[#This Row],[PPO code 2]])&lt;1),"",_xlfn.XLOOKUP(Tabel1[[#This Row],[PPO code 2]],Activiteitenoverzicht[PO - code],Activiteitenoverzicht[Jaar- freq],0))</f>
        <v/>
      </c>
      <c r="AI401" s="121"/>
      <c r="AJ401" s="122" t="str">
        <f>_xlfn.XLOOKUP(Tabel1[[#This Row],[NLSfB]],OpnameTabel[NL-SfB],OpnameTabel[PPO3],"",0,1)&amp;""</f>
        <v/>
      </c>
      <c r="AK401" s="111" t="str">
        <f>IF((LEN(Tabel1[[#This Row],[PPO code 3]])&lt;1),"",_xlfn.XLOOKUP(Tabel1[[#This Row],[PPO code 3]],Activiteitenoverzicht[PO - code],Activiteitenoverzicht[Jaar- freq],0))</f>
        <v/>
      </c>
      <c r="AL401" s="121"/>
      <c r="AM401" s="122" t="str">
        <f>_xlfn.XLOOKUP(Tabel1[[#This Row],[NLSfB]],OpnameTabel[NL-SfB],OpnameTabel[PPO4],"",0,1)&amp;""</f>
        <v/>
      </c>
      <c r="AN401" s="111" t="str">
        <f>IF((LEN(Tabel1[[#This Row],[PPO code 4]])&lt;1),"",_xlfn.XLOOKUP(Tabel1[[#This Row],[PPO code 4]],Activiteitenoverzicht[PO - code],Activiteitenoverzicht[Jaar- freq],0))</f>
        <v/>
      </c>
      <c r="AO401" s="121"/>
      <c r="AP401" s="123">
        <f>IF(ISNUMBER(Tabel1[[#This Row],[Freq 1]]),Tabel1[[#This Row],[Freq 1]]*Tabel1[[#This Row],[Prijs 1]],0)</f>
        <v>0</v>
      </c>
      <c r="AQ401" s="124">
        <f>IF(ISNUMBER(Tabel1[[#This Row],[Freq 2]]),Tabel1[[#This Row],[Freq 2]]*Tabel1[[#This Row],[Prijs 2]],0)</f>
        <v>0</v>
      </c>
      <c r="AR401" s="124">
        <f>IF(ISNUMBER(Tabel1[[#This Row],[Freq 3]]),Tabel1[[#This Row],[Freq 3]]*Tabel1[[#This Row],[Prijs 3]],0)</f>
        <v>0</v>
      </c>
      <c r="AS401" s="124">
        <f>IF(ISNUMBER(Tabel1[[#This Row],[Freq 4]]),Tabel1[[#This Row],[Freq 4]]*Tabel1[[#This Row],[Prijs 4]],0)</f>
        <v>0</v>
      </c>
      <c r="AT401" s="125">
        <f>SUM(Tabel1[[#This Row],[Totaal 1]:[Totaal 4]])</f>
        <v>0</v>
      </c>
    </row>
    <row r="402" spans="1:46" ht="14.25" customHeight="1" x14ac:dyDescent="0.2">
      <c r="A402" s="32">
        <v>6</v>
      </c>
      <c r="B402" s="32" t="s">
        <v>877</v>
      </c>
      <c r="C402" s="111" t="s">
        <v>878</v>
      </c>
      <c r="D402" s="32" t="s">
        <v>70</v>
      </c>
      <c r="E402" s="32">
        <v>1669</v>
      </c>
      <c r="F402" s="32" t="s">
        <v>908</v>
      </c>
      <c r="G402" s="32" t="s">
        <v>178</v>
      </c>
      <c r="H402" s="112" t="str">
        <f>_xlfn.XLOOKUP(Tabel1[[#This Row],[NLSfB]],OpnameTabel[NL-SfB],OpnameTabel[Omschrijving],"",0,1)</f>
        <v>Vluchtwegpictogrammen decentraal (met accu)</v>
      </c>
      <c r="I402" s="32" t="str">
        <f>_xlfn.XLOOKUP(Tabel1[[#This Row],[NLSfB]],OpnameTabel[NL-SfB],OpnameTabel[Categorie],"",0,1)</f>
        <v>Verlichting</v>
      </c>
      <c r="J402" s="32" t="s">
        <v>104</v>
      </c>
      <c r="L402" s="32">
        <v>1</v>
      </c>
      <c r="M402" s="32">
        <v>2005</v>
      </c>
      <c r="N402" s="32" t="s">
        <v>906</v>
      </c>
      <c r="O402" s="32" t="s">
        <v>907</v>
      </c>
      <c r="P402" s="32" t="str">
        <f>_xlfn.XLOOKUP(Tabel1[[#This Row],[NLSfB]],OpnameTabel[NL-SfB],OpnameTabel[Kenmerkvraag 4],"",0,1)&amp;""</f>
        <v>Lichtbron</v>
      </c>
      <c r="Q402" s="33" t="s">
        <v>518</v>
      </c>
      <c r="R402" s="33" t="str">
        <f>_xlfn.XLOOKUP(Tabel1[[#This Row],[NLSfB]],OpnameTabel[NL-SfB],OpnameTabel[Kenmerkvraag 5],"",0,1)&amp;""</f>
        <v>Aantal accupakketten in armatuur</v>
      </c>
      <c r="S402" s="33">
        <v>8</v>
      </c>
      <c r="T402" s="33" t="str">
        <f>_xlfn.XLOOKUP(Tabel1[[#This Row],[NLSfB]],OpnameTabel[NL-SfB],OpnameTabel[Kenmerkvraag 6],"",0,1)&amp;""</f>
        <v/>
      </c>
      <c r="V402" s="33" t="str">
        <f>_xlfn.XLOOKUP(Tabel1[[#This Row],[NLSfB]],OpnameTabel[NL-SfB],OpnameTabel[Kenmerkvraag 7],"",0,1)&amp;""</f>
        <v/>
      </c>
      <c r="X402" s="33" t="str">
        <f>_xlfn.XLOOKUP(Tabel1[[#This Row],[NLSfB]],OpnameTabel[NL-SfB],OpnameTabel[Kenmerkvraag 8],"",0,1)&amp;""</f>
        <v/>
      </c>
      <c r="Z402" s="33" t="str">
        <f>_xlfn.XLOOKUP(Tabel1[[#This Row],[NLSfB]],OpnameTabel[NL-SfB],OpnameTabel[Kenmerkvraag 9],"",0,1)&amp;""</f>
        <v/>
      </c>
      <c r="AB402" s="33" t="str">
        <f>_xlfn.XLOOKUP(Tabel1[[#This Row],[NLSfB]],OpnameTabel[NL-SfB],OpnameTabel[Kenmerkvraag 10],"",0,1)&amp;""</f>
        <v/>
      </c>
      <c r="AD402" s="120" t="str">
        <f>_xlfn.XLOOKUP(Tabel1[[#This Row],[NLSfB]],OpnameTabel[NL-SfB],OpnameTabel[PPO1],"",0,1)&amp;""</f>
        <v>LCHT040-A</v>
      </c>
      <c r="AE402" s="112">
        <f>IF((LEN(Tabel1[[#This Row],[PPO code 1]])&lt;1),"",_xlfn.XLOOKUP(Tabel1[[#This Row],[PPO code 1]],Activiteitenoverzicht[PO - code],Activiteitenoverzicht[Jaar- freq],0))</f>
        <v>1</v>
      </c>
      <c r="AF402" s="121"/>
      <c r="AG402" s="122" t="str">
        <f>_xlfn.XLOOKUP(Tabel1[[#This Row],[NLSfB]],OpnameTabel[NL-SfB],OpnameTabel[PPO2],"",0,1)&amp;""</f>
        <v/>
      </c>
      <c r="AH402" s="111" t="str">
        <f>IF((LEN(Tabel1[[#This Row],[PPO code 2]])&lt;1),"",_xlfn.XLOOKUP(Tabel1[[#This Row],[PPO code 2]],Activiteitenoverzicht[PO - code],Activiteitenoverzicht[Jaar- freq],0))</f>
        <v/>
      </c>
      <c r="AI402" s="121"/>
      <c r="AJ402" s="122" t="str">
        <f>_xlfn.XLOOKUP(Tabel1[[#This Row],[NLSfB]],OpnameTabel[NL-SfB],OpnameTabel[PPO3],"",0,1)&amp;""</f>
        <v/>
      </c>
      <c r="AK402" s="111" t="str">
        <f>IF((LEN(Tabel1[[#This Row],[PPO code 3]])&lt;1),"",_xlfn.XLOOKUP(Tabel1[[#This Row],[PPO code 3]],Activiteitenoverzicht[PO - code],Activiteitenoverzicht[Jaar- freq],0))</f>
        <v/>
      </c>
      <c r="AL402" s="121"/>
      <c r="AM402" s="122" t="str">
        <f>_xlfn.XLOOKUP(Tabel1[[#This Row],[NLSfB]],OpnameTabel[NL-SfB],OpnameTabel[PPO4],"",0,1)&amp;""</f>
        <v/>
      </c>
      <c r="AN402" s="111" t="str">
        <f>IF((LEN(Tabel1[[#This Row],[PPO code 4]])&lt;1),"",_xlfn.XLOOKUP(Tabel1[[#This Row],[PPO code 4]],Activiteitenoverzicht[PO - code],Activiteitenoverzicht[Jaar- freq],0))</f>
        <v/>
      </c>
      <c r="AO402" s="121"/>
      <c r="AP402" s="123">
        <f>IF(ISNUMBER(Tabel1[[#This Row],[Freq 1]]),Tabel1[[#This Row],[Freq 1]]*Tabel1[[#This Row],[Prijs 1]],0)</f>
        <v>0</v>
      </c>
      <c r="AQ402" s="124">
        <f>IF(ISNUMBER(Tabel1[[#This Row],[Freq 2]]),Tabel1[[#This Row],[Freq 2]]*Tabel1[[#This Row],[Prijs 2]],0)</f>
        <v>0</v>
      </c>
      <c r="AR402" s="124">
        <f>IF(ISNUMBER(Tabel1[[#This Row],[Freq 3]]),Tabel1[[#This Row],[Freq 3]]*Tabel1[[#This Row],[Prijs 3]],0)</f>
        <v>0</v>
      </c>
      <c r="AS402" s="124">
        <f>IF(ISNUMBER(Tabel1[[#This Row],[Freq 4]]),Tabel1[[#This Row],[Freq 4]]*Tabel1[[#This Row],[Prijs 4]],0)</f>
        <v>0</v>
      </c>
      <c r="AT402" s="125">
        <f>SUM(Tabel1[[#This Row],[Totaal 1]:[Totaal 4]])</f>
        <v>0</v>
      </c>
    </row>
    <row r="403" spans="1:46" ht="14.25" customHeight="1" x14ac:dyDescent="0.2">
      <c r="A403" s="32">
        <v>6</v>
      </c>
      <c r="B403" s="32" t="s">
        <v>877</v>
      </c>
      <c r="C403" s="111" t="s">
        <v>878</v>
      </c>
      <c r="D403" s="32" t="s">
        <v>70</v>
      </c>
      <c r="E403" s="32">
        <v>1669</v>
      </c>
      <c r="F403" s="32" t="s">
        <v>909</v>
      </c>
      <c r="G403" s="32" t="s">
        <v>178</v>
      </c>
      <c r="H403" s="112" t="str">
        <f>_xlfn.XLOOKUP(Tabel1[[#This Row],[NLSfB]],OpnameTabel[NL-SfB],OpnameTabel[Omschrijving],"",0,1)</f>
        <v>Vluchtwegpictogrammen decentraal (met accu)</v>
      </c>
      <c r="I403" s="32" t="str">
        <f>_xlfn.XLOOKUP(Tabel1[[#This Row],[NLSfB]],OpnameTabel[NL-SfB],OpnameTabel[Categorie],"",0,1)</f>
        <v>Verlichting</v>
      </c>
      <c r="J403" s="32" t="s">
        <v>104</v>
      </c>
      <c r="L403" s="32">
        <v>1</v>
      </c>
      <c r="M403" s="32">
        <v>2005</v>
      </c>
      <c r="N403" s="32" t="s">
        <v>179</v>
      </c>
      <c r="O403" s="32" t="s">
        <v>77</v>
      </c>
      <c r="P403" s="32" t="str">
        <f>_xlfn.XLOOKUP(Tabel1[[#This Row],[NLSfB]],OpnameTabel[NL-SfB],OpnameTabel[Kenmerkvraag 4],"",0,1)&amp;""</f>
        <v>Lichtbron</v>
      </c>
      <c r="Q403" s="33" t="s">
        <v>518</v>
      </c>
      <c r="R403" s="33" t="str">
        <f>_xlfn.XLOOKUP(Tabel1[[#This Row],[NLSfB]],OpnameTabel[NL-SfB],OpnameTabel[Kenmerkvraag 5],"",0,1)&amp;""</f>
        <v>Aantal accupakketten in armatuur</v>
      </c>
      <c r="S403" s="33">
        <v>8</v>
      </c>
      <c r="T403" s="33" t="str">
        <f>_xlfn.XLOOKUP(Tabel1[[#This Row],[NLSfB]],OpnameTabel[NL-SfB],OpnameTabel[Kenmerkvraag 6],"",0,1)&amp;""</f>
        <v/>
      </c>
      <c r="V403" s="33" t="str">
        <f>_xlfn.XLOOKUP(Tabel1[[#This Row],[NLSfB]],OpnameTabel[NL-SfB],OpnameTabel[Kenmerkvraag 7],"",0,1)&amp;""</f>
        <v/>
      </c>
      <c r="X403" s="33" t="str">
        <f>_xlfn.XLOOKUP(Tabel1[[#This Row],[NLSfB]],OpnameTabel[NL-SfB],OpnameTabel[Kenmerkvraag 8],"",0,1)&amp;""</f>
        <v/>
      </c>
      <c r="Z403" s="33" t="str">
        <f>_xlfn.XLOOKUP(Tabel1[[#This Row],[NLSfB]],OpnameTabel[NL-SfB],OpnameTabel[Kenmerkvraag 9],"",0,1)&amp;""</f>
        <v/>
      </c>
      <c r="AB403" s="33" t="str">
        <f>_xlfn.XLOOKUP(Tabel1[[#This Row],[NLSfB]],OpnameTabel[NL-SfB],OpnameTabel[Kenmerkvraag 10],"",0,1)&amp;""</f>
        <v/>
      </c>
      <c r="AD403" s="120" t="str">
        <f>_xlfn.XLOOKUP(Tabel1[[#This Row],[NLSfB]],OpnameTabel[NL-SfB],OpnameTabel[PPO1],"",0,1)&amp;""</f>
        <v>LCHT040-A</v>
      </c>
      <c r="AE403" s="112">
        <f>IF((LEN(Tabel1[[#This Row],[PPO code 1]])&lt;1),"",_xlfn.XLOOKUP(Tabel1[[#This Row],[PPO code 1]],Activiteitenoverzicht[PO - code],Activiteitenoverzicht[Jaar- freq],0))</f>
        <v>1</v>
      </c>
      <c r="AF403" s="121"/>
      <c r="AG403" s="122" t="str">
        <f>_xlfn.XLOOKUP(Tabel1[[#This Row],[NLSfB]],OpnameTabel[NL-SfB],OpnameTabel[PPO2],"",0,1)&amp;""</f>
        <v/>
      </c>
      <c r="AH403" s="111" t="str">
        <f>IF((LEN(Tabel1[[#This Row],[PPO code 2]])&lt;1),"",_xlfn.XLOOKUP(Tabel1[[#This Row],[PPO code 2]],Activiteitenoverzicht[PO - code],Activiteitenoverzicht[Jaar- freq],0))</f>
        <v/>
      </c>
      <c r="AI403" s="121"/>
      <c r="AJ403" s="122" t="str">
        <f>_xlfn.XLOOKUP(Tabel1[[#This Row],[NLSfB]],OpnameTabel[NL-SfB],OpnameTabel[PPO3],"",0,1)&amp;""</f>
        <v/>
      </c>
      <c r="AK403" s="111" t="str">
        <f>IF((LEN(Tabel1[[#This Row],[PPO code 3]])&lt;1),"",_xlfn.XLOOKUP(Tabel1[[#This Row],[PPO code 3]],Activiteitenoverzicht[PO - code],Activiteitenoverzicht[Jaar- freq],0))</f>
        <v/>
      </c>
      <c r="AL403" s="121"/>
      <c r="AM403" s="122" t="str">
        <f>_xlfn.XLOOKUP(Tabel1[[#This Row],[NLSfB]],OpnameTabel[NL-SfB],OpnameTabel[PPO4],"",0,1)&amp;""</f>
        <v/>
      </c>
      <c r="AN403" s="111" t="str">
        <f>IF((LEN(Tabel1[[#This Row],[PPO code 4]])&lt;1),"",_xlfn.XLOOKUP(Tabel1[[#This Row],[PPO code 4]],Activiteitenoverzicht[PO - code],Activiteitenoverzicht[Jaar- freq],0))</f>
        <v/>
      </c>
      <c r="AO403" s="121"/>
      <c r="AP403" s="123">
        <f>IF(ISNUMBER(Tabel1[[#This Row],[Freq 1]]),Tabel1[[#This Row],[Freq 1]]*Tabel1[[#This Row],[Prijs 1]],0)</f>
        <v>0</v>
      </c>
      <c r="AQ403" s="124">
        <f>IF(ISNUMBER(Tabel1[[#This Row],[Freq 2]]),Tabel1[[#This Row],[Freq 2]]*Tabel1[[#This Row],[Prijs 2]],0)</f>
        <v>0</v>
      </c>
      <c r="AR403" s="124">
        <f>IF(ISNUMBER(Tabel1[[#This Row],[Freq 3]]),Tabel1[[#This Row],[Freq 3]]*Tabel1[[#This Row],[Prijs 3]],0)</f>
        <v>0</v>
      </c>
      <c r="AS403" s="124">
        <f>IF(ISNUMBER(Tabel1[[#This Row],[Freq 4]]),Tabel1[[#This Row],[Freq 4]]*Tabel1[[#This Row],[Prijs 4]],0)</f>
        <v>0</v>
      </c>
      <c r="AT403" s="125">
        <f>SUM(Tabel1[[#This Row],[Totaal 1]:[Totaal 4]])</f>
        <v>0</v>
      </c>
    </row>
    <row r="404" spans="1:46" ht="14.25" customHeight="1" x14ac:dyDescent="0.2">
      <c r="A404" s="32">
        <v>6</v>
      </c>
      <c r="B404" s="32" t="s">
        <v>877</v>
      </c>
      <c r="C404" s="111" t="s">
        <v>878</v>
      </c>
      <c r="D404" s="32" t="s">
        <v>70</v>
      </c>
      <c r="E404" s="32">
        <v>1669</v>
      </c>
      <c r="F404" s="32" t="s">
        <v>910</v>
      </c>
      <c r="G404" s="32" t="s">
        <v>178</v>
      </c>
      <c r="H404" s="112" t="str">
        <f>_xlfn.XLOOKUP(Tabel1[[#This Row],[NLSfB]],OpnameTabel[NL-SfB],OpnameTabel[Omschrijving],"",0,1)</f>
        <v>Vluchtwegpictogrammen decentraal (met accu)</v>
      </c>
      <c r="I404" s="32" t="str">
        <f>_xlfn.XLOOKUP(Tabel1[[#This Row],[NLSfB]],OpnameTabel[NL-SfB],OpnameTabel[Categorie],"",0,1)</f>
        <v>Verlichting</v>
      </c>
      <c r="J404" s="32" t="s">
        <v>104</v>
      </c>
      <c r="L404" s="32">
        <v>1</v>
      </c>
      <c r="M404" s="32">
        <v>2005</v>
      </c>
      <c r="N404" s="32" t="s">
        <v>551</v>
      </c>
      <c r="O404" s="32" t="s">
        <v>77</v>
      </c>
      <c r="P404" s="32" t="str">
        <f>_xlfn.XLOOKUP(Tabel1[[#This Row],[NLSfB]],OpnameTabel[NL-SfB],OpnameTabel[Kenmerkvraag 4],"",0,1)&amp;""</f>
        <v>Lichtbron</v>
      </c>
      <c r="Q404" s="33" t="s">
        <v>518</v>
      </c>
      <c r="R404" s="33" t="str">
        <f>_xlfn.XLOOKUP(Tabel1[[#This Row],[NLSfB]],OpnameTabel[NL-SfB],OpnameTabel[Kenmerkvraag 5],"",0,1)&amp;""</f>
        <v>Aantal accupakketten in armatuur</v>
      </c>
      <c r="S404" s="33">
        <v>8</v>
      </c>
      <c r="T404" s="33" t="str">
        <f>_xlfn.XLOOKUP(Tabel1[[#This Row],[NLSfB]],OpnameTabel[NL-SfB],OpnameTabel[Kenmerkvraag 6],"",0,1)&amp;""</f>
        <v/>
      </c>
      <c r="V404" s="33" t="str">
        <f>_xlfn.XLOOKUP(Tabel1[[#This Row],[NLSfB]],OpnameTabel[NL-SfB],OpnameTabel[Kenmerkvraag 7],"",0,1)&amp;""</f>
        <v/>
      </c>
      <c r="X404" s="33" t="str">
        <f>_xlfn.XLOOKUP(Tabel1[[#This Row],[NLSfB]],OpnameTabel[NL-SfB],OpnameTabel[Kenmerkvraag 8],"",0,1)&amp;""</f>
        <v/>
      </c>
      <c r="Z404" s="33" t="str">
        <f>_xlfn.XLOOKUP(Tabel1[[#This Row],[NLSfB]],OpnameTabel[NL-SfB],OpnameTabel[Kenmerkvraag 9],"",0,1)&amp;""</f>
        <v/>
      </c>
      <c r="AB404" s="33" t="str">
        <f>_xlfn.XLOOKUP(Tabel1[[#This Row],[NLSfB]],OpnameTabel[NL-SfB],OpnameTabel[Kenmerkvraag 10],"",0,1)&amp;""</f>
        <v/>
      </c>
      <c r="AD404" s="120" t="str">
        <f>_xlfn.XLOOKUP(Tabel1[[#This Row],[NLSfB]],OpnameTabel[NL-SfB],OpnameTabel[PPO1],"",0,1)&amp;""</f>
        <v>LCHT040-A</v>
      </c>
      <c r="AE404" s="112">
        <f>IF((LEN(Tabel1[[#This Row],[PPO code 1]])&lt;1),"",_xlfn.XLOOKUP(Tabel1[[#This Row],[PPO code 1]],Activiteitenoverzicht[PO - code],Activiteitenoverzicht[Jaar- freq],0))</f>
        <v>1</v>
      </c>
      <c r="AF404" s="121"/>
      <c r="AG404" s="122" t="str">
        <f>_xlfn.XLOOKUP(Tabel1[[#This Row],[NLSfB]],OpnameTabel[NL-SfB],OpnameTabel[PPO2],"",0,1)&amp;""</f>
        <v/>
      </c>
      <c r="AH404" s="111" t="str">
        <f>IF((LEN(Tabel1[[#This Row],[PPO code 2]])&lt;1),"",_xlfn.XLOOKUP(Tabel1[[#This Row],[PPO code 2]],Activiteitenoverzicht[PO - code],Activiteitenoverzicht[Jaar- freq],0))</f>
        <v/>
      </c>
      <c r="AI404" s="121"/>
      <c r="AJ404" s="122" t="str">
        <f>_xlfn.XLOOKUP(Tabel1[[#This Row],[NLSfB]],OpnameTabel[NL-SfB],OpnameTabel[PPO3],"",0,1)&amp;""</f>
        <v/>
      </c>
      <c r="AK404" s="111" t="str">
        <f>IF((LEN(Tabel1[[#This Row],[PPO code 3]])&lt;1),"",_xlfn.XLOOKUP(Tabel1[[#This Row],[PPO code 3]],Activiteitenoverzicht[PO - code],Activiteitenoverzicht[Jaar- freq],0))</f>
        <v/>
      </c>
      <c r="AL404" s="121"/>
      <c r="AM404" s="122" t="str">
        <f>_xlfn.XLOOKUP(Tabel1[[#This Row],[NLSfB]],OpnameTabel[NL-SfB],OpnameTabel[PPO4],"",0,1)&amp;""</f>
        <v/>
      </c>
      <c r="AN404" s="111" t="str">
        <f>IF((LEN(Tabel1[[#This Row],[PPO code 4]])&lt;1),"",_xlfn.XLOOKUP(Tabel1[[#This Row],[PPO code 4]],Activiteitenoverzicht[PO - code],Activiteitenoverzicht[Jaar- freq],0))</f>
        <v/>
      </c>
      <c r="AO404" s="121"/>
      <c r="AP404" s="123">
        <f>IF(ISNUMBER(Tabel1[[#This Row],[Freq 1]]),Tabel1[[#This Row],[Freq 1]]*Tabel1[[#This Row],[Prijs 1]],0)</f>
        <v>0</v>
      </c>
      <c r="AQ404" s="124">
        <f>IF(ISNUMBER(Tabel1[[#This Row],[Freq 2]]),Tabel1[[#This Row],[Freq 2]]*Tabel1[[#This Row],[Prijs 2]],0)</f>
        <v>0</v>
      </c>
      <c r="AR404" s="124">
        <f>IF(ISNUMBER(Tabel1[[#This Row],[Freq 3]]),Tabel1[[#This Row],[Freq 3]]*Tabel1[[#This Row],[Prijs 3]],0)</f>
        <v>0</v>
      </c>
      <c r="AS404" s="124">
        <f>IF(ISNUMBER(Tabel1[[#This Row],[Freq 4]]),Tabel1[[#This Row],[Freq 4]]*Tabel1[[#This Row],[Prijs 4]],0)</f>
        <v>0</v>
      </c>
      <c r="AT404" s="125">
        <f>SUM(Tabel1[[#This Row],[Totaal 1]:[Totaal 4]])</f>
        <v>0</v>
      </c>
    </row>
    <row r="405" spans="1:46" ht="14.25" customHeight="1" x14ac:dyDescent="0.2">
      <c r="A405" s="32">
        <v>6</v>
      </c>
      <c r="B405" s="32" t="s">
        <v>877</v>
      </c>
      <c r="C405" s="111" t="s">
        <v>878</v>
      </c>
      <c r="D405" s="32" t="s">
        <v>70</v>
      </c>
      <c r="E405" s="32">
        <v>1669</v>
      </c>
      <c r="F405" s="32" t="s">
        <v>911</v>
      </c>
      <c r="G405" s="32" t="s">
        <v>178</v>
      </c>
      <c r="H405" s="112" t="str">
        <f>_xlfn.XLOOKUP(Tabel1[[#This Row],[NLSfB]],OpnameTabel[NL-SfB],OpnameTabel[Omschrijving],"",0,1)</f>
        <v>Vluchtwegpictogrammen decentraal (met accu)</v>
      </c>
      <c r="I405" s="32" t="str">
        <f>_xlfn.XLOOKUP(Tabel1[[#This Row],[NLSfB]],OpnameTabel[NL-SfB],OpnameTabel[Categorie],"",0,1)</f>
        <v>Verlichting</v>
      </c>
      <c r="J405" s="32" t="s">
        <v>739</v>
      </c>
      <c r="L405" s="32">
        <v>15</v>
      </c>
      <c r="M405" s="32">
        <v>2005</v>
      </c>
      <c r="N405" s="32" t="s">
        <v>906</v>
      </c>
      <c r="O405" s="32" t="s">
        <v>907</v>
      </c>
      <c r="P405" s="32" t="str">
        <f>_xlfn.XLOOKUP(Tabel1[[#This Row],[NLSfB]],OpnameTabel[NL-SfB],OpnameTabel[Kenmerkvraag 4],"",0,1)&amp;""</f>
        <v>Lichtbron</v>
      </c>
      <c r="Q405" s="33" t="s">
        <v>518</v>
      </c>
      <c r="R405" s="33" t="str">
        <f>_xlfn.XLOOKUP(Tabel1[[#This Row],[NLSfB]],OpnameTabel[NL-SfB],OpnameTabel[Kenmerkvraag 5],"",0,1)&amp;""</f>
        <v>Aantal accupakketten in armatuur</v>
      </c>
      <c r="S405" s="33">
        <v>8</v>
      </c>
      <c r="T405" s="33" t="str">
        <f>_xlfn.XLOOKUP(Tabel1[[#This Row],[NLSfB]],OpnameTabel[NL-SfB],OpnameTabel[Kenmerkvraag 6],"",0,1)&amp;""</f>
        <v/>
      </c>
      <c r="V405" s="33" t="str">
        <f>_xlfn.XLOOKUP(Tabel1[[#This Row],[NLSfB]],OpnameTabel[NL-SfB],OpnameTabel[Kenmerkvraag 7],"",0,1)&amp;""</f>
        <v/>
      </c>
      <c r="X405" s="33" t="str">
        <f>_xlfn.XLOOKUP(Tabel1[[#This Row],[NLSfB]],OpnameTabel[NL-SfB],OpnameTabel[Kenmerkvraag 8],"",0,1)&amp;""</f>
        <v/>
      </c>
      <c r="Z405" s="33" t="str">
        <f>_xlfn.XLOOKUP(Tabel1[[#This Row],[NLSfB]],OpnameTabel[NL-SfB],OpnameTabel[Kenmerkvraag 9],"",0,1)&amp;""</f>
        <v/>
      </c>
      <c r="AB405" s="33" t="str">
        <f>_xlfn.XLOOKUP(Tabel1[[#This Row],[NLSfB]],OpnameTabel[NL-SfB],OpnameTabel[Kenmerkvraag 10],"",0,1)&amp;""</f>
        <v/>
      </c>
      <c r="AD405" s="120" t="str">
        <f>_xlfn.XLOOKUP(Tabel1[[#This Row],[NLSfB]],OpnameTabel[NL-SfB],OpnameTabel[PPO1],"",0,1)&amp;""</f>
        <v>LCHT040-A</v>
      </c>
      <c r="AE405" s="112">
        <f>IF((LEN(Tabel1[[#This Row],[PPO code 1]])&lt;1),"",_xlfn.XLOOKUP(Tabel1[[#This Row],[PPO code 1]],Activiteitenoverzicht[PO - code],Activiteitenoverzicht[Jaar- freq],0))</f>
        <v>1</v>
      </c>
      <c r="AF405" s="121"/>
      <c r="AG405" s="122" t="str">
        <f>_xlfn.XLOOKUP(Tabel1[[#This Row],[NLSfB]],OpnameTabel[NL-SfB],OpnameTabel[PPO2],"",0,1)&amp;""</f>
        <v/>
      </c>
      <c r="AH405" s="111" t="str">
        <f>IF((LEN(Tabel1[[#This Row],[PPO code 2]])&lt;1),"",_xlfn.XLOOKUP(Tabel1[[#This Row],[PPO code 2]],Activiteitenoverzicht[PO - code],Activiteitenoverzicht[Jaar- freq],0))</f>
        <v/>
      </c>
      <c r="AI405" s="121"/>
      <c r="AJ405" s="122" t="str">
        <f>_xlfn.XLOOKUP(Tabel1[[#This Row],[NLSfB]],OpnameTabel[NL-SfB],OpnameTabel[PPO3],"",0,1)&amp;""</f>
        <v/>
      </c>
      <c r="AK405" s="111" t="str">
        <f>IF((LEN(Tabel1[[#This Row],[PPO code 3]])&lt;1),"",_xlfn.XLOOKUP(Tabel1[[#This Row],[PPO code 3]],Activiteitenoverzicht[PO - code],Activiteitenoverzicht[Jaar- freq],0))</f>
        <v/>
      </c>
      <c r="AL405" s="121"/>
      <c r="AM405" s="122" t="str">
        <f>_xlfn.XLOOKUP(Tabel1[[#This Row],[NLSfB]],OpnameTabel[NL-SfB],OpnameTabel[PPO4],"",0,1)&amp;""</f>
        <v/>
      </c>
      <c r="AN405" s="111" t="str">
        <f>IF((LEN(Tabel1[[#This Row],[PPO code 4]])&lt;1),"",_xlfn.XLOOKUP(Tabel1[[#This Row],[PPO code 4]],Activiteitenoverzicht[PO - code],Activiteitenoverzicht[Jaar- freq],0))</f>
        <v/>
      </c>
      <c r="AO405" s="121"/>
      <c r="AP405" s="123">
        <f>IF(ISNUMBER(Tabel1[[#This Row],[Freq 1]]),Tabel1[[#This Row],[Freq 1]]*Tabel1[[#This Row],[Prijs 1]],0)</f>
        <v>0</v>
      </c>
      <c r="AQ405" s="124">
        <f>IF(ISNUMBER(Tabel1[[#This Row],[Freq 2]]),Tabel1[[#This Row],[Freq 2]]*Tabel1[[#This Row],[Prijs 2]],0)</f>
        <v>0</v>
      </c>
      <c r="AR405" s="124">
        <f>IF(ISNUMBER(Tabel1[[#This Row],[Freq 3]]),Tabel1[[#This Row],[Freq 3]]*Tabel1[[#This Row],[Prijs 3]],0)</f>
        <v>0</v>
      </c>
      <c r="AS405" s="124">
        <f>IF(ISNUMBER(Tabel1[[#This Row],[Freq 4]]),Tabel1[[#This Row],[Freq 4]]*Tabel1[[#This Row],[Prijs 4]],0)</f>
        <v>0</v>
      </c>
      <c r="AT405" s="125">
        <f>SUM(Tabel1[[#This Row],[Totaal 1]:[Totaal 4]])</f>
        <v>0</v>
      </c>
    </row>
    <row r="406" spans="1:46" ht="14.25" customHeight="1" x14ac:dyDescent="0.2">
      <c r="A406" s="32">
        <v>6</v>
      </c>
      <c r="B406" s="32" t="s">
        <v>877</v>
      </c>
      <c r="C406" s="111" t="s">
        <v>878</v>
      </c>
      <c r="D406" s="32" t="s">
        <v>70</v>
      </c>
      <c r="E406" s="32">
        <v>1669</v>
      </c>
      <c r="F406" s="32" t="s">
        <v>912</v>
      </c>
      <c r="G406" s="32" t="s">
        <v>79</v>
      </c>
      <c r="H406" s="112" t="str">
        <f>_xlfn.XLOOKUP(Tabel1[[#This Row],[NLSfB]],OpnameTabel[NL-SfB],OpnameTabel[Omschrijving],"",0,1)</f>
        <v>Elektrische boiler</v>
      </c>
      <c r="I406" s="32" t="str">
        <f>_xlfn.XLOOKUP(Tabel1[[#This Row],[NLSfB]],OpnameTabel[NL-SfB],OpnameTabel[Categorie],"",0,1)</f>
        <v>Water</v>
      </c>
      <c r="J406" s="32" t="s">
        <v>880</v>
      </c>
      <c r="L406" s="32">
        <v>1</v>
      </c>
      <c r="M406" s="32">
        <v>1985</v>
      </c>
      <c r="N406" s="32" t="s">
        <v>913</v>
      </c>
      <c r="O406" s="32" t="s">
        <v>914</v>
      </c>
      <c r="P406" s="32" t="str">
        <f>_xlfn.XLOOKUP(Tabel1[[#This Row],[NLSfB]],OpnameTabel[NL-SfB],OpnameTabel[Kenmerkvraag 4],"",0,1)&amp;""</f>
        <v>Inhoud [L]</v>
      </c>
      <c r="Q406" s="33">
        <v>120</v>
      </c>
      <c r="R406" s="33" t="str">
        <f>_xlfn.XLOOKUP(Tabel1[[#This Row],[NLSfB]],OpnameTabel[NL-SfB],OpnameTabel[Kenmerkvraag 5],"",0,1)&amp;""</f>
        <v>Vermogen [kW]</v>
      </c>
      <c r="S406" s="33">
        <v>3.25</v>
      </c>
      <c r="T406" s="33" t="str">
        <f>_xlfn.XLOOKUP(Tabel1[[#This Row],[NLSfB]],OpnameTabel[NL-SfB],OpnameTabel[Kenmerkvraag 6],"",0,1)&amp;""</f>
        <v/>
      </c>
      <c r="V406" s="33" t="str">
        <f>_xlfn.XLOOKUP(Tabel1[[#This Row],[NLSfB]],OpnameTabel[NL-SfB],OpnameTabel[Kenmerkvraag 7],"",0,1)&amp;""</f>
        <v/>
      </c>
      <c r="X406" s="33" t="str">
        <f>_xlfn.XLOOKUP(Tabel1[[#This Row],[NLSfB]],OpnameTabel[NL-SfB],OpnameTabel[Kenmerkvraag 8],"",0,1)&amp;""</f>
        <v/>
      </c>
      <c r="Z406" s="33" t="str">
        <f>_xlfn.XLOOKUP(Tabel1[[#This Row],[NLSfB]],OpnameTabel[NL-SfB],OpnameTabel[Kenmerkvraag 9],"",0,1)&amp;""</f>
        <v/>
      </c>
      <c r="AB406" s="33" t="str">
        <f>_xlfn.XLOOKUP(Tabel1[[#This Row],[NLSfB]],OpnameTabel[NL-SfB],OpnameTabel[Kenmerkvraag 10],"",0,1)&amp;""</f>
        <v/>
      </c>
      <c r="AD406" s="120" t="str">
        <f>_xlfn.XLOOKUP(Tabel1[[#This Row],[NLSfB]],OpnameTabel[NL-SfB],OpnameTabel[PPO1],"",0,1)&amp;""</f>
        <v>WTR030-A</v>
      </c>
      <c r="AE406" s="112">
        <f>IF((LEN(Tabel1[[#This Row],[PPO code 1]])&lt;1),"",_xlfn.XLOOKUP(Tabel1[[#This Row],[PPO code 1]],Activiteitenoverzicht[PO - code],Activiteitenoverzicht[Jaar- freq],0))</f>
        <v>1</v>
      </c>
      <c r="AF406" s="121"/>
      <c r="AG406" s="122" t="str">
        <f>_xlfn.XLOOKUP(Tabel1[[#This Row],[NLSfB]],OpnameTabel[NL-SfB],OpnameTabel[PPO2],"",0,1)&amp;""</f>
        <v/>
      </c>
      <c r="AH406" s="111" t="str">
        <f>IF((LEN(Tabel1[[#This Row],[PPO code 2]])&lt;1),"",_xlfn.XLOOKUP(Tabel1[[#This Row],[PPO code 2]],Activiteitenoverzicht[PO - code],Activiteitenoverzicht[Jaar- freq],0))</f>
        <v/>
      </c>
      <c r="AI406" s="121"/>
      <c r="AJ406" s="122" t="str">
        <f>_xlfn.XLOOKUP(Tabel1[[#This Row],[NLSfB]],OpnameTabel[NL-SfB],OpnameTabel[PPO3],"",0,1)&amp;""</f>
        <v/>
      </c>
      <c r="AK406" s="111" t="str">
        <f>IF((LEN(Tabel1[[#This Row],[PPO code 3]])&lt;1),"",_xlfn.XLOOKUP(Tabel1[[#This Row],[PPO code 3]],Activiteitenoverzicht[PO - code],Activiteitenoverzicht[Jaar- freq],0))</f>
        <v/>
      </c>
      <c r="AL406" s="121"/>
      <c r="AM406" s="122" t="str">
        <f>_xlfn.XLOOKUP(Tabel1[[#This Row],[NLSfB]],OpnameTabel[NL-SfB],OpnameTabel[PPO4],"",0,1)&amp;""</f>
        <v/>
      </c>
      <c r="AN406" s="111" t="str">
        <f>IF((LEN(Tabel1[[#This Row],[PPO code 4]])&lt;1),"",_xlfn.XLOOKUP(Tabel1[[#This Row],[PPO code 4]],Activiteitenoverzicht[PO - code],Activiteitenoverzicht[Jaar- freq],0))</f>
        <v/>
      </c>
      <c r="AO406" s="121"/>
      <c r="AP406" s="123">
        <f>IF(ISNUMBER(Tabel1[[#This Row],[Freq 1]]),Tabel1[[#This Row],[Freq 1]]*Tabel1[[#This Row],[Prijs 1]],0)</f>
        <v>0</v>
      </c>
      <c r="AQ406" s="124">
        <f>IF(ISNUMBER(Tabel1[[#This Row],[Freq 2]]),Tabel1[[#This Row],[Freq 2]]*Tabel1[[#This Row],[Prijs 2]],0)</f>
        <v>0</v>
      </c>
      <c r="AR406" s="124">
        <f>IF(ISNUMBER(Tabel1[[#This Row],[Freq 3]]),Tabel1[[#This Row],[Freq 3]]*Tabel1[[#This Row],[Prijs 3]],0)</f>
        <v>0</v>
      </c>
      <c r="AS406" s="124">
        <f>IF(ISNUMBER(Tabel1[[#This Row],[Freq 4]]),Tabel1[[#This Row],[Freq 4]]*Tabel1[[#This Row],[Prijs 4]],0)</f>
        <v>0</v>
      </c>
      <c r="AT406" s="125">
        <f>SUM(Tabel1[[#This Row],[Totaal 1]:[Totaal 4]])</f>
        <v>0</v>
      </c>
    </row>
    <row r="407" spans="1:46" ht="14.25" customHeight="1" x14ac:dyDescent="0.2">
      <c r="A407" s="32">
        <v>6</v>
      </c>
      <c r="B407" s="32" t="s">
        <v>877</v>
      </c>
      <c r="C407" s="111" t="s">
        <v>878</v>
      </c>
      <c r="D407" s="32" t="s">
        <v>70</v>
      </c>
      <c r="E407" s="32">
        <v>1669</v>
      </c>
      <c r="F407" s="32" t="s">
        <v>915</v>
      </c>
      <c r="G407" s="32" t="s">
        <v>218</v>
      </c>
      <c r="H407" s="112" t="str">
        <f>_xlfn.XLOOKUP(Tabel1[[#This Row],[NLSfB]],OpnameTabel[NL-SfB],OpnameTabel[Omschrijving],"",0,1)</f>
        <v>Armaturen buitenverlichting/gevelverlichting</v>
      </c>
      <c r="I407" s="32" t="str">
        <f>_xlfn.XLOOKUP(Tabel1[[#This Row],[NLSfB]],OpnameTabel[NL-SfB],OpnameTabel[Categorie],"",0,1)</f>
        <v>Terrein</v>
      </c>
      <c r="J407" s="32" t="s">
        <v>865</v>
      </c>
      <c r="L407" s="32">
        <v>7</v>
      </c>
      <c r="M407" s="32">
        <v>2016</v>
      </c>
      <c r="N407" s="32" t="s">
        <v>77</v>
      </c>
      <c r="O407" s="32" t="s">
        <v>77</v>
      </c>
      <c r="P407" s="32" t="str">
        <f>_xlfn.XLOOKUP(Tabel1[[#This Row],[NLSfB]],OpnameTabel[NL-SfB],OpnameTabel[Kenmerkvraag 4],"",0,1)&amp;""</f>
        <v>Lichtbrontype</v>
      </c>
      <c r="Q407" s="33" t="s">
        <v>525</v>
      </c>
      <c r="R407" s="33" t="str">
        <f>_xlfn.XLOOKUP(Tabel1[[#This Row],[NLSfB]],OpnameTabel[NL-SfB],OpnameTabel[Kenmerkvraag 5],"",0,1)&amp;""</f>
        <v>Armaturen [stuks]</v>
      </c>
      <c r="S407" s="33" t="s">
        <v>77</v>
      </c>
      <c r="T407" s="33" t="str">
        <f>_xlfn.XLOOKUP(Tabel1[[#This Row],[NLSfB]],OpnameTabel[NL-SfB],OpnameTabel[Kenmerkvraag 6],"",0,1)&amp;""</f>
        <v>Vermogen per eenheid [W]</v>
      </c>
      <c r="U407" s="33" t="s">
        <v>77</v>
      </c>
      <c r="V407" s="33" t="str">
        <f>_xlfn.XLOOKUP(Tabel1[[#This Row],[NLSfB]],OpnameTabel[NL-SfB],OpnameTabel[Kenmerkvraag 7],"",0,1)&amp;""</f>
        <v/>
      </c>
      <c r="X407" s="33" t="str">
        <f>_xlfn.XLOOKUP(Tabel1[[#This Row],[NLSfB]],OpnameTabel[NL-SfB],OpnameTabel[Kenmerkvraag 8],"",0,1)&amp;""</f>
        <v/>
      </c>
      <c r="Z407" s="33" t="str">
        <f>_xlfn.XLOOKUP(Tabel1[[#This Row],[NLSfB]],OpnameTabel[NL-SfB],OpnameTabel[Kenmerkvraag 9],"",0,1)&amp;""</f>
        <v/>
      </c>
      <c r="AB407" s="33" t="str">
        <f>_xlfn.XLOOKUP(Tabel1[[#This Row],[NLSfB]],OpnameTabel[NL-SfB],OpnameTabel[Kenmerkvraag 10],"",0,1)&amp;""</f>
        <v/>
      </c>
      <c r="AD407" s="120" t="str">
        <f>_xlfn.XLOOKUP(Tabel1[[#This Row],[NLSfB]],OpnameTabel[NL-SfB],OpnameTabel[PPO1],"",0,1)&amp;""</f>
        <v>LCHT010-A</v>
      </c>
      <c r="AE407" s="112">
        <f>IF((LEN(Tabel1[[#This Row],[PPO code 1]])&lt;1),"",_xlfn.XLOOKUP(Tabel1[[#This Row],[PPO code 1]],Activiteitenoverzicht[PO - code],Activiteitenoverzicht[Jaar- freq],0))</f>
        <v>1</v>
      </c>
      <c r="AF407" s="121"/>
      <c r="AG407" s="122" t="str">
        <f>_xlfn.XLOOKUP(Tabel1[[#This Row],[NLSfB]],OpnameTabel[NL-SfB],OpnameTabel[PPO2],"",0,1)&amp;""</f>
        <v/>
      </c>
      <c r="AH407" s="111" t="str">
        <f>IF((LEN(Tabel1[[#This Row],[PPO code 2]])&lt;1),"",_xlfn.XLOOKUP(Tabel1[[#This Row],[PPO code 2]],Activiteitenoverzicht[PO - code],Activiteitenoverzicht[Jaar- freq],0))</f>
        <v/>
      </c>
      <c r="AI407" s="121"/>
      <c r="AJ407" s="122" t="str">
        <f>_xlfn.XLOOKUP(Tabel1[[#This Row],[NLSfB]],OpnameTabel[NL-SfB],OpnameTabel[PPO3],"",0,1)&amp;""</f>
        <v/>
      </c>
      <c r="AK407" s="111" t="str">
        <f>IF((LEN(Tabel1[[#This Row],[PPO code 3]])&lt;1),"",_xlfn.XLOOKUP(Tabel1[[#This Row],[PPO code 3]],Activiteitenoverzicht[PO - code],Activiteitenoverzicht[Jaar- freq],0))</f>
        <v/>
      </c>
      <c r="AL407" s="121"/>
      <c r="AM407" s="122" t="str">
        <f>_xlfn.XLOOKUP(Tabel1[[#This Row],[NLSfB]],OpnameTabel[NL-SfB],OpnameTabel[PPO4],"",0,1)&amp;""</f>
        <v/>
      </c>
      <c r="AN407" s="111" t="str">
        <f>IF((LEN(Tabel1[[#This Row],[PPO code 4]])&lt;1),"",_xlfn.XLOOKUP(Tabel1[[#This Row],[PPO code 4]],Activiteitenoverzicht[PO - code],Activiteitenoverzicht[Jaar- freq],0))</f>
        <v/>
      </c>
      <c r="AO407" s="121"/>
      <c r="AP407" s="123">
        <f>IF(ISNUMBER(Tabel1[[#This Row],[Freq 1]]),Tabel1[[#This Row],[Freq 1]]*Tabel1[[#This Row],[Prijs 1]],0)</f>
        <v>0</v>
      </c>
      <c r="AQ407" s="124">
        <f>IF(ISNUMBER(Tabel1[[#This Row],[Freq 2]]),Tabel1[[#This Row],[Freq 2]]*Tabel1[[#This Row],[Prijs 2]],0)</f>
        <v>0</v>
      </c>
      <c r="AR407" s="124">
        <f>IF(ISNUMBER(Tabel1[[#This Row],[Freq 3]]),Tabel1[[#This Row],[Freq 3]]*Tabel1[[#This Row],[Prijs 3]],0)</f>
        <v>0</v>
      </c>
      <c r="AS407" s="124">
        <f>IF(ISNUMBER(Tabel1[[#This Row],[Freq 4]]),Tabel1[[#This Row],[Freq 4]]*Tabel1[[#This Row],[Prijs 4]],0)</f>
        <v>0</v>
      </c>
      <c r="AT407" s="125">
        <f>SUM(Tabel1[[#This Row],[Totaal 1]:[Totaal 4]])</f>
        <v>0</v>
      </c>
    </row>
    <row r="408" spans="1:46" ht="14.25" customHeight="1" x14ac:dyDescent="0.2">
      <c r="A408" s="32">
        <v>6</v>
      </c>
      <c r="B408" s="32" t="s">
        <v>877</v>
      </c>
      <c r="C408" s="111" t="s">
        <v>878</v>
      </c>
      <c r="D408" s="32" t="s">
        <v>70</v>
      </c>
      <c r="E408" s="32">
        <v>1669</v>
      </c>
      <c r="F408" s="32" t="s">
        <v>916</v>
      </c>
      <c r="G408" s="32" t="s">
        <v>218</v>
      </c>
      <c r="H408" s="112" t="str">
        <f>_xlfn.XLOOKUP(Tabel1[[#This Row],[NLSfB]],OpnameTabel[NL-SfB],OpnameTabel[Omschrijving],"",0,1)</f>
        <v>Armaturen buitenverlichting/gevelverlichting</v>
      </c>
      <c r="I408" s="32" t="str">
        <f>_xlfn.XLOOKUP(Tabel1[[#This Row],[NLSfB]],OpnameTabel[NL-SfB],OpnameTabel[Categorie],"",0,1)</f>
        <v>Terrein</v>
      </c>
      <c r="J408" s="32" t="s">
        <v>865</v>
      </c>
      <c r="L408" s="32">
        <v>3</v>
      </c>
      <c r="M408" s="32">
        <v>2005</v>
      </c>
      <c r="N408" s="32" t="s">
        <v>77</v>
      </c>
      <c r="O408" s="32" t="s">
        <v>77</v>
      </c>
      <c r="P408" s="32" t="str">
        <f>_xlfn.XLOOKUP(Tabel1[[#This Row],[NLSfB]],OpnameTabel[NL-SfB],OpnameTabel[Kenmerkvraag 4],"",0,1)&amp;""</f>
        <v>Lichtbrontype</v>
      </c>
      <c r="Q408" s="33" t="s">
        <v>568</v>
      </c>
      <c r="R408" s="33" t="str">
        <f>_xlfn.XLOOKUP(Tabel1[[#This Row],[NLSfB]],OpnameTabel[NL-SfB],OpnameTabel[Kenmerkvraag 5],"",0,1)&amp;""</f>
        <v>Armaturen [stuks]</v>
      </c>
      <c r="S408" s="33" t="s">
        <v>77</v>
      </c>
      <c r="T408" s="33" t="str">
        <f>_xlfn.XLOOKUP(Tabel1[[#This Row],[NLSfB]],OpnameTabel[NL-SfB],OpnameTabel[Kenmerkvraag 6],"",0,1)&amp;""</f>
        <v>Vermogen per eenheid [W]</v>
      </c>
      <c r="U408" s="33" t="s">
        <v>77</v>
      </c>
      <c r="V408" s="33" t="str">
        <f>_xlfn.XLOOKUP(Tabel1[[#This Row],[NLSfB]],OpnameTabel[NL-SfB],OpnameTabel[Kenmerkvraag 7],"",0,1)&amp;""</f>
        <v/>
      </c>
      <c r="X408" s="33" t="str">
        <f>_xlfn.XLOOKUP(Tabel1[[#This Row],[NLSfB]],OpnameTabel[NL-SfB],OpnameTabel[Kenmerkvraag 8],"",0,1)&amp;""</f>
        <v/>
      </c>
      <c r="Z408" s="33" t="str">
        <f>_xlfn.XLOOKUP(Tabel1[[#This Row],[NLSfB]],OpnameTabel[NL-SfB],OpnameTabel[Kenmerkvraag 9],"",0,1)&amp;""</f>
        <v/>
      </c>
      <c r="AB408" s="33" t="str">
        <f>_xlfn.XLOOKUP(Tabel1[[#This Row],[NLSfB]],OpnameTabel[NL-SfB],OpnameTabel[Kenmerkvraag 10],"",0,1)&amp;""</f>
        <v/>
      </c>
      <c r="AD408" s="120" t="str">
        <f>_xlfn.XLOOKUP(Tabel1[[#This Row],[NLSfB]],OpnameTabel[NL-SfB],OpnameTabel[PPO1],"",0,1)&amp;""</f>
        <v>LCHT010-A</v>
      </c>
      <c r="AE408" s="112">
        <f>IF((LEN(Tabel1[[#This Row],[PPO code 1]])&lt;1),"",_xlfn.XLOOKUP(Tabel1[[#This Row],[PPO code 1]],Activiteitenoverzicht[PO - code],Activiteitenoverzicht[Jaar- freq],0))</f>
        <v>1</v>
      </c>
      <c r="AF408" s="121"/>
      <c r="AG408" s="122" t="str">
        <f>_xlfn.XLOOKUP(Tabel1[[#This Row],[NLSfB]],OpnameTabel[NL-SfB],OpnameTabel[PPO2],"",0,1)&amp;""</f>
        <v/>
      </c>
      <c r="AH408" s="111" t="str">
        <f>IF((LEN(Tabel1[[#This Row],[PPO code 2]])&lt;1),"",_xlfn.XLOOKUP(Tabel1[[#This Row],[PPO code 2]],Activiteitenoverzicht[PO - code],Activiteitenoverzicht[Jaar- freq],0))</f>
        <v/>
      </c>
      <c r="AI408" s="121"/>
      <c r="AJ408" s="122" t="str">
        <f>_xlfn.XLOOKUP(Tabel1[[#This Row],[NLSfB]],OpnameTabel[NL-SfB],OpnameTabel[PPO3],"",0,1)&amp;""</f>
        <v/>
      </c>
      <c r="AK408" s="111" t="str">
        <f>IF((LEN(Tabel1[[#This Row],[PPO code 3]])&lt;1),"",_xlfn.XLOOKUP(Tabel1[[#This Row],[PPO code 3]],Activiteitenoverzicht[PO - code],Activiteitenoverzicht[Jaar- freq],0))</f>
        <v/>
      </c>
      <c r="AL408" s="121"/>
      <c r="AM408" s="122" t="str">
        <f>_xlfn.XLOOKUP(Tabel1[[#This Row],[NLSfB]],OpnameTabel[NL-SfB],OpnameTabel[PPO4],"",0,1)&amp;""</f>
        <v/>
      </c>
      <c r="AN408" s="111" t="str">
        <f>IF((LEN(Tabel1[[#This Row],[PPO code 4]])&lt;1),"",_xlfn.XLOOKUP(Tabel1[[#This Row],[PPO code 4]],Activiteitenoverzicht[PO - code],Activiteitenoverzicht[Jaar- freq],0))</f>
        <v/>
      </c>
      <c r="AO408" s="121"/>
      <c r="AP408" s="123">
        <f>IF(ISNUMBER(Tabel1[[#This Row],[Freq 1]]),Tabel1[[#This Row],[Freq 1]]*Tabel1[[#This Row],[Prijs 1]],0)</f>
        <v>0</v>
      </c>
      <c r="AQ408" s="124">
        <f>IF(ISNUMBER(Tabel1[[#This Row],[Freq 2]]),Tabel1[[#This Row],[Freq 2]]*Tabel1[[#This Row],[Prijs 2]],0)</f>
        <v>0</v>
      </c>
      <c r="AR408" s="124">
        <f>IF(ISNUMBER(Tabel1[[#This Row],[Freq 3]]),Tabel1[[#This Row],[Freq 3]]*Tabel1[[#This Row],[Prijs 3]],0)</f>
        <v>0</v>
      </c>
      <c r="AS408" s="124">
        <f>IF(ISNUMBER(Tabel1[[#This Row],[Freq 4]]),Tabel1[[#This Row],[Freq 4]]*Tabel1[[#This Row],[Prijs 4]],0)</f>
        <v>0</v>
      </c>
      <c r="AT408" s="125">
        <f>SUM(Tabel1[[#This Row],[Totaal 1]:[Totaal 4]])</f>
        <v>0</v>
      </c>
    </row>
    <row r="409" spans="1:46" ht="14.25" customHeight="1" x14ac:dyDescent="0.2">
      <c r="A409" s="32">
        <v>6</v>
      </c>
      <c r="B409" s="32" t="s">
        <v>877</v>
      </c>
      <c r="C409" s="111" t="s">
        <v>878</v>
      </c>
      <c r="D409" s="32" t="s">
        <v>70</v>
      </c>
      <c r="E409" s="32">
        <v>1669</v>
      </c>
      <c r="F409" s="32" t="s">
        <v>917</v>
      </c>
      <c r="G409" s="32" t="s">
        <v>264</v>
      </c>
      <c r="H409" s="112" t="str">
        <f>_xlfn.XLOOKUP(Tabel1[[#This Row],[NLSfB]],OpnameTabel[NL-SfB],OpnameTabel[Omschrijving],"",0,1)</f>
        <v>Verwarming ketel gas atmosferisch (HR, VR)</v>
      </c>
      <c r="I409" s="32" t="str">
        <f>_xlfn.XLOOKUP(Tabel1[[#This Row],[NLSfB]],OpnameTabel[NL-SfB],OpnameTabel[Categorie],"",0,1)</f>
        <v>Verwarming</v>
      </c>
      <c r="J409" s="32" t="s">
        <v>370</v>
      </c>
      <c r="L409" s="32">
        <v>2</v>
      </c>
      <c r="M409" s="32">
        <v>2016</v>
      </c>
      <c r="N409" s="32" t="s">
        <v>266</v>
      </c>
      <c r="O409" s="32" t="s">
        <v>918</v>
      </c>
      <c r="P409" s="32" t="str">
        <f>_xlfn.XLOOKUP(Tabel1[[#This Row],[NLSfB]],OpnameTabel[NL-SfB],OpnameTabel[Kenmerkvraag 4],"",0,1)&amp;""</f>
        <v>Vermogen [kW]</v>
      </c>
      <c r="Q409" s="33">
        <v>107</v>
      </c>
      <c r="R409" s="33" t="str">
        <f>_xlfn.XLOOKUP(Tabel1[[#This Row],[NLSfB]],OpnameTabel[NL-SfB],OpnameTabel[Kenmerkvraag 5],"",0,1)&amp;""</f>
        <v>Warmwatervoorziening</v>
      </c>
      <c r="S409" s="33" t="s">
        <v>76</v>
      </c>
      <c r="T409" s="33" t="str">
        <f>_xlfn.XLOOKUP(Tabel1[[#This Row],[NLSfB]],OpnameTabel[NL-SfB],OpnameTabel[Kenmerkvraag 6],"",0,1)&amp;""</f>
        <v/>
      </c>
      <c r="V409" s="33" t="str">
        <f>_xlfn.XLOOKUP(Tabel1[[#This Row],[NLSfB]],OpnameTabel[NL-SfB],OpnameTabel[Kenmerkvraag 7],"",0,1)&amp;""</f>
        <v/>
      </c>
      <c r="X409" s="33" t="str">
        <f>_xlfn.XLOOKUP(Tabel1[[#This Row],[NLSfB]],OpnameTabel[NL-SfB],OpnameTabel[Kenmerkvraag 8],"",0,1)&amp;""</f>
        <v/>
      </c>
      <c r="Z409" s="33" t="str">
        <f>_xlfn.XLOOKUP(Tabel1[[#This Row],[NLSfB]],OpnameTabel[NL-SfB],OpnameTabel[Kenmerkvraag 9],"",0,1)&amp;""</f>
        <v/>
      </c>
      <c r="AB409" s="33" t="str">
        <f>_xlfn.XLOOKUP(Tabel1[[#This Row],[NLSfB]],OpnameTabel[NL-SfB],OpnameTabel[Kenmerkvraag 10],"",0,1)&amp;""</f>
        <v/>
      </c>
      <c r="AD409" s="120" t="str">
        <f>_xlfn.XLOOKUP(Tabel1[[#This Row],[NLSfB]],OpnameTabel[NL-SfB],OpnameTabel[PPO1],"",0,1)&amp;""</f>
        <v>VW030-A</v>
      </c>
      <c r="AE409" s="112">
        <f>IF((LEN(Tabel1[[#This Row],[PPO code 1]])&lt;1),"",_xlfn.XLOOKUP(Tabel1[[#This Row],[PPO code 1]],Activiteitenoverzicht[PO - code],Activiteitenoverzicht[Jaar- freq],0))</f>
        <v>1</v>
      </c>
      <c r="AF409" s="121"/>
      <c r="AG409" s="122" t="str">
        <f>_xlfn.XLOOKUP(Tabel1[[#This Row],[NLSfB]],OpnameTabel[NL-SfB],OpnameTabel[PPO2],"",0,1)&amp;""</f>
        <v>VW030-K</v>
      </c>
      <c r="AH409" s="111">
        <f>IF((LEN(Tabel1[[#This Row],[PPO code 2]])&lt;1),"",_xlfn.XLOOKUP(Tabel1[[#This Row],[PPO code 2]],Activiteitenoverzicht[PO - code],Activiteitenoverzicht[Jaar- freq],0))</f>
        <v>0.25</v>
      </c>
      <c r="AI409" s="121"/>
      <c r="AJ409" s="122" t="str">
        <f>_xlfn.XLOOKUP(Tabel1[[#This Row],[NLSfB]],OpnameTabel[NL-SfB],OpnameTabel[PPO3],"",0,1)&amp;""</f>
        <v/>
      </c>
      <c r="AK409" s="111" t="str">
        <f>IF((LEN(Tabel1[[#This Row],[PPO code 3]])&lt;1),"",_xlfn.XLOOKUP(Tabel1[[#This Row],[PPO code 3]],Activiteitenoverzicht[PO - code],Activiteitenoverzicht[Jaar- freq],0))</f>
        <v/>
      </c>
      <c r="AL409" s="121"/>
      <c r="AM409" s="122" t="str">
        <f>_xlfn.XLOOKUP(Tabel1[[#This Row],[NLSfB]],OpnameTabel[NL-SfB],OpnameTabel[PPO4],"",0,1)&amp;""</f>
        <v/>
      </c>
      <c r="AN409" s="111" t="str">
        <f>IF((LEN(Tabel1[[#This Row],[PPO code 4]])&lt;1),"",_xlfn.XLOOKUP(Tabel1[[#This Row],[PPO code 4]],Activiteitenoverzicht[PO - code],Activiteitenoverzicht[Jaar- freq],0))</f>
        <v/>
      </c>
      <c r="AO409" s="121"/>
      <c r="AP409" s="123">
        <f>IF(ISNUMBER(Tabel1[[#This Row],[Freq 1]]),Tabel1[[#This Row],[Freq 1]]*Tabel1[[#This Row],[Prijs 1]],0)</f>
        <v>0</v>
      </c>
      <c r="AQ409" s="124">
        <f>IF(ISNUMBER(Tabel1[[#This Row],[Freq 2]]),Tabel1[[#This Row],[Freq 2]]*Tabel1[[#This Row],[Prijs 2]],0)</f>
        <v>0</v>
      </c>
      <c r="AR409" s="124">
        <f>IF(ISNUMBER(Tabel1[[#This Row],[Freq 3]]),Tabel1[[#This Row],[Freq 3]]*Tabel1[[#This Row],[Prijs 3]],0)</f>
        <v>0</v>
      </c>
      <c r="AS409" s="124">
        <f>IF(ISNUMBER(Tabel1[[#This Row],[Freq 4]]),Tabel1[[#This Row],[Freq 4]]*Tabel1[[#This Row],[Prijs 4]],0)</f>
        <v>0</v>
      </c>
      <c r="AT409" s="125">
        <f>SUM(Tabel1[[#This Row],[Totaal 1]:[Totaal 4]])</f>
        <v>0</v>
      </c>
    </row>
    <row r="410" spans="1:46" ht="14.25" customHeight="1" x14ac:dyDescent="0.2">
      <c r="A410" s="32">
        <v>6</v>
      </c>
      <c r="B410" s="32" t="s">
        <v>877</v>
      </c>
      <c r="C410" s="111" t="s">
        <v>878</v>
      </c>
      <c r="D410" s="32" t="s">
        <v>70</v>
      </c>
      <c r="E410" s="32">
        <v>1669</v>
      </c>
      <c r="F410" s="32" t="s">
        <v>919</v>
      </c>
      <c r="G410" s="32" t="s">
        <v>223</v>
      </c>
      <c r="H410" s="112" t="str">
        <f>_xlfn.XLOOKUP(Tabel1[[#This Row],[NLSfB]],OpnameTabel[NL-SfB],OpnameTabel[Omschrijving],"",0,1)</f>
        <v>Drinkwaterleidingnet</v>
      </c>
      <c r="I410" s="32" t="str">
        <f>_xlfn.XLOOKUP(Tabel1[[#This Row],[NLSfB]],OpnameTabel[NL-SfB],OpnameTabel[Categorie],"",0,1)</f>
        <v>Water</v>
      </c>
      <c r="J410" s="32" t="s">
        <v>224</v>
      </c>
      <c r="L410" s="32">
        <v>1</v>
      </c>
      <c r="M410" s="32">
        <v>1985</v>
      </c>
      <c r="N410" s="32" t="s">
        <v>77</v>
      </c>
      <c r="O410" s="32" t="s">
        <v>77</v>
      </c>
      <c r="P410" s="32" t="str">
        <f>_xlfn.XLOOKUP(Tabel1[[#This Row],[NLSfB]],OpnameTabel[NL-SfB],OpnameTabel[Kenmerkvraag 4],"",0,1)&amp;""</f>
        <v>Keerkleppen [stuks]</v>
      </c>
      <c r="Q410" s="33">
        <v>33</v>
      </c>
      <c r="R410" s="33" t="str">
        <f>_xlfn.XLOOKUP(Tabel1[[#This Row],[NLSfB]],OpnameTabel[NL-SfB],OpnameTabel[Kenmerkvraag 5],"",0,1)&amp;""</f>
        <v>Douches [stuks]</v>
      </c>
      <c r="S410" s="33">
        <v>0</v>
      </c>
      <c r="T410" s="33" t="str">
        <f>_xlfn.XLOOKUP(Tabel1[[#This Row],[NLSfB]],OpnameTabel[NL-SfB],OpnameTabel[Kenmerkvraag 6],"",0,1)&amp;""</f>
        <v/>
      </c>
      <c r="V410" s="33" t="str">
        <f>_xlfn.XLOOKUP(Tabel1[[#This Row],[NLSfB]],OpnameTabel[NL-SfB],OpnameTabel[Kenmerkvraag 7],"",0,1)&amp;""</f>
        <v/>
      </c>
      <c r="X410" s="33" t="str">
        <f>_xlfn.XLOOKUP(Tabel1[[#This Row],[NLSfB]],OpnameTabel[NL-SfB],OpnameTabel[Kenmerkvraag 8],"",0,1)&amp;""</f>
        <v/>
      </c>
      <c r="Z410" s="33" t="str">
        <f>_xlfn.XLOOKUP(Tabel1[[#This Row],[NLSfB]],OpnameTabel[NL-SfB],OpnameTabel[Kenmerkvraag 9],"",0,1)&amp;""</f>
        <v/>
      </c>
      <c r="AB410" s="33" t="str">
        <f>_xlfn.XLOOKUP(Tabel1[[#This Row],[NLSfB]],OpnameTabel[NL-SfB],OpnameTabel[Kenmerkvraag 10],"",0,1)&amp;""</f>
        <v/>
      </c>
      <c r="AD410" s="120" t="str">
        <f>_xlfn.XLOOKUP(Tabel1[[#This Row],[NLSfB]],OpnameTabel[NL-SfB],OpnameTabel[PPO1],"",0,1)&amp;""</f>
        <v>WTR100-A</v>
      </c>
      <c r="AE410" s="112">
        <f>IF((LEN(Tabel1[[#This Row],[PPO code 1]])&lt;1),"",_xlfn.XLOOKUP(Tabel1[[#This Row],[PPO code 1]],Activiteitenoverzicht[PO - code],Activiteitenoverzicht[Jaar- freq],0))</f>
        <v>1</v>
      </c>
      <c r="AF410" s="121"/>
      <c r="AG410" s="122" t="str">
        <f>_xlfn.XLOOKUP(Tabel1[[#This Row],[NLSfB]],OpnameTabel[NL-SfB],OpnameTabel[PPO2],"",0,1)&amp;""</f>
        <v>WTR160-A</v>
      </c>
      <c r="AH410" s="111">
        <f>IF((LEN(Tabel1[[#This Row],[PPO code 2]])&lt;1),"",_xlfn.XLOOKUP(Tabel1[[#This Row],[PPO code 2]],Activiteitenoverzicht[PO - code],Activiteitenoverzicht[Jaar- freq],0))</f>
        <v>1</v>
      </c>
      <c r="AI410" s="121"/>
      <c r="AJ410" s="122" t="str">
        <f>_xlfn.XLOOKUP(Tabel1[[#This Row],[NLSfB]],OpnameTabel[NL-SfB],OpnameTabel[PPO3],"",0,1)&amp;""</f>
        <v/>
      </c>
      <c r="AK410" s="111" t="str">
        <f>IF((LEN(Tabel1[[#This Row],[PPO code 3]])&lt;1),"",_xlfn.XLOOKUP(Tabel1[[#This Row],[PPO code 3]],Activiteitenoverzicht[PO - code],Activiteitenoverzicht[Jaar- freq],0))</f>
        <v/>
      </c>
      <c r="AL410" s="121"/>
      <c r="AM410" s="122" t="str">
        <f>_xlfn.XLOOKUP(Tabel1[[#This Row],[NLSfB]],OpnameTabel[NL-SfB],OpnameTabel[PPO4],"",0,1)&amp;""</f>
        <v/>
      </c>
      <c r="AN410" s="111" t="str">
        <f>IF((LEN(Tabel1[[#This Row],[PPO code 4]])&lt;1),"",_xlfn.XLOOKUP(Tabel1[[#This Row],[PPO code 4]],Activiteitenoverzicht[PO - code],Activiteitenoverzicht[Jaar- freq],0))</f>
        <v/>
      </c>
      <c r="AO410" s="121"/>
      <c r="AP410" s="123">
        <f>IF(ISNUMBER(Tabel1[[#This Row],[Freq 1]]),Tabel1[[#This Row],[Freq 1]]*Tabel1[[#This Row],[Prijs 1]],0)</f>
        <v>0</v>
      </c>
      <c r="AQ410" s="124">
        <f>IF(ISNUMBER(Tabel1[[#This Row],[Freq 2]]),Tabel1[[#This Row],[Freq 2]]*Tabel1[[#This Row],[Prijs 2]],0)</f>
        <v>0</v>
      </c>
      <c r="AR410" s="124">
        <f>IF(ISNUMBER(Tabel1[[#This Row],[Freq 3]]),Tabel1[[#This Row],[Freq 3]]*Tabel1[[#This Row],[Prijs 3]],0)</f>
        <v>0</v>
      </c>
      <c r="AS410" s="124">
        <f>IF(ISNUMBER(Tabel1[[#This Row],[Freq 4]]),Tabel1[[#This Row],[Freq 4]]*Tabel1[[#This Row],[Prijs 4]],0)</f>
        <v>0</v>
      </c>
      <c r="AT410" s="125">
        <f>SUM(Tabel1[[#This Row],[Totaal 1]:[Totaal 4]])</f>
        <v>0</v>
      </c>
    </row>
    <row r="411" spans="1:46" ht="14.25" customHeight="1" x14ac:dyDescent="0.2">
      <c r="A411" s="32">
        <v>6</v>
      </c>
      <c r="B411" s="32" t="s">
        <v>877</v>
      </c>
      <c r="C411" s="111" t="s">
        <v>878</v>
      </c>
      <c r="D411" s="32" t="s">
        <v>70</v>
      </c>
      <c r="E411" s="32">
        <v>1669</v>
      </c>
      <c r="F411" s="32" t="s">
        <v>920</v>
      </c>
      <c r="G411" s="32" t="s">
        <v>226</v>
      </c>
      <c r="H411" s="112" t="str">
        <f>_xlfn.XLOOKUP(Tabel1[[#This Row],[NLSfB]],OpnameTabel[NL-SfB],OpnameTabel[Omschrijving],"",0,1)</f>
        <v>Gasinstallatie leidingnet</v>
      </c>
      <c r="I411" s="32" t="str">
        <f>_xlfn.XLOOKUP(Tabel1[[#This Row],[NLSfB]],OpnameTabel[NL-SfB],OpnameTabel[Categorie],"",0,1)</f>
        <v>Gassen</v>
      </c>
      <c r="J411" s="32" t="s">
        <v>224</v>
      </c>
      <c r="L411" s="32">
        <v>1</v>
      </c>
      <c r="M411" s="32">
        <v>1985</v>
      </c>
      <c r="N411" s="32" t="s">
        <v>77</v>
      </c>
      <c r="O411" s="32" t="s">
        <v>77</v>
      </c>
      <c r="P411" s="32" t="str">
        <f>_xlfn.XLOOKUP(Tabel1[[#This Row],[NLSfB]],OpnameTabel[NL-SfB],OpnameTabel[Kenmerkvraag 4],"",0,1)&amp;""</f>
        <v/>
      </c>
      <c r="Q411" s="33"/>
      <c r="R411" s="33" t="str">
        <f>_xlfn.XLOOKUP(Tabel1[[#This Row],[NLSfB]],OpnameTabel[NL-SfB],OpnameTabel[Kenmerkvraag 5],"",0,1)&amp;""</f>
        <v/>
      </c>
      <c r="T411" s="33" t="str">
        <f>_xlfn.XLOOKUP(Tabel1[[#This Row],[NLSfB]],OpnameTabel[NL-SfB],OpnameTabel[Kenmerkvraag 6],"",0,1)&amp;""</f>
        <v/>
      </c>
      <c r="V411" s="33" t="str">
        <f>_xlfn.XLOOKUP(Tabel1[[#This Row],[NLSfB]],OpnameTabel[NL-SfB],OpnameTabel[Kenmerkvraag 7],"",0,1)&amp;""</f>
        <v/>
      </c>
      <c r="X411" s="33" t="str">
        <f>_xlfn.XLOOKUP(Tabel1[[#This Row],[NLSfB]],OpnameTabel[NL-SfB],OpnameTabel[Kenmerkvraag 8],"",0,1)&amp;""</f>
        <v/>
      </c>
      <c r="Z411" s="33" t="str">
        <f>_xlfn.XLOOKUP(Tabel1[[#This Row],[NLSfB]],OpnameTabel[NL-SfB],OpnameTabel[Kenmerkvraag 9],"",0,1)&amp;""</f>
        <v/>
      </c>
      <c r="AB411" s="33" t="str">
        <f>_xlfn.XLOOKUP(Tabel1[[#This Row],[NLSfB]],OpnameTabel[NL-SfB],OpnameTabel[Kenmerkvraag 10],"",0,1)&amp;""</f>
        <v/>
      </c>
      <c r="AD411" s="120" t="str">
        <f>_xlfn.XLOOKUP(Tabel1[[#This Row],[NLSfB]],OpnameTabel[NL-SfB],OpnameTabel[PPO1],"",0,1)&amp;""</f>
        <v>GAL010-A</v>
      </c>
      <c r="AE411" s="112">
        <f>IF((LEN(Tabel1[[#This Row],[PPO code 1]])&lt;1),"",_xlfn.XLOOKUP(Tabel1[[#This Row],[PPO code 1]],Activiteitenoverzicht[PO - code],Activiteitenoverzicht[Jaar- freq],0))</f>
        <v>1</v>
      </c>
      <c r="AF411" s="121"/>
      <c r="AG411" s="122" t="str">
        <f>_xlfn.XLOOKUP(Tabel1[[#This Row],[NLSfB]],OpnameTabel[NL-SfB],OpnameTabel[PPO2],"",0,1)&amp;""</f>
        <v>GAL010-K</v>
      </c>
      <c r="AH411" s="111">
        <f>IF((LEN(Tabel1[[#This Row],[PPO code 2]])&lt;1),"",_xlfn.XLOOKUP(Tabel1[[#This Row],[PPO code 2]],Activiteitenoverzicht[PO - code],Activiteitenoverzicht[Jaar- freq],0))</f>
        <v>0.25</v>
      </c>
      <c r="AI411" s="121"/>
      <c r="AJ411" s="122" t="str">
        <f>_xlfn.XLOOKUP(Tabel1[[#This Row],[NLSfB]],OpnameTabel[NL-SfB],OpnameTabel[PPO3],"",0,1)&amp;""</f>
        <v/>
      </c>
      <c r="AK411" s="111" t="str">
        <f>IF((LEN(Tabel1[[#This Row],[PPO code 3]])&lt;1),"",_xlfn.XLOOKUP(Tabel1[[#This Row],[PPO code 3]],Activiteitenoverzicht[PO - code],Activiteitenoverzicht[Jaar- freq],0))</f>
        <v/>
      </c>
      <c r="AL411" s="121"/>
      <c r="AM411" s="122" t="str">
        <f>_xlfn.XLOOKUP(Tabel1[[#This Row],[NLSfB]],OpnameTabel[NL-SfB],OpnameTabel[PPO4],"",0,1)&amp;""</f>
        <v/>
      </c>
      <c r="AN411" s="111" t="str">
        <f>IF((LEN(Tabel1[[#This Row],[PPO code 4]])&lt;1),"",_xlfn.XLOOKUP(Tabel1[[#This Row],[PPO code 4]],Activiteitenoverzicht[PO - code],Activiteitenoverzicht[Jaar- freq],0))</f>
        <v/>
      </c>
      <c r="AO411" s="121"/>
      <c r="AP411" s="123">
        <f>IF(ISNUMBER(Tabel1[[#This Row],[Freq 1]]),Tabel1[[#This Row],[Freq 1]]*Tabel1[[#This Row],[Prijs 1]],0)</f>
        <v>0</v>
      </c>
      <c r="AQ411" s="124">
        <f>IF(ISNUMBER(Tabel1[[#This Row],[Freq 2]]),Tabel1[[#This Row],[Freq 2]]*Tabel1[[#This Row],[Prijs 2]],0)</f>
        <v>0</v>
      </c>
      <c r="AR411" s="124">
        <f>IF(ISNUMBER(Tabel1[[#This Row],[Freq 3]]),Tabel1[[#This Row],[Freq 3]]*Tabel1[[#This Row],[Prijs 3]],0)</f>
        <v>0</v>
      </c>
      <c r="AS411" s="124">
        <f>IF(ISNUMBER(Tabel1[[#This Row],[Freq 4]]),Tabel1[[#This Row],[Freq 4]]*Tabel1[[#This Row],[Prijs 4]],0)</f>
        <v>0</v>
      </c>
      <c r="AT411" s="125">
        <f>SUM(Tabel1[[#This Row],[Totaal 1]:[Totaal 4]])</f>
        <v>0</v>
      </c>
    </row>
    <row r="412" spans="1:46" ht="14.25" customHeight="1" x14ac:dyDescent="0.2">
      <c r="A412" s="32">
        <v>6</v>
      </c>
      <c r="B412" s="32" t="s">
        <v>877</v>
      </c>
      <c r="C412" s="111" t="s">
        <v>878</v>
      </c>
      <c r="D412" s="32" t="s">
        <v>70</v>
      </c>
      <c r="E412" s="32">
        <v>1669</v>
      </c>
      <c r="F412" s="32" t="s">
        <v>921</v>
      </c>
      <c r="G412" s="32" t="s">
        <v>228</v>
      </c>
      <c r="H412" s="112" t="str">
        <f>_xlfn.XLOOKUP(Tabel1[[#This Row],[NLSfB]],OpnameTabel[NL-SfB],OpnameTabel[Omschrijving],"",0,1)</f>
        <v>Afvoerleidingnet</v>
      </c>
      <c r="I412" s="32" t="str">
        <f>_xlfn.XLOOKUP(Tabel1[[#This Row],[NLSfB]],OpnameTabel[NL-SfB],OpnameTabel[Categorie],"",0,1)</f>
        <v>Afvoeren</v>
      </c>
      <c r="J412" s="32" t="s">
        <v>224</v>
      </c>
      <c r="L412" s="32">
        <v>1</v>
      </c>
      <c r="M412" s="32">
        <v>1985</v>
      </c>
      <c r="N412" s="32" t="s">
        <v>77</v>
      </c>
      <c r="O412" s="32" t="s">
        <v>77</v>
      </c>
      <c r="P412" s="32" t="str">
        <f>_xlfn.XLOOKUP(Tabel1[[#This Row],[NLSfB]],OpnameTabel[NL-SfB],OpnameTabel[Kenmerkvraag 4],"",0,1)&amp;""</f>
        <v/>
      </c>
      <c r="Q412" s="33"/>
      <c r="R412" s="33" t="str">
        <f>_xlfn.XLOOKUP(Tabel1[[#This Row],[NLSfB]],OpnameTabel[NL-SfB],OpnameTabel[Kenmerkvraag 5],"",0,1)&amp;""</f>
        <v/>
      </c>
      <c r="T412" s="33" t="str">
        <f>_xlfn.XLOOKUP(Tabel1[[#This Row],[NLSfB]],OpnameTabel[NL-SfB],OpnameTabel[Kenmerkvraag 6],"",0,1)&amp;""</f>
        <v/>
      </c>
      <c r="V412" s="33" t="str">
        <f>_xlfn.XLOOKUP(Tabel1[[#This Row],[NLSfB]],OpnameTabel[NL-SfB],OpnameTabel[Kenmerkvraag 7],"",0,1)&amp;""</f>
        <v/>
      </c>
      <c r="X412" s="33" t="str">
        <f>_xlfn.XLOOKUP(Tabel1[[#This Row],[NLSfB]],OpnameTabel[NL-SfB],OpnameTabel[Kenmerkvraag 8],"",0,1)&amp;""</f>
        <v/>
      </c>
      <c r="Z412" s="33" t="str">
        <f>_xlfn.XLOOKUP(Tabel1[[#This Row],[NLSfB]],OpnameTabel[NL-SfB],OpnameTabel[Kenmerkvraag 9],"",0,1)&amp;""</f>
        <v/>
      </c>
      <c r="AB412" s="33" t="str">
        <f>_xlfn.XLOOKUP(Tabel1[[#This Row],[NLSfB]],OpnameTabel[NL-SfB],OpnameTabel[Kenmerkvraag 10],"",0,1)&amp;""</f>
        <v/>
      </c>
      <c r="AD412" s="120" t="str">
        <f>_xlfn.XLOOKUP(Tabel1[[#This Row],[NLSfB]],OpnameTabel[NL-SfB],OpnameTabel[PPO1],"",0,1)&amp;""</f>
        <v>WTR190-A</v>
      </c>
      <c r="AE412" s="112">
        <f>IF((LEN(Tabel1[[#This Row],[PPO code 1]])&lt;1),"",_xlfn.XLOOKUP(Tabel1[[#This Row],[PPO code 1]],Activiteitenoverzicht[PO - code],Activiteitenoverzicht[Jaar- freq],0))</f>
        <v>1</v>
      </c>
      <c r="AF412" s="121"/>
      <c r="AG412" s="122" t="str">
        <f>_xlfn.XLOOKUP(Tabel1[[#This Row],[NLSfB]],OpnameTabel[NL-SfB],OpnameTabel[PPO2],"",0,1)&amp;""</f>
        <v/>
      </c>
      <c r="AH412" s="111" t="str">
        <f>IF((LEN(Tabel1[[#This Row],[PPO code 2]])&lt;1),"",_xlfn.XLOOKUP(Tabel1[[#This Row],[PPO code 2]],Activiteitenoverzicht[PO - code],Activiteitenoverzicht[Jaar- freq],0))</f>
        <v/>
      </c>
      <c r="AI412" s="121"/>
      <c r="AJ412" s="122" t="str">
        <f>_xlfn.XLOOKUP(Tabel1[[#This Row],[NLSfB]],OpnameTabel[NL-SfB],OpnameTabel[PPO3],"",0,1)&amp;""</f>
        <v/>
      </c>
      <c r="AK412" s="111" t="str">
        <f>IF((LEN(Tabel1[[#This Row],[PPO code 3]])&lt;1),"",_xlfn.XLOOKUP(Tabel1[[#This Row],[PPO code 3]],Activiteitenoverzicht[PO - code],Activiteitenoverzicht[Jaar- freq],0))</f>
        <v/>
      </c>
      <c r="AL412" s="121"/>
      <c r="AM412" s="122" t="str">
        <f>_xlfn.XLOOKUP(Tabel1[[#This Row],[NLSfB]],OpnameTabel[NL-SfB],OpnameTabel[PPO4],"",0,1)&amp;""</f>
        <v/>
      </c>
      <c r="AN412" s="111" t="str">
        <f>IF((LEN(Tabel1[[#This Row],[PPO code 4]])&lt;1),"",_xlfn.XLOOKUP(Tabel1[[#This Row],[PPO code 4]],Activiteitenoverzicht[PO - code],Activiteitenoverzicht[Jaar- freq],0))</f>
        <v/>
      </c>
      <c r="AO412" s="121"/>
      <c r="AP412" s="123">
        <f>IF(ISNUMBER(Tabel1[[#This Row],[Freq 1]]),Tabel1[[#This Row],[Freq 1]]*Tabel1[[#This Row],[Prijs 1]],0)</f>
        <v>0</v>
      </c>
      <c r="AQ412" s="124">
        <f>IF(ISNUMBER(Tabel1[[#This Row],[Freq 2]]),Tabel1[[#This Row],[Freq 2]]*Tabel1[[#This Row],[Prijs 2]],0)</f>
        <v>0</v>
      </c>
      <c r="AR412" s="124">
        <f>IF(ISNUMBER(Tabel1[[#This Row],[Freq 3]]),Tabel1[[#This Row],[Freq 3]]*Tabel1[[#This Row],[Prijs 3]],0)</f>
        <v>0</v>
      </c>
      <c r="AS412" s="124">
        <f>IF(ISNUMBER(Tabel1[[#This Row],[Freq 4]]),Tabel1[[#This Row],[Freq 4]]*Tabel1[[#This Row],[Prijs 4]],0)</f>
        <v>0</v>
      </c>
      <c r="AT412" s="125">
        <f>SUM(Tabel1[[#This Row],[Totaal 1]:[Totaal 4]])</f>
        <v>0</v>
      </c>
    </row>
    <row r="413" spans="1:46" ht="14.25" customHeight="1" x14ac:dyDescent="0.2">
      <c r="A413" s="32">
        <v>6</v>
      </c>
      <c r="B413" s="32" t="s">
        <v>877</v>
      </c>
      <c r="C413" s="111" t="s">
        <v>878</v>
      </c>
      <c r="D413" s="32" t="s">
        <v>70</v>
      </c>
      <c r="E413" s="32">
        <v>1669</v>
      </c>
      <c r="F413" s="32" t="s">
        <v>922</v>
      </c>
      <c r="G413" s="32" t="s">
        <v>230</v>
      </c>
      <c r="H413" s="33" t="str">
        <f>_xlfn.XLOOKUP(Tabel1[[#This Row],[NLSfB]],OpnameTabel[NL-SfB],OpnameTabel[Omschrijving],"",0,1)</f>
        <v>Verdeler/verzamelaar</v>
      </c>
      <c r="I413" s="32" t="str">
        <f>_xlfn.XLOOKUP(Tabel1[[#This Row],[NLSfB]],OpnameTabel[NL-SfB],OpnameTabel[Categorie],"",0,1)</f>
        <v>Koeling/verwarming</v>
      </c>
      <c r="J413" s="32" t="s">
        <v>370</v>
      </c>
      <c r="L413" s="32">
        <v>1</v>
      </c>
      <c r="M413" s="32">
        <v>1999</v>
      </c>
      <c r="N413" s="32" t="s">
        <v>77</v>
      </c>
      <c r="O413" s="32" t="s">
        <v>77</v>
      </c>
      <c r="P413" s="32" t="str">
        <f>_xlfn.XLOOKUP(Tabel1[[#This Row],[NLSfB]],OpnameTabel[NL-SfB],OpnameTabel[Kenmerkvraag 4],"",0,1)&amp;""</f>
        <v>Groepen [stuks]</v>
      </c>
      <c r="Q413" s="33">
        <v>2</v>
      </c>
      <c r="R413" s="33" t="str">
        <f>_xlfn.XLOOKUP(Tabel1[[#This Row],[NLSfB]],OpnameTabel[NL-SfB],OpnameTabel[Kenmerkvraag 5],"",0,1)&amp;""</f>
        <v>Pompen [stuks]</v>
      </c>
      <c r="S413" s="33">
        <v>2</v>
      </c>
      <c r="T413" s="33" t="str">
        <f>_xlfn.XLOOKUP(Tabel1[[#This Row],[NLSfB]],OpnameTabel[NL-SfB],OpnameTabel[Kenmerkvraag 6],"",0,1)&amp;""</f>
        <v>Automatische ontluchting</v>
      </c>
      <c r="U413" s="33" t="s">
        <v>77</v>
      </c>
      <c r="V413" s="33" t="str">
        <f>_xlfn.XLOOKUP(Tabel1[[#This Row],[NLSfB]],OpnameTabel[NL-SfB],OpnameTabel[Kenmerkvraag 7],"",0,1)&amp;""</f>
        <v/>
      </c>
      <c r="X413" s="33" t="str">
        <f>_xlfn.XLOOKUP(Tabel1[[#This Row],[NLSfB]],OpnameTabel[NL-SfB],OpnameTabel[Kenmerkvraag 8],"",0,1)&amp;""</f>
        <v/>
      </c>
      <c r="Z413" s="33" t="str">
        <f>_xlfn.XLOOKUP(Tabel1[[#This Row],[NLSfB]],OpnameTabel[NL-SfB],OpnameTabel[Kenmerkvraag 9],"",0,1)&amp;""</f>
        <v/>
      </c>
      <c r="AB413" s="33" t="str">
        <f>_xlfn.XLOOKUP(Tabel1[[#This Row],[NLSfB]],OpnameTabel[NL-SfB],OpnameTabel[Kenmerkvraag 10],"",0,1)&amp;""</f>
        <v/>
      </c>
      <c r="AD413" s="120" t="str">
        <f>_xlfn.XLOOKUP(Tabel1[[#This Row],[NLSfB]],OpnameTabel[NL-SfB],OpnameTabel[PPO1],"",0,1)&amp;""</f>
        <v>VW060-A</v>
      </c>
      <c r="AE413" s="112">
        <f>IF((LEN(Tabel1[[#This Row],[PPO code 1]])&lt;1),"",_xlfn.XLOOKUP(Tabel1[[#This Row],[PPO code 1]],Activiteitenoverzicht[PO - code],Activiteitenoverzicht[Jaar- freq],0))</f>
        <v>1</v>
      </c>
      <c r="AF413" s="121"/>
      <c r="AG413" s="122" t="str">
        <f>_xlfn.XLOOKUP(Tabel1[[#This Row],[NLSfB]],OpnameTabel[NL-SfB],OpnameTabel[PPO2],"",0,1)&amp;""</f>
        <v/>
      </c>
      <c r="AH413" s="111" t="str">
        <f>IF((LEN(Tabel1[[#This Row],[PPO code 2]])&lt;1),"",_xlfn.XLOOKUP(Tabel1[[#This Row],[PPO code 2]],Activiteitenoverzicht[PO - code],Activiteitenoverzicht[Jaar- freq],0))</f>
        <v/>
      </c>
      <c r="AI413" s="121"/>
      <c r="AJ413" s="122" t="str">
        <f>_xlfn.XLOOKUP(Tabel1[[#This Row],[NLSfB]],OpnameTabel[NL-SfB],OpnameTabel[PPO3],"",0,1)&amp;""</f>
        <v/>
      </c>
      <c r="AK413" s="111" t="str">
        <f>IF((LEN(Tabel1[[#This Row],[PPO code 3]])&lt;1),"",_xlfn.XLOOKUP(Tabel1[[#This Row],[PPO code 3]],Activiteitenoverzicht[PO - code],Activiteitenoverzicht[Jaar- freq],0))</f>
        <v/>
      </c>
      <c r="AL413" s="121"/>
      <c r="AM413" s="122" t="str">
        <f>_xlfn.XLOOKUP(Tabel1[[#This Row],[NLSfB]],OpnameTabel[NL-SfB],OpnameTabel[PPO4],"",0,1)&amp;""</f>
        <v/>
      </c>
      <c r="AN413" s="111" t="str">
        <f>IF((LEN(Tabel1[[#This Row],[PPO code 4]])&lt;1),"",_xlfn.XLOOKUP(Tabel1[[#This Row],[PPO code 4]],Activiteitenoverzicht[PO - code],Activiteitenoverzicht[Jaar- freq],0))</f>
        <v/>
      </c>
      <c r="AO413" s="121"/>
      <c r="AP413" s="123">
        <f>IF(ISNUMBER(Tabel1[[#This Row],[Freq 1]]),Tabel1[[#This Row],[Freq 1]]*Tabel1[[#This Row],[Prijs 1]],0)</f>
        <v>0</v>
      </c>
      <c r="AQ413" s="124">
        <f>IF(ISNUMBER(Tabel1[[#This Row],[Freq 2]]),Tabel1[[#This Row],[Freq 2]]*Tabel1[[#This Row],[Prijs 2]],0)</f>
        <v>0</v>
      </c>
      <c r="AR413" s="124">
        <f>IF(ISNUMBER(Tabel1[[#This Row],[Freq 3]]),Tabel1[[#This Row],[Freq 3]]*Tabel1[[#This Row],[Prijs 3]],0)</f>
        <v>0</v>
      </c>
      <c r="AS413" s="124">
        <f>IF(ISNUMBER(Tabel1[[#This Row],[Freq 4]]),Tabel1[[#This Row],[Freq 4]]*Tabel1[[#This Row],[Prijs 4]],0)</f>
        <v>0</v>
      </c>
      <c r="AT413" s="125">
        <f>SUM(Tabel1[[#This Row],[Totaal 1]:[Totaal 4]])</f>
        <v>0</v>
      </c>
    </row>
    <row r="414" spans="1:46" ht="14.25" customHeight="1" x14ac:dyDescent="0.2">
      <c r="A414" s="32">
        <v>7</v>
      </c>
      <c r="B414" s="32" t="s">
        <v>923</v>
      </c>
      <c r="C414" s="111" t="s">
        <v>924</v>
      </c>
      <c r="D414" s="32" t="s">
        <v>70</v>
      </c>
      <c r="E414" s="32">
        <f t="shared" ref="E414:E445" si="0">3112+198</f>
        <v>3310</v>
      </c>
      <c r="F414" s="32" t="s">
        <v>925</v>
      </c>
      <c r="G414" s="32" t="s">
        <v>559</v>
      </c>
      <c r="H414" s="112" t="str">
        <f>_xlfn.XLOOKUP(Tabel1[[#This Row],[NLSfB]],OpnameTabel[NL-SfB],OpnameTabel[Omschrijving],"",0,1)</f>
        <v>Elektrische raamsluiter</v>
      </c>
      <c r="I414" s="32" t="str">
        <f>_xlfn.XLOOKUP(Tabel1[[#This Row],[NLSfB]],OpnameTabel[NL-SfB],OpnameTabel[Categorie],"",0,1)</f>
        <v>Ramen en deuren</v>
      </c>
      <c r="J414" s="32" t="s">
        <v>926</v>
      </c>
      <c r="L414" s="32">
        <v>4</v>
      </c>
      <c r="M414" s="32">
        <v>2013</v>
      </c>
      <c r="N414" s="32" t="s">
        <v>77</v>
      </c>
      <c r="O414" s="32" t="s">
        <v>77</v>
      </c>
      <c r="P414" s="32" t="str">
        <f>_xlfn.XLOOKUP(Tabel1[[#This Row],[NLSfB]],OpnameTabel[NL-SfB],OpnameTabel[Kenmerkvraag 4],"",0,1)&amp;""</f>
        <v/>
      </c>
      <c r="Q414" s="33" t="s">
        <v>258</v>
      </c>
      <c r="R414" s="33" t="str">
        <f>_xlfn.XLOOKUP(Tabel1[[#This Row],[NLSfB]],OpnameTabel[NL-SfB],OpnameTabel[Kenmerkvraag 5],"",0,1)&amp;""</f>
        <v/>
      </c>
      <c r="T414" s="33" t="str">
        <f>_xlfn.XLOOKUP(Tabel1[[#This Row],[NLSfB]],OpnameTabel[NL-SfB],OpnameTabel[Kenmerkvraag 6],"",0,1)&amp;""</f>
        <v/>
      </c>
      <c r="V414" s="33" t="str">
        <f>_xlfn.XLOOKUP(Tabel1[[#This Row],[NLSfB]],OpnameTabel[NL-SfB],OpnameTabel[Kenmerkvraag 7],"",0,1)&amp;""</f>
        <v/>
      </c>
      <c r="X414" s="33" t="str">
        <f>_xlfn.XLOOKUP(Tabel1[[#This Row],[NLSfB]],OpnameTabel[NL-SfB],OpnameTabel[Kenmerkvraag 8],"",0,1)&amp;""</f>
        <v/>
      </c>
      <c r="Z414" s="33" t="str">
        <f>_xlfn.XLOOKUP(Tabel1[[#This Row],[NLSfB]],OpnameTabel[NL-SfB],OpnameTabel[Kenmerkvraag 9],"",0,1)&amp;""</f>
        <v/>
      </c>
      <c r="AB414" s="33" t="str">
        <f>_xlfn.XLOOKUP(Tabel1[[#This Row],[NLSfB]],OpnameTabel[NL-SfB],OpnameTabel[Kenmerkvraag 10],"",0,1)&amp;""</f>
        <v/>
      </c>
      <c r="AD414" s="120" t="str">
        <f>_xlfn.XLOOKUP(Tabel1[[#This Row],[NLSfB]],OpnameTabel[NL-SfB],OpnameTabel[PPO1],"",0,1)&amp;""</f>
        <v>TG060-A</v>
      </c>
      <c r="AE414" s="112">
        <f>IF((LEN(Tabel1[[#This Row],[PPO code 1]])&lt;1),"",_xlfn.XLOOKUP(Tabel1[[#This Row],[PPO code 1]],Activiteitenoverzicht[PO - code],Activiteitenoverzicht[Jaar- freq],0))</f>
        <v>1</v>
      </c>
      <c r="AF414" s="121"/>
      <c r="AG414" s="122" t="str">
        <f>_xlfn.XLOOKUP(Tabel1[[#This Row],[NLSfB]],OpnameTabel[NL-SfB],OpnameTabel[PPO2],"",0,1)&amp;""</f>
        <v/>
      </c>
      <c r="AH414" s="111" t="str">
        <f>IF((LEN(Tabel1[[#This Row],[PPO code 2]])&lt;1),"",_xlfn.XLOOKUP(Tabel1[[#This Row],[PPO code 2]],Activiteitenoverzicht[PO - code],Activiteitenoverzicht[Jaar- freq],0))</f>
        <v/>
      </c>
      <c r="AI414" s="121"/>
      <c r="AJ414" s="122" t="str">
        <f>_xlfn.XLOOKUP(Tabel1[[#This Row],[NLSfB]],OpnameTabel[NL-SfB],OpnameTabel[PPO3],"",0,1)&amp;""</f>
        <v/>
      </c>
      <c r="AK414" s="111" t="str">
        <f>IF((LEN(Tabel1[[#This Row],[PPO code 3]])&lt;1),"",_xlfn.XLOOKUP(Tabel1[[#This Row],[PPO code 3]],Activiteitenoverzicht[PO - code],Activiteitenoverzicht[Jaar- freq],0))</f>
        <v/>
      </c>
      <c r="AL414" s="121"/>
      <c r="AM414" s="122" t="str">
        <f>_xlfn.XLOOKUP(Tabel1[[#This Row],[NLSfB]],OpnameTabel[NL-SfB],OpnameTabel[PPO4],"",0,1)&amp;""</f>
        <v/>
      </c>
      <c r="AN414" s="111" t="str">
        <f>IF((LEN(Tabel1[[#This Row],[PPO code 4]])&lt;1),"",_xlfn.XLOOKUP(Tabel1[[#This Row],[PPO code 4]],Activiteitenoverzicht[PO - code],Activiteitenoverzicht[Jaar- freq],0))</f>
        <v/>
      </c>
      <c r="AO414" s="121"/>
      <c r="AP414" s="123">
        <f>IF(ISNUMBER(Tabel1[[#This Row],[Freq 1]]),Tabel1[[#This Row],[Freq 1]]*Tabel1[[#This Row],[Prijs 1]],0)</f>
        <v>0</v>
      </c>
      <c r="AQ414" s="124">
        <f>IF(ISNUMBER(Tabel1[[#This Row],[Freq 2]]),Tabel1[[#This Row],[Freq 2]]*Tabel1[[#This Row],[Prijs 2]],0)</f>
        <v>0</v>
      </c>
      <c r="AR414" s="124">
        <f>IF(ISNUMBER(Tabel1[[#This Row],[Freq 3]]),Tabel1[[#This Row],[Freq 3]]*Tabel1[[#This Row],[Prijs 3]],0)</f>
        <v>0</v>
      </c>
      <c r="AS414" s="124">
        <f>IF(ISNUMBER(Tabel1[[#This Row],[Freq 4]]),Tabel1[[#This Row],[Freq 4]]*Tabel1[[#This Row],[Prijs 4]],0)</f>
        <v>0</v>
      </c>
      <c r="AT414" s="125">
        <f>SUM(Tabel1[[#This Row],[Totaal 1]:[Totaal 4]])</f>
        <v>0</v>
      </c>
    </row>
    <row r="415" spans="1:46" ht="14.25" customHeight="1" x14ac:dyDescent="0.2">
      <c r="A415" s="32">
        <v>7</v>
      </c>
      <c r="B415" s="32" t="s">
        <v>923</v>
      </c>
      <c r="C415" s="111" t="s">
        <v>924</v>
      </c>
      <c r="D415" s="32" t="s">
        <v>70</v>
      </c>
      <c r="E415" s="32">
        <f t="shared" si="0"/>
        <v>3310</v>
      </c>
      <c r="F415" s="32" t="s">
        <v>927</v>
      </c>
      <c r="G415" s="32" t="s">
        <v>122</v>
      </c>
      <c r="H415" s="112" t="str">
        <f>_xlfn.XLOOKUP(Tabel1[[#This Row],[NLSfB]],OpnameTabel[NL-SfB],OpnameTabel[Omschrijving],"",0,1)</f>
        <v>(Hoofd)verdeelinrichting (groepenkast)</v>
      </c>
      <c r="I415" s="32" t="str">
        <f>_xlfn.XLOOKUP(Tabel1[[#This Row],[NLSfB]],OpnameTabel[NL-SfB],OpnameTabel[Categorie],"",0,1)</f>
        <v>Centrale elektrotechnische voorzieningen</v>
      </c>
      <c r="J415" s="32" t="s">
        <v>928</v>
      </c>
      <c r="L415" s="32">
        <v>1</v>
      </c>
      <c r="M415" s="32">
        <v>2002</v>
      </c>
      <c r="N415" s="32" t="s">
        <v>127</v>
      </c>
      <c r="O415" s="32" t="s">
        <v>438</v>
      </c>
      <c r="P415" s="32" t="str">
        <f>_xlfn.XLOOKUP(Tabel1[[#This Row],[NLSfB]],OpnameTabel[NL-SfB],OpnameTabel[Kenmerkvraag 4],"",0,1)&amp;""</f>
        <v>Inom [A]</v>
      </c>
      <c r="Q415" s="33">
        <v>40</v>
      </c>
      <c r="R415" s="33" t="str">
        <f>_xlfn.XLOOKUP(Tabel1[[#This Row],[NLSfB]],OpnameTabel[NL-SfB],OpnameTabel[Kenmerkvraag 5],"",0,1)&amp;""</f>
        <v>Lichtgroepen [stuks]</v>
      </c>
      <c r="S415" s="33">
        <v>1</v>
      </c>
      <c r="T415" s="33" t="str">
        <f>_xlfn.XLOOKUP(Tabel1[[#This Row],[NLSfB]],OpnameTabel[NL-SfB],OpnameTabel[Kenmerkvraag 6],"",0,1)&amp;""</f>
        <v>Krachtgroepen [stuks]</v>
      </c>
      <c r="U415" s="33">
        <v>0</v>
      </c>
      <c r="V415" s="33" t="str">
        <f>_xlfn.XLOOKUP(Tabel1[[#This Row],[NLSfB]],OpnameTabel[NL-SfB],OpnameTabel[Kenmerkvraag 7],"",0,1)&amp;""</f>
        <v>Groepen acht. aardlek [stuks]</v>
      </c>
      <c r="W415" s="33">
        <v>1</v>
      </c>
      <c r="X415" s="33" t="str">
        <f>_xlfn.XLOOKUP(Tabel1[[#This Row],[NLSfB]],OpnameTabel[NL-SfB],OpnameTabel[Kenmerkvraag 8],"",0,1)&amp;""</f>
        <v>Overspanningsbeveiliging</v>
      </c>
      <c r="Y415" s="33" t="s">
        <v>77</v>
      </c>
      <c r="Z415" s="33" t="str">
        <f>_xlfn.XLOOKUP(Tabel1[[#This Row],[NLSfB]],OpnameTabel[NL-SfB],OpnameTabel[Kenmerkvraag 9],"",0,1)&amp;""</f>
        <v/>
      </c>
      <c r="AB415" s="33" t="str">
        <f>_xlfn.XLOOKUP(Tabel1[[#This Row],[NLSfB]],OpnameTabel[NL-SfB],OpnameTabel[Kenmerkvraag 10],"",0,1)&amp;""</f>
        <v/>
      </c>
      <c r="AD415" s="120" t="str">
        <f>_xlfn.XLOOKUP(Tabel1[[#This Row],[NLSfB]],OpnameTabel[NL-SfB],OpnameTabel[PPO1],"",0,1)&amp;""</f>
        <v>E030-A</v>
      </c>
      <c r="AE415" s="112">
        <f>IF((LEN(Tabel1[[#This Row],[PPO code 1]])&lt;1),"",_xlfn.XLOOKUP(Tabel1[[#This Row],[PPO code 1]],Activiteitenoverzicht[PO - code],Activiteitenoverzicht[Jaar- freq],0))</f>
        <v>0.2</v>
      </c>
      <c r="AF415" s="121"/>
      <c r="AG415" s="122" t="str">
        <f>_xlfn.XLOOKUP(Tabel1[[#This Row],[NLSfB]],OpnameTabel[NL-SfB],OpnameTabel[PPO2],"",0,1)&amp;""</f>
        <v>E160-A</v>
      </c>
      <c r="AH415" s="111">
        <f>IF((LEN(Tabel1[[#This Row],[PPO code 2]])&lt;1),"",_xlfn.XLOOKUP(Tabel1[[#This Row],[PPO code 2]],Activiteitenoverzicht[PO - code],Activiteitenoverzicht[Jaar- freq],0))</f>
        <v>1</v>
      </c>
      <c r="AI415" s="121"/>
      <c r="AJ415" s="122" t="str">
        <f>_xlfn.XLOOKUP(Tabel1[[#This Row],[NLSfB]],OpnameTabel[NL-SfB],OpnameTabel[PPO3],"",0,1)&amp;""</f>
        <v>E170-A</v>
      </c>
      <c r="AK415" s="111">
        <f>IF((LEN(Tabel1[[#This Row],[PPO code 3]])&lt;1),"",_xlfn.XLOOKUP(Tabel1[[#This Row],[PPO code 3]],Activiteitenoverzicht[PO - code],Activiteitenoverzicht[Jaar- freq],0))</f>
        <v>1</v>
      </c>
      <c r="AL415" s="121"/>
      <c r="AM415" s="122" t="str">
        <f>_xlfn.XLOOKUP(Tabel1[[#This Row],[NLSfB]],OpnameTabel[NL-SfB],OpnameTabel[PPO4],"",0,1)&amp;""</f>
        <v/>
      </c>
      <c r="AN415" s="111" t="str">
        <f>IF((LEN(Tabel1[[#This Row],[PPO code 4]])&lt;1),"",_xlfn.XLOOKUP(Tabel1[[#This Row],[PPO code 4]],Activiteitenoverzicht[PO - code],Activiteitenoverzicht[Jaar- freq],0))</f>
        <v/>
      </c>
      <c r="AO415" s="121"/>
      <c r="AP415" s="123">
        <f>IF(ISNUMBER(Tabel1[[#This Row],[Freq 1]]),Tabel1[[#This Row],[Freq 1]]*Tabel1[[#This Row],[Prijs 1]],0)</f>
        <v>0</v>
      </c>
      <c r="AQ415" s="124">
        <f>IF(ISNUMBER(Tabel1[[#This Row],[Freq 2]]),Tabel1[[#This Row],[Freq 2]]*Tabel1[[#This Row],[Prijs 2]],0)</f>
        <v>0</v>
      </c>
      <c r="AR415" s="124">
        <f>IF(ISNUMBER(Tabel1[[#This Row],[Freq 3]]),Tabel1[[#This Row],[Freq 3]]*Tabel1[[#This Row],[Prijs 3]],0)</f>
        <v>0</v>
      </c>
      <c r="AS415" s="124">
        <f>IF(ISNUMBER(Tabel1[[#This Row],[Freq 4]]),Tabel1[[#This Row],[Freq 4]]*Tabel1[[#This Row],[Prijs 4]],0)</f>
        <v>0</v>
      </c>
      <c r="AT415" s="125">
        <f>SUM(Tabel1[[#This Row],[Totaal 1]:[Totaal 4]])</f>
        <v>0</v>
      </c>
    </row>
    <row r="416" spans="1:46" ht="14.25" customHeight="1" x14ac:dyDescent="0.2">
      <c r="A416" s="32">
        <v>7</v>
      </c>
      <c r="B416" s="32" t="s">
        <v>923</v>
      </c>
      <c r="C416" s="111" t="s">
        <v>924</v>
      </c>
      <c r="D416" s="32" t="s">
        <v>70</v>
      </c>
      <c r="E416" s="32">
        <f t="shared" si="0"/>
        <v>3310</v>
      </c>
      <c r="F416" s="32" t="s">
        <v>929</v>
      </c>
      <c r="G416" s="32" t="s">
        <v>122</v>
      </c>
      <c r="H416" s="112" t="str">
        <f>_xlfn.XLOOKUP(Tabel1[[#This Row],[NLSfB]],OpnameTabel[NL-SfB],OpnameTabel[Omschrijving],"",0,1)</f>
        <v>(Hoofd)verdeelinrichting (groepenkast)</v>
      </c>
      <c r="I416" s="32" t="str">
        <f>_xlfn.XLOOKUP(Tabel1[[#This Row],[NLSfB]],OpnameTabel[NL-SfB],OpnameTabel[Categorie],"",0,1)</f>
        <v>Centrale elektrotechnische voorzieningen</v>
      </c>
      <c r="J416" s="32" t="s">
        <v>930</v>
      </c>
      <c r="L416" s="32">
        <v>1</v>
      </c>
      <c r="M416" s="32">
        <v>2002</v>
      </c>
      <c r="N416" s="32" t="s">
        <v>127</v>
      </c>
      <c r="O416" s="32" t="s">
        <v>438</v>
      </c>
      <c r="P416" s="32" t="str">
        <f>_xlfn.XLOOKUP(Tabel1[[#This Row],[NLSfB]],OpnameTabel[NL-SfB],OpnameTabel[Kenmerkvraag 4],"",0,1)&amp;""</f>
        <v>Inom [A]</v>
      </c>
      <c r="Q416" s="33">
        <v>40</v>
      </c>
      <c r="R416" s="33" t="str">
        <f>_xlfn.XLOOKUP(Tabel1[[#This Row],[NLSfB]],OpnameTabel[NL-SfB],OpnameTabel[Kenmerkvraag 5],"",0,1)&amp;""</f>
        <v>Lichtgroepen [stuks]</v>
      </c>
      <c r="S416" s="33">
        <v>3</v>
      </c>
      <c r="T416" s="33" t="str">
        <f>_xlfn.XLOOKUP(Tabel1[[#This Row],[NLSfB]],OpnameTabel[NL-SfB],OpnameTabel[Kenmerkvraag 6],"",0,1)&amp;""</f>
        <v>Krachtgroepen [stuks]</v>
      </c>
      <c r="U416" s="33">
        <v>0</v>
      </c>
      <c r="V416" s="33" t="str">
        <f>_xlfn.XLOOKUP(Tabel1[[#This Row],[NLSfB]],OpnameTabel[NL-SfB],OpnameTabel[Kenmerkvraag 7],"",0,1)&amp;""</f>
        <v>Groepen acht. aardlek [stuks]</v>
      </c>
      <c r="W416" s="33">
        <v>1</v>
      </c>
      <c r="X416" s="33" t="str">
        <f>_xlfn.XLOOKUP(Tabel1[[#This Row],[NLSfB]],OpnameTabel[NL-SfB],OpnameTabel[Kenmerkvraag 8],"",0,1)&amp;""</f>
        <v>Overspanningsbeveiliging</v>
      </c>
      <c r="Y416" s="33" t="s">
        <v>77</v>
      </c>
      <c r="Z416" s="33" t="str">
        <f>_xlfn.XLOOKUP(Tabel1[[#This Row],[NLSfB]],OpnameTabel[NL-SfB],OpnameTabel[Kenmerkvraag 9],"",0,1)&amp;""</f>
        <v/>
      </c>
      <c r="AB416" s="33" t="str">
        <f>_xlfn.XLOOKUP(Tabel1[[#This Row],[NLSfB]],OpnameTabel[NL-SfB],OpnameTabel[Kenmerkvraag 10],"",0,1)&amp;""</f>
        <v/>
      </c>
      <c r="AD416" s="120" t="str">
        <f>_xlfn.XLOOKUP(Tabel1[[#This Row],[NLSfB]],OpnameTabel[NL-SfB],OpnameTabel[PPO1],"",0,1)&amp;""</f>
        <v>E030-A</v>
      </c>
      <c r="AE416" s="112">
        <f>IF((LEN(Tabel1[[#This Row],[PPO code 1]])&lt;1),"",_xlfn.XLOOKUP(Tabel1[[#This Row],[PPO code 1]],Activiteitenoverzicht[PO - code],Activiteitenoverzicht[Jaar- freq],0))</f>
        <v>0.2</v>
      </c>
      <c r="AF416" s="121"/>
      <c r="AG416" s="122" t="str">
        <f>_xlfn.XLOOKUP(Tabel1[[#This Row],[NLSfB]],OpnameTabel[NL-SfB],OpnameTabel[PPO2],"",0,1)&amp;""</f>
        <v>E160-A</v>
      </c>
      <c r="AH416" s="111">
        <f>IF((LEN(Tabel1[[#This Row],[PPO code 2]])&lt;1),"",_xlfn.XLOOKUP(Tabel1[[#This Row],[PPO code 2]],Activiteitenoverzicht[PO - code],Activiteitenoverzicht[Jaar- freq],0))</f>
        <v>1</v>
      </c>
      <c r="AI416" s="121"/>
      <c r="AJ416" s="122" t="str">
        <f>_xlfn.XLOOKUP(Tabel1[[#This Row],[NLSfB]],OpnameTabel[NL-SfB],OpnameTabel[PPO3],"",0,1)&amp;""</f>
        <v>E170-A</v>
      </c>
      <c r="AK416" s="111">
        <f>IF((LEN(Tabel1[[#This Row],[PPO code 3]])&lt;1),"",_xlfn.XLOOKUP(Tabel1[[#This Row],[PPO code 3]],Activiteitenoverzicht[PO - code],Activiteitenoverzicht[Jaar- freq],0))</f>
        <v>1</v>
      </c>
      <c r="AL416" s="121"/>
      <c r="AM416" s="122" t="str">
        <f>_xlfn.XLOOKUP(Tabel1[[#This Row],[NLSfB]],OpnameTabel[NL-SfB],OpnameTabel[PPO4],"",0,1)&amp;""</f>
        <v/>
      </c>
      <c r="AN416" s="111" t="str">
        <f>IF((LEN(Tabel1[[#This Row],[PPO code 4]])&lt;1),"",_xlfn.XLOOKUP(Tabel1[[#This Row],[PPO code 4]],Activiteitenoverzicht[PO - code],Activiteitenoverzicht[Jaar- freq],0))</f>
        <v/>
      </c>
      <c r="AO416" s="121"/>
      <c r="AP416" s="123">
        <f>IF(ISNUMBER(Tabel1[[#This Row],[Freq 1]]),Tabel1[[#This Row],[Freq 1]]*Tabel1[[#This Row],[Prijs 1]],0)</f>
        <v>0</v>
      </c>
      <c r="AQ416" s="124">
        <f>IF(ISNUMBER(Tabel1[[#This Row],[Freq 2]]),Tabel1[[#This Row],[Freq 2]]*Tabel1[[#This Row],[Prijs 2]],0)</f>
        <v>0</v>
      </c>
      <c r="AR416" s="124">
        <f>IF(ISNUMBER(Tabel1[[#This Row],[Freq 3]]),Tabel1[[#This Row],[Freq 3]]*Tabel1[[#This Row],[Prijs 3]],0)</f>
        <v>0</v>
      </c>
      <c r="AS416" s="124">
        <f>IF(ISNUMBER(Tabel1[[#This Row],[Freq 4]]),Tabel1[[#This Row],[Freq 4]]*Tabel1[[#This Row],[Prijs 4]],0)</f>
        <v>0</v>
      </c>
      <c r="AT416" s="125">
        <f>SUM(Tabel1[[#This Row],[Totaal 1]:[Totaal 4]])</f>
        <v>0</v>
      </c>
    </row>
    <row r="417" spans="1:46" ht="14.25" customHeight="1" x14ac:dyDescent="0.2">
      <c r="A417" s="32">
        <v>7</v>
      </c>
      <c r="B417" s="32" t="s">
        <v>923</v>
      </c>
      <c r="C417" s="111" t="s">
        <v>924</v>
      </c>
      <c r="D417" s="32" t="s">
        <v>70</v>
      </c>
      <c r="E417" s="32">
        <f t="shared" si="0"/>
        <v>3310</v>
      </c>
      <c r="F417" s="32" t="s">
        <v>931</v>
      </c>
      <c r="G417" s="32" t="s">
        <v>122</v>
      </c>
      <c r="H417" s="112" t="str">
        <f>_xlfn.XLOOKUP(Tabel1[[#This Row],[NLSfB]],OpnameTabel[NL-SfB],OpnameTabel[Omschrijving],"",0,1)</f>
        <v>(Hoofd)verdeelinrichting (groepenkast)</v>
      </c>
      <c r="I417" s="32" t="str">
        <f>_xlfn.XLOOKUP(Tabel1[[#This Row],[NLSfB]],OpnameTabel[NL-SfB],OpnameTabel[Categorie],"",0,1)</f>
        <v>Centrale elektrotechnische voorzieningen</v>
      </c>
      <c r="J417" s="32" t="s">
        <v>932</v>
      </c>
      <c r="L417" s="32">
        <v>3</v>
      </c>
      <c r="M417" s="32">
        <v>2002</v>
      </c>
      <c r="N417" s="32" t="s">
        <v>127</v>
      </c>
      <c r="O417" s="32" t="s">
        <v>438</v>
      </c>
      <c r="P417" s="32" t="str">
        <f>_xlfn.XLOOKUP(Tabel1[[#This Row],[NLSfB]],OpnameTabel[NL-SfB],OpnameTabel[Kenmerkvraag 4],"",0,1)&amp;""</f>
        <v>Inom [A]</v>
      </c>
      <c r="Q417" s="33">
        <v>40</v>
      </c>
      <c r="R417" s="33" t="str">
        <f>_xlfn.XLOOKUP(Tabel1[[#This Row],[NLSfB]],OpnameTabel[NL-SfB],OpnameTabel[Kenmerkvraag 5],"",0,1)&amp;""</f>
        <v>Lichtgroepen [stuks]</v>
      </c>
      <c r="S417" s="33">
        <v>2</v>
      </c>
      <c r="T417" s="33" t="str">
        <f>_xlfn.XLOOKUP(Tabel1[[#This Row],[NLSfB]],OpnameTabel[NL-SfB],OpnameTabel[Kenmerkvraag 6],"",0,1)&amp;""</f>
        <v>Krachtgroepen [stuks]</v>
      </c>
      <c r="U417" s="33">
        <v>0</v>
      </c>
      <c r="V417" s="33" t="str">
        <f>_xlfn.XLOOKUP(Tabel1[[#This Row],[NLSfB]],OpnameTabel[NL-SfB],OpnameTabel[Kenmerkvraag 7],"",0,1)&amp;""</f>
        <v>Groepen acht. aardlek [stuks]</v>
      </c>
      <c r="W417" s="33">
        <v>1</v>
      </c>
      <c r="X417" s="33" t="str">
        <f>_xlfn.XLOOKUP(Tabel1[[#This Row],[NLSfB]],OpnameTabel[NL-SfB],OpnameTabel[Kenmerkvraag 8],"",0,1)&amp;""</f>
        <v>Overspanningsbeveiliging</v>
      </c>
      <c r="Y417" s="33" t="s">
        <v>77</v>
      </c>
      <c r="Z417" s="33" t="str">
        <f>_xlfn.XLOOKUP(Tabel1[[#This Row],[NLSfB]],OpnameTabel[NL-SfB],OpnameTabel[Kenmerkvraag 9],"",0,1)&amp;""</f>
        <v/>
      </c>
      <c r="AB417" s="33" t="str">
        <f>_xlfn.XLOOKUP(Tabel1[[#This Row],[NLSfB]],OpnameTabel[NL-SfB],OpnameTabel[Kenmerkvraag 10],"",0,1)&amp;""</f>
        <v/>
      </c>
      <c r="AD417" s="120" t="str">
        <f>_xlfn.XLOOKUP(Tabel1[[#This Row],[NLSfB]],OpnameTabel[NL-SfB],OpnameTabel[PPO1],"",0,1)&amp;""</f>
        <v>E030-A</v>
      </c>
      <c r="AE417" s="112">
        <f>IF((LEN(Tabel1[[#This Row],[PPO code 1]])&lt;1),"",_xlfn.XLOOKUP(Tabel1[[#This Row],[PPO code 1]],Activiteitenoverzicht[PO - code],Activiteitenoverzicht[Jaar- freq],0))</f>
        <v>0.2</v>
      </c>
      <c r="AF417" s="121"/>
      <c r="AG417" s="122" t="str">
        <f>_xlfn.XLOOKUP(Tabel1[[#This Row],[NLSfB]],OpnameTabel[NL-SfB],OpnameTabel[PPO2],"",0,1)&amp;""</f>
        <v>E160-A</v>
      </c>
      <c r="AH417" s="111">
        <f>IF((LEN(Tabel1[[#This Row],[PPO code 2]])&lt;1),"",_xlfn.XLOOKUP(Tabel1[[#This Row],[PPO code 2]],Activiteitenoverzicht[PO - code],Activiteitenoverzicht[Jaar- freq],0))</f>
        <v>1</v>
      </c>
      <c r="AI417" s="121"/>
      <c r="AJ417" s="122" t="str">
        <f>_xlfn.XLOOKUP(Tabel1[[#This Row],[NLSfB]],OpnameTabel[NL-SfB],OpnameTabel[PPO3],"",0,1)&amp;""</f>
        <v>E170-A</v>
      </c>
      <c r="AK417" s="111">
        <f>IF((LEN(Tabel1[[#This Row],[PPO code 3]])&lt;1),"",_xlfn.XLOOKUP(Tabel1[[#This Row],[PPO code 3]],Activiteitenoverzicht[PO - code],Activiteitenoverzicht[Jaar- freq],0))</f>
        <v>1</v>
      </c>
      <c r="AL417" s="121"/>
      <c r="AM417" s="122" t="str">
        <f>_xlfn.XLOOKUP(Tabel1[[#This Row],[NLSfB]],OpnameTabel[NL-SfB],OpnameTabel[PPO4],"",0,1)&amp;""</f>
        <v/>
      </c>
      <c r="AN417" s="111" t="str">
        <f>IF((LEN(Tabel1[[#This Row],[PPO code 4]])&lt;1),"",_xlfn.XLOOKUP(Tabel1[[#This Row],[PPO code 4]],Activiteitenoverzicht[PO - code],Activiteitenoverzicht[Jaar- freq],0))</f>
        <v/>
      </c>
      <c r="AO417" s="121"/>
      <c r="AP417" s="123">
        <f>IF(ISNUMBER(Tabel1[[#This Row],[Freq 1]]),Tabel1[[#This Row],[Freq 1]]*Tabel1[[#This Row],[Prijs 1]],0)</f>
        <v>0</v>
      </c>
      <c r="AQ417" s="124">
        <f>IF(ISNUMBER(Tabel1[[#This Row],[Freq 2]]),Tabel1[[#This Row],[Freq 2]]*Tabel1[[#This Row],[Prijs 2]],0)</f>
        <v>0</v>
      </c>
      <c r="AR417" s="124">
        <f>IF(ISNUMBER(Tabel1[[#This Row],[Freq 3]]),Tabel1[[#This Row],[Freq 3]]*Tabel1[[#This Row],[Prijs 3]],0)</f>
        <v>0</v>
      </c>
      <c r="AS417" s="124">
        <f>IF(ISNUMBER(Tabel1[[#This Row],[Freq 4]]),Tabel1[[#This Row],[Freq 4]]*Tabel1[[#This Row],[Prijs 4]],0)</f>
        <v>0</v>
      </c>
      <c r="AT417" s="125">
        <f>SUM(Tabel1[[#This Row],[Totaal 1]:[Totaal 4]])</f>
        <v>0</v>
      </c>
    </row>
    <row r="418" spans="1:46" ht="14.25" customHeight="1" x14ac:dyDescent="0.2">
      <c r="A418" s="32">
        <v>7</v>
      </c>
      <c r="B418" s="32" t="s">
        <v>923</v>
      </c>
      <c r="C418" s="111" t="s">
        <v>924</v>
      </c>
      <c r="D418" s="32" t="s">
        <v>70</v>
      </c>
      <c r="E418" s="32">
        <f t="shared" si="0"/>
        <v>3310</v>
      </c>
      <c r="F418" s="32" t="s">
        <v>933</v>
      </c>
      <c r="G418" s="32" t="s">
        <v>122</v>
      </c>
      <c r="H418" s="112" t="str">
        <f>_xlfn.XLOOKUP(Tabel1[[#This Row],[NLSfB]],OpnameTabel[NL-SfB],OpnameTabel[Omschrijving],"",0,1)</f>
        <v>(Hoofd)verdeelinrichting (groepenkast)</v>
      </c>
      <c r="I418" s="32" t="str">
        <f>_xlfn.XLOOKUP(Tabel1[[#This Row],[NLSfB]],OpnameTabel[NL-SfB],OpnameTabel[Categorie],"",0,1)</f>
        <v>Centrale elektrotechnische voorzieningen</v>
      </c>
      <c r="J418" s="32" t="s">
        <v>934</v>
      </c>
      <c r="L418" s="32">
        <v>3</v>
      </c>
      <c r="M418" s="32">
        <v>2002</v>
      </c>
      <c r="N418" s="32" t="s">
        <v>127</v>
      </c>
      <c r="O418" s="32" t="s">
        <v>438</v>
      </c>
      <c r="P418" s="32" t="str">
        <f>_xlfn.XLOOKUP(Tabel1[[#This Row],[NLSfB]],OpnameTabel[NL-SfB],OpnameTabel[Kenmerkvraag 4],"",0,1)&amp;""</f>
        <v>Inom [A]</v>
      </c>
      <c r="Q418" s="33">
        <v>40</v>
      </c>
      <c r="R418" s="33" t="str">
        <f>_xlfn.XLOOKUP(Tabel1[[#This Row],[NLSfB]],OpnameTabel[NL-SfB],OpnameTabel[Kenmerkvraag 5],"",0,1)&amp;""</f>
        <v>Lichtgroepen [stuks]</v>
      </c>
      <c r="S418" s="33">
        <v>2</v>
      </c>
      <c r="T418" s="33" t="str">
        <f>_xlfn.XLOOKUP(Tabel1[[#This Row],[NLSfB]],OpnameTabel[NL-SfB],OpnameTabel[Kenmerkvraag 6],"",0,1)&amp;""</f>
        <v>Krachtgroepen [stuks]</v>
      </c>
      <c r="U418" s="33">
        <v>0</v>
      </c>
      <c r="V418" s="33" t="str">
        <f>_xlfn.XLOOKUP(Tabel1[[#This Row],[NLSfB]],OpnameTabel[NL-SfB],OpnameTabel[Kenmerkvraag 7],"",0,1)&amp;""</f>
        <v>Groepen acht. aardlek [stuks]</v>
      </c>
      <c r="W418" s="33">
        <v>1</v>
      </c>
      <c r="X418" s="33" t="str">
        <f>_xlfn.XLOOKUP(Tabel1[[#This Row],[NLSfB]],OpnameTabel[NL-SfB],OpnameTabel[Kenmerkvraag 8],"",0,1)&amp;""</f>
        <v>Overspanningsbeveiliging</v>
      </c>
      <c r="Y418" s="33" t="s">
        <v>77</v>
      </c>
      <c r="Z418" s="33" t="str">
        <f>_xlfn.XLOOKUP(Tabel1[[#This Row],[NLSfB]],OpnameTabel[NL-SfB],OpnameTabel[Kenmerkvraag 9],"",0,1)&amp;""</f>
        <v/>
      </c>
      <c r="AB418" s="33" t="str">
        <f>_xlfn.XLOOKUP(Tabel1[[#This Row],[NLSfB]],OpnameTabel[NL-SfB],OpnameTabel[Kenmerkvraag 10],"",0,1)&amp;""</f>
        <v/>
      </c>
      <c r="AD418" s="120" t="str">
        <f>_xlfn.XLOOKUP(Tabel1[[#This Row],[NLSfB]],OpnameTabel[NL-SfB],OpnameTabel[PPO1],"",0,1)&amp;""</f>
        <v>E030-A</v>
      </c>
      <c r="AE418" s="112">
        <f>IF((LEN(Tabel1[[#This Row],[PPO code 1]])&lt;1),"",_xlfn.XLOOKUP(Tabel1[[#This Row],[PPO code 1]],Activiteitenoverzicht[PO - code],Activiteitenoverzicht[Jaar- freq],0))</f>
        <v>0.2</v>
      </c>
      <c r="AF418" s="121"/>
      <c r="AG418" s="122" t="str">
        <f>_xlfn.XLOOKUP(Tabel1[[#This Row],[NLSfB]],OpnameTabel[NL-SfB],OpnameTabel[PPO2],"",0,1)&amp;""</f>
        <v>E160-A</v>
      </c>
      <c r="AH418" s="111">
        <f>IF((LEN(Tabel1[[#This Row],[PPO code 2]])&lt;1),"",_xlfn.XLOOKUP(Tabel1[[#This Row],[PPO code 2]],Activiteitenoverzicht[PO - code],Activiteitenoverzicht[Jaar- freq],0))</f>
        <v>1</v>
      </c>
      <c r="AI418" s="121"/>
      <c r="AJ418" s="122" t="str">
        <f>_xlfn.XLOOKUP(Tabel1[[#This Row],[NLSfB]],OpnameTabel[NL-SfB],OpnameTabel[PPO3],"",0,1)&amp;""</f>
        <v>E170-A</v>
      </c>
      <c r="AK418" s="111">
        <f>IF((LEN(Tabel1[[#This Row],[PPO code 3]])&lt;1),"",_xlfn.XLOOKUP(Tabel1[[#This Row],[PPO code 3]],Activiteitenoverzicht[PO - code],Activiteitenoverzicht[Jaar- freq],0))</f>
        <v>1</v>
      </c>
      <c r="AL418" s="121"/>
      <c r="AM418" s="122" t="str">
        <f>_xlfn.XLOOKUP(Tabel1[[#This Row],[NLSfB]],OpnameTabel[NL-SfB],OpnameTabel[PPO4],"",0,1)&amp;""</f>
        <v/>
      </c>
      <c r="AN418" s="111" t="str">
        <f>IF((LEN(Tabel1[[#This Row],[PPO code 4]])&lt;1),"",_xlfn.XLOOKUP(Tabel1[[#This Row],[PPO code 4]],Activiteitenoverzicht[PO - code],Activiteitenoverzicht[Jaar- freq],0))</f>
        <v/>
      </c>
      <c r="AO418" s="121"/>
      <c r="AP418" s="123">
        <f>IF(ISNUMBER(Tabel1[[#This Row],[Freq 1]]),Tabel1[[#This Row],[Freq 1]]*Tabel1[[#This Row],[Prijs 1]],0)</f>
        <v>0</v>
      </c>
      <c r="AQ418" s="124">
        <f>IF(ISNUMBER(Tabel1[[#This Row],[Freq 2]]),Tabel1[[#This Row],[Freq 2]]*Tabel1[[#This Row],[Prijs 2]],0)</f>
        <v>0</v>
      </c>
      <c r="AR418" s="124">
        <f>IF(ISNUMBER(Tabel1[[#This Row],[Freq 3]]),Tabel1[[#This Row],[Freq 3]]*Tabel1[[#This Row],[Prijs 3]],0)</f>
        <v>0</v>
      </c>
      <c r="AS418" s="124">
        <f>IF(ISNUMBER(Tabel1[[#This Row],[Freq 4]]),Tabel1[[#This Row],[Freq 4]]*Tabel1[[#This Row],[Prijs 4]],0)</f>
        <v>0</v>
      </c>
      <c r="AT418" s="125">
        <f>SUM(Tabel1[[#This Row],[Totaal 1]:[Totaal 4]])</f>
        <v>0</v>
      </c>
    </row>
    <row r="419" spans="1:46" ht="14.25" customHeight="1" x14ac:dyDescent="0.2">
      <c r="A419" s="32">
        <v>7</v>
      </c>
      <c r="B419" s="32" t="s">
        <v>923</v>
      </c>
      <c r="C419" s="111" t="s">
        <v>924</v>
      </c>
      <c r="D419" s="32" t="s">
        <v>70</v>
      </c>
      <c r="E419" s="32">
        <f t="shared" si="0"/>
        <v>3310</v>
      </c>
      <c r="F419" s="32" t="s">
        <v>935</v>
      </c>
      <c r="G419" s="32" t="s">
        <v>122</v>
      </c>
      <c r="H419" s="112" t="str">
        <f>_xlfn.XLOOKUP(Tabel1[[#This Row],[NLSfB]],OpnameTabel[NL-SfB],OpnameTabel[Omschrijving],"",0,1)</f>
        <v>(Hoofd)verdeelinrichting (groepenkast)</v>
      </c>
      <c r="I419" s="32" t="str">
        <f>_xlfn.XLOOKUP(Tabel1[[#This Row],[NLSfB]],OpnameTabel[NL-SfB],OpnameTabel[Categorie],"",0,1)</f>
        <v>Centrale elektrotechnische voorzieningen</v>
      </c>
      <c r="J419" s="32" t="s">
        <v>936</v>
      </c>
      <c r="L419" s="32">
        <v>1</v>
      </c>
      <c r="M419" s="32">
        <v>2002</v>
      </c>
      <c r="N419" s="32" t="s">
        <v>127</v>
      </c>
      <c r="O419" s="32" t="s">
        <v>438</v>
      </c>
      <c r="P419" s="32" t="str">
        <f>_xlfn.XLOOKUP(Tabel1[[#This Row],[NLSfB]],OpnameTabel[NL-SfB],OpnameTabel[Kenmerkvraag 4],"",0,1)&amp;""</f>
        <v>Inom [A]</v>
      </c>
      <c r="Q419" s="33">
        <v>40</v>
      </c>
      <c r="R419" s="33" t="str">
        <f>_xlfn.XLOOKUP(Tabel1[[#This Row],[NLSfB]],OpnameTabel[NL-SfB],OpnameTabel[Kenmerkvraag 5],"",0,1)&amp;""</f>
        <v>Lichtgroepen [stuks]</v>
      </c>
      <c r="S419" s="33">
        <v>2</v>
      </c>
      <c r="T419" s="33" t="str">
        <f>_xlfn.XLOOKUP(Tabel1[[#This Row],[NLSfB]],OpnameTabel[NL-SfB],OpnameTabel[Kenmerkvraag 6],"",0,1)&amp;""</f>
        <v>Krachtgroepen [stuks]</v>
      </c>
      <c r="U419" s="33">
        <v>0</v>
      </c>
      <c r="V419" s="33" t="str">
        <f>_xlfn.XLOOKUP(Tabel1[[#This Row],[NLSfB]],OpnameTabel[NL-SfB],OpnameTabel[Kenmerkvraag 7],"",0,1)&amp;""</f>
        <v>Groepen acht. aardlek [stuks]</v>
      </c>
      <c r="W419" s="33">
        <v>1</v>
      </c>
      <c r="X419" s="33" t="str">
        <f>_xlfn.XLOOKUP(Tabel1[[#This Row],[NLSfB]],OpnameTabel[NL-SfB],OpnameTabel[Kenmerkvraag 8],"",0,1)&amp;""</f>
        <v>Overspanningsbeveiliging</v>
      </c>
      <c r="Y419" s="33" t="s">
        <v>77</v>
      </c>
      <c r="Z419" s="33" t="str">
        <f>_xlfn.XLOOKUP(Tabel1[[#This Row],[NLSfB]],OpnameTabel[NL-SfB],OpnameTabel[Kenmerkvraag 9],"",0,1)&amp;""</f>
        <v/>
      </c>
      <c r="AB419" s="33" t="str">
        <f>_xlfn.XLOOKUP(Tabel1[[#This Row],[NLSfB]],OpnameTabel[NL-SfB],OpnameTabel[Kenmerkvraag 10],"",0,1)&amp;""</f>
        <v/>
      </c>
      <c r="AD419" s="120" t="str">
        <f>_xlfn.XLOOKUP(Tabel1[[#This Row],[NLSfB]],OpnameTabel[NL-SfB],OpnameTabel[PPO1],"",0,1)&amp;""</f>
        <v>E030-A</v>
      </c>
      <c r="AE419" s="112">
        <f>IF((LEN(Tabel1[[#This Row],[PPO code 1]])&lt;1),"",_xlfn.XLOOKUP(Tabel1[[#This Row],[PPO code 1]],Activiteitenoverzicht[PO - code],Activiteitenoverzicht[Jaar- freq],0))</f>
        <v>0.2</v>
      </c>
      <c r="AF419" s="121"/>
      <c r="AG419" s="122" t="str">
        <f>_xlfn.XLOOKUP(Tabel1[[#This Row],[NLSfB]],OpnameTabel[NL-SfB],OpnameTabel[PPO2],"",0,1)&amp;""</f>
        <v>E160-A</v>
      </c>
      <c r="AH419" s="111">
        <f>IF((LEN(Tabel1[[#This Row],[PPO code 2]])&lt;1),"",_xlfn.XLOOKUP(Tabel1[[#This Row],[PPO code 2]],Activiteitenoverzicht[PO - code],Activiteitenoverzicht[Jaar- freq],0))</f>
        <v>1</v>
      </c>
      <c r="AI419" s="121"/>
      <c r="AJ419" s="122" t="str">
        <f>_xlfn.XLOOKUP(Tabel1[[#This Row],[NLSfB]],OpnameTabel[NL-SfB],OpnameTabel[PPO3],"",0,1)&amp;""</f>
        <v>E170-A</v>
      </c>
      <c r="AK419" s="111">
        <f>IF((LEN(Tabel1[[#This Row],[PPO code 3]])&lt;1),"",_xlfn.XLOOKUP(Tabel1[[#This Row],[PPO code 3]],Activiteitenoverzicht[PO - code],Activiteitenoverzicht[Jaar- freq],0))</f>
        <v>1</v>
      </c>
      <c r="AL419" s="121"/>
      <c r="AM419" s="122" t="str">
        <f>_xlfn.XLOOKUP(Tabel1[[#This Row],[NLSfB]],OpnameTabel[NL-SfB],OpnameTabel[PPO4],"",0,1)&amp;""</f>
        <v/>
      </c>
      <c r="AN419" s="111" t="str">
        <f>IF((LEN(Tabel1[[#This Row],[PPO code 4]])&lt;1),"",_xlfn.XLOOKUP(Tabel1[[#This Row],[PPO code 4]],Activiteitenoverzicht[PO - code],Activiteitenoverzicht[Jaar- freq],0))</f>
        <v/>
      </c>
      <c r="AO419" s="121"/>
      <c r="AP419" s="123">
        <f>IF(ISNUMBER(Tabel1[[#This Row],[Freq 1]]),Tabel1[[#This Row],[Freq 1]]*Tabel1[[#This Row],[Prijs 1]],0)</f>
        <v>0</v>
      </c>
      <c r="AQ419" s="124">
        <f>IF(ISNUMBER(Tabel1[[#This Row],[Freq 2]]),Tabel1[[#This Row],[Freq 2]]*Tabel1[[#This Row],[Prijs 2]],0)</f>
        <v>0</v>
      </c>
      <c r="AR419" s="124">
        <f>IF(ISNUMBER(Tabel1[[#This Row],[Freq 3]]),Tabel1[[#This Row],[Freq 3]]*Tabel1[[#This Row],[Prijs 3]],0)</f>
        <v>0</v>
      </c>
      <c r="AS419" s="124">
        <f>IF(ISNUMBER(Tabel1[[#This Row],[Freq 4]]),Tabel1[[#This Row],[Freq 4]]*Tabel1[[#This Row],[Prijs 4]],0)</f>
        <v>0</v>
      </c>
      <c r="AT419" s="125">
        <f>SUM(Tabel1[[#This Row],[Totaal 1]:[Totaal 4]])</f>
        <v>0</v>
      </c>
    </row>
    <row r="420" spans="1:46" ht="14.25" customHeight="1" x14ac:dyDescent="0.2">
      <c r="A420" s="32">
        <v>7</v>
      </c>
      <c r="B420" s="32" t="s">
        <v>923</v>
      </c>
      <c r="C420" s="111" t="s">
        <v>924</v>
      </c>
      <c r="D420" s="32" t="s">
        <v>70</v>
      </c>
      <c r="E420" s="32">
        <f t="shared" si="0"/>
        <v>3310</v>
      </c>
      <c r="F420" s="32" t="s">
        <v>937</v>
      </c>
      <c r="G420" s="32" t="s">
        <v>122</v>
      </c>
      <c r="H420" s="112" t="str">
        <f>_xlfn.XLOOKUP(Tabel1[[#This Row],[NLSfB]],OpnameTabel[NL-SfB],OpnameTabel[Omschrijving],"",0,1)</f>
        <v>(Hoofd)verdeelinrichting (groepenkast)</v>
      </c>
      <c r="I420" s="32" t="str">
        <f>_xlfn.XLOOKUP(Tabel1[[#This Row],[NLSfB]],OpnameTabel[NL-SfB],OpnameTabel[Categorie],"",0,1)</f>
        <v>Centrale elektrotechnische voorzieningen</v>
      </c>
      <c r="J420" s="32" t="s">
        <v>938</v>
      </c>
      <c r="L420" s="32">
        <v>1</v>
      </c>
      <c r="M420" s="32">
        <v>2002</v>
      </c>
      <c r="N420" s="32" t="s">
        <v>127</v>
      </c>
      <c r="O420" s="32" t="s">
        <v>438</v>
      </c>
      <c r="P420" s="32" t="str">
        <f>_xlfn.XLOOKUP(Tabel1[[#This Row],[NLSfB]],OpnameTabel[NL-SfB],OpnameTabel[Kenmerkvraag 4],"",0,1)&amp;""</f>
        <v>Inom [A]</v>
      </c>
      <c r="Q420" s="33">
        <v>40</v>
      </c>
      <c r="R420" s="33" t="str">
        <f>_xlfn.XLOOKUP(Tabel1[[#This Row],[NLSfB]],OpnameTabel[NL-SfB],OpnameTabel[Kenmerkvraag 5],"",0,1)&amp;""</f>
        <v>Lichtgroepen [stuks]</v>
      </c>
      <c r="S420" s="33">
        <v>2</v>
      </c>
      <c r="T420" s="33" t="str">
        <f>_xlfn.XLOOKUP(Tabel1[[#This Row],[NLSfB]],OpnameTabel[NL-SfB],OpnameTabel[Kenmerkvraag 6],"",0,1)&amp;""</f>
        <v>Krachtgroepen [stuks]</v>
      </c>
      <c r="U420" s="33">
        <v>0</v>
      </c>
      <c r="V420" s="33" t="str">
        <f>_xlfn.XLOOKUP(Tabel1[[#This Row],[NLSfB]],OpnameTabel[NL-SfB],OpnameTabel[Kenmerkvraag 7],"",0,1)&amp;""</f>
        <v>Groepen acht. aardlek [stuks]</v>
      </c>
      <c r="W420" s="33">
        <v>1</v>
      </c>
      <c r="X420" s="33" t="str">
        <f>_xlfn.XLOOKUP(Tabel1[[#This Row],[NLSfB]],OpnameTabel[NL-SfB],OpnameTabel[Kenmerkvraag 8],"",0,1)&amp;""</f>
        <v>Overspanningsbeveiliging</v>
      </c>
      <c r="Y420" s="33" t="s">
        <v>77</v>
      </c>
      <c r="Z420" s="33" t="str">
        <f>_xlfn.XLOOKUP(Tabel1[[#This Row],[NLSfB]],OpnameTabel[NL-SfB],OpnameTabel[Kenmerkvraag 9],"",0,1)&amp;""</f>
        <v/>
      </c>
      <c r="AB420" s="33" t="str">
        <f>_xlfn.XLOOKUP(Tabel1[[#This Row],[NLSfB]],OpnameTabel[NL-SfB],OpnameTabel[Kenmerkvraag 10],"",0,1)&amp;""</f>
        <v/>
      </c>
      <c r="AD420" s="120" t="str">
        <f>_xlfn.XLOOKUP(Tabel1[[#This Row],[NLSfB]],OpnameTabel[NL-SfB],OpnameTabel[PPO1],"",0,1)&amp;""</f>
        <v>E030-A</v>
      </c>
      <c r="AE420" s="112">
        <f>IF((LEN(Tabel1[[#This Row],[PPO code 1]])&lt;1),"",_xlfn.XLOOKUP(Tabel1[[#This Row],[PPO code 1]],Activiteitenoverzicht[PO - code],Activiteitenoverzicht[Jaar- freq],0))</f>
        <v>0.2</v>
      </c>
      <c r="AF420" s="121"/>
      <c r="AG420" s="122" t="str">
        <f>_xlfn.XLOOKUP(Tabel1[[#This Row],[NLSfB]],OpnameTabel[NL-SfB],OpnameTabel[PPO2],"",0,1)&amp;""</f>
        <v>E160-A</v>
      </c>
      <c r="AH420" s="111">
        <f>IF((LEN(Tabel1[[#This Row],[PPO code 2]])&lt;1),"",_xlfn.XLOOKUP(Tabel1[[#This Row],[PPO code 2]],Activiteitenoverzicht[PO - code],Activiteitenoverzicht[Jaar- freq],0))</f>
        <v>1</v>
      </c>
      <c r="AI420" s="121"/>
      <c r="AJ420" s="122" t="str">
        <f>_xlfn.XLOOKUP(Tabel1[[#This Row],[NLSfB]],OpnameTabel[NL-SfB],OpnameTabel[PPO3],"",0,1)&amp;""</f>
        <v>E170-A</v>
      </c>
      <c r="AK420" s="111">
        <f>IF((LEN(Tabel1[[#This Row],[PPO code 3]])&lt;1),"",_xlfn.XLOOKUP(Tabel1[[#This Row],[PPO code 3]],Activiteitenoverzicht[PO - code],Activiteitenoverzicht[Jaar- freq],0))</f>
        <v>1</v>
      </c>
      <c r="AL420" s="121"/>
      <c r="AM420" s="122" t="str">
        <f>_xlfn.XLOOKUP(Tabel1[[#This Row],[NLSfB]],OpnameTabel[NL-SfB],OpnameTabel[PPO4],"",0,1)&amp;""</f>
        <v/>
      </c>
      <c r="AN420" s="111" t="str">
        <f>IF((LEN(Tabel1[[#This Row],[PPO code 4]])&lt;1),"",_xlfn.XLOOKUP(Tabel1[[#This Row],[PPO code 4]],Activiteitenoverzicht[PO - code],Activiteitenoverzicht[Jaar- freq],0))</f>
        <v/>
      </c>
      <c r="AO420" s="121"/>
      <c r="AP420" s="123">
        <f>IF(ISNUMBER(Tabel1[[#This Row],[Freq 1]]),Tabel1[[#This Row],[Freq 1]]*Tabel1[[#This Row],[Prijs 1]],0)</f>
        <v>0</v>
      </c>
      <c r="AQ420" s="124">
        <f>IF(ISNUMBER(Tabel1[[#This Row],[Freq 2]]),Tabel1[[#This Row],[Freq 2]]*Tabel1[[#This Row],[Prijs 2]],0)</f>
        <v>0</v>
      </c>
      <c r="AR420" s="124">
        <f>IF(ISNUMBER(Tabel1[[#This Row],[Freq 3]]),Tabel1[[#This Row],[Freq 3]]*Tabel1[[#This Row],[Prijs 3]],0)</f>
        <v>0</v>
      </c>
      <c r="AS420" s="124">
        <f>IF(ISNUMBER(Tabel1[[#This Row],[Freq 4]]),Tabel1[[#This Row],[Freq 4]]*Tabel1[[#This Row],[Prijs 4]],0)</f>
        <v>0</v>
      </c>
      <c r="AT420" s="125">
        <f>SUM(Tabel1[[#This Row],[Totaal 1]:[Totaal 4]])</f>
        <v>0</v>
      </c>
    </row>
    <row r="421" spans="1:46" ht="14.25" customHeight="1" x14ac:dyDescent="0.2">
      <c r="A421" s="32">
        <v>7</v>
      </c>
      <c r="B421" s="32" t="s">
        <v>923</v>
      </c>
      <c r="C421" s="111" t="s">
        <v>924</v>
      </c>
      <c r="D421" s="32" t="s">
        <v>70</v>
      </c>
      <c r="E421" s="32">
        <f t="shared" si="0"/>
        <v>3310</v>
      </c>
      <c r="F421" s="32" t="s">
        <v>939</v>
      </c>
      <c r="G421" s="32" t="s">
        <v>122</v>
      </c>
      <c r="H421" s="112" t="str">
        <f>_xlfn.XLOOKUP(Tabel1[[#This Row],[NLSfB]],OpnameTabel[NL-SfB],OpnameTabel[Omschrijving],"",0,1)</f>
        <v>(Hoofd)verdeelinrichting (groepenkast)</v>
      </c>
      <c r="I421" s="32" t="str">
        <f>_xlfn.XLOOKUP(Tabel1[[#This Row],[NLSfB]],OpnameTabel[NL-SfB],OpnameTabel[Categorie],"",0,1)</f>
        <v>Centrale elektrotechnische voorzieningen</v>
      </c>
      <c r="J421" s="32" t="s">
        <v>940</v>
      </c>
      <c r="L421" s="32">
        <v>1</v>
      </c>
      <c r="M421" s="32">
        <v>2002</v>
      </c>
      <c r="N421" s="32" t="s">
        <v>127</v>
      </c>
      <c r="O421" s="32" t="s">
        <v>438</v>
      </c>
      <c r="P421" s="32" t="str">
        <f>_xlfn.XLOOKUP(Tabel1[[#This Row],[NLSfB]],OpnameTabel[NL-SfB],OpnameTabel[Kenmerkvraag 4],"",0,1)&amp;""</f>
        <v>Inom [A]</v>
      </c>
      <c r="Q421" s="33">
        <v>40</v>
      </c>
      <c r="R421" s="33" t="str">
        <f>_xlfn.XLOOKUP(Tabel1[[#This Row],[NLSfB]],OpnameTabel[NL-SfB],OpnameTabel[Kenmerkvraag 5],"",0,1)&amp;""</f>
        <v>Lichtgroepen [stuks]</v>
      </c>
      <c r="S421" s="33">
        <v>2</v>
      </c>
      <c r="T421" s="33" t="str">
        <f>_xlfn.XLOOKUP(Tabel1[[#This Row],[NLSfB]],OpnameTabel[NL-SfB],OpnameTabel[Kenmerkvraag 6],"",0,1)&amp;""</f>
        <v>Krachtgroepen [stuks]</v>
      </c>
      <c r="U421" s="33">
        <v>0</v>
      </c>
      <c r="V421" s="33" t="str">
        <f>_xlfn.XLOOKUP(Tabel1[[#This Row],[NLSfB]],OpnameTabel[NL-SfB],OpnameTabel[Kenmerkvraag 7],"",0,1)&amp;""</f>
        <v>Groepen acht. aardlek [stuks]</v>
      </c>
      <c r="W421" s="33">
        <v>1</v>
      </c>
      <c r="X421" s="33" t="str">
        <f>_xlfn.XLOOKUP(Tabel1[[#This Row],[NLSfB]],OpnameTabel[NL-SfB],OpnameTabel[Kenmerkvraag 8],"",0,1)&amp;""</f>
        <v>Overspanningsbeveiliging</v>
      </c>
      <c r="Y421" s="33" t="s">
        <v>77</v>
      </c>
      <c r="Z421" s="33" t="str">
        <f>_xlfn.XLOOKUP(Tabel1[[#This Row],[NLSfB]],OpnameTabel[NL-SfB],OpnameTabel[Kenmerkvraag 9],"",0,1)&amp;""</f>
        <v/>
      </c>
      <c r="AB421" s="33" t="str">
        <f>_xlfn.XLOOKUP(Tabel1[[#This Row],[NLSfB]],OpnameTabel[NL-SfB],OpnameTabel[Kenmerkvraag 10],"",0,1)&amp;""</f>
        <v/>
      </c>
      <c r="AD421" s="120" t="str">
        <f>_xlfn.XLOOKUP(Tabel1[[#This Row],[NLSfB]],OpnameTabel[NL-SfB],OpnameTabel[PPO1],"",0,1)&amp;""</f>
        <v>E030-A</v>
      </c>
      <c r="AE421" s="112">
        <f>IF((LEN(Tabel1[[#This Row],[PPO code 1]])&lt;1),"",_xlfn.XLOOKUP(Tabel1[[#This Row],[PPO code 1]],Activiteitenoverzicht[PO - code],Activiteitenoverzicht[Jaar- freq],0))</f>
        <v>0.2</v>
      </c>
      <c r="AF421" s="121"/>
      <c r="AG421" s="122" t="str">
        <f>_xlfn.XLOOKUP(Tabel1[[#This Row],[NLSfB]],OpnameTabel[NL-SfB],OpnameTabel[PPO2],"",0,1)&amp;""</f>
        <v>E160-A</v>
      </c>
      <c r="AH421" s="111">
        <f>IF((LEN(Tabel1[[#This Row],[PPO code 2]])&lt;1),"",_xlfn.XLOOKUP(Tabel1[[#This Row],[PPO code 2]],Activiteitenoverzicht[PO - code],Activiteitenoverzicht[Jaar- freq],0))</f>
        <v>1</v>
      </c>
      <c r="AI421" s="121"/>
      <c r="AJ421" s="122" t="str">
        <f>_xlfn.XLOOKUP(Tabel1[[#This Row],[NLSfB]],OpnameTabel[NL-SfB],OpnameTabel[PPO3],"",0,1)&amp;""</f>
        <v>E170-A</v>
      </c>
      <c r="AK421" s="111">
        <f>IF((LEN(Tabel1[[#This Row],[PPO code 3]])&lt;1),"",_xlfn.XLOOKUP(Tabel1[[#This Row],[PPO code 3]],Activiteitenoverzicht[PO - code],Activiteitenoverzicht[Jaar- freq],0))</f>
        <v>1</v>
      </c>
      <c r="AL421" s="121"/>
      <c r="AM421" s="122" t="str">
        <f>_xlfn.XLOOKUP(Tabel1[[#This Row],[NLSfB]],OpnameTabel[NL-SfB],OpnameTabel[PPO4],"",0,1)&amp;""</f>
        <v/>
      </c>
      <c r="AN421" s="111" t="str">
        <f>IF((LEN(Tabel1[[#This Row],[PPO code 4]])&lt;1),"",_xlfn.XLOOKUP(Tabel1[[#This Row],[PPO code 4]],Activiteitenoverzicht[PO - code],Activiteitenoverzicht[Jaar- freq],0))</f>
        <v/>
      </c>
      <c r="AO421" s="121"/>
      <c r="AP421" s="123">
        <f>IF(ISNUMBER(Tabel1[[#This Row],[Freq 1]]),Tabel1[[#This Row],[Freq 1]]*Tabel1[[#This Row],[Prijs 1]],0)</f>
        <v>0</v>
      </c>
      <c r="AQ421" s="124">
        <f>IF(ISNUMBER(Tabel1[[#This Row],[Freq 2]]),Tabel1[[#This Row],[Freq 2]]*Tabel1[[#This Row],[Prijs 2]],0)</f>
        <v>0</v>
      </c>
      <c r="AR421" s="124">
        <f>IF(ISNUMBER(Tabel1[[#This Row],[Freq 3]]),Tabel1[[#This Row],[Freq 3]]*Tabel1[[#This Row],[Prijs 3]],0)</f>
        <v>0</v>
      </c>
      <c r="AS421" s="124">
        <f>IF(ISNUMBER(Tabel1[[#This Row],[Freq 4]]),Tabel1[[#This Row],[Freq 4]]*Tabel1[[#This Row],[Prijs 4]],0)</f>
        <v>0</v>
      </c>
      <c r="AT421" s="125">
        <f>SUM(Tabel1[[#This Row],[Totaal 1]:[Totaal 4]])</f>
        <v>0</v>
      </c>
    </row>
    <row r="422" spans="1:46" ht="14.25" customHeight="1" x14ac:dyDescent="0.2">
      <c r="A422" s="32">
        <v>7</v>
      </c>
      <c r="B422" s="32" t="s">
        <v>923</v>
      </c>
      <c r="C422" s="111" t="s">
        <v>924</v>
      </c>
      <c r="D422" s="32" t="s">
        <v>70</v>
      </c>
      <c r="E422" s="32">
        <f t="shared" si="0"/>
        <v>3310</v>
      </c>
      <c r="F422" s="32" t="s">
        <v>941</v>
      </c>
      <c r="G422" s="32" t="s">
        <v>178</v>
      </c>
      <c r="H422" s="112" t="str">
        <f>_xlfn.XLOOKUP(Tabel1[[#This Row],[NLSfB]],OpnameTabel[NL-SfB],OpnameTabel[Omschrijving],"",0,1)</f>
        <v>Vluchtwegpictogrammen decentraal (met accu)</v>
      </c>
      <c r="I422" s="32" t="str">
        <f>_xlfn.XLOOKUP(Tabel1[[#This Row],[NLSfB]],OpnameTabel[NL-SfB],OpnameTabel[Categorie],"",0,1)</f>
        <v>Verlichting</v>
      </c>
      <c r="J422" s="32" t="s">
        <v>940</v>
      </c>
      <c r="L422" s="32">
        <v>6</v>
      </c>
      <c r="M422" s="32">
        <v>2016</v>
      </c>
      <c r="N422" s="32" t="s">
        <v>533</v>
      </c>
      <c r="O422" s="32" t="s">
        <v>77</v>
      </c>
      <c r="P422" s="32" t="str">
        <f>_xlfn.XLOOKUP(Tabel1[[#This Row],[NLSfB]],OpnameTabel[NL-SfB],OpnameTabel[Kenmerkvraag 4],"",0,1)&amp;""</f>
        <v>Lichtbron</v>
      </c>
      <c r="Q422" s="33" t="s">
        <v>525</v>
      </c>
      <c r="R422" s="33" t="str">
        <f>_xlfn.XLOOKUP(Tabel1[[#This Row],[NLSfB]],OpnameTabel[NL-SfB],OpnameTabel[Kenmerkvraag 5],"",0,1)&amp;""</f>
        <v>Aantal accupakketten in armatuur</v>
      </c>
      <c r="S422" s="33" t="s">
        <v>77</v>
      </c>
      <c r="T422" s="33" t="str">
        <f>_xlfn.XLOOKUP(Tabel1[[#This Row],[NLSfB]],OpnameTabel[NL-SfB],OpnameTabel[Kenmerkvraag 6],"",0,1)&amp;""</f>
        <v/>
      </c>
      <c r="V422" s="33" t="str">
        <f>_xlfn.XLOOKUP(Tabel1[[#This Row],[NLSfB]],OpnameTabel[NL-SfB],OpnameTabel[Kenmerkvraag 7],"",0,1)&amp;""</f>
        <v/>
      </c>
      <c r="X422" s="33" t="str">
        <f>_xlfn.XLOOKUP(Tabel1[[#This Row],[NLSfB]],OpnameTabel[NL-SfB],OpnameTabel[Kenmerkvraag 8],"",0,1)&amp;""</f>
        <v/>
      </c>
      <c r="Z422" s="33" t="str">
        <f>_xlfn.XLOOKUP(Tabel1[[#This Row],[NLSfB]],OpnameTabel[NL-SfB],OpnameTabel[Kenmerkvraag 9],"",0,1)&amp;""</f>
        <v/>
      </c>
      <c r="AB422" s="33" t="str">
        <f>_xlfn.XLOOKUP(Tabel1[[#This Row],[NLSfB]],OpnameTabel[NL-SfB],OpnameTabel[Kenmerkvraag 10],"",0,1)&amp;""</f>
        <v/>
      </c>
      <c r="AD422" s="120" t="str">
        <f>_xlfn.XLOOKUP(Tabel1[[#This Row],[NLSfB]],OpnameTabel[NL-SfB],OpnameTabel[PPO1],"",0,1)&amp;""</f>
        <v>LCHT040-A</v>
      </c>
      <c r="AE422" s="112">
        <f>IF((LEN(Tabel1[[#This Row],[PPO code 1]])&lt;1),"",_xlfn.XLOOKUP(Tabel1[[#This Row],[PPO code 1]],Activiteitenoverzicht[PO - code],Activiteitenoverzicht[Jaar- freq],0))</f>
        <v>1</v>
      </c>
      <c r="AF422" s="121"/>
      <c r="AG422" s="122" t="str">
        <f>_xlfn.XLOOKUP(Tabel1[[#This Row],[NLSfB]],OpnameTabel[NL-SfB],OpnameTabel[PPO2],"",0,1)&amp;""</f>
        <v/>
      </c>
      <c r="AH422" s="111" t="str">
        <f>IF((LEN(Tabel1[[#This Row],[PPO code 2]])&lt;1),"",_xlfn.XLOOKUP(Tabel1[[#This Row],[PPO code 2]],Activiteitenoverzicht[PO - code],Activiteitenoverzicht[Jaar- freq],0))</f>
        <v/>
      </c>
      <c r="AI422" s="121"/>
      <c r="AJ422" s="122" t="str">
        <f>_xlfn.XLOOKUP(Tabel1[[#This Row],[NLSfB]],OpnameTabel[NL-SfB],OpnameTabel[PPO3],"",0,1)&amp;""</f>
        <v/>
      </c>
      <c r="AK422" s="111" t="str">
        <f>IF((LEN(Tabel1[[#This Row],[PPO code 3]])&lt;1),"",_xlfn.XLOOKUP(Tabel1[[#This Row],[PPO code 3]],Activiteitenoverzicht[PO - code],Activiteitenoverzicht[Jaar- freq],0))</f>
        <v/>
      </c>
      <c r="AL422" s="121"/>
      <c r="AM422" s="122" t="str">
        <f>_xlfn.XLOOKUP(Tabel1[[#This Row],[NLSfB]],OpnameTabel[NL-SfB],OpnameTabel[PPO4],"",0,1)&amp;""</f>
        <v/>
      </c>
      <c r="AN422" s="111" t="str">
        <f>IF((LEN(Tabel1[[#This Row],[PPO code 4]])&lt;1),"",_xlfn.XLOOKUP(Tabel1[[#This Row],[PPO code 4]],Activiteitenoverzicht[PO - code],Activiteitenoverzicht[Jaar- freq],0))</f>
        <v/>
      </c>
      <c r="AO422" s="121"/>
      <c r="AP422" s="123">
        <f>IF(ISNUMBER(Tabel1[[#This Row],[Freq 1]]),Tabel1[[#This Row],[Freq 1]]*Tabel1[[#This Row],[Prijs 1]],0)</f>
        <v>0</v>
      </c>
      <c r="AQ422" s="124">
        <f>IF(ISNUMBER(Tabel1[[#This Row],[Freq 2]]),Tabel1[[#This Row],[Freq 2]]*Tabel1[[#This Row],[Prijs 2]],0)</f>
        <v>0</v>
      </c>
      <c r="AR422" s="124">
        <f>IF(ISNUMBER(Tabel1[[#This Row],[Freq 3]]),Tabel1[[#This Row],[Freq 3]]*Tabel1[[#This Row],[Prijs 3]],0)</f>
        <v>0</v>
      </c>
      <c r="AS422" s="124">
        <f>IF(ISNUMBER(Tabel1[[#This Row],[Freq 4]]),Tabel1[[#This Row],[Freq 4]]*Tabel1[[#This Row],[Prijs 4]],0)</f>
        <v>0</v>
      </c>
      <c r="AT422" s="125">
        <f>SUM(Tabel1[[#This Row],[Totaal 1]:[Totaal 4]])</f>
        <v>0</v>
      </c>
    </row>
    <row r="423" spans="1:46" ht="14.25" customHeight="1" x14ac:dyDescent="0.2">
      <c r="A423" s="32">
        <v>7</v>
      </c>
      <c r="B423" s="32" t="s">
        <v>923</v>
      </c>
      <c r="C423" s="111" t="s">
        <v>924</v>
      </c>
      <c r="D423" s="32" t="s">
        <v>70</v>
      </c>
      <c r="E423" s="32">
        <f t="shared" si="0"/>
        <v>3310</v>
      </c>
      <c r="F423" s="32" t="s">
        <v>942</v>
      </c>
      <c r="G423" s="32" t="s">
        <v>84</v>
      </c>
      <c r="H423" s="112" t="str">
        <f>_xlfn.XLOOKUP(Tabel1[[#This Row],[NLSfB]],OpnameTabel[NL-SfB],OpnameTabel[Omschrijving],"",0,1)</f>
        <v>Brandblustoestel draagbaar</v>
      </c>
      <c r="I423" s="32" t="str">
        <f>_xlfn.XLOOKUP(Tabel1[[#This Row],[NLSfB]],OpnameTabel[NL-SfB],OpnameTabel[Categorie],"",0,1)</f>
        <v>Werktuigkundige brandveiligheid</v>
      </c>
      <c r="J423" s="32" t="s">
        <v>940</v>
      </c>
      <c r="L423" s="32">
        <v>2</v>
      </c>
      <c r="M423" s="32">
        <v>2014</v>
      </c>
      <c r="N423" s="32" t="s">
        <v>383</v>
      </c>
      <c r="O423" s="32" t="s">
        <v>77</v>
      </c>
      <c r="P423" s="32" t="str">
        <f>_xlfn.XLOOKUP(Tabel1[[#This Row],[NLSfB]],OpnameTabel[NL-SfB],OpnameTabel[Kenmerkvraag 4],"",0,1)&amp;""</f>
        <v>Blusmiddel</v>
      </c>
      <c r="Q423" s="33" t="s">
        <v>89</v>
      </c>
      <c r="R423" s="33" t="str">
        <f>_xlfn.XLOOKUP(Tabel1[[#This Row],[NLSfB]],OpnameTabel[NL-SfB],OpnameTabel[Kenmerkvraag 5],"",0,1)&amp;""</f>
        <v>Inhoud [kg]</v>
      </c>
      <c r="S423" s="33">
        <v>6</v>
      </c>
      <c r="T423" s="33" t="str">
        <f>_xlfn.XLOOKUP(Tabel1[[#This Row],[NLSfB]],OpnameTabel[NL-SfB],OpnameTabel[Kenmerkvraag 6],"",0,1)&amp;""</f>
        <v/>
      </c>
      <c r="V423" s="33" t="str">
        <f>_xlfn.XLOOKUP(Tabel1[[#This Row],[NLSfB]],OpnameTabel[NL-SfB],OpnameTabel[Kenmerkvraag 7],"",0,1)&amp;""</f>
        <v/>
      </c>
      <c r="X423" s="33" t="str">
        <f>_xlfn.XLOOKUP(Tabel1[[#This Row],[NLSfB]],OpnameTabel[NL-SfB],OpnameTabel[Kenmerkvraag 8],"",0,1)&amp;""</f>
        <v/>
      </c>
      <c r="Z423" s="33" t="str">
        <f>_xlfn.XLOOKUP(Tabel1[[#This Row],[NLSfB]],OpnameTabel[NL-SfB],OpnameTabel[Kenmerkvraag 9],"",0,1)&amp;""</f>
        <v/>
      </c>
      <c r="AB423" s="33" t="str">
        <f>_xlfn.XLOOKUP(Tabel1[[#This Row],[NLSfB]],OpnameTabel[NL-SfB],OpnameTabel[Kenmerkvraag 10],"",0,1)&amp;""</f>
        <v/>
      </c>
      <c r="AD423" s="120" t="str">
        <f>_xlfn.XLOOKUP(Tabel1[[#This Row],[NLSfB]],OpnameTabel[NL-SfB],OpnameTabel[PPO1],"",0,1)&amp;""</f>
        <v>BRND030-K</v>
      </c>
      <c r="AE423" s="112">
        <f>IF((LEN(Tabel1[[#This Row],[PPO code 1]])&lt;1),"",_xlfn.XLOOKUP(Tabel1[[#This Row],[PPO code 1]],Activiteitenoverzicht[PO - code],Activiteitenoverzicht[Jaar- freq],0))</f>
        <v>0.5</v>
      </c>
      <c r="AF423" s="121"/>
      <c r="AG423" s="122" t="str">
        <f>_xlfn.XLOOKUP(Tabel1[[#This Row],[NLSfB]],OpnameTabel[NL-SfB],OpnameTabel[PPO2],"",0,1)&amp;""</f>
        <v/>
      </c>
      <c r="AH423" s="111" t="str">
        <f>IF((LEN(Tabel1[[#This Row],[PPO code 2]])&lt;1),"",_xlfn.XLOOKUP(Tabel1[[#This Row],[PPO code 2]],Activiteitenoverzicht[PO - code],Activiteitenoverzicht[Jaar- freq],0))</f>
        <v/>
      </c>
      <c r="AI423" s="121"/>
      <c r="AJ423" s="122" t="str">
        <f>_xlfn.XLOOKUP(Tabel1[[#This Row],[NLSfB]],OpnameTabel[NL-SfB],OpnameTabel[PPO3],"",0,1)&amp;""</f>
        <v/>
      </c>
      <c r="AK423" s="111" t="str">
        <f>IF((LEN(Tabel1[[#This Row],[PPO code 3]])&lt;1),"",_xlfn.XLOOKUP(Tabel1[[#This Row],[PPO code 3]],Activiteitenoverzicht[PO - code],Activiteitenoverzicht[Jaar- freq],0))</f>
        <v/>
      </c>
      <c r="AL423" s="121"/>
      <c r="AM423" s="122" t="str">
        <f>_xlfn.XLOOKUP(Tabel1[[#This Row],[NLSfB]],OpnameTabel[NL-SfB],OpnameTabel[PPO4],"",0,1)&amp;""</f>
        <v/>
      </c>
      <c r="AN423" s="111" t="str">
        <f>IF((LEN(Tabel1[[#This Row],[PPO code 4]])&lt;1),"",_xlfn.XLOOKUP(Tabel1[[#This Row],[PPO code 4]],Activiteitenoverzicht[PO - code],Activiteitenoverzicht[Jaar- freq],0))</f>
        <v/>
      </c>
      <c r="AO423" s="121"/>
      <c r="AP423" s="123">
        <f>IF(ISNUMBER(Tabel1[[#This Row],[Freq 1]]),Tabel1[[#This Row],[Freq 1]]*Tabel1[[#This Row],[Prijs 1]],0)</f>
        <v>0</v>
      </c>
      <c r="AQ423" s="124">
        <f>IF(ISNUMBER(Tabel1[[#This Row],[Freq 2]]),Tabel1[[#This Row],[Freq 2]]*Tabel1[[#This Row],[Prijs 2]],0)</f>
        <v>0</v>
      </c>
      <c r="AR423" s="124">
        <f>IF(ISNUMBER(Tabel1[[#This Row],[Freq 3]]),Tabel1[[#This Row],[Freq 3]]*Tabel1[[#This Row],[Prijs 3]],0)</f>
        <v>0</v>
      </c>
      <c r="AS423" s="124">
        <f>IF(ISNUMBER(Tabel1[[#This Row],[Freq 4]]),Tabel1[[#This Row],[Freq 4]]*Tabel1[[#This Row],[Prijs 4]],0)</f>
        <v>0</v>
      </c>
      <c r="AT423" s="125">
        <f>SUM(Tabel1[[#This Row],[Totaal 1]:[Totaal 4]])</f>
        <v>0</v>
      </c>
    </row>
    <row r="424" spans="1:46" ht="14.25" customHeight="1" x14ac:dyDescent="0.2">
      <c r="A424" s="32">
        <v>7</v>
      </c>
      <c r="B424" s="32" t="s">
        <v>923</v>
      </c>
      <c r="C424" s="111" t="s">
        <v>924</v>
      </c>
      <c r="D424" s="32" t="s">
        <v>70</v>
      </c>
      <c r="E424" s="32">
        <f t="shared" si="0"/>
        <v>3310</v>
      </c>
      <c r="F424" s="32" t="s">
        <v>943</v>
      </c>
      <c r="G424" s="32" t="s">
        <v>218</v>
      </c>
      <c r="H424" s="112" t="str">
        <f>_xlfn.XLOOKUP(Tabel1[[#This Row],[NLSfB]],OpnameTabel[NL-SfB],OpnameTabel[Omschrijving],"",0,1)</f>
        <v>Armaturen buitenverlichting/gevelverlichting</v>
      </c>
      <c r="I424" s="32" t="str">
        <f>_xlfn.XLOOKUP(Tabel1[[#This Row],[NLSfB]],OpnameTabel[NL-SfB],OpnameTabel[Categorie],"",0,1)</f>
        <v>Terrein</v>
      </c>
      <c r="J424" s="32" t="s">
        <v>944</v>
      </c>
      <c r="L424" s="32">
        <v>3</v>
      </c>
      <c r="M424" s="32">
        <v>2016</v>
      </c>
      <c r="N424" s="32" t="s">
        <v>77</v>
      </c>
      <c r="O424" s="32" t="s">
        <v>525</v>
      </c>
      <c r="P424" s="32" t="str">
        <f>_xlfn.XLOOKUP(Tabel1[[#This Row],[NLSfB]],OpnameTabel[NL-SfB],OpnameTabel[Kenmerkvraag 4],"",0,1)&amp;""</f>
        <v>Lichtbrontype</v>
      </c>
      <c r="Q424" s="33" t="s">
        <v>77</v>
      </c>
      <c r="R424" s="33" t="str">
        <f>_xlfn.XLOOKUP(Tabel1[[#This Row],[NLSfB]],OpnameTabel[NL-SfB],OpnameTabel[Kenmerkvraag 5],"",0,1)&amp;""</f>
        <v>Armaturen [stuks]</v>
      </c>
      <c r="S424" s="33">
        <v>3</v>
      </c>
      <c r="T424" s="33" t="str">
        <f>_xlfn.XLOOKUP(Tabel1[[#This Row],[NLSfB]],OpnameTabel[NL-SfB],OpnameTabel[Kenmerkvraag 6],"",0,1)&amp;""</f>
        <v>Vermogen per eenheid [W]</v>
      </c>
      <c r="U424" s="33" t="s">
        <v>77</v>
      </c>
      <c r="V424" s="33" t="str">
        <f>_xlfn.XLOOKUP(Tabel1[[#This Row],[NLSfB]],OpnameTabel[NL-SfB],OpnameTabel[Kenmerkvraag 7],"",0,1)&amp;""</f>
        <v/>
      </c>
      <c r="X424" s="33" t="str">
        <f>_xlfn.XLOOKUP(Tabel1[[#This Row],[NLSfB]],OpnameTabel[NL-SfB],OpnameTabel[Kenmerkvraag 8],"",0,1)&amp;""</f>
        <v/>
      </c>
      <c r="Z424" s="33" t="str">
        <f>_xlfn.XLOOKUP(Tabel1[[#This Row],[NLSfB]],OpnameTabel[NL-SfB],OpnameTabel[Kenmerkvraag 9],"",0,1)&amp;""</f>
        <v/>
      </c>
      <c r="AB424" s="33" t="str">
        <f>_xlfn.XLOOKUP(Tabel1[[#This Row],[NLSfB]],OpnameTabel[NL-SfB],OpnameTabel[Kenmerkvraag 10],"",0,1)&amp;""</f>
        <v/>
      </c>
      <c r="AD424" s="120" t="str">
        <f>_xlfn.XLOOKUP(Tabel1[[#This Row],[NLSfB]],OpnameTabel[NL-SfB],OpnameTabel[PPO1],"",0,1)&amp;""</f>
        <v>LCHT010-A</v>
      </c>
      <c r="AE424" s="112">
        <f>IF((LEN(Tabel1[[#This Row],[PPO code 1]])&lt;1),"",_xlfn.XLOOKUP(Tabel1[[#This Row],[PPO code 1]],Activiteitenoverzicht[PO - code],Activiteitenoverzicht[Jaar- freq],0))</f>
        <v>1</v>
      </c>
      <c r="AF424" s="121"/>
      <c r="AG424" s="122" t="str">
        <f>_xlfn.XLOOKUP(Tabel1[[#This Row],[NLSfB]],OpnameTabel[NL-SfB],OpnameTabel[PPO2],"",0,1)&amp;""</f>
        <v/>
      </c>
      <c r="AH424" s="111" t="str">
        <f>IF((LEN(Tabel1[[#This Row],[PPO code 2]])&lt;1),"",_xlfn.XLOOKUP(Tabel1[[#This Row],[PPO code 2]],Activiteitenoverzicht[PO - code],Activiteitenoverzicht[Jaar- freq],0))</f>
        <v/>
      </c>
      <c r="AI424" s="121"/>
      <c r="AJ424" s="122" t="str">
        <f>_xlfn.XLOOKUP(Tabel1[[#This Row],[NLSfB]],OpnameTabel[NL-SfB],OpnameTabel[PPO3],"",0,1)&amp;""</f>
        <v/>
      </c>
      <c r="AK424" s="111" t="str">
        <f>IF((LEN(Tabel1[[#This Row],[PPO code 3]])&lt;1),"",_xlfn.XLOOKUP(Tabel1[[#This Row],[PPO code 3]],Activiteitenoverzicht[PO - code],Activiteitenoverzicht[Jaar- freq],0))</f>
        <v/>
      </c>
      <c r="AL424" s="121"/>
      <c r="AM424" s="122" t="str">
        <f>_xlfn.XLOOKUP(Tabel1[[#This Row],[NLSfB]],OpnameTabel[NL-SfB],OpnameTabel[PPO4],"",0,1)&amp;""</f>
        <v/>
      </c>
      <c r="AN424" s="111" t="str">
        <f>IF((LEN(Tabel1[[#This Row],[PPO code 4]])&lt;1),"",_xlfn.XLOOKUP(Tabel1[[#This Row],[PPO code 4]],Activiteitenoverzicht[PO - code],Activiteitenoverzicht[Jaar- freq],0))</f>
        <v/>
      </c>
      <c r="AO424" s="121"/>
      <c r="AP424" s="123">
        <f>IF(ISNUMBER(Tabel1[[#This Row],[Freq 1]]),Tabel1[[#This Row],[Freq 1]]*Tabel1[[#This Row],[Prijs 1]],0)</f>
        <v>0</v>
      </c>
      <c r="AQ424" s="124">
        <f>IF(ISNUMBER(Tabel1[[#This Row],[Freq 2]]),Tabel1[[#This Row],[Freq 2]]*Tabel1[[#This Row],[Prijs 2]],0)</f>
        <v>0</v>
      </c>
      <c r="AR424" s="124">
        <f>IF(ISNUMBER(Tabel1[[#This Row],[Freq 3]]),Tabel1[[#This Row],[Freq 3]]*Tabel1[[#This Row],[Prijs 3]],0)</f>
        <v>0</v>
      </c>
      <c r="AS424" s="124">
        <f>IF(ISNUMBER(Tabel1[[#This Row],[Freq 4]]),Tabel1[[#This Row],[Freq 4]]*Tabel1[[#This Row],[Prijs 4]],0)</f>
        <v>0</v>
      </c>
      <c r="AT424" s="125">
        <f>SUM(Tabel1[[#This Row],[Totaal 1]:[Totaal 4]])</f>
        <v>0</v>
      </c>
    </row>
    <row r="425" spans="1:46" ht="14.25" customHeight="1" x14ac:dyDescent="0.2">
      <c r="A425" s="32">
        <v>7</v>
      </c>
      <c r="B425" s="32" t="s">
        <v>923</v>
      </c>
      <c r="C425" s="111" t="s">
        <v>924</v>
      </c>
      <c r="D425" s="32" t="s">
        <v>70</v>
      </c>
      <c r="E425" s="32">
        <f t="shared" si="0"/>
        <v>3310</v>
      </c>
      <c r="F425" s="32" t="s">
        <v>945</v>
      </c>
      <c r="G425" s="32" t="s">
        <v>223</v>
      </c>
      <c r="H425" s="112" t="str">
        <f>_xlfn.XLOOKUP(Tabel1[[#This Row],[NLSfB]],OpnameTabel[NL-SfB],OpnameTabel[Omschrijving],"",0,1)</f>
        <v>Drinkwaterleidingnet</v>
      </c>
      <c r="I425" s="32" t="str">
        <f>_xlfn.XLOOKUP(Tabel1[[#This Row],[NLSfB]],OpnameTabel[NL-SfB],OpnameTabel[Categorie],"",0,1)</f>
        <v>Water</v>
      </c>
      <c r="J425" s="32" t="s">
        <v>946</v>
      </c>
      <c r="L425" s="32">
        <v>1</v>
      </c>
      <c r="M425" s="32">
        <v>2002</v>
      </c>
      <c r="N425" s="32" t="s">
        <v>77</v>
      </c>
      <c r="O425" s="32" t="s">
        <v>77</v>
      </c>
      <c r="P425" s="32" t="str">
        <f>_xlfn.XLOOKUP(Tabel1[[#This Row],[NLSfB]],OpnameTabel[NL-SfB],OpnameTabel[Kenmerkvraag 4],"",0,1)&amp;""</f>
        <v>Keerkleppen [stuks]</v>
      </c>
      <c r="Q425" s="33">
        <v>62</v>
      </c>
      <c r="R425" s="33" t="str">
        <f>_xlfn.XLOOKUP(Tabel1[[#This Row],[NLSfB]],OpnameTabel[NL-SfB],OpnameTabel[Kenmerkvraag 5],"",0,1)&amp;""</f>
        <v>Douches [stuks]</v>
      </c>
      <c r="S425" s="33">
        <v>0</v>
      </c>
      <c r="T425" s="33" t="str">
        <f>_xlfn.XLOOKUP(Tabel1[[#This Row],[NLSfB]],OpnameTabel[NL-SfB],OpnameTabel[Kenmerkvraag 6],"",0,1)&amp;""</f>
        <v/>
      </c>
      <c r="V425" s="33" t="str">
        <f>_xlfn.XLOOKUP(Tabel1[[#This Row],[NLSfB]],OpnameTabel[NL-SfB],OpnameTabel[Kenmerkvraag 7],"",0,1)&amp;""</f>
        <v/>
      </c>
      <c r="X425" s="33" t="str">
        <f>_xlfn.XLOOKUP(Tabel1[[#This Row],[NLSfB]],OpnameTabel[NL-SfB],OpnameTabel[Kenmerkvraag 8],"",0,1)&amp;""</f>
        <v/>
      </c>
      <c r="Z425" s="33" t="str">
        <f>_xlfn.XLOOKUP(Tabel1[[#This Row],[NLSfB]],OpnameTabel[NL-SfB],OpnameTabel[Kenmerkvraag 9],"",0,1)&amp;""</f>
        <v/>
      </c>
      <c r="AB425" s="33" t="str">
        <f>_xlfn.XLOOKUP(Tabel1[[#This Row],[NLSfB]],OpnameTabel[NL-SfB],OpnameTabel[Kenmerkvraag 10],"",0,1)&amp;""</f>
        <v/>
      </c>
      <c r="AD425" s="120" t="str">
        <f>_xlfn.XLOOKUP(Tabel1[[#This Row],[NLSfB]],OpnameTabel[NL-SfB],OpnameTabel[PPO1],"",0,1)&amp;""</f>
        <v>WTR100-A</v>
      </c>
      <c r="AE425" s="112">
        <f>IF((LEN(Tabel1[[#This Row],[PPO code 1]])&lt;1),"",_xlfn.XLOOKUP(Tabel1[[#This Row],[PPO code 1]],Activiteitenoverzicht[PO - code],Activiteitenoverzicht[Jaar- freq],0))</f>
        <v>1</v>
      </c>
      <c r="AF425" s="121"/>
      <c r="AG425" s="122" t="str">
        <f>_xlfn.XLOOKUP(Tabel1[[#This Row],[NLSfB]],OpnameTabel[NL-SfB],OpnameTabel[PPO2],"",0,1)&amp;""</f>
        <v>WTR160-A</v>
      </c>
      <c r="AH425" s="111">
        <f>IF((LEN(Tabel1[[#This Row],[PPO code 2]])&lt;1),"",_xlfn.XLOOKUP(Tabel1[[#This Row],[PPO code 2]],Activiteitenoverzicht[PO - code],Activiteitenoverzicht[Jaar- freq],0))</f>
        <v>1</v>
      </c>
      <c r="AI425" s="121"/>
      <c r="AJ425" s="122" t="str">
        <f>_xlfn.XLOOKUP(Tabel1[[#This Row],[NLSfB]],OpnameTabel[NL-SfB],OpnameTabel[PPO3],"",0,1)&amp;""</f>
        <v/>
      </c>
      <c r="AK425" s="111" t="str">
        <f>IF((LEN(Tabel1[[#This Row],[PPO code 3]])&lt;1),"",_xlfn.XLOOKUP(Tabel1[[#This Row],[PPO code 3]],Activiteitenoverzicht[PO - code],Activiteitenoverzicht[Jaar- freq],0))</f>
        <v/>
      </c>
      <c r="AL425" s="121"/>
      <c r="AM425" s="122" t="str">
        <f>_xlfn.XLOOKUP(Tabel1[[#This Row],[NLSfB]],OpnameTabel[NL-SfB],OpnameTabel[PPO4],"",0,1)&amp;""</f>
        <v/>
      </c>
      <c r="AN425" s="111" t="str">
        <f>IF((LEN(Tabel1[[#This Row],[PPO code 4]])&lt;1),"",_xlfn.XLOOKUP(Tabel1[[#This Row],[PPO code 4]],Activiteitenoverzicht[PO - code],Activiteitenoverzicht[Jaar- freq],0))</f>
        <v/>
      </c>
      <c r="AO425" s="121"/>
      <c r="AP425" s="123">
        <f>IF(ISNUMBER(Tabel1[[#This Row],[Freq 1]]),Tabel1[[#This Row],[Freq 1]]*Tabel1[[#This Row],[Prijs 1]],0)</f>
        <v>0</v>
      </c>
      <c r="AQ425" s="124">
        <f>IF(ISNUMBER(Tabel1[[#This Row],[Freq 2]]),Tabel1[[#This Row],[Freq 2]]*Tabel1[[#This Row],[Prijs 2]],0)</f>
        <v>0</v>
      </c>
      <c r="AR425" s="124">
        <f>IF(ISNUMBER(Tabel1[[#This Row],[Freq 3]]),Tabel1[[#This Row],[Freq 3]]*Tabel1[[#This Row],[Prijs 3]],0)</f>
        <v>0</v>
      </c>
      <c r="AS425" s="124">
        <f>IF(ISNUMBER(Tabel1[[#This Row],[Freq 4]]),Tabel1[[#This Row],[Freq 4]]*Tabel1[[#This Row],[Prijs 4]],0)</f>
        <v>0</v>
      </c>
      <c r="AT425" s="125">
        <f>SUM(Tabel1[[#This Row],[Totaal 1]:[Totaal 4]])</f>
        <v>0</v>
      </c>
    </row>
    <row r="426" spans="1:46" ht="14.25" customHeight="1" x14ac:dyDescent="0.2">
      <c r="A426" s="32">
        <v>7</v>
      </c>
      <c r="B426" s="32" t="s">
        <v>923</v>
      </c>
      <c r="C426" s="111" t="s">
        <v>924</v>
      </c>
      <c r="D426" s="32" t="s">
        <v>70</v>
      </c>
      <c r="E426" s="32">
        <f t="shared" si="0"/>
        <v>3310</v>
      </c>
      <c r="F426" s="32" t="s">
        <v>947</v>
      </c>
      <c r="G426" s="32" t="s">
        <v>228</v>
      </c>
      <c r="H426" s="112" t="str">
        <f>_xlfn.XLOOKUP(Tabel1[[#This Row],[NLSfB]],OpnameTabel[NL-SfB],OpnameTabel[Omschrijving],"",0,1)</f>
        <v>Afvoerleidingnet</v>
      </c>
      <c r="I426" s="32" t="str">
        <f>_xlfn.XLOOKUP(Tabel1[[#This Row],[NLSfB]],OpnameTabel[NL-SfB],OpnameTabel[Categorie],"",0,1)</f>
        <v>Afvoeren</v>
      </c>
      <c r="J426" s="32" t="s">
        <v>946</v>
      </c>
      <c r="L426" s="32">
        <v>1</v>
      </c>
      <c r="M426" s="32">
        <v>2002</v>
      </c>
      <c r="N426" s="32" t="s">
        <v>77</v>
      </c>
      <c r="O426" s="32" t="s">
        <v>77</v>
      </c>
      <c r="P426" s="32" t="str">
        <f>_xlfn.XLOOKUP(Tabel1[[#This Row],[NLSfB]],OpnameTabel[NL-SfB],OpnameTabel[Kenmerkvraag 4],"",0,1)&amp;""</f>
        <v/>
      </c>
      <c r="Q426" s="33"/>
      <c r="R426" s="33" t="str">
        <f>_xlfn.XLOOKUP(Tabel1[[#This Row],[NLSfB]],OpnameTabel[NL-SfB],OpnameTabel[Kenmerkvraag 5],"",0,1)&amp;""</f>
        <v/>
      </c>
      <c r="T426" s="33" t="str">
        <f>_xlfn.XLOOKUP(Tabel1[[#This Row],[NLSfB]],OpnameTabel[NL-SfB],OpnameTabel[Kenmerkvraag 6],"",0,1)&amp;""</f>
        <v/>
      </c>
      <c r="V426" s="33" t="str">
        <f>_xlfn.XLOOKUP(Tabel1[[#This Row],[NLSfB]],OpnameTabel[NL-SfB],OpnameTabel[Kenmerkvraag 7],"",0,1)&amp;""</f>
        <v/>
      </c>
      <c r="X426" s="33" t="str">
        <f>_xlfn.XLOOKUP(Tabel1[[#This Row],[NLSfB]],OpnameTabel[NL-SfB],OpnameTabel[Kenmerkvraag 8],"",0,1)&amp;""</f>
        <v/>
      </c>
      <c r="Z426" s="33" t="str">
        <f>_xlfn.XLOOKUP(Tabel1[[#This Row],[NLSfB]],OpnameTabel[NL-SfB],OpnameTabel[Kenmerkvraag 9],"",0,1)&amp;""</f>
        <v/>
      </c>
      <c r="AB426" s="33" t="str">
        <f>_xlfn.XLOOKUP(Tabel1[[#This Row],[NLSfB]],OpnameTabel[NL-SfB],OpnameTabel[Kenmerkvraag 10],"",0,1)&amp;""</f>
        <v/>
      </c>
      <c r="AD426" s="120" t="str">
        <f>_xlfn.XLOOKUP(Tabel1[[#This Row],[NLSfB]],OpnameTabel[NL-SfB],OpnameTabel[PPO1],"",0,1)&amp;""</f>
        <v>WTR190-A</v>
      </c>
      <c r="AE426" s="112">
        <f>IF((LEN(Tabel1[[#This Row],[PPO code 1]])&lt;1),"",_xlfn.XLOOKUP(Tabel1[[#This Row],[PPO code 1]],Activiteitenoverzicht[PO - code],Activiteitenoverzicht[Jaar- freq],0))</f>
        <v>1</v>
      </c>
      <c r="AF426" s="121"/>
      <c r="AG426" s="122" t="str">
        <f>_xlfn.XLOOKUP(Tabel1[[#This Row],[NLSfB]],OpnameTabel[NL-SfB],OpnameTabel[PPO2],"",0,1)&amp;""</f>
        <v/>
      </c>
      <c r="AH426" s="111" t="str">
        <f>IF((LEN(Tabel1[[#This Row],[PPO code 2]])&lt;1),"",_xlfn.XLOOKUP(Tabel1[[#This Row],[PPO code 2]],Activiteitenoverzicht[PO - code],Activiteitenoverzicht[Jaar- freq],0))</f>
        <v/>
      </c>
      <c r="AI426" s="121"/>
      <c r="AJ426" s="122" t="str">
        <f>_xlfn.XLOOKUP(Tabel1[[#This Row],[NLSfB]],OpnameTabel[NL-SfB],OpnameTabel[PPO3],"",0,1)&amp;""</f>
        <v/>
      </c>
      <c r="AK426" s="111" t="str">
        <f>IF((LEN(Tabel1[[#This Row],[PPO code 3]])&lt;1),"",_xlfn.XLOOKUP(Tabel1[[#This Row],[PPO code 3]],Activiteitenoverzicht[PO - code],Activiteitenoverzicht[Jaar- freq],0))</f>
        <v/>
      </c>
      <c r="AL426" s="121"/>
      <c r="AM426" s="122" t="str">
        <f>_xlfn.XLOOKUP(Tabel1[[#This Row],[NLSfB]],OpnameTabel[NL-SfB],OpnameTabel[PPO4],"",0,1)&amp;""</f>
        <v/>
      </c>
      <c r="AN426" s="111" t="str">
        <f>IF((LEN(Tabel1[[#This Row],[PPO code 4]])&lt;1),"",_xlfn.XLOOKUP(Tabel1[[#This Row],[PPO code 4]],Activiteitenoverzicht[PO - code],Activiteitenoverzicht[Jaar- freq],0))</f>
        <v/>
      </c>
      <c r="AO426" s="121"/>
      <c r="AP426" s="123">
        <f>IF(ISNUMBER(Tabel1[[#This Row],[Freq 1]]),Tabel1[[#This Row],[Freq 1]]*Tabel1[[#This Row],[Prijs 1]],0)</f>
        <v>0</v>
      </c>
      <c r="AQ426" s="124">
        <f>IF(ISNUMBER(Tabel1[[#This Row],[Freq 2]]),Tabel1[[#This Row],[Freq 2]]*Tabel1[[#This Row],[Prijs 2]],0)</f>
        <v>0</v>
      </c>
      <c r="AR426" s="124">
        <f>IF(ISNUMBER(Tabel1[[#This Row],[Freq 3]]),Tabel1[[#This Row],[Freq 3]]*Tabel1[[#This Row],[Prijs 3]],0)</f>
        <v>0</v>
      </c>
      <c r="AS426" s="124">
        <f>IF(ISNUMBER(Tabel1[[#This Row],[Freq 4]]),Tabel1[[#This Row],[Freq 4]]*Tabel1[[#This Row],[Prijs 4]],0)</f>
        <v>0</v>
      </c>
      <c r="AT426" s="125">
        <f>SUM(Tabel1[[#This Row],[Totaal 1]:[Totaal 4]])</f>
        <v>0</v>
      </c>
    </row>
    <row r="427" spans="1:46" ht="14.25" customHeight="1" x14ac:dyDescent="0.2">
      <c r="A427" s="32">
        <v>7</v>
      </c>
      <c r="B427" s="32" t="s">
        <v>923</v>
      </c>
      <c r="C427" s="111" t="s">
        <v>924</v>
      </c>
      <c r="D427" s="32" t="s">
        <v>70</v>
      </c>
      <c r="E427" s="32">
        <f t="shared" si="0"/>
        <v>3310</v>
      </c>
      <c r="F427" s="32" t="s">
        <v>948</v>
      </c>
      <c r="G427" s="32" t="s">
        <v>300</v>
      </c>
      <c r="H427" s="112" t="str">
        <f>_xlfn.XLOOKUP(Tabel1[[#This Row],[NLSfB]],OpnameTabel[NL-SfB],OpnameTabel[Omschrijving],"",0,1)</f>
        <v>Afzuigventilator</v>
      </c>
      <c r="I427" s="32" t="str">
        <f>_xlfn.XLOOKUP(Tabel1[[#This Row],[NLSfB]],OpnameTabel[NL-SfB],OpnameTabel[Categorie],"",0,1)</f>
        <v>Luchtbehandeling</v>
      </c>
      <c r="J427" s="32" t="s">
        <v>115</v>
      </c>
      <c r="L427" s="32">
        <v>6</v>
      </c>
      <c r="M427" s="32">
        <v>2016</v>
      </c>
      <c r="N427" s="32" t="s">
        <v>656</v>
      </c>
      <c r="O427" s="32" t="s">
        <v>949</v>
      </c>
      <c r="P427" s="32" t="str">
        <f>_xlfn.XLOOKUP(Tabel1[[#This Row],[NLSfB]],OpnameTabel[NL-SfB],OpnameTabel[Kenmerkvraag 4],"",0,1)&amp;""</f>
        <v>Max. debiet [m3/h]</v>
      </c>
      <c r="Q427" s="33" t="s">
        <v>748</v>
      </c>
      <c r="R427" s="33" t="str">
        <f>_xlfn.XLOOKUP(Tabel1[[#This Row],[NLSfB]],OpnameTabel[NL-SfB],OpnameTabel[Kenmerkvraag 5],"",0,1)&amp;""</f>
        <v>Opvoerhoogte [m]</v>
      </c>
      <c r="S427" s="33" t="s">
        <v>77</v>
      </c>
      <c r="T427" s="33" t="str">
        <f>_xlfn.XLOOKUP(Tabel1[[#This Row],[NLSfB]],OpnameTabel[NL-SfB],OpnameTabel[Kenmerkvraag 6],"",0,1)&amp;""</f>
        <v>Geluiddemper</v>
      </c>
      <c r="U427" s="33" t="s">
        <v>77</v>
      </c>
      <c r="V427" s="33" t="str">
        <f>_xlfn.XLOOKUP(Tabel1[[#This Row],[NLSfB]],OpnameTabel[NL-SfB],OpnameTabel[Kenmerkvraag 7],"",0,1)&amp;""</f>
        <v/>
      </c>
      <c r="X427" s="33" t="str">
        <f>_xlfn.XLOOKUP(Tabel1[[#This Row],[NLSfB]],OpnameTabel[NL-SfB],OpnameTabel[Kenmerkvraag 8],"",0,1)&amp;""</f>
        <v/>
      </c>
      <c r="Z427" s="33" t="str">
        <f>_xlfn.XLOOKUP(Tabel1[[#This Row],[NLSfB]],OpnameTabel[NL-SfB],OpnameTabel[Kenmerkvraag 9],"",0,1)&amp;""</f>
        <v/>
      </c>
      <c r="AB427" s="33" t="str">
        <f>_xlfn.XLOOKUP(Tabel1[[#This Row],[NLSfB]],OpnameTabel[NL-SfB],OpnameTabel[Kenmerkvraag 10],"",0,1)&amp;""</f>
        <v/>
      </c>
      <c r="AD427" s="120" t="str">
        <f>_xlfn.XLOOKUP(Tabel1[[#This Row],[NLSfB]],OpnameTabel[NL-SfB],OpnameTabel[PPO1],"",0,1)&amp;""</f>
        <v>LBH030-A2</v>
      </c>
      <c r="AE427" s="112">
        <f>IF((LEN(Tabel1[[#This Row],[PPO code 1]])&lt;1),"",_xlfn.XLOOKUP(Tabel1[[#This Row],[PPO code 1]],Activiteitenoverzicht[PO - code],Activiteitenoverzicht[Jaar- freq],0))</f>
        <v>1</v>
      </c>
      <c r="AF427" s="121"/>
      <c r="AG427" s="122" t="str">
        <f>_xlfn.XLOOKUP(Tabel1[[#This Row],[NLSfB]],OpnameTabel[NL-SfB],OpnameTabel[PPO2],"",0,1)&amp;""</f>
        <v/>
      </c>
      <c r="AH427" s="111" t="str">
        <f>IF((LEN(Tabel1[[#This Row],[PPO code 2]])&lt;1),"",_xlfn.XLOOKUP(Tabel1[[#This Row],[PPO code 2]],Activiteitenoverzicht[PO - code],Activiteitenoverzicht[Jaar- freq],0))</f>
        <v/>
      </c>
      <c r="AI427" s="121"/>
      <c r="AJ427" s="122" t="str">
        <f>_xlfn.XLOOKUP(Tabel1[[#This Row],[NLSfB]],OpnameTabel[NL-SfB],OpnameTabel[PPO3],"",0,1)&amp;""</f>
        <v/>
      </c>
      <c r="AK427" s="111" t="str">
        <f>IF((LEN(Tabel1[[#This Row],[PPO code 3]])&lt;1),"",_xlfn.XLOOKUP(Tabel1[[#This Row],[PPO code 3]],Activiteitenoverzicht[PO - code],Activiteitenoverzicht[Jaar- freq],0))</f>
        <v/>
      </c>
      <c r="AL427" s="121"/>
      <c r="AM427" s="122" t="str">
        <f>_xlfn.XLOOKUP(Tabel1[[#This Row],[NLSfB]],OpnameTabel[NL-SfB],OpnameTabel[PPO4],"",0,1)&amp;""</f>
        <v/>
      </c>
      <c r="AN427" s="111" t="str">
        <f>IF((LEN(Tabel1[[#This Row],[PPO code 4]])&lt;1),"",_xlfn.XLOOKUP(Tabel1[[#This Row],[PPO code 4]],Activiteitenoverzicht[PO - code],Activiteitenoverzicht[Jaar- freq],0))</f>
        <v/>
      </c>
      <c r="AO427" s="121"/>
      <c r="AP427" s="123">
        <f>IF(ISNUMBER(Tabel1[[#This Row],[Freq 1]]),Tabel1[[#This Row],[Freq 1]]*Tabel1[[#This Row],[Prijs 1]],0)</f>
        <v>0</v>
      </c>
      <c r="AQ427" s="124">
        <f>IF(ISNUMBER(Tabel1[[#This Row],[Freq 2]]),Tabel1[[#This Row],[Freq 2]]*Tabel1[[#This Row],[Prijs 2]],0)</f>
        <v>0</v>
      </c>
      <c r="AR427" s="124">
        <f>IF(ISNUMBER(Tabel1[[#This Row],[Freq 3]]),Tabel1[[#This Row],[Freq 3]]*Tabel1[[#This Row],[Prijs 3]],0)</f>
        <v>0</v>
      </c>
      <c r="AS427" s="124">
        <f>IF(ISNUMBER(Tabel1[[#This Row],[Freq 4]]),Tabel1[[#This Row],[Freq 4]]*Tabel1[[#This Row],[Prijs 4]],0)</f>
        <v>0</v>
      </c>
      <c r="AT427" s="125">
        <f>SUM(Tabel1[[#This Row],[Totaal 1]:[Totaal 4]])</f>
        <v>0</v>
      </c>
    </row>
    <row r="428" spans="1:46" ht="14.25" customHeight="1" x14ac:dyDescent="0.2">
      <c r="A428" s="32">
        <v>7</v>
      </c>
      <c r="B428" s="32" t="s">
        <v>923</v>
      </c>
      <c r="C428" s="111" t="s">
        <v>924</v>
      </c>
      <c r="D428" s="32" t="s">
        <v>70</v>
      </c>
      <c r="E428" s="32">
        <f t="shared" si="0"/>
        <v>3310</v>
      </c>
      <c r="F428" s="32" t="s">
        <v>950</v>
      </c>
      <c r="G428" s="32" t="s">
        <v>300</v>
      </c>
      <c r="H428" s="112" t="str">
        <f>_xlfn.XLOOKUP(Tabel1[[#This Row],[NLSfB]],OpnameTabel[NL-SfB],OpnameTabel[Omschrijving],"",0,1)</f>
        <v>Afzuigventilator</v>
      </c>
      <c r="I428" s="32" t="str">
        <f>_xlfn.XLOOKUP(Tabel1[[#This Row],[NLSfB]],OpnameTabel[NL-SfB],OpnameTabel[Categorie],"",0,1)</f>
        <v>Luchtbehandeling</v>
      </c>
      <c r="J428" s="32" t="s">
        <v>115</v>
      </c>
      <c r="L428" s="32">
        <v>6</v>
      </c>
      <c r="M428" s="32">
        <v>2017</v>
      </c>
      <c r="N428" s="32" t="s">
        <v>656</v>
      </c>
      <c r="O428" s="32" t="s">
        <v>951</v>
      </c>
      <c r="P428" s="32" t="str">
        <f>_xlfn.XLOOKUP(Tabel1[[#This Row],[NLSfB]],OpnameTabel[NL-SfB],OpnameTabel[Kenmerkvraag 4],"",0,1)&amp;""</f>
        <v>Max. debiet [m3/h]</v>
      </c>
      <c r="Q428" s="33" t="s">
        <v>748</v>
      </c>
      <c r="R428" s="33" t="str">
        <f>_xlfn.XLOOKUP(Tabel1[[#This Row],[NLSfB]],OpnameTabel[NL-SfB],OpnameTabel[Kenmerkvraag 5],"",0,1)&amp;""</f>
        <v>Opvoerhoogte [m]</v>
      </c>
      <c r="S428" s="33" t="s">
        <v>77</v>
      </c>
      <c r="T428" s="33" t="str">
        <f>_xlfn.XLOOKUP(Tabel1[[#This Row],[NLSfB]],OpnameTabel[NL-SfB],OpnameTabel[Kenmerkvraag 6],"",0,1)&amp;""</f>
        <v>Geluiddemper</v>
      </c>
      <c r="U428" s="33" t="s">
        <v>77</v>
      </c>
      <c r="V428" s="33" t="str">
        <f>_xlfn.XLOOKUP(Tabel1[[#This Row],[NLSfB]],OpnameTabel[NL-SfB],OpnameTabel[Kenmerkvraag 7],"",0,1)&amp;""</f>
        <v/>
      </c>
      <c r="X428" s="33" t="str">
        <f>_xlfn.XLOOKUP(Tabel1[[#This Row],[NLSfB]],OpnameTabel[NL-SfB],OpnameTabel[Kenmerkvraag 8],"",0,1)&amp;""</f>
        <v/>
      </c>
      <c r="Z428" s="33" t="str">
        <f>_xlfn.XLOOKUP(Tabel1[[#This Row],[NLSfB]],OpnameTabel[NL-SfB],OpnameTabel[Kenmerkvraag 9],"",0,1)&amp;""</f>
        <v/>
      </c>
      <c r="AB428" s="33" t="str">
        <f>_xlfn.XLOOKUP(Tabel1[[#This Row],[NLSfB]],OpnameTabel[NL-SfB],OpnameTabel[Kenmerkvraag 10],"",0,1)&amp;""</f>
        <v/>
      </c>
      <c r="AD428" s="120" t="str">
        <f>_xlfn.XLOOKUP(Tabel1[[#This Row],[NLSfB]],OpnameTabel[NL-SfB],OpnameTabel[PPO1],"",0,1)&amp;""</f>
        <v>LBH030-A2</v>
      </c>
      <c r="AE428" s="112">
        <f>IF((LEN(Tabel1[[#This Row],[PPO code 1]])&lt;1),"",_xlfn.XLOOKUP(Tabel1[[#This Row],[PPO code 1]],Activiteitenoverzicht[PO - code],Activiteitenoverzicht[Jaar- freq],0))</f>
        <v>1</v>
      </c>
      <c r="AF428" s="121"/>
      <c r="AG428" s="122" t="str">
        <f>_xlfn.XLOOKUP(Tabel1[[#This Row],[NLSfB]],OpnameTabel[NL-SfB],OpnameTabel[PPO2],"",0,1)&amp;""</f>
        <v/>
      </c>
      <c r="AH428" s="111" t="str">
        <f>IF((LEN(Tabel1[[#This Row],[PPO code 2]])&lt;1),"",_xlfn.XLOOKUP(Tabel1[[#This Row],[PPO code 2]],Activiteitenoverzicht[PO - code],Activiteitenoverzicht[Jaar- freq],0))</f>
        <v/>
      </c>
      <c r="AI428" s="121"/>
      <c r="AJ428" s="122" t="str">
        <f>_xlfn.XLOOKUP(Tabel1[[#This Row],[NLSfB]],OpnameTabel[NL-SfB],OpnameTabel[PPO3],"",0,1)&amp;""</f>
        <v/>
      </c>
      <c r="AK428" s="111" t="str">
        <f>IF((LEN(Tabel1[[#This Row],[PPO code 3]])&lt;1),"",_xlfn.XLOOKUP(Tabel1[[#This Row],[PPO code 3]],Activiteitenoverzicht[PO - code],Activiteitenoverzicht[Jaar- freq],0))</f>
        <v/>
      </c>
      <c r="AL428" s="121"/>
      <c r="AM428" s="122" t="str">
        <f>_xlfn.XLOOKUP(Tabel1[[#This Row],[NLSfB]],OpnameTabel[NL-SfB],OpnameTabel[PPO4],"",0,1)&amp;""</f>
        <v/>
      </c>
      <c r="AN428" s="111" t="str">
        <f>IF((LEN(Tabel1[[#This Row],[PPO code 4]])&lt;1),"",_xlfn.XLOOKUP(Tabel1[[#This Row],[PPO code 4]],Activiteitenoverzicht[PO - code],Activiteitenoverzicht[Jaar- freq],0))</f>
        <v/>
      </c>
      <c r="AO428" s="121"/>
      <c r="AP428" s="123">
        <f>IF(ISNUMBER(Tabel1[[#This Row],[Freq 1]]),Tabel1[[#This Row],[Freq 1]]*Tabel1[[#This Row],[Prijs 1]],0)</f>
        <v>0</v>
      </c>
      <c r="AQ428" s="124">
        <f>IF(ISNUMBER(Tabel1[[#This Row],[Freq 2]]),Tabel1[[#This Row],[Freq 2]]*Tabel1[[#This Row],[Prijs 2]],0)</f>
        <v>0</v>
      </c>
      <c r="AR428" s="124">
        <f>IF(ISNUMBER(Tabel1[[#This Row],[Freq 3]]),Tabel1[[#This Row],[Freq 3]]*Tabel1[[#This Row],[Prijs 3]],0)</f>
        <v>0</v>
      </c>
      <c r="AS428" s="124">
        <f>IF(ISNUMBER(Tabel1[[#This Row],[Freq 4]]),Tabel1[[#This Row],[Freq 4]]*Tabel1[[#This Row],[Prijs 4]],0)</f>
        <v>0</v>
      </c>
      <c r="AT428" s="125">
        <f>SUM(Tabel1[[#This Row],[Totaal 1]:[Totaal 4]])</f>
        <v>0</v>
      </c>
    </row>
    <row r="429" spans="1:46" ht="14.25" customHeight="1" x14ac:dyDescent="0.2">
      <c r="A429" s="32">
        <v>7</v>
      </c>
      <c r="B429" s="32" t="s">
        <v>923</v>
      </c>
      <c r="C429" s="111" t="s">
        <v>924</v>
      </c>
      <c r="D429" s="32" t="s">
        <v>70</v>
      </c>
      <c r="E429" s="32">
        <f t="shared" si="0"/>
        <v>3310</v>
      </c>
      <c r="F429" s="32" t="s">
        <v>952</v>
      </c>
      <c r="G429" s="32" t="s">
        <v>300</v>
      </c>
      <c r="H429" s="112" t="str">
        <f>_xlfn.XLOOKUP(Tabel1[[#This Row],[NLSfB]],OpnameTabel[NL-SfB],OpnameTabel[Omschrijving],"",0,1)</f>
        <v>Afzuigventilator</v>
      </c>
      <c r="I429" s="32" t="str">
        <f>_xlfn.XLOOKUP(Tabel1[[#This Row],[NLSfB]],OpnameTabel[NL-SfB],OpnameTabel[Categorie],"",0,1)</f>
        <v>Luchtbehandeling</v>
      </c>
      <c r="J429" s="32" t="s">
        <v>115</v>
      </c>
      <c r="L429" s="32">
        <v>6</v>
      </c>
      <c r="M429" s="32">
        <v>2017</v>
      </c>
      <c r="N429" s="32" t="s">
        <v>656</v>
      </c>
      <c r="O429" s="32" t="s">
        <v>953</v>
      </c>
      <c r="P429" s="32" t="str">
        <f>_xlfn.XLOOKUP(Tabel1[[#This Row],[NLSfB]],OpnameTabel[NL-SfB],OpnameTabel[Kenmerkvraag 4],"",0,1)&amp;""</f>
        <v>Max. debiet [m3/h]</v>
      </c>
      <c r="Q429" s="33" t="s">
        <v>748</v>
      </c>
      <c r="R429" s="33" t="str">
        <f>_xlfn.XLOOKUP(Tabel1[[#This Row],[NLSfB]],OpnameTabel[NL-SfB],OpnameTabel[Kenmerkvraag 5],"",0,1)&amp;""</f>
        <v>Opvoerhoogte [m]</v>
      </c>
      <c r="S429" s="33" t="s">
        <v>77</v>
      </c>
      <c r="T429" s="33" t="str">
        <f>_xlfn.XLOOKUP(Tabel1[[#This Row],[NLSfB]],OpnameTabel[NL-SfB],OpnameTabel[Kenmerkvraag 6],"",0,1)&amp;""</f>
        <v>Geluiddemper</v>
      </c>
      <c r="U429" s="33" t="s">
        <v>77</v>
      </c>
      <c r="V429" s="33" t="str">
        <f>_xlfn.XLOOKUP(Tabel1[[#This Row],[NLSfB]],OpnameTabel[NL-SfB],OpnameTabel[Kenmerkvraag 7],"",0,1)&amp;""</f>
        <v/>
      </c>
      <c r="X429" s="33" t="str">
        <f>_xlfn.XLOOKUP(Tabel1[[#This Row],[NLSfB]],OpnameTabel[NL-SfB],OpnameTabel[Kenmerkvraag 8],"",0,1)&amp;""</f>
        <v/>
      </c>
      <c r="Z429" s="33" t="str">
        <f>_xlfn.XLOOKUP(Tabel1[[#This Row],[NLSfB]],OpnameTabel[NL-SfB],OpnameTabel[Kenmerkvraag 9],"",0,1)&amp;""</f>
        <v/>
      </c>
      <c r="AB429" s="33" t="str">
        <f>_xlfn.XLOOKUP(Tabel1[[#This Row],[NLSfB]],OpnameTabel[NL-SfB],OpnameTabel[Kenmerkvraag 10],"",0,1)&amp;""</f>
        <v/>
      </c>
      <c r="AD429" s="120" t="str">
        <f>_xlfn.XLOOKUP(Tabel1[[#This Row],[NLSfB]],OpnameTabel[NL-SfB],OpnameTabel[PPO1],"",0,1)&amp;""</f>
        <v>LBH030-A2</v>
      </c>
      <c r="AE429" s="112">
        <f>IF((LEN(Tabel1[[#This Row],[PPO code 1]])&lt;1),"",_xlfn.XLOOKUP(Tabel1[[#This Row],[PPO code 1]],Activiteitenoverzicht[PO - code],Activiteitenoverzicht[Jaar- freq],0))</f>
        <v>1</v>
      </c>
      <c r="AF429" s="121"/>
      <c r="AG429" s="122" t="str">
        <f>_xlfn.XLOOKUP(Tabel1[[#This Row],[NLSfB]],OpnameTabel[NL-SfB],OpnameTabel[PPO2],"",0,1)&amp;""</f>
        <v/>
      </c>
      <c r="AH429" s="111" t="str">
        <f>IF((LEN(Tabel1[[#This Row],[PPO code 2]])&lt;1),"",_xlfn.XLOOKUP(Tabel1[[#This Row],[PPO code 2]],Activiteitenoverzicht[PO - code],Activiteitenoverzicht[Jaar- freq],0))</f>
        <v/>
      </c>
      <c r="AI429" s="121"/>
      <c r="AJ429" s="122" t="str">
        <f>_xlfn.XLOOKUP(Tabel1[[#This Row],[NLSfB]],OpnameTabel[NL-SfB],OpnameTabel[PPO3],"",0,1)&amp;""</f>
        <v/>
      </c>
      <c r="AK429" s="111" t="str">
        <f>IF((LEN(Tabel1[[#This Row],[PPO code 3]])&lt;1),"",_xlfn.XLOOKUP(Tabel1[[#This Row],[PPO code 3]],Activiteitenoverzicht[PO - code],Activiteitenoverzicht[Jaar- freq],0))</f>
        <v/>
      </c>
      <c r="AL429" s="121"/>
      <c r="AM429" s="122" t="str">
        <f>_xlfn.XLOOKUP(Tabel1[[#This Row],[NLSfB]],OpnameTabel[NL-SfB],OpnameTabel[PPO4],"",0,1)&amp;""</f>
        <v/>
      </c>
      <c r="AN429" s="111" t="str">
        <f>IF((LEN(Tabel1[[#This Row],[PPO code 4]])&lt;1),"",_xlfn.XLOOKUP(Tabel1[[#This Row],[PPO code 4]],Activiteitenoverzicht[PO - code],Activiteitenoverzicht[Jaar- freq],0))</f>
        <v/>
      </c>
      <c r="AO429" s="121"/>
      <c r="AP429" s="123">
        <f>IF(ISNUMBER(Tabel1[[#This Row],[Freq 1]]),Tabel1[[#This Row],[Freq 1]]*Tabel1[[#This Row],[Prijs 1]],0)</f>
        <v>0</v>
      </c>
      <c r="AQ429" s="124">
        <f>IF(ISNUMBER(Tabel1[[#This Row],[Freq 2]]),Tabel1[[#This Row],[Freq 2]]*Tabel1[[#This Row],[Prijs 2]],0)</f>
        <v>0</v>
      </c>
      <c r="AR429" s="124">
        <f>IF(ISNUMBER(Tabel1[[#This Row],[Freq 3]]),Tabel1[[#This Row],[Freq 3]]*Tabel1[[#This Row],[Prijs 3]],0)</f>
        <v>0</v>
      </c>
      <c r="AS429" s="124">
        <f>IF(ISNUMBER(Tabel1[[#This Row],[Freq 4]]),Tabel1[[#This Row],[Freq 4]]*Tabel1[[#This Row],[Prijs 4]],0)</f>
        <v>0</v>
      </c>
      <c r="AT429" s="125">
        <f>SUM(Tabel1[[#This Row],[Totaal 1]:[Totaal 4]])</f>
        <v>0</v>
      </c>
    </row>
    <row r="430" spans="1:46" ht="14.25" customHeight="1" x14ac:dyDescent="0.2">
      <c r="A430" s="32">
        <v>7</v>
      </c>
      <c r="B430" s="32" t="s">
        <v>923</v>
      </c>
      <c r="C430" s="111" t="s">
        <v>924</v>
      </c>
      <c r="D430" s="32" t="s">
        <v>70</v>
      </c>
      <c r="E430" s="32">
        <f t="shared" si="0"/>
        <v>3310</v>
      </c>
      <c r="F430" s="32" t="s">
        <v>954</v>
      </c>
      <c r="G430" s="32" t="s">
        <v>955</v>
      </c>
      <c r="H430" s="112" t="str">
        <f>_xlfn.XLOOKUP(Tabel1[[#This Row],[NLSfB]],OpnameTabel[NL-SfB],OpnameTabel[Omschrijving],"",0,1)</f>
        <v>Luchtbehandelingkast</v>
      </c>
      <c r="I430" s="32" t="str">
        <f>_xlfn.XLOOKUP(Tabel1[[#This Row],[NLSfB]],OpnameTabel[NL-SfB],OpnameTabel[Categorie],"",0,1)</f>
        <v>Luchtbehandeling</v>
      </c>
      <c r="J430" s="32" t="s">
        <v>107</v>
      </c>
      <c r="L430" s="32">
        <v>1</v>
      </c>
      <c r="M430" s="32">
        <v>1980</v>
      </c>
      <c r="N430" s="32" t="s">
        <v>956</v>
      </c>
      <c r="O430" s="32" t="s">
        <v>957</v>
      </c>
      <c r="P430" s="32" t="str">
        <f>_xlfn.XLOOKUP(Tabel1[[#This Row],[NLSfB]],OpnameTabel[NL-SfB],OpnameTabel[Kenmerkvraag 4],"",0,1)&amp;""</f>
        <v>Max. debiet [m3/h]</v>
      </c>
      <c r="Q430" s="33">
        <v>4600</v>
      </c>
      <c r="R430" s="33" t="str">
        <f>_xlfn.XLOOKUP(Tabel1[[#This Row],[NLSfB]],OpnameTabel[NL-SfB],OpnameTabel[Kenmerkvraag 5],"",0,1)&amp;""</f>
        <v>Koeling</v>
      </c>
      <c r="S430" s="33" t="s">
        <v>76</v>
      </c>
      <c r="T430" s="33" t="str">
        <f>_xlfn.XLOOKUP(Tabel1[[#This Row],[NLSfB]],OpnameTabel[NL-SfB],OpnameTabel[Kenmerkvraag 6],"",0,1)&amp;""</f>
        <v>Bevochtiging</v>
      </c>
      <c r="U430" s="33" t="s">
        <v>76</v>
      </c>
      <c r="V430" s="33" t="str">
        <f>_xlfn.XLOOKUP(Tabel1[[#This Row],[NLSfB]],OpnameTabel[NL-SfB],OpnameTabel[Kenmerkvraag 7],"",0,1)&amp;""</f>
        <v/>
      </c>
      <c r="X430" s="33" t="str">
        <f>_xlfn.XLOOKUP(Tabel1[[#This Row],[NLSfB]],OpnameTabel[NL-SfB],OpnameTabel[Kenmerkvraag 8],"",0,1)&amp;""</f>
        <v/>
      </c>
      <c r="Z430" s="33" t="str">
        <f>_xlfn.XLOOKUP(Tabel1[[#This Row],[NLSfB]],OpnameTabel[NL-SfB],OpnameTabel[Kenmerkvraag 9],"",0,1)&amp;""</f>
        <v/>
      </c>
      <c r="AB430" s="33" t="str">
        <f>_xlfn.XLOOKUP(Tabel1[[#This Row],[NLSfB]],OpnameTabel[NL-SfB],OpnameTabel[Kenmerkvraag 10],"",0,1)&amp;""</f>
        <v/>
      </c>
      <c r="AD430" s="120" t="str">
        <f>_xlfn.XLOOKUP(Tabel1[[#This Row],[NLSfB]],OpnameTabel[NL-SfB],OpnameTabel[PPO1],"",0,1)&amp;""</f>
        <v>LBH010-A</v>
      </c>
      <c r="AE430" s="112">
        <f>IF((LEN(Tabel1[[#This Row],[PPO code 1]])&lt;1),"",_xlfn.XLOOKUP(Tabel1[[#This Row],[PPO code 1]],Activiteitenoverzicht[PO - code],Activiteitenoverzicht[Jaar- freq],0))</f>
        <v>1</v>
      </c>
      <c r="AF430" s="121"/>
      <c r="AG430" s="122" t="str">
        <f>_xlfn.XLOOKUP(Tabel1[[#This Row],[NLSfB]],OpnameTabel[NL-SfB],OpnameTabel[PPO2],"",0,1)&amp;""</f>
        <v/>
      </c>
      <c r="AH430" s="111" t="str">
        <f>IF((LEN(Tabel1[[#This Row],[PPO code 2]])&lt;1),"",_xlfn.XLOOKUP(Tabel1[[#This Row],[PPO code 2]],Activiteitenoverzicht[PO - code],Activiteitenoverzicht[Jaar- freq],0))</f>
        <v/>
      </c>
      <c r="AI430" s="121"/>
      <c r="AJ430" s="122" t="str">
        <f>_xlfn.XLOOKUP(Tabel1[[#This Row],[NLSfB]],OpnameTabel[NL-SfB],OpnameTabel[PPO3],"",0,1)&amp;""</f>
        <v/>
      </c>
      <c r="AK430" s="111" t="str">
        <f>IF((LEN(Tabel1[[#This Row],[PPO code 3]])&lt;1),"",_xlfn.XLOOKUP(Tabel1[[#This Row],[PPO code 3]],Activiteitenoverzicht[PO - code],Activiteitenoverzicht[Jaar- freq],0))</f>
        <v/>
      </c>
      <c r="AL430" s="121"/>
      <c r="AM430" s="122" t="str">
        <f>_xlfn.XLOOKUP(Tabel1[[#This Row],[NLSfB]],OpnameTabel[NL-SfB],OpnameTabel[PPO4],"",0,1)&amp;""</f>
        <v/>
      </c>
      <c r="AN430" s="111" t="str">
        <f>IF((LEN(Tabel1[[#This Row],[PPO code 4]])&lt;1),"",_xlfn.XLOOKUP(Tabel1[[#This Row],[PPO code 4]],Activiteitenoverzicht[PO - code],Activiteitenoverzicht[Jaar- freq],0))</f>
        <v/>
      </c>
      <c r="AO430" s="121"/>
      <c r="AP430" s="123">
        <f>IF(ISNUMBER(Tabel1[[#This Row],[Freq 1]]),Tabel1[[#This Row],[Freq 1]]*Tabel1[[#This Row],[Prijs 1]],0)</f>
        <v>0</v>
      </c>
      <c r="AQ430" s="124">
        <f>IF(ISNUMBER(Tabel1[[#This Row],[Freq 2]]),Tabel1[[#This Row],[Freq 2]]*Tabel1[[#This Row],[Prijs 2]],0)</f>
        <v>0</v>
      </c>
      <c r="AR430" s="124">
        <f>IF(ISNUMBER(Tabel1[[#This Row],[Freq 3]]),Tabel1[[#This Row],[Freq 3]]*Tabel1[[#This Row],[Prijs 3]],0)</f>
        <v>0</v>
      </c>
      <c r="AS430" s="124">
        <f>IF(ISNUMBER(Tabel1[[#This Row],[Freq 4]]),Tabel1[[#This Row],[Freq 4]]*Tabel1[[#This Row],[Prijs 4]],0)</f>
        <v>0</v>
      </c>
      <c r="AT430" s="125">
        <f>SUM(Tabel1[[#This Row],[Totaal 1]:[Totaal 4]])</f>
        <v>0</v>
      </c>
    </row>
    <row r="431" spans="1:46" ht="14.25" customHeight="1" x14ac:dyDescent="0.2">
      <c r="A431" s="32">
        <v>7</v>
      </c>
      <c r="B431" s="32" t="s">
        <v>923</v>
      </c>
      <c r="C431" s="111" t="s">
        <v>924</v>
      </c>
      <c r="D431" s="32" t="s">
        <v>70</v>
      </c>
      <c r="E431" s="32">
        <f t="shared" si="0"/>
        <v>3310</v>
      </c>
      <c r="F431" s="32" t="s">
        <v>958</v>
      </c>
      <c r="G431" s="32" t="s">
        <v>338</v>
      </c>
      <c r="H431" s="112" t="str">
        <f>_xlfn.XLOOKUP(Tabel1[[#This Row],[NLSfB]],OpnameTabel[NL-SfB],OpnameTabel[Omschrijving],"",0,1)</f>
        <v>Regelkast klimaatbeheersing (CV en luchtbehandeling)</v>
      </c>
      <c r="I431" s="32" t="str">
        <f>_xlfn.XLOOKUP(Tabel1[[#This Row],[NLSfB]],OpnameTabel[NL-SfB],OpnameTabel[Categorie],"",0,1)</f>
        <v>Meet- en regelinstallaties</v>
      </c>
      <c r="J431" s="32" t="s">
        <v>959</v>
      </c>
      <c r="L431" s="32">
        <v>1</v>
      </c>
      <c r="M431" s="32">
        <v>2014</v>
      </c>
      <c r="N431" s="32" t="s">
        <v>340</v>
      </c>
      <c r="O431" s="32" t="s">
        <v>341</v>
      </c>
      <c r="P431" s="32" t="str">
        <f>_xlfn.XLOOKUP(Tabel1[[#This Row],[NLSfB]],OpnameTabel[NL-SfB],OpnameTabel[Kenmerkvraag 4],"",0,1)&amp;""</f>
        <v>Aantal IO's</v>
      </c>
      <c r="Q431" s="33" t="s">
        <v>960</v>
      </c>
      <c r="R431" s="33" t="str">
        <f>_xlfn.XLOOKUP(Tabel1[[#This Row],[NLSfB]],OpnameTabel[NL-SfB],OpnameTabel[Kenmerkvraag 5],"",0,1)&amp;""</f>
        <v/>
      </c>
      <c r="T431" s="33" t="str">
        <f>_xlfn.XLOOKUP(Tabel1[[#This Row],[NLSfB]],OpnameTabel[NL-SfB],OpnameTabel[Kenmerkvraag 6],"",0,1)&amp;""</f>
        <v/>
      </c>
      <c r="V431" s="33" t="str">
        <f>_xlfn.XLOOKUP(Tabel1[[#This Row],[NLSfB]],OpnameTabel[NL-SfB],OpnameTabel[Kenmerkvraag 7],"",0,1)&amp;""</f>
        <v/>
      </c>
      <c r="X431" s="33" t="str">
        <f>_xlfn.XLOOKUP(Tabel1[[#This Row],[NLSfB]],OpnameTabel[NL-SfB],OpnameTabel[Kenmerkvraag 8],"",0,1)&amp;""</f>
        <v/>
      </c>
      <c r="Z431" s="33" t="str">
        <f>_xlfn.XLOOKUP(Tabel1[[#This Row],[NLSfB]],OpnameTabel[NL-SfB],OpnameTabel[Kenmerkvraag 9],"",0,1)&amp;""</f>
        <v/>
      </c>
      <c r="AB431" s="33" t="str">
        <f>_xlfn.XLOOKUP(Tabel1[[#This Row],[NLSfB]],OpnameTabel[NL-SfB],OpnameTabel[Kenmerkvraag 10],"",0,1)&amp;""</f>
        <v/>
      </c>
      <c r="AD431" s="120" t="str">
        <f>_xlfn.XLOOKUP(Tabel1[[#This Row],[NLSfB]],OpnameTabel[NL-SfB],OpnameTabel[PPO1],"",0,1)&amp;""</f>
        <v>RGL010-A</v>
      </c>
      <c r="AE431" s="112">
        <f>IF((LEN(Tabel1[[#This Row],[PPO code 1]])&lt;1),"",_xlfn.XLOOKUP(Tabel1[[#This Row],[PPO code 1]],Activiteitenoverzicht[PO - code],Activiteitenoverzicht[Jaar- freq],0))</f>
        <v>1</v>
      </c>
      <c r="AF431" s="121"/>
      <c r="AG431" s="122" t="str">
        <f>_xlfn.XLOOKUP(Tabel1[[#This Row],[NLSfB]],OpnameTabel[NL-SfB],OpnameTabel[PPO2],"",0,1)&amp;""</f>
        <v>VW120-A</v>
      </c>
      <c r="AH431" s="111">
        <f>IF((LEN(Tabel1[[#This Row],[PPO code 2]])&lt;1),"",_xlfn.XLOOKUP(Tabel1[[#This Row],[PPO code 2]],Activiteitenoverzicht[PO - code],Activiteitenoverzicht[Jaar- freq],0))</f>
        <v>2</v>
      </c>
      <c r="AI431" s="121"/>
      <c r="AJ431" s="122" t="str">
        <f>_xlfn.XLOOKUP(Tabel1[[#This Row],[NLSfB]],OpnameTabel[NL-SfB],OpnameTabel[PPO3],"",0,1)&amp;""</f>
        <v/>
      </c>
      <c r="AK431" s="111" t="str">
        <f>IF((LEN(Tabel1[[#This Row],[PPO code 3]])&lt;1),"",_xlfn.XLOOKUP(Tabel1[[#This Row],[PPO code 3]],Activiteitenoverzicht[PO - code],Activiteitenoverzicht[Jaar- freq],0))</f>
        <v/>
      </c>
      <c r="AL431" s="121"/>
      <c r="AM431" s="122" t="str">
        <f>_xlfn.XLOOKUP(Tabel1[[#This Row],[NLSfB]],OpnameTabel[NL-SfB],OpnameTabel[PPO4],"",0,1)&amp;""</f>
        <v/>
      </c>
      <c r="AN431" s="111" t="str">
        <f>IF((LEN(Tabel1[[#This Row],[PPO code 4]])&lt;1),"",_xlfn.XLOOKUP(Tabel1[[#This Row],[PPO code 4]],Activiteitenoverzicht[PO - code],Activiteitenoverzicht[Jaar- freq],0))</f>
        <v/>
      </c>
      <c r="AO431" s="121"/>
      <c r="AP431" s="123">
        <f>IF(ISNUMBER(Tabel1[[#This Row],[Freq 1]]),Tabel1[[#This Row],[Freq 1]]*Tabel1[[#This Row],[Prijs 1]],0)</f>
        <v>0</v>
      </c>
      <c r="AQ431" s="124">
        <f>IF(ISNUMBER(Tabel1[[#This Row],[Freq 2]]),Tabel1[[#This Row],[Freq 2]]*Tabel1[[#This Row],[Prijs 2]],0)</f>
        <v>0</v>
      </c>
      <c r="AR431" s="124">
        <f>IF(ISNUMBER(Tabel1[[#This Row],[Freq 3]]),Tabel1[[#This Row],[Freq 3]]*Tabel1[[#This Row],[Prijs 3]],0)</f>
        <v>0</v>
      </c>
      <c r="AS431" s="124">
        <f>IF(ISNUMBER(Tabel1[[#This Row],[Freq 4]]),Tabel1[[#This Row],[Freq 4]]*Tabel1[[#This Row],[Prijs 4]],0)</f>
        <v>0</v>
      </c>
      <c r="AT431" s="125">
        <f>SUM(Tabel1[[#This Row],[Totaal 1]:[Totaal 4]])</f>
        <v>0</v>
      </c>
    </row>
    <row r="432" spans="1:46" ht="14.25" customHeight="1" x14ac:dyDescent="0.2">
      <c r="A432" s="32">
        <v>7</v>
      </c>
      <c r="B432" s="32" t="s">
        <v>923</v>
      </c>
      <c r="C432" s="111" t="s">
        <v>924</v>
      </c>
      <c r="D432" s="32" t="s">
        <v>70</v>
      </c>
      <c r="E432" s="32">
        <f t="shared" si="0"/>
        <v>3310</v>
      </c>
      <c r="F432" s="32" t="s">
        <v>961</v>
      </c>
      <c r="G432" s="32" t="s">
        <v>351</v>
      </c>
      <c r="H432" s="112" t="str">
        <f>_xlfn.XLOOKUP(Tabel1[[#This Row],[NLSfB]],OpnameTabel[NL-SfB],OpnameTabel[Omschrijving],"",0,1)</f>
        <v>Brandslanghaspel</v>
      </c>
      <c r="I432" s="32" t="str">
        <f>_xlfn.XLOOKUP(Tabel1[[#This Row],[NLSfB]],OpnameTabel[NL-SfB],OpnameTabel[Categorie],"",0,1)</f>
        <v>Werktuigkundige brandveiligheid</v>
      </c>
      <c r="J432" s="32" t="s">
        <v>104</v>
      </c>
      <c r="L432" s="32">
        <v>1</v>
      </c>
      <c r="M432" s="32">
        <v>2011</v>
      </c>
      <c r="N432" s="32" t="s">
        <v>962</v>
      </c>
      <c r="O432" s="32" t="s">
        <v>77</v>
      </c>
      <c r="P432" s="32" t="str">
        <f>_xlfn.XLOOKUP(Tabel1[[#This Row],[NLSfB]],OpnameTabel[NL-SfB],OpnameTabel[Kenmerkvraag 4],"",0,1)&amp;""</f>
        <v>Lengte slang [m1]</v>
      </c>
      <c r="Q432" s="33">
        <v>30</v>
      </c>
      <c r="R432" s="33" t="str">
        <f>_xlfn.XLOOKUP(Tabel1[[#This Row],[NLSfB]],OpnameTabel[NL-SfB],OpnameTabel[Kenmerkvraag 5],"",0,1)&amp;""</f>
        <v/>
      </c>
      <c r="T432" s="33" t="str">
        <f>_xlfn.XLOOKUP(Tabel1[[#This Row],[NLSfB]],OpnameTabel[NL-SfB],OpnameTabel[Kenmerkvraag 6],"",0,1)&amp;""</f>
        <v/>
      </c>
      <c r="V432" s="33" t="str">
        <f>_xlfn.XLOOKUP(Tabel1[[#This Row],[NLSfB]],OpnameTabel[NL-SfB],OpnameTabel[Kenmerkvraag 7],"",0,1)&amp;""</f>
        <v/>
      </c>
      <c r="X432" s="33" t="str">
        <f>_xlfn.XLOOKUP(Tabel1[[#This Row],[NLSfB]],OpnameTabel[NL-SfB],OpnameTabel[Kenmerkvraag 8],"",0,1)&amp;""</f>
        <v/>
      </c>
      <c r="Z432" s="33" t="str">
        <f>_xlfn.XLOOKUP(Tabel1[[#This Row],[NLSfB]],OpnameTabel[NL-SfB],OpnameTabel[Kenmerkvraag 9],"",0,1)&amp;""</f>
        <v/>
      </c>
      <c r="AB432" s="33" t="str">
        <f>_xlfn.XLOOKUP(Tabel1[[#This Row],[NLSfB]],OpnameTabel[NL-SfB],OpnameTabel[Kenmerkvraag 10],"",0,1)&amp;""</f>
        <v/>
      </c>
      <c r="AD432" s="120" t="str">
        <f>_xlfn.XLOOKUP(Tabel1[[#This Row],[NLSfB]],OpnameTabel[NL-SfB],OpnameTabel[PPO1],"",0,1)&amp;""</f>
        <v>BRND010-A</v>
      </c>
      <c r="AE432" s="112">
        <f>IF((LEN(Tabel1[[#This Row],[PPO code 1]])&lt;1),"",_xlfn.XLOOKUP(Tabel1[[#This Row],[PPO code 1]],Activiteitenoverzicht[PO - code],Activiteitenoverzicht[Jaar- freq],0))</f>
        <v>1</v>
      </c>
      <c r="AF432" s="121"/>
      <c r="AG432" s="122" t="str">
        <f>_xlfn.XLOOKUP(Tabel1[[#This Row],[NLSfB]],OpnameTabel[NL-SfB],OpnameTabel[PPO2],"",0,1)&amp;""</f>
        <v>BRND010-K</v>
      </c>
      <c r="AH432" s="111">
        <f>IF((LEN(Tabel1[[#This Row],[PPO code 2]])&lt;1),"",_xlfn.XLOOKUP(Tabel1[[#This Row],[PPO code 2]],Activiteitenoverzicht[PO - code],Activiteitenoverzicht[Jaar- freq],0))</f>
        <v>0.2</v>
      </c>
      <c r="AI432" s="121"/>
      <c r="AJ432" s="122" t="str">
        <f>_xlfn.XLOOKUP(Tabel1[[#This Row],[NLSfB]],OpnameTabel[NL-SfB],OpnameTabel[PPO3],"",0,1)&amp;""</f>
        <v/>
      </c>
      <c r="AK432" s="111" t="str">
        <f>IF((LEN(Tabel1[[#This Row],[PPO code 3]])&lt;1),"",_xlfn.XLOOKUP(Tabel1[[#This Row],[PPO code 3]],Activiteitenoverzicht[PO - code],Activiteitenoverzicht[Jaar- freq],0))</f>
        <v/>
      </c>
      <c r="AL432" s="121"/>
      <c r="AM432" s="122" t="str">
        <f>_xlfn.XLOOKUP(Tabel1[[#This Row],[NLSfB]],OpnameTabel[NL-SfB],OpnameTabel[PPO4],"",0,1)&amp;""</f>
        <v/>
      </c>
      <c r="AN432" s="111" t="str">
        <f>IF((LEN(Tabel1[[#This Row],[PPO code 4]])&lt;1),"",_xlfn.XLOOKUP(Tabel1[[#This Row],[PPO code 4]],Activiteitenoverzicht[PO - code],Activiteitenoverzicht[Jaar- freq],0))</f>
        <v/>
      </c>
      <c r="AO432" s="121"/>
      <c r="AP432" s="123">
        <f>IF(ISNUMBER(Tabel1[[#This Row],[Freq 1]]),Tabel1[[#This Row],[Freq 1]]*Tabel1[[#This Row],[Prijs 1]],0)</f>
        <v>0</v>
      </c>
      <c r="AQ432" s="124">
        <f>IF(ISNUMBER(Tabel1[[#This Row],[Freq 2]]),Tabel1[[#This Row],[Freq 2]]*Tabel1[[#This Row],[Prijs 2]],0)</f>
        <v>0</v>
      </c>
      <c r="AR432" s="124">
        <f>IF(ISNUMBER(Tabel1[[#This Row],[Freq 3]]),Tabel1[[#This Row],[Freq 3]]*Tabel1[[#This Row],[Prijs 3]],0)</f>
        <v>0</v>
      </c>
      <c r="AS432" s="124">
        <f>IF(ISNUMBER(Tabel1[[#This Row],[Freq 4]]),Tabel1[[#This Row],[Freq 4]]*Tabel1[[#This Row],[Prijs 4]],0)</f>
        <v>0</v>
      </c>
      <c r="AT432" s="125">
        <f>SUM(Tabel1[[#This Row],[Totaal 1]:[Totaal 4]])</f>
        <v>0</v>
      </c>
    </row>
    <row r="433" spans="1:46" ht="14.25" customHeight="1" x14ac:dyDescent="0.2">
      <c r="A433" s="32">
        <v>7</v>
      </c>
      <c r="B433" s="32" t="s">
        <v>923</v>
      </c>
      <c r="C433" s="111" t="s">
        <v>924</v>
      </c>
      <c r="D433" s="32" t="s">
        <v>70</v>
      </c>
      <c r="E433" s="32">
        <f t="shared" si="0"/>
        <v>3310</v>
      </c>
      <c r="F433" s="32" t="s">
        <v>963</v>
      </c>
      <c r="G433" s="32" t="s">
        <v>351</v>
      </c>
      <c r="H433" s="112" t="str">
        <f>_xlfn.XLOOKUP(Tabel1[[#This Row],[NLSfB]],OpnameTabel[NL-SfB],OpnameTabel[Omschrijving],"",0,1)</f>
        <v>Brandslanghaspel</v>
      </c>
      <c r="I433" s="32" t="str">
        <f>_xlfn.XLOOKUP(Tabel1[[#This Row],[NLSfB]],OpnameTabel[NL-SfB],OpnameTabel[Categorie],"",0,1)</f>
        <v>Werktuigkundige brandveiligheid</v>
      </c>
      <c r="J433" s="32" t="s">
        <v>104</v>
      </c>
      <c r="L433" s="32">
        <v>1</v>
      </c>
      <c r="M433" s="32">
        <v>2001</v>
      </c>
      <c r="N433" s="32" t="s">
        <v>964</v>
      </c>
      <c r="O433" s="32" t="s">
        <v>77</v>
      </c>
      <c r="P433" s="32" t="str">
        <f>_xlfn.XLOOKUP(Tabel1[[#This Row],[NLSfB]],OpnameTabel[NL-SfB],OpnameTabel[Kenmerkvraag 4],"",0,1)&amp;""</f>
        <v>Lengte slang [m1]</v>
      </c>
      <c r="Q433" s="33">
        <v>30</v>
      </c>
      <c r="R433" s="33" t="str">
        <f>_xlfn.XLOOKUP(Tabel1[[#This Row],[NLSfB]],OpnameTabel[NL-SfB],OpnameTabel[Kenmerkvraag 5],"",0,1)&amp;""</f>
        <v/>
      </c>
      <c r="T433" s="33" t="str">
        <f>_xlfn.XLOOKUP(Tabel1[[#This Row],[NLSfB]],OpnameTabel[NL-SfB],OpnameTabel[Kenmerkvraag 6],"",0,1)&amp;""</f>
        <v/>
      </c>
      <c r="V433" s="33" t="str">
        <f>_xlfn.XLOOKUP(Tabel1[[#This Row],[NLSfB]],OpnameTabel[NL-SfB],OpnameTabel[Kenmerkvraag 7],"",0,1)&amp;""</f>
        <v/>
      </c>
      <c r="X433" s="33" t="str">
        <f>_xlfn.XLOOKUP(Tabel1[[#This Row],[NLSfB]],OpnameTabel[NL-SfB],OpnameTabel[Kenmerkvraag 8],"",0,1)&amp;""</f>
        <v/>
      </c>
      <c r="Z433" s="33" t="str">
        <f>_xlfn.XLOOKUP(Tabel1[[#This Row],[NLSfB]],OpnameTabel[NL-SfB],OpnameTabel[Kenmerkvraag 9],"",0,1)&amp;""</f>
        <v/>
      </c>
      <c r="AB433" s="33" t="str">
        <f>_xlfn.XLOOKUP(Tabel1[[#This Row],[NLSfB]],OpnameTabel[NL-SfB],OpnameTabel[Kenmerkvraag 10],"",0,1)&amp;""</f>
        <v/>
      </c>
      <c r="AD433" s="120" t="str">
        <f>_xlfn.XLOOKUP(Tabel1[[#This Row],[NLSfB]],OpnameTabel[NL-SfB],OpnameTabel[PPO1],"",0,1)&amp;""</f>
        <v>BRND010-A</v>
      </c>
      <c r="AE433" s="112">
        <f>IF((LEN(Tabel1[[#This Row],[PPO code 1]])&lt;1),"",_xlfn.XLOOKUP(Tabel1[[#This Row],[PPO code 1]],Activiteitenoverzicht[PO - code],Activiteitenoverzicht[Jaar- freq],0))</f>
        <v>1</v>
      </c>
      <c r="AF433" s="121"/>
      <c r="AG433" s="122" t="str">
        <f>_xlfn.XLOOKUP(Tabel1[[#This Row],[NLSfB]],OpnameTabel[NL-SfB],OpnameTabel[PPO2],"",0,1)&amp;""</f>
        <v>BRND010-K</v>
      </c>
      <c r="AH433" s="111">
        <f>IF((LEN(Tabel1[[#This Row],[PPO code 2]])&lt;1),"",_xlfn.XLOOKUP(Tabel1[[#This Row],[PPO code 2]],Activiteitenoverzicht[PO - code],Activiteitenoverzicht[Jaar- freq],0))</f>
        <v>0.2</v>
      </c>
      <c r="AI433" s="121"/>
      <c r="AJ433" s="122" t="str">
        <f>_xlfn.XLOOKUP(Tabel1[[#This Row],[NLSfB]],OpnameTabel[NL-SfB],OpnameTabel[PPO3],"",0,1)&amp;""</f>
        <v/>
      </c>
      <c r="AK433" s="111" t="str">
        <f>IF((LEN(Tabel1[[#This Row],[PPO code 3]])&lt;1),"",_xlfn.XLOOKUP(Tabel1[[#This Row],[PPO code 3]],Activiteitenoverzicht[PO - code],Activiteitenoverzicht[Jaar- freq],0))</f>
        <v/>
      </c>
      <c r="AL433" s="121"/>
      <c r="AM433" s="122" t="str">
        <f>_xlfn.XLOOKUP(Tabel1[[#This Row],[NLSfB]],OpnameTabel[NL-SfB],OpnameTabel[PPO4],"",0,1)&amp;""</f>
        <v/>
      </c>
      <c r="AN433" s="111" t="str">
        <f>IF((LEN(Tabel1[[#This Row],[PPO code 4]])&lt;1),"",_xlfn.XLOOKUP(Tabel1[[#This Row],[PPO code 4]],Activiteitenoverzicht[PO - code],Activiteitenoverzicht[Jaar- freq],0))</f>
        <v/>
      </c>
      <c r="AO433" s="121"/>
      <c r="AP433" s="123">
        <f>IF(ISNUMBER(Tabel1[[#This Row],[Freq 1]]),Tabel1[[#This Row],[Freq 1]]*Tabel1[[#This Row],[Prijs 1]],0)</f>
        <v>0</v>
      </c>
      <c r="AQ433" s="124">
        <f>IF(ISNUMBER(Tabel1[[#This Row],[Freq 2]]),Tabel1[[#This Row],[Freq 2]]*Tabel1[[#This Row],[Prijs 2]],0)</f>
        <v>0</v>
      </c>
      <c r="AR433" s="124">
        <f>IF(ISNUMBER(Tabel1[[#This Row],[Freq 3]]),Tabel1[[#This Row],[Freq 3]]*Tabel1[[#This Row],[Prijs 3]],0)</f>
        <v>0</v>
      </c>
      <c r="AS433" s="124">
        <f>IF(ISNUMBER(Tabel1[[#This Row],[Freq 4]]),Tabel1[[#This Row],[Freq 4]]*Tabel1[[#This Row],[Prijs 4]],0)</f>
        <v>0</v>
      </c>
      <c r="AT433" s="125">
        <f>SUM(Tabel1[[#This Row],[Totaal 1]:[Totaal 4]])</f>
        <v>0</v>
      </c>
    </row>
    <row r="434" spans="1:46" ht="14.25" customHeight="1" x14ac:dyDescent="0.2">
      <c r="A434" s="32">
        <v>7</v>
      </c>
      <c r="B434" s="32" t="s">
        <v>923</v>
      </c>
      <c r="C434" s="111" t="s">
        <v>924</v>
      </c>
      <c r="D434" s="32" t="s">
        <v>70</v>
      </c>
      <c r="E434" s="32">
        <f t="shared" si="0"/>
        <v>3310</v>
      </c>
      <c r="F434" s="32" t="s">
        <v>965</v>
      </c>
      <c r="G434" s="32" t="s">
        <v>351</v>
      </c>
      <c r="H434" s="112" t="str">
        <f>_xlfn.XLOOKUP(Tabel1[[#This Row],[NLSfB]],OpnameTabel[NL-SfB],OpnameTabel[Omschrijving],"",0,1)</f>
        <v>Brandslanghaspel</v>
      </c>
      <c r="I434" s="32" t="str">
        <f>_xlfn.XLOOKUP(Tabel1[[#This Row],[NLSfB]],OpnameTabel[NL-SfB],OpnameTabel[Categorie],"",0,1)</f>
        <v>Werktuigkundige brandveiligheid</v>
      </c>
      <c r="J434" s="32" t="s">
        <v>107</v>
      </c>
      <c r="L434" s="32">
        <v>1</v>
      </c>
      <c r="M434" s="32">
        <v>2001</v>
      </c>
      <c r="N434" s="32" t="s">
        <v>385</v>
      </c>
      <c r="O434" s="32" t="s">
        <v>77</v>
      </c>
      <c r="P434" s="32" t="str">
        <f>_xlfn.XLOOKUP(Tabel1[[#This Row],[NLSfB]],OpnameTabel[NL-SfB],OpnameTabel[Kenmerkvraag 4],"",0,1)&amp;""</f>
        <v>Lengte slang [m1]</v>
      </c>
      <c r="Q434" s="33">
        <v>30</v>
      </c>
      <c r="R434" s="33" t="str">
        <f>_xlfn.XLOOKUP(Tabel1[[#This Row],[NLSfB]],OpnameTabel[NL-SfB],OpnameTabel[Kenmerkvraag 5],"",0,1)&amp;""</f>
        <v/>
      </c>
      <c r="T434" s="33" t="str">
        <f>_xlfn.XLOOKUP(Tabel1[[#This Row],[NLSfB]],OpnameTabel[NL-SfB],OpnameTabel[Kenmerkvraag 6],"",0,1)&amp;""</f>
        <v/>
      </c>
      <c r="V434" s="33" t="str">
        <f>_xlfn.XLOOKUP(Tabel1[[#This Row],[NLSfB]],OpnameTabel[NL-SfB],OpnameTabel[Kenmerkvraag 7],"",0,1)&amp;""</f>
        <v/>
      </c>
      <c r="X434" s="33" t="str">
        <f>_xlfn.XLOOKUP(Tabel1[[#This Row],[NLSfB]],OpnameTabel[NL-SfB],OpnameTabel[Kenmerkvraag 8],"",0,1)&amp;""</f>
        <v/>
      </c>
      <c r="Z434" s="33" t="str">
        <f>_xlfn.XLOOKUP(Tabel1[[#This Row],[NLSfB]],OpnameTabel[NL-SfB],OpnameTabel[Kenmerkvraag 9],"",0,1)&amp;""</f>
        <v/>
      </c>
      <c r="AB434" s="33" t="str">
        <f>_xlfn.XLOOKUP(Tabel1[[#This Row],[NLSfB]],OpnameTabel[NL-SfB],OpnameTabel[Kenmerkvraag 10],"",0,1)&amp;""</f>
        <v/>
      </c>
      <c r="AD434" s="120" t="str">
        <f>_xlfn.XLOOKUP(Tabel1[[#This Row],[NLSfB]],OpnameTabel[NL-SfB],OpnameTabel[PPO1],"",0,1)&amp;""</f>
        <v>BRND010-A</v>
      </c>
      <c r="AE434" s="112">
        <f>IF((LEN(Tabel1[[#This Row],[PPO code 1]])&lt;1),"",_xlfn.XLOOKUP(Tabel1[[#This Row],[PPO code 1]],Activiteitenoverzicht[PO - code],Activiteitenoverzicht[Jaar- freq],0))</f>
        <v>1</v>
      </c>
      <c r="AF434" s="121"/>
      <c r="AG434" s="122" t="str">
        <f>_xlfn.XLOOKUP(Tabel1[[#This Row],[NLSfB]],OpnameTabel[NL-SfB],OpnameTabel[PPO2],"",0,1)&amp;""</f>
        <v>BRND010-K</v>
      </c>
      <c r="AH434" s="111">
        <f>IF((LEN(Tabel1[[#This Row],[PPO code 2]])&lt;1),"",_xlfn.XLOOKUP(Tabel1[[#This Row],[PPO code 2]],Activiteitenoverzicht[PO - code],Activiteitenoverzicht[Jaar- freq],0))</f>
        <v>0.2</v>
      </c>
      <c r="AI434" s="121"/>
      <c r="AJ434" s="122" t="str">
        <f>_xlfn.XLOOKUP(Tabel1[[#This Row],[NLSfB]],OpnameTabel[NL-SfB],OpnameTabel[PPO3],"",0,1)&amp;""</f>
        <v/>
      </c>
      <c r="AK434" s="111" t="str">
        <f>IF((LEN(Tabel1[[#This Row],[PPO code 3]])&lt;1),"",_xlfn.XLOOKUP(Tabel1[[#This Row],[PPO code 3]],Activiteitenoverzicht[PO - code],Activiteitenoverzicht[Jaar- freq],0))</f>
        <v/>
      </c>
      <c r="AL434" s="121"/>
      <c r="AM434" s="122" t="str">
        <f>_xlfn.XLOOKUP(Tabel1[[#This Row],[NLSfB]],OpnameTabel[NL-SfB],OpnameTabel[PPO4],"",0,1)&amp;""</f>
        <v/>
      </c>
      <c r="AN434" s="111" t="str">
        <f>IF((LEN(Tabel1[[#This Row],[PPO code 4]])&lt;1),"",_xlfn.XLOOKUP(Tabel1[[#This Row],[PPO code 4]],Activiteitenoverzicht[PO - code],Activiteitenoverzicht[Jaar- freq],0))</f>
        <v/>
      </c>
      <c r="AO434" s="121"/>
      <c r="AP434" s="123">
        <f>IF(ISNUMBER(Tabel1[[#This Row],[Freq 1]]),Tabel1[[#This Row],[Freq 1]]*Tabel1[[#This Row],[Prijs 1]],0)</f>
        <v>0</v>
      </c>
      <c r="AQ434" s="124">
        <f>IF(ISNUMBER(Tabel1[[#This Row],[Freq 2]]),Tabel1[[#This Row],[Freq 2]]*Tabel1[[#This Row],[Prijs 2]],0)</f>
        <v>0</v>
      </c>
      <c r="AR434" s="124">
        <f>IF(ISNUMBER(Tabel1[[#This Row],[Freq 3]]),Tabel1[[#This Row],[Freq 3]]*Tabel1[[#This Row],[Prijs 3]],0)</f>
        <v>0</v>
      </c>
      <c r="AS434" s="124">
        <f>IF(ISNUMBER(Tabel1[[#This Row],[Freq 4]]),Tabel1[[#This Row],[Freq 4]]*Tabel1[[#This Row],[Prijs 4]],0)</f>
        <v>0</v>
      </c>
      <c r="AT434" s="125">
        <f>SUM(Tabel1[[#This Row],[Totaal 1]:[Totaal 4]])</f>
        <v>0</v>
      </c>
    </row>
    <row r="435" spans="1:46" ht="14.25" customHeight="1" x14ac:dyDescent="0.2">
      <c r="A435" s="32">
        <v>7</v>
      </c>
      <c r="B435" s="32" t="s">
        <v>923</v>
      </c>
      <c r="C435" s="111" t="s">
        <v>924</v>
      </c>
      <c r="D435" s="32" t="s">
        <v>70</v>
      </c>
      <c r="E435" s="32">
        <f t="shared" si="0"/>
        <v>3310</v>
      </c>
      <c r="F435" s="32" t="s">
        <v>966</v>
      </c>
      <c r="G435" s="32" t="s">
        <v>351</v>
      </c>
      <c r="H435" s="112" t="str">
        <f>_xlfn.XLOOKUP(Tabel1[[#This Row],[NLSfB]],OpnameTabel[NL-SfB],OpnameTabel[Omschrijving],"",0,1)</f>
        <v>Brandslanghaspel</v>
      </c>
      <c r="I435" s="32" t="str">
        <f>_xlfn.XLOOKUP(Tabel1[[#This Row],[NLSfB]],OpnameTabel[NL-SfB],OpnameTabel[Categorie],"",0,1)</f>
        <v>Werktuigkundige brandveiligheid</v>
      </c>
      <c r="J435" s="32" t="s">
        <v>107</v>
      </c>
      <c r="L435" s="32">
        <v>1</v>
      </c>
      <c r="M435" s="32">
        <v>1988</v>
      </c>
      <c r="N435" s="32" t="s">
        <v>967</v>
      </c>
      <c r="O435" s="32" t="s">
        <v>77</v>
      </c>
      <c r="P435" s="32" t="str">
        <f>_xlfn.XLOOKUP(Tabel1[[#This Row],[NLSfB]],OpnameTabel[NL-SfB],OpnameTabel[Kenmerkvraag 4],"",0,1)&amp;""</f>
        <v>Lengte slang [m1]</v>
      </c>
      <c r="Q435" s="33">
        <v>30</v>
      </c>
      <c r="R435" s="33" t="str">
        <f>_xlfn.XLOOKUP(Tabel1[[#This Row],[NLSfB]],OpnameTabel[NL-SfB],OpnameTabel[Kenmerkvraag 5],"",0,1)&amp;""</f>
        <v/>
      </c>
      <c r="T435" s="33" t="str">
        <f>_xlfn.XLOOKUP(Tabel1[[#This Row],[NLSfB]],OpnameTabel[NL-SfB],OpnameTabel[Kenmerkvraag 6],"",0,1)&amp;""</f>
        <v/>
      </c>
      <c r="V435" s="33" t="str">
        <f>_xlfn.XLOOKUP(Tabel1[[#This Row],[NLSfB]],OpnameTabel[NL-SfB],OpnameTabel[Kenmerkvraag 7],"",0,1)&amp;""</f>
        <v/>
      </c>
      <c r="X435" s="33" t="str">
        <f>_xlfn.XLOOKUP(Tabel1[[#This Row],[NLSfB]],OpnameTabel[NL-SfB],OpnameTabel[Kenmerkvraag 8],"",0,1)&amp;""</f>
        <v/>
      </c>
      <c r="Z435" s="33" t="str">
        <f>_xlfn.XLOOKUP(Tabel1[[#This Row],[NLSfB]],OpnameTabel[NL-SfB],OpnameTabel[Kenmerkvraag 9],"",0,1)&amp;""</f>
        <v/>
      </c>
      <c r="AB435" s="33" t="str">
        <f>_xlfn.XLOOKUP(Tabel1[[#This Row],[NLSfB]],OpnameTabel[NL-SfB],OpnameTabel[Kenmerkvraag 10],"",0,1)&amp;""</f>
        <v/>
      </c>
      <c r="AD435" s="120" t="str">
        <f>_xlfn.XLOOKUP(Tabel1[[#This Row],[NLSfB]],OpnameTabel[NL-SfB],OpnameTabel[PPO1],"",0,1)&amp;""</f>
        <v>BRND010-A</v>
      </c>
      <c r="AE435" s="112">
        <f>IF((LEN(Tabel1[[#This Row],[PPO code 1]])&lt;1),"",_xlfn.XLOOKUP(Tabel1[[#This Row],[PPO code 1]],Activiteitenoverzicht[PO - code],Activiteitenoverzicht[Jaar- freq],0))</f>
        <v>1</v>
      </c>
      <c r="AF435" s="121"/>
      <c r="AG435" s="122" t="str">
        <f>_xlfn.XLOOKUP(Tabel1[[#This Row],[NLSfB]],OpnameTabel[NL-SfB],OpnameTabel[PPO2],"",0,1)&amp;""</f>
        <v>BRND010-K</v>
      </c>
      <c r="AH435" s="111">
        <f>IF((LEN(Tabel1[[#This Row],[PPO code 2]])&lt;1),"",_xlfn.XLOOKUP(Tabel1[[#This Row],[PPO code 2]],Activiteitenoverzicht[PO - code],Activiteitenoverzicht[Jaar- freq],0))</f>
        <v>0.2</v>
      </c>
      <c r="AI435" s="121"/>
      <c r="AJ435" s="122" t="str">
        <f>_xlfn.XLOOKUP(Tabel1[[#This Row],[NLSfB]],OpnameTabel[NL-SfB],OpnameTabel[PPO3],"",0,1)&amp;""</f>
        <v/>
      </c>
      <c r="AK435" s="111" t="str">
        <f>IF((LEN(Tabel1[[#This Row],[PPO code 3]])&lt;1),"",_xlfn.XLOOKUP(Tabel1[[#This Row],[PPO code 3]],Activiteitenoverzicht[PO - code],Activiteitenoverzicht[Jaar- freq],0))</f>
        <v/>
      </c>
      <c r="AL435" s="121"/>
      <c r="AM435" s="122" t="str">
        <f>_xlfn.XLOOKUP(Tabel1[[#This Row],[NLSfB]],OpnameTabel[NL-SfB],OpnameTabel[PPO4],"",0,1)&amp;""</f>
        <v/>
      </c>
      <c r="AN435" s="111" t="str">
        <f>IF((LEN(Tabel1[[#This Row],[PPO code 4]])&lt;1),"",_xlfn.XLOOKUP(Tabel1[[#This Row],[PPO code 4]],Activiteitenoverzicht[PO - code],Activiteitenoverzicht[Jaar- freq],0))</f>
        <v/>
      </c>
      <c r="AO435" s="121"/>
      <c r="AP435" s="123">
        <f>IF(ISNUMBER(Tabel1[[#This Row],[Freq 1]]),Tabel1[[#This Row],[Freq 1]]*Tabel1[[#This Row],[Prijs 1]],0)</f>
        <v>0</v>
      </c>
      <c r="AQ435" s="124">
        <f>IF(ISNUMBER(Tabel1[[#This Row],[Freq 2]]),Tabel1[[#This Row],[Freq 2]]*Tabel1[[#This Row],[Prijs 2]],0)</f>
        <v>0</v>
      </c>
      <c r="AR435" s="124">
        <f>IF(ISNUMBER(Tabel1[[#This Row],[Freq 3]]),Tabel1[[#This Row],[Freq 3]]*Tabel1[[#This Row],[Prijs 3]],0)</f>
        <v>0</v>
      </c>
      <c r="AS435" s="124">
        <f>IF(ISNUMBER(Tabel1[[#This Row],[Freq 4]]),Tabel1[[#This Row],[Freq 4]]*Tabel1[[#This Row],[Prijs 4]],0)</f>
        <v>0</v>
      </c>
      <c r="AT435" s="125">
        <f>SUM(Tabel1[[#This Row],[Totaal 1]:[Totaal 4]])</f>
        <v>0</v>
      </c>
    </row>
    <row r="436" spans="1:46" ht="14.25" customHeight="1" x14ac:dyDescent="0.2">
      <c r="A436" s="32">
        <v>7</v>
      </c>
      <c r="B436" s="32" t="s">
        <v>923</v>
      </c>
      <c r="C436" s="111" t="s">
        <v>924</v>
      </c>
      <c r="D436" s="32" t="s">
        <v>70</v>
      </c>
      <c r="E436" s="32">
        <f t="shared" si="0"/>
        <v>3310</v>
      </c>
      <c r="F436" s="32" t="s">
        <v>968</v>
      </c>
      <c r="G436" s="32" t="s">
        <v>351</v>
      </c>
      <c r="H436" s="112" t="str">
        <f>_xlfn.XLOOKUP(Tabel1[[#This Row],[NLSfB]],OpnameTabel[NL-SfB],OpnameTabel[Omschrijving],"",0,1)</f>
        <v>Brandslanghaspel</v>
      </c>
      <c r="I436" s="32" t="str">
        <f>_xlfn.XLOOKUP(Tabel1[[#This Row],[NLSfB]],OpnameTabel[NL-SfB],OpnameTabel[Categorie],"",0,1)</f>
        <v>Werktuigkundige brandveiligheid</v>
      </c>
      <c r="J436" s="32" t="s">
        <v>107</v>
      </c>
      <c r="L436" s="32">
        <v>1</v>
      </c>
      <c r="M436" s="32">
        <v>2000</v>
      </c>
      <c r="N436" s="32" t="s">
        <v>969</v>
      </c>
      <c r="O436" s="32" t="s">
        <v>77</v>
      </c>
      <c r="P436" s="32" t="str">
        <f>_xlfn.XLOOKUP(Tabel1[[#This Row],[NLSfB]],OpnameTabel[NL-SfB],OpnameTabel[Kenmerkvraag 4],"",0,1)&amp;""</f>
        <v>Lengte slang [m1]</v>
      </c>
      <c r="Q436" s="33">
        <v>30</v>
      </c>
      <c r="R436" s="33" t="str">
        <f>_xlfn.XLOOKUP(Tabel1[[#This Row],[NLSfB]],OpnameTabel[NL-SfB],OpnameTabel[Kenmerkvraag 5],"",0,1)&amp;""</f>
        <v/>
      </c>
      <c r="T436" s="33" t="str">
        <f>_xlfn.XLOOKUP(Tabel1[[#This Row],[NLSfB]],OpnameTabel[NL-SfB],OpnameTabel[Kenmerkvraag 6],"",0,1)&amp;""</f>
        <v/>
      </c>
      <c r="V436" s="33" t="str">
        <f>_xlfn.XLOOKUP(Tabel1[[#This Row],[NLSfB]],OpnameTabel[NL-SfB],OpnameTabel[Kenmerkvraag 7],"",0,1)&amp;""</f>
        <v/>
      </c>
      <c r="X436" s="33" t="str">
        <f>_xlfn.XLOOKUP(Tabel1[[#This Row],[NLSfB]],OpnameTabel[NL-SfB],OpnameTabel[Kenmerkvraag 8],"",0,1)&amp;""</f>
        <v/>
      </c>
      <c r="Z436" s="33" t="str">
        <f>_xlfn.XLOOKUP(Tabel1[[#This Row],[NLSfB]],OpnameTabel[NL-SfB],OpnameTabel[Kenmerkvraag 9],"",0,1)&amp;""</f>
        <v/>
      </c>
      <c r="AB436" s="33" t="str">
        <f>_xlfn.XLOOKUP(Tabel1[[#This Row],[NLSfB]],OpnameTabel[NL-SfB],OpnameTabel[Kenmerkvraag 10],"",0,1)&amp;""</f>
        <v/>
      </c>
      <c r="AD436" s="120" t="str">
        <f>_xlfn.XLOOKUP(Tabel1[[#This Row],[NLSfB]],OpnameTabel[NL-SfB],OpnameTabel[PPO1],"",0,1)&amp;""</f>
        <v>BRND010-A</v>
      </c>
      <c r="AE436" s="112">
        <f>IF((LEN(Tabel1[[#This Row],[PPO code 1]])&lt;1),"",_xlfn.XLOOKUP(Tabel1[[#This Row],[PPO code 1]],Activiteitenoverzicht[PO - code],Activiteitenoverzicht[Jaar- freq],0))</f>
        <v>1</v>
      </c>
      <c r="AF436" s="121"/>
      <c r="AG436" s="122" t="str">
        <f>_xlfn.XLOOKUP(Tabel1[[#This Row],[NLSfB]],OpnameTabel[NL-SfB],OpnameTabel[PPO2],"",0,1)&amp;""</f>
        <v>BRND010-K</v>
      </c>
      <c r="AH436" s="111">
        <f>IF((LEN(Tabel1[[#This Row],[PPO code 2]])&lt;1),"",_xlfn.XLOOKUP(Tabel1[[#This Row],[PPO code 2]],Activiteitenoverzicht[PO - code],Activiteitenoverzicht[Jaar- freq],0))</f>
        <v>0.2</v>
      </c>
      <c r="AI436" s="121"/>
      <c r="AJ436" s="122" t="str">
        <f>_xlfn.XLOOKUP(Tabel1[[#This Row],[NLSfB]],OpnameTabel[NL-SfB],OpnameTabel[PPO3],"",0,1)&amp;""</f>
        <v/>
      </c>
      <c r="AK436" s="111" t="str">
        <f>IF((LEN(Tabel1[[#This Row],[PPO code 3]])&lt;1),"",_xlfn.XLOOKUP(Tabel1[[#This Row],[PPO code 3]],Activiteitenoverzicht[PO - code],Activiteitenoverzicht[Jaar- freq],0))</f>
        <v/>
      </c>
      <c r="AL436" s="121"/>
      <c r="AM436" s="122" t="str">
        <f>_xlfn.XLOOKUP(Tabel1[[#This Row],[NLSfB]],OpnameTabel[NL-SfB],OpnameTabel[PPO4],"",0,1)&amp;""</f>
        <v/>
      </c>
      <c r="AN436" s="111" t="str">
        <f>IF((LEN(Tabel1[[#This Row],[PPO code 4]])&lt;1),"",_xlfn.XLOOKUP(Tabel1[[#This Row],[PPO code 4]],Activiteitenoverzicht[PO - code],Activiteitenoverzicht[Jaar- freq],0))</f>
        <v/>
      </c>
      <c r="AO436" s="121"/>
      <c r="AP436" s="123">
        <f>IF(ISNUMBER(Tabel1[[#This Row],[Freq 1]]),Tabel1[[#This Row],[Freq 1]]*Tabel1[[#This Row],[Prijs 1]],0)</f>
        <v>0</v>
      </c>
      <c r="AQ436" s="124">
        <f>IF(ISNUMBER(Tabel1[[#This Row],[Freq 2]]),Tabel1[[#This Row],[Freq 2]]*Tabel1[[#This Row],[Prijs 2]],0)</f>
        <v>0</v>
      </c>
      <c r="AR436" s="124">
        <f>IF(ISNUMBER(Tabel1[[#This Row],[Freq 3]]),Tabel1[[#This Row],[Freq 3]]*Tabel1[[#This Row],[Prijs 3]],0)</f>
        <v>0</v>
      </c>
      <c r="AS436" s="124">
        <f>IF(ISNUMBER(Tabel1[[#This Row],[Freq 4]]),Tabel1[[#This Row],[Freq 4]]*Tabel1[[#This Row],[Prijs 4]],0)</f>
        <v>0</v>
      </c>
      <c r="AT436" s="125">
        <f>SUM(Tabel1[[#This Row],[Totaal 1]:[Totaal 4]])</f>
        <v>0</v>
      </c>
    </row>
    <row r="437" spans="1:46" ht="14.25" customHeight="1" x14ac:dyDescent="0.2">
      <c r="A437" s="32">
        <v>7</v>
      </c>
      <c r="B437" s="32" t="s">
        <v>923</v>
      </c>
      <c r="C437" s="111" t="s">
        <v>924</v>
      </c>
      <c r="D437" s="32" t="s">
        <v>70</v>
      </c>
      <c r="E437" s="32">
        <f t="shared" si="0"/>
        <v>3310</v>
      </c>
      <c r="F437" s="32" t="s">
        <v>970</v>
      </c>
      <c r="G437" s="32" t="s">
        <v>282</v>
      </c>
      <c r="H437" s="112" t="str">
        <f>_xlfn.XLOOKUP(Tabel1[[#This Row],[NLSfB]],OpnameTabel[NL-SfB],OpnameTabel[Omschrijving],"",0,1)</f>
        <v>Scheidingsinstallatie</v>
      </c>
      <c r="I437" s="32" t="str">
        <f>_xlfn.XLOOKUP(Tabel1[[#This Row],[NLSfB]],OpnameTabel[NL-SfB],OpnameTabel[Categorie],"",0,1)</f>
        <v>Afvoeren</v>
      </c>
      <c r="J437" s="32" t="s">
        <v>971</v>
      </c>
      <c r="K437" s="32" t="s">
        <v>283</v>
      </c>
      <c r="L437" s="32">
        <v>1</v>
      </c>
      <c r="M437" s="32">
        <v>2017</v>
      </c>
      <c r="N437" s="32" t="s">
        <v>284</v>
      </c>
      <c r="O437" s="32" t="s">
        <v>285</v>
      </c>
      <c r="P437" s="32" t="str">
        <f>_xlfn.XLOOKUP(Tabel1[[#This Row],[NLSfB]],OpnameTabel[NL-SfB],OpnameTabel[Kenmerkvraag 4],"",0,1)&amp;""</f>
        <v/>
      </c>
      <c r="Q437" s="33"/>
      <c r="R437" s="33" t="str">
        <f>_xlfn.XLOOKUP(Tabel1[[#This Row],[NLSfB]],OpnameTabel[NL-SfB],OpnameTabel[Kenmerkvraag 5],"",0,1)&amp;""</f>
        <v/>
      </c>
      <c r="T437" s="33" t="str">
        <f>_xlfn.XLOOKUP(Tabel1[[#This Row],[NLSfB]],OpnameTabel[NL-SfB],OpnameTabel[Kenmerkvraag 6],"",0,1)&amp;""</f>
        <v/>
      </c>
      <c r="V437" s="33" t="str">
        <f>_xlfn.XLOOKUP(Tabel1[[#This Row],[NLSfB]],OpnameTabel[NL-SfB],OpnameTabel[Kenmerkvraag 7],"",0,1)&amp;""</f>
        <v/>
      </c>
      <c r="X437" s="33" t="str">
        <f>_xlfn.XLOOKUP(Tabel1[[#This Row],[NLSfB]],OpnameTabel[NL-SfB],OpnameTabel[Kenmerkvraag 8],"",0,1)&amp;""</f>
        <v/>
      </c>
      <c r="Z437" s="33" t="str">
        <f>_xlfn.XLOOKUP(Tabel1[[#This Row],[NLSfB]],OpnameTabel[NL-SfB],OpnameTabel[Kenmerkvraag 9],"",0,1)&amp;""</f>
        <v/>
      </c>
      <c r="AB437" s="33" t="str">
        <f>_xlfn.XLOOKUP(Tabel1[[#This Row],[NLSfB]],OpnameTabel[NL-SfB],OpnameTabel[Kenmerkvraag 10],"",0,1)&amp;""</f>
        <v/>
      </c>
      <c r="AD437" s="120" t="str">
        <f>_xlfn.XLOOKUP(Tabel1[[#This Row],[NLSfB]],OpnameTabel[NL-SfB],OpnameTabel[PPO1],"",0,1)&amp;""</f>
        <v>WTR120-A</v>
      </c>
      <c r="AE437" s="112">
        <f>IF((LEN(Tabel1[[#This Row],[PPO code 1]])&lt;1),"",_xlfn.XLOOKUP(Tabel1[[#This Row],[PPO code 1]],Activiteitenoverzicht[PO - code],Activiteitenoverzicht[Jaar- freq],0))</f>
        <v>1</v>
      </c>
      <c r="AF437" s="121"/>
      <c r="AG437" s="122" t="str">
        <f>_xlfn.XLOOKUP(Tabel1[[#This Row],[NLSfB]],OpnameTabel[NL-SfB],OpnameTabel[PPO2],"",0,1)&amp;""</f>
        <v/>
      </c>
      <c r="AH437" s="111" t="str">
        <f>IF((LEN(Tabel1[[#This Row],[PPO code 2]])&lt;1),"",_xlfn.XLOOKUP(Tabel1[[#This Row],[PPO code 2]],Activiteitenoverzicht[PO - code],Activiteitenoverzicht[Jaar- freq],0))</f>
        <v/>
      </c>
      <c r="AI437" s="121"/>
      <c r="AJ437" s="122" t="str">
        <f>_xlfn.XLOOKUP(Tabel1[[#This Row],[NLSfB]],OpnameTabel[NL-SfB],OpnameTabel[PPO3],"",0,1)&amp;""</f>
        <v/>
      </c>
      <c r="AK437" s="111" t="str">
        <f>IF((LEN(Tabel1[[#This Row],[PPO code 3]])&lt;1),"",_xlfn.XLOOKUP(Tabel1[[#This Row],[PPO code 3]],Activiteitenoverzicht[PO - code],Activiteitenoverzicht[Jaar- freq],0))</f>
        <v/>
      </c>
      <c r="AL437" s="121"/>
      <c r="AM437" s="122" t="str">
        <f>_xlfn.XLOOKUP(Tabel1[[#This Row],[NLSfB]],OpnameTabel[NL-SfB],OpnameTabel[PPO4],"",0,1)&amp;""</f>
        <v/>
      </c>
      <c r="AN437" s="111" t="str">
        <f>IF((LEN(Tabel1[[#This Row],[PPO code 4]])&lt;1),"",_xlfn.XLOOKUP(Tabel1[[#This Row],[PPO code 4]],Activiteitenoverzicht[PO - code],Activiteitenoverzicht[Jaar- freq],0))</f>
        <v/>
      </c>
      <c r="AO437" s="121"/>
      <c r="AP437" s="123">
        <f>IF(ISNUMBER(Tabel1[[#This Row],[Freq 1]]),Tabel1[[#This Row],[Freq 1]]*Tabel1[[#This Row],[Prijs 1]],0)</f>
        <v>0</v>
      </c>
      <c r="AQ437" s="124">
        <f>IF(ISNUMBER(Tabel1[[#This Row],[Freq 2]]),Tabel1[[#This Row],[Freq 2]]*Tabel1[[#This Row],[Prijs 2]],0)</f>
        <v>0</v>
      </c>
      <c r="AR437" s="124">
        <f>IF(ISNUMBER(Tabel1[[#This Row],[Freq 3]]),Tabel1[[#This Row],[Freq 3]]*Tabel1[[#This Row],[Prijs 3]],0)</f>
        <v>0</v>
      </c>
      <c r="AS437" s="124">
        <f>IF(ISNUMBER(Tabel1[[#This Row],[Freq 4]]),Tabel1[[#This Row],[Freq 4]]*Tabel1[[#This Row],[Prijs 4]],0)</f>
        <v>0</v>
      </c>
      <c r="AT437" s="125">
        <f>SUM(Tabel1[[#This Row],[Totaal 1]:[Totaal 4]])</f>
        <v>0</v>
      </c>
    </row>
    <row r="438" spans="1:46" ht="14.25" customHeight="1" x14ac:dyDescent="0.2">
      <c r="A438" s="32">
        <v>7</v>
      </c>
      <c r="B438" s="32" t="s">
        <v>923</v>
      </c>
      <c r="C438" s="111" t="s">
        <v>924</v>
      </c>
      <c r="D438" s="32" t="s">
        <v>70</v>
      </c>
      <c r="E438" s="32">
        <f t="shared" si="0"/>
        <v>3310</v>
      </c>
      <c r="F438" s="32" t="s">
        <v>972</v>
      </c>
      <c r="G438" s="32" t="s">
        <v>84</v>
      </c>
      <c r="H438" s="112" t="str">
        <f>_xlfn.XLOOKUP(Tabel1[[#This Row],[NLSfB]],OpnameTabel[NL-SfB],OpnameTabel[Omschrijving],"",0,1)</f>
        <v>Brandblustoestel draagbaar</v>
      </c>
      <c r="I438" s="32" t="str">
        <f>_xlfn.XLOOKUP(Tabel1[[#This Row],[NLSfB]],OpnameTabel[NL-SfB],OpnameTabel[Categorie],"",0,1)</f>
        <v>Werktuigkundige brandveiligheid</v>
      </c>
      <c r="J438" s="32" t="s">
        <v>104</v>
      </c>
      <c r="L438" s="32">
        <v>1</v>
      </c>
      <c r="M438" s="32">
        <v>2021</v>
      </c>
      <c r="N438" s="32" t="s">
        <v>973</v>
      </c>
      <c r="O438" s="32" t="s">
        <v>77</v>
      </c>
      <c r="P438" s="32" t="str">
        <f>_xlfn.XLOOKUP(Tabel1[[#This Row],[NLSfB]],OpnameTabel[NL-SfB],OpnameTabel[Kenmerkvraag 4],"",0,1)&amp;""</f>
        <v>Blusmiddel</v>
      </c>
      <c r="Q438" s="33" t="s">
        <v>89</v>
      </c>
      <c r="R438" s="33" t="str">
        <f>_xlfn.XLOOKUP(Tabel1[[#This Row],[NLSfB]],OpnameTabel[NL-SfB],OpnameTabel[Kenmerkvraag 5],"",0,1)&amp;""</f>
        <v>Inhoud [kg]</v>
      </c>
      <c r="S438" s="33">
        <v>6</v>
      </c>
      <c r="T438" s="33" t="str">
        <f>_xlfn.XLOOKUP(Tabel1[[#This Row],[NLSfB]],OpnameTabel[NL-SfB],OpnameTabel[Kenmerkvraag 6],"",0,1)&amp;""</f>
        <v/>
      </c>
      <c r="V438" s="33" t="str">
        <f>_xlfn.XLOOKUP(Tabel1[[#This Row],[NLSfB]],OpnameTabel[NL-SfB],OpnameTabel[Kenmerkvraag 7],"",0,1)&amp;""</f>
        <v/>
      </c>
      <c r="X438" s="33" t="str">
        <f>_xlfn.XLOOKUP(Tabel1[[#This Row],[NLSfB]],OpnameTabel[NL-SfB],OpnameTabel[Kenmerkvraag 8],"",0,1)&amp;""</f>
        <v/>
      </c>
      <c r="Z438" s="33" t="str">
        <f>_xlfn.XLOOKUP(Tabel1[[#This Row],[NLSfB]],OpnameTabel[NL-SfB],OpnameTabel[Kenmerkvraag 9],"",0,1)&amp;""</f>
        <v/>
      </c>
      <c r="AB438" s="33" t="str">
        <f>_xlfn.XLOOKUP(Tabel1[[#This Row],[NLSfB]],OpnameTabel[NL-SfB],OpnameTabel[Kenmerkvraag 10],"",0,1)&amp;""</f>
        <v/>
      </c>
      <c r="AD438" s="120" t="str">
        <f>_xlfn.XLOOKUP(Tabel1[[#This Row],[NLSfB]],OpnameTabel[NL-SfB],OpnameTabel[PPO1],"",0,1)&amp;""</f>
        <v>BRND030-K</v>
      </c>
      <c r="AE438" s="112">
        <f>IF((LEN(Tabel1[[#This Row],[PPO code 1]])&lt;1),"",_xlfn.XLOOKUP(Tabel1[[#This Row],[PPO code 1]],Activiteitenoverzicht[PO - code],Activiteitenoverzicht[Jaar- freq],0))</f>
        <v>0.5</v>
      </c>
      <c r="AF438" s="121"/>
      <c r="AG438" s="122" t="str">
        <f>_xlfn.XLOOKUP(Tabel1[[#This Row],[NLSfB]],OpnameTabel[NL-SfB],OpnameTabel[PPO2],"",0,1)&amp;""</f>
        <v/>
      </c>
      <c r="AH438" s="111" t="str">
        <f>IF((LEN(Tabel1[[#This Row],[PPO code 2]])&lt;1),"",_xlfn.XLOOKUP(Tabel1[[#This Row],[PPO code 2]],Activiteitenoverzicht[PO - code],Activiteitenoverzicht[Jaar- freq],0))</f>
        <v/>
      </c>
      <c r="AI438" s="121"/>
      <c r="AJ438" s="122" t="str">
        <f>_xlfn.XLOOKUP(Tabel1[[#This Row],[NLSfB]],OpnameTabel[NL-SfB],OpnameTabel[PPO3],"",0,1)&amp;""</f>
        <v/>
      </c>
      <c r="AK438" s="111" t="str">
        <f>IF((LEN(Tabel1[[#This Row],[PPO code 3]])&lt;1),"",_xlfn.XLOOKUP(Tabel1[[#This Row],[PPO code 3]],Activiteitenoverzicht[PO - code],Activiteitenoverzicht[Jaar- freq],0))</f>
        <v/>
      </c>
      <c r="AL438" s="121"/>
      <c r="AM438" s="122" t="str">
        <f>_xlfn.XLOOKUP(Tabel1[[#This Row],[NLSfB]],OpnameTabel[NL-SfB],OpnameTabel[PPO4],"",0,1)&amp;""</f>
        <v/>
      </c>
      <c r="AN438" s="111" t="str">
        <f>IF((LEN(Tabel1[[#This Row],[PPO code 4]])&lt;1),"",_xlfn.XLOOKUP(Tabel1[[#This Row],[PPO code 4]],Activiteitenoverzicht[PO - code],Activiteitenoverzicht[Jaar- freq],0))</f>
        <v/>
      </c>
      <c r="AO438" s="121"/>
      <c r="AP438" s="123">
        <f>IF(ISNUMBER(Tabel1[[#This Row],[Freq 1]]),Tabel1[[#This Row],[Freq 1]]*Tabel1[[#This Row],[Prijs 1]],0)</f>
        <v>0</v>
      </c>
      <c r="AQ438" s="124">
        <f>IF(ISNUMBER(Tabel1[[#This Row],[Freq 2]]),Tabel1[[#This Row],[Freq 2]]*Tabel1[[#This Row],[Prijs 2]],0)</f>
        <v>0</v>
      </c>
      <c r="AR438" s="124">
        <f>IF(ISNUMBER(Tabel1[[#This Row],[Freq 3]]),Tabel1[[#This Row],[Freq 3]]*Tabel1[[#This Row],[Prijs 3]],0)</f>
        <v>0</v>
      </c>
      <c r="AS438" s="124">
        <f>IF(ISNUMBER(Tabel1[[#This Row],[Freq 4]]),Tabel1[[#This Row],[Freq 4]]*Tabel1[[#This Row],[Prijs 4]],0)</f>
        <v>0</v>
      </c>
      <c r="AT438" s="125">
        <f>SUM(Tabel1[[#This Row],[Totaal 1]:[Totaal 4]])</f>
        <v>0</v>
      </c>
    </row>
    <row r="439" spans="1:46" ht="14.25" customHeight="1" x14ac:dyDescent="0.2">
      <c r="A439" s="32">
        <v>7</v>
      </c>
      <c r="B439" s="32" t="s">
        <v>923</v>
      </c>
      <c r="C439" s="111" t="s">
        <v>924</v>
      </c>
      <c r="D439" s="32" t="s">
        <v>70</v>
      </c>
      <c r="E439" s="32">
        <f t="shared" si="0"/>
        <v>3310</v>
      </c>
      <c r="F439" s="32" t="s">
        <v>974</v>
      </c>
      <c r="G439" s="32" t="s">
        <v>84</v>
      </c>
      <c r="H439" s="112" t="str">
        <f>_xlfn.XLOOKUP(Tabel1[[#This Row],[NLSfB]],OpnameTabel[NL-SfB],OpnameTabel[Omschrijving],"",0,1)</f>
        <v>Brandblustoestel draagbaar</v>
      </c>
      <c r="I439" s="32" t="str">
        <f>_xlfn.XLOOKUP(Tabel1[[#This Row],[NLSfB]],OpnameTabel[NL-SfB],OpnameTabel[Categorie],"",0,1)</f>
        <v>Werktuigkundige brandveiligheid</v>
      </c>
      <c r="J439" s="32" t="s">
        <v>107</v>
      </c>
      <c r="L439" s="32">
        <v>1</v>
      </c>
      <c r="M439" s="32">
        <v>2019</v>
      </c>
      <c r="N439" s="32" t="s">
        <v>973</v>
      </c>
      <c r="O439" s="32" t="s">
        <v>77</v>
      </c>
      <c r="P439" s="32" t="str">
        <f>_xlfn.XLOOKUP(Tabel1[[#This Row],[NLSfB]],OpnameTabel[NL-SfB],OpnameTabel[Kenmerkvraag 4],"",0,1)&amp;""</f>
        <v>Blusmiddel</v>
      </c>
      <c r="Q439" s="33" t="s">
        <v>89</v>
      </c>
      <c r="R439" s="33" t="str">
        <f>_xlfn.XLOOKUP(Tabel1[[#This Row],[NLSfB]],OpnameTabel[NL-SfB],OpnameTabel[Kenmerkvraag 5],"",0,1)&amp;""</f>
        <v>Inhoud [kg]</v>
      </c>
      <c r="S439" s="33">
        <v>6</v>
      </c>
      <c r="T439" s="33" t="str">
        <f>_xlfn.XLOOKUP(Tabel1[[#This Row],[NLSfB]],OpnameTabel[NL-SfB],OpnameTabel[Kenmerkvraag 6],"",0,1)&amp;""</f>
        <v/>
      </c>
      <c r="V439" s="33" t="str">
        <f>_xlfn.XLOOKUP(Tabel1[[#This Row],[NLSfB]],OpnameTabel[NL-SfB],OpnameTabel[Kenmerkvraag 7],"",0,1)&amp;""</f>
        <v/>
      </c>
      <c r="X439" s="33" t="str">
        <f>_xlfn.XLOOKUP(Tabel1[[#This Row],[NLSfB]],OpnameTabel[NL-SfB],OpnameTabel[Kenmerkvraag 8],"",0,1)&amp;""</f>
        <v/>
      </c>
      <c r="Z439" s="33" t="str">
        <f>_xlfn.XLOOKUP(Tabel1[[#This Row],[NLSfB]],OpnameTabel[NL-SfB],OpnameTabel[Kenmerkvraag 9],"",0,1)&amp;""</f>
        <v/>
      </c>
      <c r="AB439" s="33" t="str">
        <f>_xlfn.XLOOKUP(Tabel1[[#This Row],[NLSfB]],OpnameTabel[NL-SfB],OpnameTabel[Kenmerkvraag 10],"",0,1)&amp;""</f>
        <v/>
      </c>
      <c r="AD439" s="120" t="str">
        <f>_xlfn.XLOOKUP(Tabel1[[#This Row],[NLSfB]],OpnameTabel[NL-SfB],OpnameTabel[PPO1],"",0,1)&amp;""</f>
        <v>BRND030-K</v>
      </c>
      <c r="AE439" s="112">
        <f>IF((LEN(Tabel1[[#This Row],[PPO code 1]])&lt;1),"",_xlfn.XLOOKUP(Tabel1[[#This Row],[PPO code 1]],Activiteitenoverzicht[PO - code],Activiteitenoverzicht[Jaar- freq],0))</f>
        <v>0.5</v>
      </c>
      <c r="AF439" s="121"/>
      <c r="AG439" s="122" t="str">
        <f>_xlfn.XLOOKUP(Tabel1[[#This Row],[NLSfB]],OpnameTabel[NL-SfB],OpnameTabel[PPO2],"",0,1)&amp;""</f>
        <v/>
      </c>
      <c r="AH439" s="111" t="str">
        <f>IF((LEN(Tabel1[[#This Row],[PPO code 2]])&lt;1),"",_xlfn.XLOOKUP(Tabel1[[#This Row],[PPO code 2]],Activiteitenoverzicht[PO - code],Activiteitenoverzicht[Jaar- freq],0))</f>
        <v/>
      </c>
      <c r="AI439" s="121"/>
      <c r="AJ439" s="122" t="str">
        <f>_xlfn.XLOOKUP(Tabel1[[#This Row],[NLSfB]],OpnameTabel[NL-SfB],OpnameTabel[PPO3],"",0,1)&amp;""</f>
        <v/>
      </c>
      <c r="AK439" s="111" t="str">
        <f>IF((LEN(Tabel1[[#This Row],[PPO code 3]])&lt;1),"",_xlfn.XLOOKUP(Tabel1[[#This Row],[PPO code 3]],Activiteitenoverzicht[PO - code],Activiteitenoverzicht[Jaar- freq],0))</f>
        <v/>
      </c>
      <c r="AL439" s="121"/>
      <c r="AM439" s="122" t="str">
        <f>_xlfn.XLOOKUP(Tabel1[[#This Row],[NLSfB]],OpnameTabel[NL-SfB],OpnameTabel[PPO4],"",0,1)&amp;""</f>
        <v/>
      </c>
      <c r="AN439" s="111" t="str">
        <f>IF((LEN(Tabel1[[#This Row],[PPO code 4]])&lt;1),"",_xlfn.XLOOKUP(Tabel1[[#This Row],[PPO code 4]],Activiteitenoverzicht[PO - code],Activiteitenoverzicht[Jaar- freq],0))</f>
        <v/>
      </c>
      <c r="AO439" s="121"/>
      <c r="AP439" s="123">
        <f>IF(ISNUMBER(Tabel1[[#This Row],[Freq 1]]),Tabel1[[#This Row],[Freq 1]]*Tabel1[[#This Row],[Prijs 1]],0)</f>
        <v>0</v>
      </c>
      <c r="AQ439" s="124">
        <f>IF(ISNUMBER(Tabel1[[#This Row],[Freq 2]]),Tabel1[[#This Row],[Freq 2]]*Tabel1[[#This Row],[Prijs 2]],0)</f>
        <v>0</v>
      </c>
      <c r="AR439" s="124">
        <f>IF(ISNUMBER(Tabel1[[#This Row],[Freq 3]]),Tabel1[[#This Row],[Freq 3]]*Tabel1[[#This Row],[Prijs 3]],0)</f>
        <v>0</v>
      </c>
      <c r="AS439" s="124">
        <f>IF(ISNUMBER(Tabel1[[#This Row],[Freq 4]]),Tabel1[[#This Row],[Freq 4]]*Tabel1[[#This Row],[Prijs 4]],0)</f>
        <v>0</v>
      </c>
      <c r="AT439" s="125">
        <f>SUM(Tabel1[[#This Row],[Totaal 1]:[Totaal 4]])</f>
        <v>0</v>
      </c>
    </row>
    <row r="440" spans="1:46" ht="14.25" customHeight="1" x14ac:dyDescent="0.2">
      <c r="A440" s="32">
        <v>7</v>
      </c>
      <c r="B440" s="32" t="s">
        <v>923</v>
      </c>
      <c r="C440" s="111" t="s">
        <v>924</v>
      </c>
      <c r="D440" s="32" t="s">
        <v>70</v>
      </c>
      <c r="E440" s="32">
        <f t="shared" si="0"/>
        <v>3310</v>
      </c>
      <c r="F440" s="32" t="s">
        <v>975</v>
      </c>
      <c r="G440" s="32" t="s">
        <v>84</v>
      </c>
      <c r="H440" s="112" t="str">
        <f>_xlfn.XLOOKUP(Tabel1[[#This Row],[NLSfB]],OpnameTabel[NL-SfB],OpnameTabel[Omschrijving],"",0,1)</f>
        <v>Brandblustoestel draagbaar</v>
      </c>
      <c r="I440" s="32" t="str">
        <f>_xlfn.XLOOKUP(Tabel1[[#This Row],[NLSfB]],OpnameTabel[NL-SfB],OpnameTabel[Categorie],"",0,1)</f>
        <v>Werktuigkundige brandveiligheid</v>
      </c>
      <c r="J440" s="32" t="s">
        <v>104</v>
      </c>
      <c r="L440" s="32">
        <v>4</v>
      </c>
      <c r="M440" s="32">
        <v>2016</v>
      </c>
      <c r="N440" s="32" t="s">
        <v>973</v>
      </c>
      <c r="O440" s="32" t="s">
        <v>77</v>
      </c>
      <c r="P440" s="32" t="str">
        <f>_xlfn.XLOOKUP(Tabel1[[#This Row],[NLSfB]],OpnameTabel[NL-SfB],OpnameTabel[Kenmerkvraag 4],"",0,1)&amp;""</f>
        <v>Blusmiddel</v>
      </c>
      <c r="Q440" s="33" t="s">
        <v>89</v>
      </c>
      <c r="R440" s="33" t="str">
        <f>_xlfn.XLOOKUP(Tabel1[[#This Row],[NLSfB]],OpnameTabel[NL-SfB],OpnameTabel[Kenmerkvraag 5],"",0,1)&amp;""</f>
        <v>Inhoud [kg]</v>
      </c>
      <c r="S440" s="33">
        <v>6</v>
      </c>
      <c r="T440" s="33" t="str">
        <f>_xlfn.XLOOKUP(Tabel1[[#This Row],[NLSfB]],OpnameTabel[NL-SfB],OpnameTabel[Kenmerkvraag 6],"",0,1)&amp;""</f>
        <v/>
      </c>
      <c r="V440" s="33" t="str">
        <f>_xlfn.XLOOKUP(Tabel1[[#This Row],[NLSfB]],OpnameTabel[NL-SfB],OpnameTabel[Kenmerkvraag 7],"",0,1)&amp;""</f>
        <v/>
      </c>
      <c r="X440" s="33" t="str">
        <f>_xlfn.XLOOKUP(Tabel1[[#This Row],[NLSfB]],OpnameTabel[NL-SfB],OpnameTabel[Kenmerkvraag 8],"",0,1)&amp;""</f>
        <v/>
      </c>
      <c r="Z440" s="33" t="str">
        <f>_xlfn.XLOOKUP(Tabel1[[#This Row],[NLSfB]],OpnameTabel[NL-SfB],OpnameTabel[Kenmerkvraag 9],"",0,1)&amp;""</f>
        <v/>
      </c>
      <c r="AB440" s="33" t="str">
        <f>_xlfn.XLOOKUP(Tabel1[[#This Row],[NLSfB]],OpnameTabel[NL-SfB],OpnameTabel[Kenmerkvraag 10],"",0,1)&amp;""</f>
        <v/>
      </c>
      <c r="AD440" s="120" t="str">
        <f>_xlfn.XLOOKUP(Tabel1[[#This Row],[NLSfB]],OpnameTabel[NL-SfB],OpnameTabel[PPO1],"",0,1)&amp;""</f>
        <v>BRND030-K</v>
      </c>
      <c r="AE440" s="112">
        <f>IF((LEN(Tabel1[[#This Row],[PPO code 1]])&lt;1),"",_xlfn.XLOOKUP(Tabel1[[#This Row],[PPO code 1]],Activiteitenoverzicht[PO - code],Activiteitenoverzicht[Jaar- freq],0))</f>
        <v>0.5</v>
      </c>
      <c r="AF440" s="121"/>
      <c r="AG440" s="122" t="str">
        <f>_xlfn.XLOOKUP(Tabel1[[#This Row],[NLSfB]],OpnameTabel[NL-SfB],OpnameTabel[PPO2],"",0,1)&amp;""</f>
        <v/>
      </c>
      <c r="AH440" s="111" t="str">
        <f>IF((LEN(Tabel1[[#This Row],[PPO code 2]])&lt;1),"",_xlfn.XLOOKUP(Tabel1[[#This Row],[PPO code 2]],Activiteitenoverzicht[PO - code],Activiteitenoverzicht[Jaar- freq],0))</f>
        <v/>
      </c>
      <c r="AI440" s="121"/>
      <c r="AJ440" s="122" t="str">
        <f>_xlfn.XLOOKUP(Tabel1[[#This Row],[NLSfB]],OpnameTabel[NL-SfB],OpnameTabel[PPO3],"",0,1)&amp;""</f>
        <v/>
      </c>
      <c r="AK440" s="111" t="str">
        <f>IF((LEN(Tabel1[[#This Row],[PPO code 3]])&lt;1),"",_xlfn.XLOOKUP(Tabel1[[#This Row],[PPO code 3]],Activiteitenoverzicht[PO - code],Activiteitenoverzicht[Jaar- freq],0))</f>
        <v/>
      </c>
      <c r="AL440" s="121"/>
      <c r="AM440" s="122" t="str">
        <f>_xlfn.XLOOKUP(Tabel1[[#This Row],[NLSfB]],OpnameTabel[NL-SfB],OpnameTabel[PPO4],"",0,1)&amp;""</f>
        <v/>
      </c>
      <c r="AN440" s="111" t="str">
        <f>IF((LEN(Tabel1[[#This Row],[PPO code 4]])&lt;1),"",_xlfn.XLOOKUP(Tabel1[[#This Row],[PPO code 4]],Activiteitenoverzicht[PO - code],Activiteitenoverzicht[Jaar- freq],0))</f>
        <v/>
      </c>
      <c r="AO440" s="121"/>
      <c r="AP440" s="123">
        <f>IF(ISNUMBER(Tabel1[[#This Row],[Freq 1]]),Tabel1[[#This Row],[Freq 1]]*Tabel1[[#This Row],[Prijs 1]],0)</f>
        <v>0</v>
      </c>
      <c r="AQ440" s="124">
        <f>IF(ISNUMBER(Tabel1[[#This Row],[Freq 2]]),Tabel1[[#This Row],[Freq 2]]*Tabel1[[#This Row],[Prijs 2]],0)</f>
        <v>0</v>
      </c>
      <c r="AR440" s="124">
        <f>IF(ISNUMBER(Tabel1[[#This Row],[Freq 3]]),Tabel1[[#This Row],[Freq 3]]*Tabel1[[#This Row],[Prijs 3]],0)</f>
        <v>0</v>
      </c>
      <c r="AS440" s="124">
        <f>IF(ISNUMBER(Tabel1[[#This Row],[Freq 4]]),Tabel1[[#This Row],[Freq 4]]*Tabel1[[#This Row],[Prijs 4]],0)</f>
        <v>0</v>
      </c>
      <c r="AT440" s="125">
        <f>SUM(Tabel1[[#This Row],[Totaal 1]:[Totaal 4]])</f>
        <v>0</v>
      </c>
    </row>
    <row r="441" spans="1:46" ht="14.25" customHeight="1" x14ac:dyDescent="0.2">
      <c r="A441" s="32">
        <v>7</v>
      </c>
      <c r="B441" s="32" t="s">
        <v>923</v>
      </c>
      <c r="C441" s="111" t="s">
        <v>924</v>
      </c>
      <c r="D441" s="32" t="s">
        <v>70</v>
      </c>
      <c r="E441" s="32">
        <f t="shared" si="0"/>
        <v>3310</v>
      </c>
      <c r="F441" s="32" t="s">
        <v>976</v>
      </c>
      <c r="G441" s="32" t="s">
        <v>84</v>
      </c>
      <c r="H441" s="112" t="str">
        <f>_xlfn.XLOOKUP(Tabel1[[#This Row],[NLSfB]],OpnameTabel[NL-SfB],OpnameTabel[Omschrijving],"",0,1)</f>
        <v>Brandblustoestel draagbaar</v>
      </c>
      <c r="I441" s="32" t="str">
        <f>_xlfn.XLOOKUP(Tabel1[[#This Row],[NLSfB]],OpnameTabel[NL-SfB],OpnameTabel[Categorie],"",0,1)</f>
        <v>Werktuigkundige brandveiligheid</v>
      </c>
      <c r="J441" s="32" t="s">
        <v>104</v>
      </c>
      <c r="L441" s="32">
        <v>1</v>
      </c>
      <c r="M441" s="32">
        <v>2018</v>
      </c>
      <c r="N441" s="32" t="s">
        <v>977</v>
      </c>
      <c r="O441" s="32" t="s">
        <v>77</v>
      </c>
      <c r="P441" s="32" t="str">
        <f>_xlfn.XLOOKUP(Tabel1[[#This Row],[NLSfB]],OpnameTabel[NL-SfB],OpnameTabel[Kenmerkvraag 4],"",0,1)&amp;""</f>
        <v>Blusmiddel</v>
      </c>
      <c r="Q441" s="33" t="s">
        <v>86</v>
      </c>
      <c r="R441" s="33" t="str">
        <f>_xlfn.XLOOKUP(Tabel1[[#This Row],[NLSfB]],OpnameTabel[NL-SfB],OpnameTabel[Kenmerkvraag 5],"",0,1)&amp;""</f>
        <v>Inhoud [kg]</v>
      </c>
      <c r="S441" s="33">
        <v>5</v>
      </c>
      <c r="T441" s="33" t="str">
        <f>_xlfn.XLOOKUP(Tabel1[[#This Row],[NLSfB]],OpnameTabel[NL-SfB],OpnameTabel[Kenmerkvraag 6],"",0,1)&amp;""</f>
        <v/>
      </c>
      <c r="V441" s="33" t="str">
        <f>_xlfn.XLOOKUP(Tabel1[[#This Row],[NLSfB]],OpnameTabel[NL-SfB],OpnameTabel[Kenmerkvraag 7],"",0,1)&amp;""</f>
        <v/>
      </c>
      <c r="X441" s="33" t="str">
        <f>_xlfn.XLOOKUP(Tabel1[[#This Row],[NLSfB]],OpnameTabel[NL-SfB],OpnameTabel[Kenmerkvraag 8],"",0,1)&amp;""</f>
        <v/>
      </c>
      <c r="Z441" s="33" t="str">
        <f>_xlfn.XLOOKUP(Tabel1[[#This Row],[NLSfB]],OpnameTabel[NL-SfB],OpnameTabel[Kenmerkvraag 9],"",0,1)&amp;""</f>
        <v/>
      </c>
      <c r="AB441" s="33" t="str">
        <f>_xlfn.XLOOKUP(Tabel1[[#This Row],[NLSfB]],OpnameTabel[NL-SfB],OpnameTabel[Kenmerkvraag 10],"",0,1)&amp;""</f>
        <v/>
      </c>
      <c r="AD441" s="120" t="str">
        <f>_xlfn.XLOOKUP(Tabel1[[#This Row],[NLSfB]],OpnameTabel[NL-SfB],OpnameTabel[PPO1],"",0,1)&amp;""</f>
        <v>BRND030-K</v>
      </c>
      <c r="AE441" s="112">
        <f>IF((LEN(Tabel1[[#This Row],[PPO code 1]])&lt;1),"",_xlfn.XLOOKUP(Tabel1[[#This Row],[PPO code 1]],Activiteitenoverzicht[PO - code],Activiteitenoverzicht[Jaar- freq],0))</f>
        <v>0.5</v>
      </c>
      <c r="AF441" s="121"/>
      <c r="AG441" s="122" t="str">
        <f>_xlfn.XLOOKUP(Tabel1[[#This Row],[NLSfB]],OpnameTabel[NL-SfB],OpnameTabel[PPO2],"",0,1)&amp;""</f>
        <v/>
      </c>
      <c r="AH441" s="111" t="str">
        <f>IF((LEN(Tabel1[[#This Row],[PPO code 2]])&lt;1),"",_xlfn.XLOOKUP(Tabel1[[#This Row],[PPO code 2]],Activiteitenoverzicht[PO - code],Activiteitenoverzicht[Jaar- freq],0))</f>
        <v/>
      </c>
      <c r="AI441" s="121"/>
      <c r="AJ441" s="122" t="str">
        <f>_xlfn.XLOOKUP(Tabel1[[#This Row],[NLSfB]],OpnameTabel[NL-SfB],OpnameTabel[PPO3],"",0,1)&amp;""</f>
        <v/>
      </c>
      <c r="AK441" s="111" t="str">
        <f>IF((LEN(Tabel1[[#This Row],[PPO code 3]])&lt;1),"",_xlfn.XLOOKUP(Tabel1[[#This Row],[PPO code 3]],Activiteitenoverzicht[PO - code],Activiteitenoverzicht[Jaar- freq],0))</f>
        <v/>
      </c>
      <c r="AL441" s="121"/>
      <c r="AM441" s="122" t="str">
        <f>_xlfn.XLOOKUP(Tabel1[[#This Row],[NLSfB]],OpnameTabel[NL-SfB],OpnameTabel[PPO4],"",0,1)&amp;""</f>
        <v/>
      </c>
      <c r="AN441" s="111" t="str">
        <f>IF((LEN(Tabel1[[#This Row],[PPO code 4]])&lt;1),"",_xlfn.XLOOKUP(Tabel1[[#This Row],[PPO code 4]],Activiteitenoverzicht[PO - code],Activiteitenoverzicht[Jaar- freq],0))</f>
        <v/>
      </c>
      <c r="AO441" s="121"/>
      <c r="AP441" s="123">
        <f>IF(ISNUMBER(Tabel1[[#This Row],[Freq 1]]),Tabel1[[#This Row],[Freq 1]]*Tabel1[[#This Row],[Prijs 1]],0)</f>
        <v>0</v>
      </c>
      <c r="AQ441" s="124">
        <f>IF(ISNUMBER(Tabel1[[#This Row],[Freq 2]]),Tabel1[[#This Row],[Freq 2]]*Tabel1[[#This Row],[Prijs 2]],0)</f>
        <v>0</v>
      </c>
      <c r="AR441" s="124">
        <f>IF(ISNUMBER(Tabel1[[#This Row],[Freq 3]]),Tabel1[[#This Row],[Freq 3]]*Tabel1[[#This Row],[Prijs 3]],0)</f>
        <v>0</v>
      </c>
      <c r="AS441" s="124">
        <f>IF(ISNUMBER(Tabel1[[#This Row],[Freq 4]]),Tabel1[[#This Row],[Freq 4]]*Tabel1[[#This Row],[Prijs 4]],0)</f>
        <v>0</v>
      </c>
      <c r="AT441" s="125">
        <f>SUM(Tabel1[[#This Row],[Totaal 1]:[Totaal 4]])</f>
        <v>0</v>
      </c>
    </row>
    <row r="442" spans="1:46" ht="14.25" customHeight="1" x14ac:dyDescent="0.2">
      <c r="A442" s="32">
        <v>7</v>
      </c>
      <c r="B442" s="32" t="s">
        <v>923</v>
      </c>
      <c r="C442" s="111" t="s">
        <v>924</v>
      </c>
      <c r="D442" s="32" t="s">
        <v>70</v>
      </c>
      <c r="E442" s="32">
        <f t="shared" si="0"/>
        <v>3310</v>
      </c>
      <c r="F442" s="32" t="s">
        <v>978</v>
      </c>
      <c r="G442" s="32" t="s">
        <v>84</v>
      </c>
      <c r="H442" s="112" t="str">
        <f>_xlfn.XLOOKUP(Tabel1[[#This Row],[NLSfB]],OpnameTabel[NL-SfB],OpnameTabel[Omschrijving],"",0,1)</f>
        <v>Brandblustoestel draagbaar</v>
      </c>
      <c r="I442" s="32" t="str">
        <f>_xlfn.XLOOKUP(Tabel1[[#This Row],[NLSfB]],OpnameTabel[NL-SfB],OpnameTabel[Categorie],"",0,1)</f>
        <v>Werktuigkundige brandveiligheid</v>
      </c>
      <c r="J442" s="32" t="s">
        <v>104</v>
      </c>
      <c r="L442" s="32">
        <v>1</v>
      </c>
      <c r="M442" s="32">
        <v>2018</v>
      </c>
      <c r="N442" s="32" t="s">
        <v>973</v>
      </c>
      <c r="O442" s="32" t="s">
        <v>77</v>
      </c>
      <c r="P442" s="32" t="str">
        <f>_xlfn.XLOOKUP(Tabel1[[#This Row],[NLSfB]],OpnameTabel[NL-SfB],OpnameTabel[Kenmerkvraag 4],"",0,1)&amp;""</f>
        <v>Blusmiddel</v>
      </c>
      <c r="Q442" s="33" t="s">
        <v>89</v>
      </c>
      <c r="R442" s="33" t="str">
        <f>_xlfn.XLOOKUP(Tabel1[[#This Row],[NLSfB]],OpnameTabel[NL-SfB],OpnameTabel[Kenmerkvraag 5],"",0,1)&amp;""</f>
        <v>Inhoud [kg]</v>
      </c>
      <c r="S442" s="33">
        <v>2</v>
      </c>
      <c r="T442" s="33" t="str">
        <f>_xlfn.XLOOKUP(Tabel1[[#This Row],[NLSfB]],OpnameTabel[NL-SfB],OpnameTabel[Kenmerkvraag 6],"",0,1)&amp;""</f>
        <v/>
      </c>
      <c r="V442" s="33" t="str">
        <f>_xlfn.XLOOKUP(Tabel1[[#This Row],[NLSfB]],OpnameTabel[NL-SfB],OpnameTabel[Kenmerkvraag 7],"",0,1)&amp;""</f>
        <v/>
      </c>
      <c r="X442" s="33" t="str">
        <f>_xlfn.XLOOKUP(Tabel1[[#This Row],[NLSfB]],OpnameTabel[NL-SfB],OpnameTabel[Kenmerkvraag 8],"",0,1)&amp;""</f>
        <v/>
      </c>
      <c r="Z442" s="33" t="str">
        <f>_xlfn.XLOOKUP(Tabel1[[#This Row],[NLSfB]],OpnameTabel[NL-SfB],OpnameTabel[Kenmerkvraag 9],"",0,1)&amp;""</f>
        <v/>
      </c>
      <c r="AB442" s="33" t="str">
        <f>_xlfn.XLOOKUP(Tabel1[[#This Row],[NLSfB]],OpnameTabel[NL-SfB],OpnameTabel[Kenmerkvraag 10],"",0,1)&amp;""</f>
        <v/>
      </c>
      <c r="AD442" s="120" t="str">
        <f>_xlfn.XLOOKUP(Tabel1[[#This Row],[NLSfB]],OpnameTabel[NL-SfB],OpnameTabel[PPO1],"",0,1)&amp;""</f>
        <v>BRND030-K</v>
      </c>
      <c r="AE442" s="112">
        <f>IF((LEN(Tabel1[[#This Row],[PPO code 1]])&lt;1),"",_xlfn.XLOOKUP(Tabel1[[#This Row],[PPO code 1]],Activiteitenoverzicht[PO - code],Activiteitenoverzicht[Jaar- freq],0))</f>
        <v>0.5</v>
      </c>
      <c r="AF442" s="121"/>
      <c r="AG442" s="122" t="str">
        <f>_xlfn.XLOOKUP(Tabel1[[#This Row],[NLSfB]],OpnameTabel[NL-SfB],OpnameTabel[PPO2],"",0,1)&amp;""</f>
        <v/>
      </c>
      <c r="AH442" s="111" t="str">
        <f>IF((LEN(Tabel1[[#This Row],[PPO code 2]])&lt;1),"",_xlfn.XLOOKUP(Tabel1[[#This Row],[PPO code 2]],Activiteitenoverzicht[PO - code],Activiteitenoverzicht[Jaar- freq],0))</f>
        <v/>
      </c>
      <c r="AI442" s="121"/>
      <c r="AJ442" s="122" t="str">
        <f>_xlfn.XLOOKUP(Tabel1[[#This Row],[NLSfB]],OpnameTabel[NL-SfB],OpnameTabel[PPO3],"",0,1)&amp;""</f>
        <v/>
      </c>
      <c r="AK442" s="111" t="str">
        <f>IF((LEN(Tabel1[[#This Row],[PPO code 3]])&lt;1),"",_xlfn.XLOOKUP(Tabel1[[#This Row],[PPO code 3]],Activiteitenoverzicht[PO - code],Activiteitenoverzicht[Jaar- freq],0))</f>
        <v/>
      </c>
      <c r="AL442" s="121"/>
      <c r="AM442" s="122" t="str">
        <f>_xlfn.XLOOKUP(Tabel1[[#This Row],[NLSfB]],OpnameTabel[NL-SfB],OpnameTabel[PPO4],"",0,1)&amp;""</f>
        <v/>
      </c>
      <c r="AN442" s="111" t="str">
        <f>IF((LEN(Tabel1[[#This Row],[PPO code 4]])&lt;1),"",_xlfn.XLOOKUP(Tabel1[[#This Row],[PPO code 4]],Activiteitenoverzicht[PO - code],Activiteitenoverzicht[Jaar- freq],0))</f>
        <v/>
      </c>
      <c r="AO442" s="121"/>
      <c r="AP442" s="123">
        <f>IF(ISNUMBER(Tabel1[[#This Row],[Freq 1]]),Tabel1[[#This Row],[Freq 1]]*Tabel1[[#This Row],[Prijs 1]],0)</f>
        <v>0</v>
      </c>
      <c r="AQ442" s="124">
        <f>IF(ISNUMBER(Tabel1[[#This Row],[Freq 2]]),Tabel1[[#This Row],[Freq 2]]*Tabel1[[#This Row],[Prijs 2]],0)</f>
        <v>0</v>
      </c>
      <c r="AR442" s="124">
        <f>IF(ISNUMBER(Tabel1[[#This Row],[Freq 3]]),Tabel1[[#This Row],[Freq 3]]*Tabel1[[#This Row],[Prijs 3]],0)</f>
        <v>0</v>
      </c>
      <c r="AS442" s="124">
        <f>IF(ISNUMBER(Tabel1[[#This Row],[Freq 4]]),Tabel1[[#This Row],[Freq 4]]*Tabel1[[#This Row],[Prijs 4]],0)</f>
        <v>0</v>
      </c>
      <c r="AT442" s="125">
        <f>SUM(Tabel1[[#This Row],[Totaal 1]:[Totaal 4]])</f>
        <v>0</v>
      </c>
    </row>
    <row r="443" spans="1:46" ht="14.25" customHeight="1" x14ac:dyDescent="0.2">
      <c r="A443" s="32">
        <v>7</v>
      </c>
      <c r="B443" s="32" t="s">
        <v>923</v>
      </c>
      <c r="C443" s="111" t="s">
        <v>924</v>
      </c>
      <c r="D443" s="32" t="s">
        <v>70</v>
      </c>
      <c r="E443" s="32">
        <f t="shared" si="0"/>
        <v>3310</v>
      </c>
      <c r="F443" s="32" t="s">
        <v>979</v>
      </c>
      <c r="G443" s="32" t="s">
        <v>84</v>
      </c>
      <c r="H443" s="112" t="str">
        <f>_xlfn.XLOOKUP(Tabel1[[#This Row],[NLSfB]],OpnameTabel[NL-SfB],OpnameTabel[Omschrijving],"",0,1)</f>
        <v>Brandblustoestel draagbaar</v>
      </c>
      <c r="I443" s="32" t="str">
        <f>_xlfn.XLOOKUP(Tabel1[[#This Row],[NLSfB]],OpnameTabel[NL-SfB],OpnameTabel[Categorie],"",0,1)</f>
        <v>Werktuigkundige brandveiligheid</v>
      </c>
      <c r="J443" s="32" t="s">
        <v>104</v>
      </c>
      <c r="L443" s="32">
        <v>1</v>
      </c>
      <c r="M443" s="32">
        <v>2015</v>
      </c>
      <c r="N443" s="32" t="s">
        <v>980</v>
      </c>
      <c r="O443" s="32" t="s">
        <v>77</v>
      </c>
      <c r="P443" s="32" t="str">
        <f>_xlfn.XLOOKUP(Tabel1[[#This Row],[NLSfB]],OpnameTabel[NL-SfB],OpnameTabel[Kenmerkvraag 4],"",0,1)&amp;""</f>
        <v>Blusmiddel</v>
      </c>
      <c r="Q443" s="33" t="s">
        <v>86</v>
      </c>
      <c r="R443" s="33" t="str">
        <f>_xlfn.XLOOKUP(Tabel1[[#This Row],[NLSfB]],OpnameTabel[NL-SfB],OpnameTabel[Kenmerkvraag 5],"",0,1)&amp;""</f>
        <v>Inhoud [kg]</v>
      </c>
      <c r="S443" s="33">
        <v>5</v>
      </c>
      <c r="T443" s="33" t="str">
        <f>_xlfn.XLOOKUP(Tabel1[[#This Row],[NLSfB]],OpnameTabel[NL-SfB],OpnameTabel[Kenmerkvraag 6],"",0,1)&amp;""</f>
        <v/>
      </c>
      <c r="V443" s="33" t="str">
        <f>_xlfn.XLOOKUP(Tabel1[[#This Row],[NLSfB]],OpnameTabel[NL-SfB],OpnameTabel[Kenmerkvraag 7],"",0,1)&amp;""</f>
        <v/>
      </c>
      <c r="X443" s="33" t="str">
        <f>_xlfn.XLOOKUP(Tabel1[[#This Row],[NLSfB]],OpnameTabel[NL-SfB],OpnameTabel[Kenmerkvraag 8],"",0,1)&amp;""</f>
        <v/>
      </c>
      <c r="Z443" s="33" t="str">
        <f>_xlfn.XLOOKUP(Tabel1[[#This Row],[NLSfB]],OpnameTabel[NL-SfB],OpnameTabel[Kenmerkvraag 9],"",0,1)&amp;""</f>
        <v/>
      </c>
      <c r="AB443" s="33" t="str">
        <f>_xlfn.XLOOKUP(Tabel1[[#This Row],[NLSfB]],OpnameTabel[NL-SfB],OpnameTabel[Kenmerkvraag 10],"",0,1)&amp;""</f>
        <v/>
      </c>
      <c r="AD443" s="120" t="str">
        <f>_xlfn.XLOOKUP(Tabel1[[#This Row],[NLSfB]],OpnameTabel[NL-SfB],OpnameTabel[PPO1],"",0,1)&amp;""</f>
        <v>BRND030-K</v>
      </c>
      <c r="AE443" s="112">
        <f>IF((LEN(Tabel1[[#This Row],[PPO code 1]])&lt;1),"",_xlfn.XLOOKUP(Tabel1[[#This Row],[PPO code 1]],Activiteitenoverzicht[PO - code],Activiteitenoverzicht[Jaar- freq],0))</f>
        <v>0.5</v>
      </c>
      <c r="AF443" s="121"/>
      <c r="AG443" s="122" t="str">
        <f>_xlfn.XLOOKUP(Tabel1[[#This Row],[NLSfB]],OpnameTabel[NL-SfB],OpnameTabel[PPO2],"",0,1)&amp;""</f>
        <v/>
      </c>
      <c r="AH443" s="111" t="str">
        <f>IF((LEN(Tabel1[[#This Row],[PPO code 2]])&lt;1),"",_xlfn.XLOOKUP(Tabel1[[#This Row],[PPO code 2]],Activiteitenoverzicht[PO - code],Activiteitenoverzicht[Jaar- freq],0))</f>
        <v/>
      </c>
      <c r="AI443" s="121"/>
      <c r="AJ443" s="122" t="str">
        <f>_xlfn.XLOOKUP(Tabel1[[#This Row],[NLSfB]],OpnameTabel[NL-SfB],OpnameTabel[PPO3],"",0,1)&amp;""</f>
        <v/>
      </c>
      <c r="AK443" s="111" t="str">
        <f>IF((LEN(Tabel1[[#This Row],[PPO code 3]])&lt;1),"",_xlfn.XLOOKUP(Tabel1[[#This Row],[PPO code 3]],Activiteitenoverzicht[PO - code],Activiteitenoverzicht[Jaar- freq],0))</f>
        <v/>
      </c>
      <c r="AL443" s="121"/>
      <c r="AM443" s="122" t="str">
        <f>_xlfn.XLOOKUP(Tabel1[[#This Row],[NLSfB]],OpnameTabel[NL-SfB],OpnameTabel[PPO4],"",0,1)&amp;""</f>
        <v/>
      </c>
      <c r="AN443" s="111" t="str">
        <f>IF((LEN(Tabel1[[#This Row],[PPO code 4]])&lt;1),"",_xlfn.XLOOKUP(Tabel1[[#This Row],[PPO code 4]],Activiteitenoverzicht[PO - code],Activiteitenoverzicht[Jaar- freq],0))</f>
        <v/>
      </c>
      <c r="AO443" s="121"/>
      <c r="AP443" s="123">
        <f>IF(ISNUMBER(Tabel1[[#This Row],[Freq 1]]),Tabel1[[#This Row],[Freq 1]]*Tabel1[[#This Row],[Prijs 1]],0)</f>
        <v>0</v>
      </c>
      <c r="AQ443" s="124">
        <f>IF(ISNUMBER(Tabel1[[#This Row],[Freq 2]]),Tabel1[[#This Row],[Freq 2]]*Tabel1[[#This Row],[Prijs 2]],0)</f>
        <v>0</v>
      </c>
      <c r="AR443" s="124">
        <f>IF(ISNUMBER(Tabel1[[#This Row],[Freq 3]]),Tabel1[[#This Row],[Freq 3]]*Tabel1[[#This Row],[Prijs 3]],0)</f>
        <v>0</v>
      </c>
      <c r="AS443" s="124">
        <f>IF(ISNUMBER(Tabel1[[#This Row],[Freq 4]]),Tabel1[[#This Row],[Freq 4]]*Tabel1[[#This Row],[Prijs 4]],0)</f>
        <v>0</v>
      </c>
      <c r="AT443" s="125">
        <f>SUM(Tabel1[[#This Row],[Totaal 1]:[Totaal 4]])</f>
        <v>0</v>
      </c>
    </row>
    <row r="444" spans="1:46" ht="14.25" customHeight="1" x14ac:dyDescent="0.2">
      <c r="A444" s="32">
        <v>7</v>
      </c>
      <c r="B444" s="32" t="s">
        <v>923</v>
      </c>
      <c r="C444" s="111" t="s">
        <v>924</v>
      </c>
      <c r="D444" s="32" t="s">
        <v>70</v>
      </c>
      <c r="E444" s="32">
        <f t="shared" si="0"/>
        <v>3310</v>
      </c>
      <c r="F444" s="32" t="s">
        <v>981</v>
      </c>
      <c r="G444" s="32" t="s">
        <v>84</v>
      </c>
      <c r="H444" s="112" t="str">
        <f>_xlfn.XLOOKUP(Tabel1[[#This Row],[NLSfB]],OpnameTabel[NL-SfB],OpnameTabel[Omschrijving],"",0,1)</f>
        <v>Brandblustoestel draagbaar</v>
      </c>
      <c r="I444" s="32" t="str">
        <f>_xlfn.XLOOKUP(Tabel1[[#This Row],[NLSfB]],OpnameTabel[NL-SfB],OpnameTabel[Categorie],"",0,1)</f>
        <v>Werktuigkundige brandveiligheid</v>
      </c>
      <c r="J444" s="32" t="s">
        <v>107</v>
      </c>
      <c r="L444" s="32">
        <v>5</v>
      </c>
      <c r="M444" s="32">
        <v>2016</v>
      </c>
      <c r="N444" s="32" t="s">
        <v>973</v>
      </c>
      <c r="O444" s="32" t="s">
        <v>77</v>
      </c>
      <c r="P444" s="32" t="str">
        <f>_xlfn.XLOOKUP(Tabel1[[#This Row],[NLSfB]],OpnameTabel[NL-SfB],OpnameTabel[Kenmerkvraag 4],"",0,1)&amp;""</f>
        <v>Blusmiddel</v>
      </c>
      <c r="Q444" s="33" t="s">
        <v>89</v>
      </c>
      <c r="R444" s="33" t="str">
        <f>_xlfn.XLOOKUP(Tabel1[[#This Row],[NLSfB]],OpnameTabel[NL-SfB],OpnameTabel[Kenmerkvraag 5],"",0,1)&amp;""</f>
        <v>Inhoud [kg]</v>
      </c>
      <c r="S444" s="33">
        <v>6</v>
      </c>
      <c r="T444" s="33" t="str">
        <f>_xlfn.XLOOKUP(Tabel1[[#This Row],[NLSfB]],OpnameTabel[NL-SfB],OpnameTabel[Kenmerkvraag 6],"",0,1)&amp;""</f>
        <v/>
      </c>
      <c r="V444" s="33" t="str">
        <f>_xlfn.XLOOKUP(Tabel1[[#This Row],[NLSfB]],OpnameTabel[NL-SfB],OpnameTabel[Kenmerkvraag 7],"",0,1)&amp;""</f>
        <v/>
      </c>
      <c r="X444" s="33" t="str">
        <f>_xlfn.XLOOKUP(Tabel1[[#This Row],[NLSfB]],OpnameTabel[NL-SfB],OpnameTabel[Kenmerkvraag 8],"",0,1)&amp;""</f>
        <v/>
      </c>
      <c r="Z444" s="33" t="str">
        <f>_xlfn.XLOOKUP(Tabel1[[#This Row],[NLSfB]],OpnameTabel[NL-SfB],OpnameTabel[Kenmerkvraag 9],"",0,1)&amp;""</f>
        <v/>
      </c>
      <c r="AB444" s="33" t="str">
        <f>_xlfn.XLOOKUP(Tabel1[[#This Row],[NLSfB]],OpnameTabel[NL-SfB],OpnameTabel[Kenmerkvraag 10],"",0,1)&amp;""</f>
        <v/>
      </c>
      <c r="AD444" s="120" t="str">
        <f>_xlfn.XLOOKUP(Tabel1[[#This Row],[NLSfB]],OpnameTabel[NL-SfB],OpnameTabel[PPO1],"",0,1)&amp;""</f>
        <v>BRND030-K</v>
      </c>
      <c r="AE444" s="112">
        <f>IF((LEN(Tabel1[[#This Row],[PPO code 1]])&lt;1),"",_xlfn.XLOOKUP(Tabel1[[#This Row],[PPO code 1]],Activiteitenoverzicht[PO - code],Activiteitenoverzicht[Jaar- freq],0))</f>
        <v>0.5</v>
      </c>
      <c r="AF444" s="121"/>
      <c r="AG444" s="122" t="str">
        <f>_xlfn.XLOOKUP(Tabel1[[#This Row],[NLSfB]],OpnameTabel[NL-SfB],OpnameTabel[PPO2],"",0,1)&amp;""</f>
        <v/>
      </c>
      <c r="AH444" s="111" t="str">
        <f>IF((LEN(Tabel1[[#This Row],[PPO code 2]])&lt;1),"",_xlfn.XLOOKUP(Tabel1[[#This Row],[PPO code 2]],Activiteitenoverzicht[PO - code],Activiteitenoverzicht[Jaar- freq],0))</f>
        <v/>
      </c>
      <c r="AI444" s="121"/>
      <c r="AJ444" s="122" t="str">
        <f>_xlfn.XLOOKUP(Tabel1[[#This Row],[NLSfB]],OpnameTabel[NL-SfB],OpnameTabel[PPO3],"",0,1)&amp;""</f>
        <v/>
      </c>
      <c r="AK444" s="111" t="str">
        <f>IF((LEN(Tabel1[[#This Row],[PPO code 3]])&lt;1),"",_xlfn.XLOOKUP(Tabel1[[#This Row],[PPO code 3]],Activiteitenoverzicht[PO - code],Activiteitenoverzicht[Jaar- freq],0))</f>
        <v/>
      </c>
      <c r="AL444" s="121"/>
      <c r="AM444" s="122" t="str">
        <f>_xlfn.XLOOKUP(Tabel1[[#This Row],[NLSfB]],OpnameTabel[NL-SfB],OpnameTabel[PPO4],"",0,1)&amp;""</f>
        <v/>
      </c>
      <c r="AN444" s="111" t="str">
        <f>IF((LEN(Tabel1[[#This Row],[PPO code 4]])&lt;1),"",_xlfn.XLOOKUP(Tabel1[[#This Row],[PPO code 4]],Activiteitenoverzicht[PO - code],Activiteitenoverzicht[Jaar- freq],0))</f>
        <v/>
      </c>
      <c r="AO444" s="121"/>
      <c r="AP444" s="123">
        <f>IF(ISNUMBER(Tabel1[[#This Row],[Freq 1]]),Tabel1[[#This Row],[Freq 1]]*Tabel1[[#This Row],[Prijs 1]],0)</f>
        <v>0</v>
      </c>
      <c r="AQ444" s="124">
        <f>IF(ISNUMBER(Tabel1[[#This Row],[Freq 2]]),Tabel1[[#This Row],[Freq 2]]*Tabel1[[#This Row],[Prijs 2]],0)</f>
        <v>0</v>
      </c>
      <c r="AR444" s="124">
        <f>IF(ISNUMBER(Tabel1[[#This Row],[Freq 3]]),Tabel1[[#This Row],[Freq 3]]*Tabel1[[#This Row],[Prijs 3]],0)</f>
        <v>0</v>
      </c>
      <c r="AS444" s="124">
        <f>IF(ISNUMBER(Tabel1[[#This Row],[Freq 4]]),Tabel1[[#This Row],[Freq 4]]*Tabel1[[#This Row],[Prijs 4]],0)</f>
        <v>0</v>
      </c>
      <c r="AT444" s="125">
        <f>SUM(Tabel1[[#This Row],[Totaal 1]:[Totaal 4]])</f>
        <v>0</v>
      </c>
    </row>
    <row r="445" spans="1:46" ht="14.25" customHeight="1" x14ac:dyDescent="0.2">
      <c r="A445" s="32">
        <v>7</v>
      </c>
      <c r="B445" s="32" t="s">
        <v>923</v>
      </c>
      <c r="C445" s="111" t="s">
        <v>924</v>
      </c>
      <c r="D445" s="32" t="s">
        <v>70</v>
      </c>
      <c r="E445" s="32">
        <f t="shared" si="0"/>
        <v>3310</v>
      </c>
      <c r="F445" s="32" t="s">
        <v>982</v>
      </c>
      <c r="G445" s="32" t="s">
        <v>84</v>
      </c>
      <c r="H445" s="112" t="str">
        <f>_xlfn.XLOOKUP(Tabel1[[#This Row],[NLSfB]],OpnameTabel[NL-SfB],OpnameTabel[Omschrijving],"",0,1)</f>
        <v>Brandblustoestel draagbaar</v>
      </c>
      <c r="I445" s="32" t="str">
        <f>_xlfn.XLOOKUP(Tabel1[[#This Row],[NLSfB]],OpnameTabel[NL-SfB],OpnameTabel[Categorie],"",0,1)</f>
        <v>Werktuigkundige brandveiligheid</v>
      </c>
      <c r="J445" s="32" t="s">
        <v>107</v>
      </c>
      <c r="L445" s="32">
        <v>5</v>
      </c>
      <c r="M445" s="32">
        <v>2015</v>
      </c>
      <c r="N445" s="32" t="s">
        <v>973</v>
      </c>
      <c r="O445" s="32" t="s">
        <v>77</v>
      </c>
      <c r="P445" s="32" t="str">
        <f>_xlfn.XLOOKUP(Tabel1[[#This Row],[NLSfB]],OpnameTabel[NL-SfB],OpnameTabel[Kenmerkvraag 4],"",0,1)&amp;""</f>
        <v>Blusmiddel</v>
      </c>
      <c r="Q445" s="33" t="s">
        <v>86</v>
      </c>
      <c r="R445" s="33" t="str">
        <f>_xlfn.XLOOKUP(Tabel1[[#This Row],[NLSfB]],OpnameTabel[NL-SfB],OpnameTabel[Kenmerkvraag 5],"",0,1)&amp;""</f>
        <v>Inhoud [kg]</v>
      </c>
      <c r="S445" s="33">
        <v>5</v>
      </c>
      <c r="T445" s="33" t="str">
        <f>_xlfn.XLOOKUP(Tabel1[[#This Row],[NLSfB]],OpnameTabel[NL-SfB],OpnameTabel[Kenmerkvraag 6],"",0,1)&amp;""</f>
        <v/>
      </c>
      <c r="V445" s="33" t="str">
        <f>_xlfn.XLOOKUP(Tabel1[[#This Row],[NLSfB]],OpnameTabel[NL-SfB],OpnameTabel[Kenmerkvraag 7],"",0,1)&amp;""</f>
        <v/>
      </c>
      <c r="X445" s="33" t="str">
        <f>_xlfn.XLOOKUP(Tabel1[[#This Row],[NLSfB]],OpnameTabel[NL-SfB],OpnameTabel[Kenmerkvraag 8],"",0,1)&amp;""</f>
        <v/>
      </c>
      <c r="Z445" s="33" t="str">
        <f>_xlfn.XLOOKUP(Tabel1[[#This Row],[NLSfB]],OpnameTabel[NL-SfB],OpnameTabel[Kenmerkvraag 9],"",0,1)&amp;""</f>
        <v/>
      </c>
      <c r="AB445" s="33" t="str">
        <f>_xlfn.XLOOKUP(Tabel1[[#This Row],[NLSfB]],OpnameTabel[NL-SfB],OpnameTabel[Kenmerkvraag 10],"",0,1)&amp;""</f>
        <v/>
      </c>
      <c r="AD445" s="120" t="str">
        <f>_xlfn.XLOOKUP(Tabel1[[#This Row],[NLSfB]],OpnameTabel[NL-SfB],OpnameTabel[PPO1],"",0,1)&amp;""</f>
        <v>BRND030-K</v>
      </c>
      <c r="AE445" s="112">
        <f>IF((LEN(Tabel1[[#This Row],[PPO code 1]])&lt;1),"",_xlfn.XLOOKUP(Tabel1[[#This Row],[PPO code 1]],Activiteitenoverzicht[PO - code],Activiteitenoverzicht[Jaar- freq],0))</f>
        <v>0.5</v>
      </c>
      <c r="AF445" s="121"/>
      <c r="AG445" s="122" t="str">
        <f>_xlfn.XLOOKUP(Tabel1[[#This Row],[NLSfB]],OpnameTabel[NL-SfB],OpnameTabel[PPO2],"",0,1)&amp;""</f>
        <v/>
      </c>
      <c r="AH445" s="111" t="str">
        <f>IF((LEN(Tabel1[[#This Row],[PPO code 2]])&lt;1),"",_xlfn.XLOOKUP(Tabel1[[#This Row],[PPO code 2]],Activiteitenoverzicht[PO - code],Activiteitenoverzicht[Jaar- freq],0))</f>
        <v/>
      </c>
      <c r="AI445" s="121"/>
      <c r="AJ445" s="122" t="str">
        <f>_xlfn.XLOOKUP(Tabel1[[#This Row],[NLSfB]],OpnameTabel[NL-SfB],OpnameTabel[PPO3],"",0,1)&amp;""</f>
        <v/>
      </c>
      <c r="AK445" s="111" t="str">
        <f>IF((LEN(Tabel1[[#This Row],[PPO code 3]])&lt;1),"",_xlfn.XLOOKUP(Tabel1[[#This Row],[PPO code 3]],Activiteitenoverzicht[PO - code],Activiteitenoverzicht[Jaar- freq],0))</f>
        <v/>
      </c>
      <c r="AL445" s="121"/>
      <c r="AM445" s="122" t="str">
        <f>_xlfn.XLOOKUP(Tabel1[[#This Row],[NLSfB]],OpnameTabel[NL-SfB],OpnameTabel[PPO4],"",0,1)&amp;""</f>
        <v/>
      </c>
      <c r="AN445" s="111" t="str">
        <f>IF((LEN(Tabel1[[#This Row],[PPO code 4]])&lt;1),"",_xlfn.XLOOKUP(Tabel1[[#This Row],[PPO code 4]],Activiteitenoverzicht[PO - code],Activiteitenoverzicht[Jaar- freq],0))</f>
        <v/>
      </c>
      <c r="AO445" s="121"/>
      <c r="AP445" s="123">
        <f>IF(ISNUMBER(Tabel1[[#This Row],[Freq 1]]),Tabel1[[#This Row],[Freq 1]]*Tabel1[[#This Row],[Prijs 1]],0)</f>
        <v>0</v>
      </c>
      <c r="AQ445" s="124">
        <f>IF(ISNUMBER(Tabel1[[#This Row],[Freq 2]]),Tabel1[[#This Row],[Freq 2]]*Tabel1[[#This Row],[Prijs 2]],0)</f>
        <v>0</v>
      </c>
      <c r="AR445" s="124">
        <f>IF(ISNUMBER(Tabel1[[#This Row],[Freq 3]]),Tabel1[[#This Row],[Freq 3]]*Tabel1[[#This Row],[Prijs 3]],0)</f>
        <v>0</v>
      </c>
      <c r="AS445" s="124">
        <f>IF(ISNUMBER(Tabel1[[#This Row],[Freq 4]]),Tabel1[[#This Row],[Freq 4]]*Tabel1[[#This Row],[Prijs 4]],0)</f>
        <v>0</v>
      </c>
      <c r="AT445" s="125">
        <f>SUM(Tabel1[[#This Row],[Totaal 1]:[Totaal 4]])</f>
        <v>0</v>
      </c>
    </row>
    <row r="446" spans="1:46" ht="14.25" customHeight="1" x14ac:dyDescent="0.2">
      <c r="A446" s="32">
        <v>7</v>
      </c>
      <c r="B446" s="32" t="s">
        <v>923</v>
      </c>
      <c r="C446" s="111" t="s">
        <v>924</v>
      </c>
      <c r="D446" s="32" t="s">
        <v>70</v>
      </c>
      <c r="E446" s="32">
        <f t="shared" ref="E446:E475" si="1">3112+198</f>
        <v>3310</v>
      </c>
      <c r="F446" s="32" t="s">
        <v>983</v>
      </c>
      <c r="G446" s="32" t="s">
        <v>122</v>
      </c>
      <c r="H446" s="112" t="str">
        <f>_xlfn.XLOOKUP(Tabel1[[#This Row],[NLSfB]],OpnameTabel[NL-SfB],OpnameTabel[Omschrijving],"",0,1)</f>
        <v>(Hoofd)verdeelinrichting (groepenkast)</v>
      </c>
      <c r="I446" s="32" t="str">
        <f>_xlfn.XLOOKUP(Tabel1[[#This Row],[NLSfB]],OpnameTabel[NL-SfB],OpnameTabel[Categorie],"",0,1)</f>
        <v>Centrale elektrotechnische voorzieningen</v>
      </c>
      <c r="J446" s="32" t="s">
        <v>107</v>
      </c>
      <c r="L446" s="32">
        <v>1</v>
      </c>
      <c r="M446" s="32">
        <v>2015</v>
      </c>
      <c r="N446" s="32" t="s">
        <v>127</v>
      </c>
      <c r="O446" s="32" t="s">
        <v>438</v>
      </c>
      <c r="P446" s="32" t="str">
        <f>_xlfn.XLOOKUP(Tabel1[[#This Row],[NLSfB]],OpnameTabel[NL-SfB],OpnameTabel[Kenmerkvraag 4],"",0,1)&amp;""</f>
        <v>Inom [A]</v>
      </c>
      <c r="Q446" s="33">
        <v>40</v>
      </c>
      <c r="R446" s="33" t="str">
        <f>_xlfn.XLOOKUP(Tabel1[[#This Row],[NLSfB]],OpnameTabel[NL-SfB],OpnameTabel[Kenmerkvraag 5],"",0,1)&amp;""</f>
        <v>Lichtgroepen [stuks]</v>
      </c>
      <c r="S446" s="33" t="s">
        <v>77</v>
      </c>
      <c r="T446" s="33" t="str">
        <f>_xlfn.XLOOKUP(Tabel1[[#This Row],[NLSfB]],OpnameTabel[NL-SfB],OpnameTabel[Kenmerkvraag 6],"",0,1)&amp;""</f>
        <v>Krachtgroepen [stuks]</v>
      </c>
      <c r="U446" s="33" t="s">
        <v>77</v>
      </c>
      <c r="V446" s="33" t="str">
        <f>_xlfn.XLOOKUP(Tabel1[[#This Row],[NLSfB]],OpnameTabel[NL-SfB],OpnameTabel[Kenmerkvraag 7],"",0,1)&amp;""</f>
        <v>Groepen acht. aardlek [stuks]</v>
      </c>
      <c r="W446" s="33">
        <v>6</v>
      </c>
      <c r="X446" s="33" t="str">
        <f>_xlfn.XLOOKUP(Tabel1[[#This Row],[NLSfB]],OpnameTabel[NL-SfB],OpnameTabel[Kenmerkvraag 8],"",0,1)&amp;""</f>
        <v>Overspanningsbeveiliging</v>
      </c>
      <c r="Y446" s="33" t="s">
        <v>77</v>
      </c>
      <c r="Z446" s="33" t="str">
        <f>_xlfn.XLOOKUP(Tabel1[[#This Row],[NLSfB]],OpnameTabel[NL-SfB],OpnameTabel[Kenmerkvraag 9],"",0,1)&amp;""</f>
        <v/>
      </c>
      <c r="AB446" s="33" t="str">
        <f>_xlfn.XLOOKUP(Tabel1[[#This Row],[NLSfB]],OpnameTabel[NL-SfB],OpnameTabel[Kenmerkvraag 10],"",0,1)&amp;""</f>
        <v/>
      </c>
      <c r="AD446" s="120" t="str">
        <f>_xlfn.XLOOKUP(Tabel1[[#This Row],[NLSfB]],OpnameTabel[NL-SfB],OpnameTabel[PPO1],"",0,1)&amp;""</f>
        <v>E030-A</v>
      </c>
      <c r="AE446" s="112">
        <f>IF((LEN(Tabel1[[#This Row],[PPO code 1]])&lt;1),"",_xlfn.XLOOKUP(Tabel1[[#This Row],[PPO code 1]],Activiteitenoverzicht[PO - code],Activiteitenoverzicht[Jaar- freq],0))</f>
        <v>0.2</v>
      </c>
      <c r="AF446" s="121"/>
      <c r="AG446" s="122" t="str">
        <f>_xlfn.XLOOKUP(Tabel1[[#This Row],[NLSfB]],OpnameTabel[NL-SfB],OpnameTabel[PPO2],"",0,1)&amp;""</f>
        <v>E160-A</v>
      </c>
      <c r="AH446" s="111">
        <f>IF((LEN(Tabel1[[#This Row],[PPO code 2]])&lt;1),"",_xlfn.XLOOKUP(Tabel1[[#This Row],[PPO code 2]],Activiteitenoverzicht[PO - code],Activiteitenoverzicht[Jaar- freq],0))</f>
        <v>1</v>
      </c>
      <c r="AI446" s="121"/>
      <c r="AJ446" s="122" t="str">
        <f>_xlfn.XLOOKUP(Tabel1[[#This Row],[NLSfB]],OpnameTabel[NL-SfB],OpnameTabel[PPO3],"",0,1)&amp;""</f>
        <v>E170-A</v>
      </c>
      <c r="AK446" s="111">
        <f>IF((LEN(Tabel1[[#This Row],[PPO code 3]])&lt;1),"",_xlfn.XLOOKUP(Tabel1[[#This Row],[PPO code 3]],Activiteitenoverzicht[PO - code],Activiteitenoverzicht[Jaar- freq],0))</f>
        <v>1</v>
      </c>
      <c r="AL446" s="121"/>
      <c r="AM446" s="122" t="str">
        <f>_xlfn.XLOOKUP(Tabel1[[#This Row],[NLSfB]],OpnameTabel[NL-SfB],OpnameTabel[PPO4],"",0,1)&amp;""</f>
        <v/>
      </c>
      <c r="AN446" s="111" t="str">
        <f>IF((LEN(Tabel1[[#This Row],[PPO code 4]])&lt;1),"",_xlfn.XLOOKUP(Tabel1[[#This Row],[PPO code 4]],Activiteitenoverzicht[PO - code],Activiteitenoverzicht[Jaar- freq],0))</f>
        <v/>
      </c>
      <c r="AO446" s="121"/>
      <c r="AP446" s="123">
        <f>IF(ISNUMBER(Tabel1[[#This Row],[Freq 1]]),Tabel1[[#This Row],[Freq 1]]*Tabel1[[#This Row],[Prijs 1]],0)</f>
        <v>0</v>
      </c>
      <c r="AQ446" s="124">
        <f>IF(ISNUMBER(Tabel1[[#This Row],[Freq 2]]),Tabel1[[#This Row],[Freq 2]]*Tabel1[[#This Row],[Prijs 2]],0)</f>
        <v>0</v>
      </c>
      <c r="AR446" s="124">
        <f>IF(ISNUMBER(Tabel1[[#This Row],[Freq 3]]),Tabel1[[#This Row],[Freq 3]]*Tabel1[[#This Row],[Prijs 3]],0)</f>
        <v>0</v>
      </c>
      <c r="AS446" s="124">
        <f>IF(ISNUMBER(Tabel1[[#This Row],[Freq 4]]),Tabel1[[#This Row],[Freq 4]]*Tabel1[[#This Row],[Prijs 4]],0)</f>
        <v>0</v>
      </c>
      <c r="AT446" s="125">
        <f>SUM(Tabel1[[#This Row],[Totaal 1]:[Totaal 4]])</f>
        <v>0</v>
      </c>
    </row>
    <row r="447" spans="1:46" ht="14.25" customHeight="1" x14ac:dyDescent="0.2">
      <c r="A447" s="32">
        <v>7</v>
      </c>
      <c r="B447" s="32" t="s">
        <v>923</v>
      </c>
      <c r="C447" s="111" t="s">
        <v>924</v>
      </c>
      <c r="D447" s="32" t="s">
        <v>70</v>
      </c>
      <c r="E447" s="32">
        <f t="shared" si="1"/>
        <v>3310</v>
      </c>
      <c r="F447" s="32" t="s">
        <v>984</v>
      </c>
      <c r="G447" s="32" t="s">
        <v>122</v>
      </c>
      <c r="H447" s="112" t="str">
        <f>_xlfn.XLOOKUP(Tabel1[[#This Row],[NLSfB]],OpnameTabel[NL-SfB],OpnameTabel[Omschrijving],"",0,1)</f>
        <v>(Hoofd)verdeelinrichting (groepenkast)</v>
      </c>
      <c r="I447" s="32" t="str">
        <f>_xlfn.XLOOKUP(Tabel1[[#This Row],[NLSfB]],OpnameTabel[NL-SfB],OpnameTabel[Categorie],"",0,1)</f>
        <v>Centrale elektrotechnische voorzieningen</v>
      </c>
      <c r="J447" s="32" t="s">
        <v>971</v>
      </c>
      <c r="L447" s="32">
        <v>1</v>
      </c>
      <c r="M447" s="32">
        <v>1988</v>
      </c>
      <c r="N447" s="32" t="s">
        <v>985</v>
      </c>
      <c r="O447" s="32" t="s">
        <v>159</v>
      </c>
      <c r="P447" s="32" t="str">
        <f>_xlfn.XLOOKUP(Tabel1[[#This Row],[NLSfB]],OpnameTabel[NL-SfB],OpnameTabel[Kenmerkvraag 4],"",0,1)&amp;""</f>
        <v>Inom [A]</v>
      </c>
      <c r="Q447" s="33">
        <v>40</v>
      </c>
      <c r="R447" s="33" t="str">
        <f>_xlfn.XLOOKUP(Tabel1[[#This Row],[NLSfB]],OpnameTabel[NL-SfB],OpnameTabel[Kenmerkvraag 5],"",0,1)&amp;""</f>
        <v>Lichtgroepen [stuks]</v>
      </c>
      <c r="S447" s="33">
        <v>6</v>
      </c>
      <c r="T447" s="33" t="str">
        <f>_xlfn.XLOOKUP(Tabel1[[#This Row],[NLSfB]],OpnameTabel[NL-SfB],OpnameTabel[Kenmerkvraag 6],"",0,1)&amp;""</f>
        <v>Krachtgroepen [stuks]</v>
      </c>
      <c r="U447" s="33" t="s">
        <v>77</v>
      </c>
      <c r="V447" s="33" t="str">
        <f>_xlfn.XLOOKUP(Tabel1[[#This Row],[NLSfB]],OpnameTabel[NL-SfB],OpnameTabel[Kenmerkvraag 7],"",0,1)&amp;""</f>
        <v>Groepen acht. aardlek [stuks]</v>
      </c>
      <c r="W447" s="33">
        <v>6</v>
      </c>
      <c r="X447" s="33" t="str">
        <f>_xlfn.XLOOKUP(Tabel1[[#This Row],[NLSfB]],OpnameTabel[NL-SfB],OpnameTabel[Kenmerkvraag 8],"",0,1)&amp;""</f>
        <v>Overspanningsbeveiliging</v>
      </c>
      <c r="Y447" s="33" t="s">
        <v>77</v>
      </c>
      <c r="Z447" s="33" t="str">
        <f>_xlfn.XLOOKUP(Tabel1[[#This Row],[NLSfB]],OpnameTabel[NL-SfB],OpnameTabel[Kenmerkvraag 9],"",0,1)&amp;""</f>
        <v/>
      </c>
      <c r="AB447" s="33" t="str">
        <f>_xlfn.XLOOKUP(Tabel1[[#This Row],[NLSfB]],OpnameTabel[NL-SfB],OpnameTabel[Kenmerkvraag 10],"",0,1)&amp;""</f>
        <v/>
      </c>
      <c r="AD447" s="120" t="str">
        <f>_xlfn.XLOOKUP(Tabel1[[#This Row],[NLSfB]],OpnameTabel[NL-SfB],OpnameTabel[PPO1],"",0,1)&amp;""</f>
        <v>E030-A</v>
      </c>
      <c r="AE447" s="112">
        <f>IF((LEN(Tabel1[[#This Row],[PPO code 1]])&lt;1),"",_xlfn.XLOOKUP(Tabel1[[#This Row],[PPO code 1]],Activiteitenoverzicht[PO - code],Activiteitenoverzicht[Jaar- freq],0))</f>
        <v>0.2</v>
      </c>
      <c r="AF447" s="121"/>
      <c r="AG447" s="122" t="str">
        <f>_xlfn.XLOOKUP(Tabel1[[#This Row],[NLSfB]],OpnameTabel[NL-SfB],OpnameTabel[PPO2],"",0,1)&amp;""</f>
        <v>E160-A</v>
      </c>
      <c r="AH447" s="111">
        <f>IF((LEN(Tabel1[[#This Row],[PPO code 2]])&lt;1),"",_xlfn.XLOOKUP(Tabel1[[#This Row],[PPO code 2]],Activiteitenoverzicht[PO - code],Activiteitenoverzicht[Jaar- freq],0))</f>
        <v>1</v>
      </c>
      <c r="AI447" s="121"/>
      <c r="AJ447" s="122" t="str">
        <f>_xlfn.XLOOKUP(Tabel1[[#This Row],[NLSfB]],OpnameTabel[NL-SfB],OpnameTabel[PPO3],"",0,1)&amp;""</f>
        <v>E170-A</v>
      </c>
      <c r="AK447" s="111">
        <f>IF((LEN(Tabel1[[#This Row],[PPO code 3]])&lt;1),"",_xlfn.XLOOKUP(Tabel1[[#This Row],[PPO code 3]],Activiteitenoverzicht[PO - code],Activiteitenoverzicht[Jaar- freq],0))</f>
        <v>1</v>
      </c>
      <c r="AL447" s="121"/>
      <c r="AM447" s="122" t="str">
        <f>_xlfn.XLOOKUP(Tabel1[[#This Row],[NLSfB]],OpnameTabel[NL-SfB],OpnameTabel[PPO4],"",0,1)&amp;""</f>
        <v/>
      </c>
      <c r="AN447" s="111" t="str">
        <f>IF((LEN(Tabel1[[#This Row],[PPO code 4]])&lt;1),"",_xlfn.XLOOKUP(Tabel1[[#This Row],[PPO code 4]],Activiteitenoverzicht[PO - code],Activiteitenoverzicht[Jaar- freq],0))</f>
        <v/>
      </c>
      <c r="AO447" s="121"/>
      <c r="AP447" s="123">
        <f>IF(ISNUMBER(Tabel1[[#This Row],[Freq 1]]),Tabel1[[#This Row],[Freq 1]]*Tabel1[[#This Row],[Prijs 1]],0)</f>
        <v>0</v>
      </c>
      <c r="AQ447" s="124">
        <f>IF(ISNUMBER(Tabel1[[#This Row],[Freq 2]]),Tabel1[[#This Row],[Freq 2]]*Tabel1[[#This Row],[Prijs 2]],0)</f>
        <v>0</v>
      </c>
      <c r="AR447" s="124">
        <f>IF(ISNUMBER(Tabel1[[#This Row],[Freq 3]]),Tabel1[[#This Row],[Freq 3]]*Tabel1[[#This Row],[Prijs 3]],0)</f>
        <v>0</v>
      </c>
      <c r="AS447" s="124">
        <f>IF(ISNUMBER(Tabel1[[#This Row],[Freq 4]]),Tabel1[[#This Row],[Freq 4]]*Tabel1[[#This Row],[Prijs 4]],0)</f>
        <v>0</v>
      </c>
      <c r="AT447" s="125">
        <f>SUM(Tabel1[[#This Row],[Totaal 1]:[Totaal 4]])</f>
        <v>0</v>
      </c>
    </row>
    <row r="448" spans="1:46" ht="14.25" customHeight="1" x14ac:dyDescent="0.2">
      <c r="A448" s="32">
        <v>7</v>
      </c>
      <c r="B448" s="32" t="s">
        <v>923</v>
      </c>
      <c r="C448" s="111" t="s">
        <v>924</v>
      </c>
      <c r="D448" s="32" t="s">
        <v>70</v>
      </c>
      <c r="E448" s="32">
        <f t="shared" si="1"/>
        <v>3310</v>
      </c>
      <c r="F448" s="32" t="s">
        <v>986</v>
      </c>
      <c r="G448" s="32" t="s">
        <v>79</v>
      </c>
      <c r="H448" s="112" t="str">
        <f>_xlfn.XLOOKUP(Tabel1[[#This Row],[NLSfB]],OpnameTabel[NL-SfB],OpnameTabel[Omschrijving],"",0,1)</f>
        <v>Elektrische boiler</v>
      </c>
      <c r="I448" s="32" t="str">
        <f>_xlfn.XLOOKUP(Tabel1[[#This Row],[NLSfB]],OpnameTabel[NL-SfB],OpnameTabel[Categorie],"",0,1)</f>
        <v>Water</v>
      </c>
      <c r="J448" s="32" t="s">
        <v>104</v>
      </c>
      <c r="L448" s="32">
        <v>1</v>
      </c>
      <c r="M448" s="32">
        <v>2016</v>
      </c>
      <c r="N448" s="32" t="s">
        <v>81</v>
      </c>
      <c r="O448" s="32" t="s">
        <v>82</v>
      </c>
      <c r="P448" s="32" t="str">
        <f>_xlfn.XLOOKUP(Tabel1[[#This Row],[NLSfB]],OpnameTabel[NL-SfB],OpnameTabel[Kenmerkvraag 4],"",0,1)&amp;""</f>
        <v>Inhoud [L]</v>
      </c>
      <c r="Q448" s="33">
        <v>10</v>
      </c>
      <c r="R448" s="33" t="str">
        <f>_xlfn.XLOOKUP(Tabel1[[#This Row],[NLSfB]],OpnameTabel[NL-SfB],OpnameTabel[Kenmerkvraag 5],"",0,1)&amp;""</f>
        <v>Vermogen [kW]</v>
      </c>
      <c r="S448" s="33">
        <v>2.2000000000000002</v>
      </c>
      <c r="T448" s="33" t="str">
        <f>_xlfn.XLOOKUP(Tabel1[[#This Row],[NLSfB]],OpnameTabel[NL-SfB],OpnameTabel[Kenmerkvraag 6],"",0,1)&amp;""</f>
        <v/>
      </c>
      <c r="V448" s="33" t="str">
        <f>_xlfn.XLOOKUP(Tabel1[[#This Row],[NLSfB]],OpnameTabel[NL-SfB],OpnameTabel[Kenmerkvraag 7],"",0,1)&amp;""</f>
        <v/>
      </c>
      <c r="X448" s="33" t="str">
        <f>_xlfn.XLOOKUP(Tabel1[[#This Row],[NLSfB]],OpnameTabel[NL-SfB],OpnameTabel[Kenmerkvraag 8],"",0,1)&amp;""</f>
        <v/>
      </c>
      <c r="Z448" s="33" t="str">
        <f>_xlfn.XLOOKUP(Tabel1[[#This Row],[NLSfB]],OpnameTabel[NL-SfB],OpnameTabel[Kenmerkvraag 9],"",0,1)&amp;""</f>
        <v/>
      </c>
      <c r="AB448" s="33" t="str">
        <f>_xlfn.XLOOKUP(Tabel1[[#This Row],[NLSfB]],OpnameTabel[NL-SfB],OpnameTabel[Kenmerkvraag 10],"",0,1)&amp;""</f>
        <v/>
      </c>
      <c r="AD448" s="120" t="str">
        <f>_xlfn.XLOOKUP(Tabel1[[#This Row],[NLSfB]],OpnameTabel[NL-SfB],OpnameTabel[PPO1],"",0,1)&amp;""</f>
        <v>WTR030-A</v>
      </c>
      <c r="AE448" s="112">
        <f>IF((LEN(Tabel1[[#This Row],[PPO code 1]])&lt;1),"",_xlfn.XLOOKUP(Tabel1[[#This Row],[PPO code 1]],Activiteitenoverzicht[PO - code],Activiteitenoverzicht[Jaar- freq],0))</f>
        <v>1</v>
      </c>
      <c r="AF448" s="121"/>
      <c r="AG448" s="122" t="str">
        <f>_xlfn.XLOOKUP(Tabel1[[#This Row],[NLSfB]],OpnameTabel[NL-SfB],OpnameTabel[PPO2],"",0,1)&amp;""</f>
        <v/>
      </c>
      <c r="AH448" s="111" t="str">
        <f>IF((LEN(Tabel1[[#This Row],[PPO code 2]])&lt;1),"",_xlfn.XLOOKUP(Tabel1[[#This Row],[PPO code 2]],Activiteitenoverzicht[PO - code],Activiteitenoverzicht[Jaar- freq],0))</f>
        <v/>
      </c>
      <c r="AI448" s="121"/>
      <c r="AJ448" s="122" t="str">
        <f>_xlfn.XLOOKUP(Tabel1[[#This Row],[NLSfB]],OpnameTabel[NL-SfB],OpnameTabel[PPO3],"",0,1)&amp;""</f>
        <v/>
      </c>
      <c r="AK448" s="111" t="str">
        <f>IF((LEN(Tabel1[[#This Row],[PPO code 3]])&lt;1),"",_xlfn.XLOOKUP(Tabel1[[#This Row],[PPO code 3]],Activiteitenoverzicht[PO - code],Activiteitenoverzicht[Jaar- freq],0))</f>
        <v/>
      </c>
      <c r="AL448" s="121"/>
      <c r="AM448" s="122" t="str">
        <f>_xlfn.XLOOKUP(Tabel1[[#This Row],[NLSfB]],OpnameTabel[NL-SfB],OpnameTabel[PPO4],"",0,1)&amp;""</f>
        <v/>
      </c>
      <c r="AN448" s="111" t="str">
        <f>IF((LEN(Tabel1[[#This Row],[PPO code 4]])&lt;1),"",_xlfn.XLOOKUP(Tabel1[[#This Row],[PPO code 4]],Activiteitenoverzicht[PO - code],Activiteitenoverzicht[Jaar- freq],0))</f>
        <v/>
      </c>
      <c r="AO448" s="121"/>
      <c r="AP448" s="123">
        <f>IF(ISNUMBER(Tabel1[[#This Row],[Freq 1]]),Tabel1[[#This Row],[Freq 1]]*Tabel1[[#This Row],[Prijs 1]],0)</f>
        <v>0</v>
      </c>
      <c r="AQ448" s="124">
        <f>IF(ISNUMBER(Tabel1[[#This Row],[Freq 2]]),Tabel1[[#This Row],[Freq 2]]*Tabel1[[#This Row],[Prijs 2]],0)</f>
        <v>0</v>
      </c>
      <c r="AR448" s="124">
        <f>IF(ISNUMBER(Tabel1[[#This Row],[Freq 3]]),Tabel1[[#This Row],[Freq 3]]*Tabel1[[#This Row],[Prijs 3]],0)</f>
        <v>0</v>
      </c>
      <c r="AS448" s="124">
        <f>IF(ISNUMBER(Tabel1[[#This Row],[Freq 4]]),Tabel1[[#This Row],[Freq 4]]*Tabel1[[#This Row],[Prijs 4]],0)</f>
        <v>0</v>
      </c>
      <c r="AT448" s="125">
        <f>SUM(Tabel1[[#This Row],[Totaal 1]:[Totaal 4]])</f>
        <v>0</v>
      </c>
    </row>
    <row r="449" spans="1:46" ht="14.25" customHeight="1" x14ac:dyDescent="0.2">
      <c r="A449" s="32">
        <v>7</v>
      </c>
      <c r="B449" s="32" t="s">
        <v>923</v>
      </c>
      <c r="C449" s="111" t="s">
        <v>924</v>
      </c>
      <c r="D449" s="32" t="s">
        <v>70</v>
      </c>
      <c r="E449" s="32">
        <f t="shared" si="1"/>
        <v>3310</v>
      </c>
      <c r="F449" s="32" t="s">
        <v>987</v>
      </c>
      <c r="G449" s="32" t="s">
        <v>122</v>
      </c>
      <c r="H449" s="112" t="str">
        <f>_xlfn.XLOOKUP(Tabel1[[#This Row],[NLSfB]],OpnameTabel[NL-SfB],OpnameTabel[Omschrijving],"",0,1)</f>
        <v>(Hoofd)verdeelinrichting (groepenkast)</v>
      </c>
      <c r="I449" s="32" t="str">
        <f>_xlfn.XLOOKUP(Tabel1[[#This Row],[NLSfB]],OpnameTabel[NL-SfB],OpnameTabel[Categorie],"",0,1)</f>
        <v>Centrale elektrotechnische voorzieningen</v>
      </c>
      <c r="J449" s="32" t="s">
        <v>107</v>
      </c>
      <c r="L449" s="32">
        <v>1</v>
      </c>
      <c r="M449" s="32">
        <v>1988</v>
      </c>
      <c r="N449" s="32" t="s">
        <v>985</v>
      </c>
      <c r="O449" s="32" t="s">
        <v>438</v>
      </c>
      <c r="P449" s="32" t="str">
        <f>_xlfn.XLOOKUP(Tabel1[[#This Row],[NLSfB]],OpnameTabel[NL-SfB],OpnameTabel[Kenmerkvraag 4],"",0,1)&amp;""</f>
        <v>Inom [A]</v>
      </c>
      <c r="Q449" s="33">
        <v>40</v>
      </c>
      <c r="R449" s="33" t="str">
        <f>_xlfn.XLOOKUP(Tabel1[[#This Row],[NLSfB]],OpnameTabel[NL-SfB],OpnameTabel[Kenmerkvraag 5],"",0,1)&amp;""</f>
        <v>Lichtgroepen [stuks]</v>
      </c>
      <c r="S449" s="33">
        <v>5</v>
      </c>
      <c r="T449" s="33" t="str">
        <f>_xlfn.XLOOKUP(Tabel1[[#This Row],[NLSfB]],OpnameTabel[NL-SfB],OpnameTabel[Kenmerkvraag 6],"",0,1)&amp;""</f>
        <v>Krachtgroepen [stuks]</v>
      </c>
      <c r="U449" s="33">
        <v>1</v>
      </c>
      <c r="V449" s="33" t="str">
        <f>_xlfn.XLOOKUP(Tabel1[[#This Row],[NLSfB]],OpnameTabel[NL-SfB],OpnameTabel[Kenmerkvraag 7],"",0,1)&amp;""</f>
        <v>Groepen acht. aardlek [stuks]</v>
      </c>
      <c r="W449" s="33">
        <v>4</v>
      </c>
      <c r="X449" s="33" t="str">
        <f>_xlfn.XLOOKUP(Tabel1[[#This Row],[NLSfB]],OpnameTabel[NL-SfB],OpnameTabel[Kenmerkvraag 8],"",0,1)&amp;""</f>
        <v>Overspanningsbeveiliging</v>
      </c>
      <c r="Y449" s="33" t="s">
        <v>77</v>
      </c>
      <c r="Z449" s="33" t="str">
        <f>_xlfn.XLOOKUP(Tabel1[[#This Row],[NLSfB]],OpnameTabel[NL-SfB],OpnameTabel[Kenmerkvraag 9],"",0,1)&amp;""</f>
        <v/>
      </c>
      <c r="AB449" s="33" t="str">
        <f>_xlfn.XLOOKUP(Tabel1[[#This Row],[NLSfB]],OpnameTabel[NL-SfB],OpnameTabel[Kenmerkvraag 10],"",0,1)&amp;""</f>
        <v/>
      </c>
      <c r="AD449" s="120" t="str">
        <f>_xlfn.XLOOKUP(Tabel1[[#This Row],[NLSfB]],OpnameTabel[NL-SfB],OpnameTabel[PPO1],"",0,1)&amp;""</f>
        <v>E030-A</v>
      </c>
      <c r="AE449" s="112">
        <f>IF((LEN(Tabel1[[#This Row],[PPO code 1]])&lt;1),"",_xlfn.XLOOKUP(Tabel1[[#This Row],[PPO code 1]],Activiteitenoverzicht[PO - code],Activiteitenoverzicht[Jaar- freq],0))</f>
        <v>0.2</v>
      </c>
      <c r="AF449" s="121"/>
      <c r="AG449" s="122" t="str">
        <f>_xlfn.XLOOKUP(Tabel1[[#This Row],[NLSfB]],OpnameTabel[NL-SfB],OpnameTabel[PPO2],"",0,1)&amp;""</f>
        <v>E160-A</v>
      </c>
      <c r="AH449" s="111">
        <f>IF((LEN(Tabel1[[#This Row],[PPO code 2]])&lt;1),"",_xlfn.XLOOKUP(Tabel1[[#This Row],[PPO code 2]],Activiteitenoverzicht[PO - code],Activiteitenoverzicht[Jaar- freq],0))</f>
        <v>1</v>
      </c>
      <c r="AI449" s="121"/>
      <c r="AJ449" s="122" t="str">
        <f>_xlfn.XLOOKUP(Tabel1[[#This Row],[NLSfB]],OpnameTabel[NL-SfB],OpnameTabel[PPO3],"",0,1)&amp;""</f>
        <v>E170-A</v>
      </c>
      <c r="AK449" s="111">
        <f>IF((LEN(Tabel1[[#This Row],[PPO code 3]])&lt;1),"",_xlfn.XLOOKUP(Tabel1[[#This Row],[PPO code 3]],Activiteitenoverzicht[PO - code],Activiteitenoverzicht[Jaar- freq],0))</f>
        <v>1</v>
      </c>
      <c r="AL449" s="121"/>
      <c r="AM449" s="122" t="str">
        <f>_xlfn.XLOOKUP(Tabel1[[#This Row],[NLSfB]],OpnameTabel[NL-SfB],OpnameTabel[PPO4],"",0,1)&amp;""</f>
        <v/>
      </c>
      <c r="AN449" s="111" t="str">
        <f>IF((LEN(Tabel1[[#This Row],[PPO code 4]])&lt;1),"",_xlfn.XLOOKUP(Tabel1[[#This Row],[PPO code 4]],Activiteitenoverzicht[PO - code],Activiteitenoverzicht[Jaar- freq],0))</f>
        <v/>
      </c>
      <c r="AO449" s="121"/>
      <c r="AP449" s="123">
        <f>IF(ISNUMBER(Tabel1[[#This Row],[Freq 1]]),Tabel1[[#This Row],[Freq 1]]*Tabel1[[#This Row],[Prijs 1]],0)</f>
        <v>0</v>
      </c>
      <c r="AQ449" s="124">
        <f>IF(ISNUMBER(Tabel1[[#This Row],[Freq 2]]),Tabel1[[#This Row],[Freq 2]]*Tabel1[[#This Row],[Prijs 2]],0)</f>
        <v>0</v>
      </c>
      <c r="AR449" s="124">
        <f>IF(ISNUMBER(Tabel1[[#This Row],[Freq 3]]),Tabel1[[#This Row],[Freq 3]]*Tabel1[[#This Row],[Prijs 3]],0)</f>
        <v>0</v>
      </c>
      <c r="AS449" s="124">
        <f>IF(ISNUMBER(Tabel1[[#This Row],[Freq 4]]),Tabel1[[#This Row],[Freq 4]]*Tabel1[[#This Row],[Prijs 4]],0)</f>
        <v>0</v>
      </c>
      <c r="AT449" s="125">
        <f>SUM(Tabel1[[#This Row],[Totaal 1]:[Totaal 4]])</f>
        <v>0</v>
      </c>
    </row>
    <row r="450" spans="1:46" ht="14.25" customHeight="1" x14ac:dyDescent="0.2">
      <c r="A450" s="32">
        <v>7</v>
      </c>
      <c r="B450" s="32" t="s">
        <v>923</v>
      </c>
      <c r="C450" s="111" t="s">
        <v>924</v>
      </c>
      <c r="D450" s="32" t="s">
        <v>70</v>
      </c>
      <c r="E450" s="32">
        <f t="shared" si="1"/>
        <v>3310</v>
      </c>
      <c r="F450" s="32" t="s">
        <v>988</v>
      </c>
      <c r="G450" s="32" t="s">
        <v>122</v>
      </c>
      <c r="H450" s="112" t="str">
        <f>_xlfn.XLOOKUP(Tabel1[[#This Row],[NLSfB]],OpnameTabel[NL-SfB],OpnameTabel[Omschrijving],"",0,1)</f>
        <v>(Hoofd)verdeelinrichting (groepenkast)</v>
      </c>
      <c r="I450" s="32" t="str">
        <f>_xlfn.XLOOKUP(Tabel1[[#This Row],[NLSfB]],OpnameTabel[NL-SfB],OpnameTabel[Categorie],"",0,1)</f>
        <v>Centrale elektrotechnische voorzieningen</v>
      </c>
      <c r="J450" s="32" t="s">
        <v>107</v>
      </c>
      <c r="L450" s="32">
        <v>1</v>
      </c>
      <c r="M450" s="32">
        <v>1980</v>
      </c>
      <c r="N450" s="32" t="s">
        <v>985</v>
      </c>
      <c r="O450" s="32" t="s">
        <v>989</v>
      </c>
      <c r="P450" s="32" t="str">
        <f>_xlfn.XLOOKUP(Tabel1[[#This Row],[NLSfB]],OpnameTabel[NL-SfB],OpnameTabel[Kenmerkvraag 4],"",0,1)&amp;""</f>
        <v>Inom [A]</v>
      </c>
      <c r="Q450" s="33">
        <v>63</v>
      </c>
      <c r="R450" s="33" t="str">
        <f>_xlfn.XLOOKUP(Tabel1[[#This Row],[NLSfB]],OpnameTabel[NL-SfB],OpnameTabel[Kenmerkvraag 5],"",0,1)&amp;""</f>
        <v>Lichtgroepen [stuks]</v>
      </c>
      <c r="S450" s="33">
        <v>14</v>
      </c>
      <c r="T450" s="33" t="str">
        <f>_xlfn.XLOOKUP(Tabel1[[#This Row],[NLSfB]],OpnameTabel[NL-SfB],OpnameTabel[Kenmerkvraag 6],"",0,1)&amp;""</f>
        <v>Krachtgroepen [stuks]</v>
      </c>
      <c r="U450" s="33">
        <v>3</v>
      </c>
      <c r="V450" s="33" t="str">
        <f>_xlfn.XLOOKUP(Tabel1[[#This Row],[NLSfB]],OpnameTabel[NL-SfB],OpnameTabel[Kenmerkvraag 7],"",0,1)&amp;""</f>
        <v>Groepen acht. aardlek [stuks]</v>
      </c>
      <c r="W450" s="33">
        <v>10</v>
      </c>
      <c r="X450" s="33" t="str">
        <f>_xlfn.XLOOKUP(Tabel1[[#This Row],[NLSfB]],OpnameTabel[NL-SfB],OpnameTabel[Kenmerkvraag 8],"",0,1)&amp;""</f>
        <v>Overspanningsbeveiliging</v>
      </c>
      <c r="Y450" s="33" t="s">
        <v>77</v>
      </c>
      <c r="Z450" s="33" t="str">
        <f>_xlfn.XLOOKUP(Tabel1[[#This Row],[NLSfB]],OpnameTabel[NL-SfB],OpnameTabel[Kenmerkvraag 9],"",0,1)&amp;""</f>
        <v/>
      </c>
      <c r="AB450" s="33" t="str">
        <f>_xlfn.XLOOKUP(Tabel1[[#This Row],[NLSfB]],OpnameTabel[NL-SfB],OpnameTabel[Kenmerkvraag 10],"",0,1)&amp;""</f>
        <v/>
      </c>
      <c r="AD450" s="120" t="str">
        <f>_xlfn.XLOOKUP(Tabel1[[#This Row],[NLSfB]],OpnameTabel[NL-SfB],OpnameTabel[PPO1],"",0,1)&amp;""</f>
        <v>E030-A</v>
      </c>
      <c r="AE450" s="112">
        <f>IF((LEN(Tabel1[[#This Row],[PPO code 1]])&lt;1),"",_xlfn.XLOOKUP(Tabel1[[#This Row],[PPO code 1]],Activiteitenoverzicht[PO - code],Activiteitenoverzicht[Jaar- freq],0))</f>
        <v>0.2</v>
      </c>
      <c r="AF450" s="121"/>
      <c r="AG450" s="122" t="str">
        <f>_xlfn.XLOOKUP(Tabel1[[#This Row],[NLSfB]],OpnameTabel[NL-SfB],OpnameTabel[PPO2],"",0,1)&amp;""</f>
        <v>E160-A</v>
      </c>
      <c r="AH450" s="111">
        <f>IF((LEN(Tabel1[[#This Row],[PPO code 2]])&lt;1),"",_xlfn.XLOOKUP(Tabel1[[#This Row],[PPO code 2]],Activiteitenoverzicht[PO - code],Activiteitenoverzicht[Jaar- freq],0))</f>
        <v>1</v>
      </c>
      <c r="AI450" s="121"/>
      <c r="AJ450" s="122" t="str">
        <f>_xlfn.XLOOKUP(Tabel1[[#This Row],[NLSfB]],OpnameTabel[NL-SfB],OpnameTabel[PPO3],"",0,1)&amp;""</f>
        <v>E170-A</v>
      </c>
      <c r="AK450" s="111">
        <f>IF((LEN(Tabel1[[#This Row],[PPO code 3]])&lt;1),"",_xlfn.XLOOKUP(Tabel1[[#This Row],[PPO code 3]],Activiteitenoverzicht[PO - code],Activiteitenoverzicht[Jaar- freq],0))</f>
        <v>1</v>
      </c>
      <c r="AL450" s="121"/>
      <c r="AM450" s="122" t="str">
        <f>_xlfn.XLOOKUP(Tabel1[[#This Row],[NLSfB]],OpnameTabel[NL-SfB],OpnameTabel[PPO4],"",0,1)&amp;""</f>
        <v/>
      </c>
      <c r="AN450" s="111" t="str">
        <f>IF((LEN(Tabel1[[#This Row],[PPO code 4]])&lt;1),"",_xlfn.XLOOKUP(Tabel1[[#This Row],[PPO code 4]],Activiteitenoverzicht[PO - code],Activiteitenoverzicht[Jaar- freq],0))</f>
        <v/>
      </c>
      <c r="AO450" s="121"/>
      <c r="AP450" s="123">
        <f>IF(ISNUMBER(Tabel1[[#This Row],[Freq 1]]),Tabel1[[#This Row],[Freq 1]]*Tabel1[[#This Row],[Prijs 1]],0)</f>
        <v>0</v>
      </c>
      <c r="AQ450" s="124">
        <f>IF(ISNUMBER(Tabel1[[#This Row],[Freq 2]]),Tabel1[[#This Row],[Freq 2]]*Tabel1[[#This Row],[Prijs 2]],0)</f>
        <v>0</v>
      </c>
      <c r="AR450" s="124">
        <f>IF(ISNUMBER(Tabel1[[#This Row],[Freq 3]]),Tabel1[[#This Row],[Freq 3]]*Tabel1[[#This Row],[Prijs 3]],0)</f>
        <v>0</v>
      </c>
      <c r="AS450" s="124">
        <f>IF(ISNUMBER(Tabel1[[#This Row],[Freq 4]]),Tabel1[[#This Row],[Freq 4]]*Tabel1[[#This Row],[Prijs 4]],0)</f>
        <v>0</v>
      </c>
      <c r="AT450" s="125">
        <f>SUM(Tabel1[[#This Row],[Totaal 1]:[Totaal 4]])</f>
        <v>0</v>
      </c>
    </row>
    <row r="451" spans="1:46" ht="14.25" customHeight="1" x14ac:dyDescent="0.2">
      <c r="A451" s="32">
        <v>7</v>
      </c>
      <c r="B451" s="32" t="s">
        <v>923</v>
      </c>
      <c r="C451" s="111" t="s">
        <v>924</v>
      </c>
      <c r="D451" s="32" t="s">
        <v>70</v>
      </c>
      <c r="E451" s="32">
        <f t="shared" si="1"/>
        <v>3310</v>
      </c>
      <c r="F451" s="32" t="s">
        <v>990</v>
      </c>
      <c r="G451" s="32" t="s">
        <v>122</v>
      </c>
      <c r="H451" s="112" t="str">
        <f>_xlfn.XLOOKUP(Tabel1[[#This Row],[NLSfB]],OpnameTabel[NL-SfB],OpnameTabel[Omschrijving],"",0,1)</f>
        <v>(Hoofd)verdeelinrichting (groepenkast)</v>
      </c>
      <c r="I451" s="32" t="str">
        <f>_xlfn.XLOOKUP(Tabel1[[#This Row],[NLSfB]],OpnameTabel[NL-SfB],OpnameTabel[Categorie],"",0,1)</f>
        <v>Centrale elektrotechnische voorzieningen</v>
      </c>
      <c r="J451" s="32" t="s">
        <v>107</v>
      </c>
      <c r="K451" s="32" t="s">
        <v>991</v>
      </c>
      <c r="L451" s="32">
        <v>1</v>
      </c>
      <c r="M451" s="32">
        <v>1980</v>
      </c>
      <c r="N451" s="32" t="s">
        <v>985</v>
      </c>
      <c r="O451" s="32" t="s">
        <v>159</v>
      </c>
      <c r="P451" s="32" t="str">
        <f>_xlfn.XLOOKUP(Tabel1[[#This Row],[NLSfB]],OpnameTabel[NL-SfB],OpnameTabel[Kenmerkvraag 4],"",0,1)&amp;""</f>
        <v>Inom [A]</v>
      </c>
      <c r="Q451" s="33">
        <v>40</v>
      </c>
      <c r="R451" s="33" t="str">
        <f>_xlfn.XLOOKUP(Tabel1[[#This Row],[NLSfB]],OpnameTabel[NL-SfB],OpnameTabel[Kenmerkvraag 5],"",0,1)&amp;""</f>
        <v>Lichtgroepen [stuks]</v>
      </c>
      <c r="S451" s="33">
        <v>6</v>
      </c>
      <c r="T451" s="33" t="str">
        <f>_xlfn.XLOOKUP(Tabel1[[#This Row],[NLSfB]],OpnameTabel[NL-SfB],OpnameTabel[Kenmerkvraag 6],"",0,1)&amp;""</f>
        <v>Krachtgroepen [stuks]</v>
      </c>
      <c r="U451" s="33" t="s">
        <v>77</v>
      </c>
      <c r="V451" s="33" t="str">
        <f>_xlfn.XLOOKUP(Tabel1[[#This Row],[NLSfB]],OpnameTabel[NL-SfB],OpnameTabel[Kenmerkvraag 7],"",0,1)&amp;""</f>
        <v>Groepen acht. aardlek [stuks]</v>
      </c>
      <c r="W451" s="33" t="s">
        <v>77</v>
      </c>
      <c r="X451" s="33" t="str">
        <f>_xlfn.XLOOKUP(Tabel1[[#This Row],[NLSfB]],OpnameTabel[NL-SfB],OpnameTabel[Kenmerkvraag 8],"",0,1)&amp;""</f>
        <v>Overspanningsbeveiliging</v>
      </c>
      <c r="Y451" s="33" t="s">
        <v>77</v>
      </c>
      <c r="Z451" s="33" t="str">
        <f>_xlfn.XLOOKUP(Tabel1[[#This Row],[NLSfB]],OpnameTabel[NL-SfB],OpnameTabel[Kenmerkvraag 9],"",0,1)&amp;""</f>
        <v/>
      </c>
      <c r="AB451" s="33" t="str">
        <f>_xlfn.XLOOKUP(Tabel1[[#This Row],[NLSfB]],OpnameTabel[NL-SfB],OpnameTabel[Kenmerkvraag 10],"",0,1)&amp;""</f>
        <v/>
      </c>
      <c r="AD451" s="120" t="str">
        <f>_xlfn.XLOOKUP(Tabel1[[#This Row],[NLSfB]],OpnameTabel[NL-SfB],OpnameTabel[PPO1],"",0,1)&amp;""</f>
        <v>E030-A</v>
      </c>
      <c r="AE451" s="112">
        <f>IF((LEN(Tabel1[[#This Row],[PPO code 1]])&lt;1),"",_xlfn.XLOOKUP(Tabel1[[#This Row],[PPO code 1]],Activiteitenoverzicht[PO - code],Activiteitenoverzicht[Jaar- freq],0))</f>
        <v>0.2</v>
      </c>
      <c r="AF451" s="121"/>
      <c r="AG451" s="122" t="str">
        <f>_xlfn.XLOOKUP(Tabel1[[#This Row],[NLSfB]],OpnameTabel[NL-SfB],OpnameTabel[PPO2],"",0,1)&amp;""</f>
        <v>E160-A</v>
      </c>
      <c r="AH451" s="111">
        <f>IF((LEN(Tabel1[[#This Row],[PPO code 2]])&lt;1),"",_xlfn.XLOOKUP(Tabel1[[#This Row],[PPO code 2]],Activiteitenoverzicht[PO - code],Activiteitenoverzicht[Jaar- freq],0))</f>
        <v>1</v>
      </c>
      <c r="AI451" s="121"/>
      <c r="AJ451" s="122" t="str">
        <f>_xlfn.XLOOKUP(Tabel1[[#This Row],[NLSfB]],OpnameTabel[NL-SfB],OpnameTabel[PPO3],"",0,1)&amp;""</f>
        <v>E170-A</v>
      </c>
      <c r="AK451" s="111">
        <f>IF((LEN(Tabel1[[#This Row],[PPO code 3]])&lt;1),"",_xlfn.XLOOKUP(Tabel1[[#This Row],[PPO code 3]],Activiteitenoverzicht[PO - code],Activiteitenoverzicht[Jaar- freq],0))</f>
        <v>1</v>
      </c>
      <c r="AL451" s="121"/>
      <c r="AM451" s="122" t="str">
        <f>_xlfn.XLOOKUP(Tabel1[[#This Row],[NLSfB]],OpnameTabel[NL-SfB],OpnameTabel[PPO4],"",0,1)&amp;""</f>
        <v/>
      </c>
      <c r="AN451" s="111" t="str">
        <f>IF((LEN(Tabel1[[#This Row],[PPO code 4]])&lt;1),"",_xlfn.XLOOKUP(Tabel1[[#This Row],[PPO code 4]],Activiteitenoverzicht[PO - code],Activiteitenoverzicht[Jaar- freq],0))</f>
        <v/>
      </c>
      <c r="AO451" s="121"/>
      <c r="AP451" s="123">
        <f>IF(ISNUMBER(Tabel1[[#This Row],[Freq 1]]),Tabel1[[#This Row],[Freq 1]]*Tabel1[[#This Row],[Prijs 1]],0)</f>
        <v>0</v>
      </c>
      <c r="AQ451" s="124">
        <f>IF(ISNUMBER(Tabel1[[#This Row],[Freq 2]]),Tabel1[[#This Row],[Freq 2]]*Tabel1[[#This Row],[Prijs 2]],0)</f>
        <v>0</v>
      </c>
      <c r="AR451" s="124">
        <f>IF(ISNUMBER(Tabel1[[#This Row],[Freq 3]]),Tabel1[[#This Row],[Freq 3]]*Tabel1[[#This Row],[Prijs 3]],0)</f>
        <v>0</v>
      </c>
      <c r="AS451" s="124">
        <f>IF(ISNUMBER(Tabel1[[#This Row],[Freq 4]]),Tabel1[[#This Row],[Freq 4]]*Tabel1[[#This Row],[Prijs 4]],0)</f>
        <v>0</v>
      </c>
      <c r="AT451" s="125">
        <f>SUM(Tabel1[[#This Row],[Totaal 1]:[Totaal 4]])</f>
        <v>0</v>
      </c>
    </row>
    <row r="452" spans="1:46" ht="14.25" customHeight="1" x14ac:dyDescent="0.2">
      <c r="A452" s="32">
        <v>7</v>
      </c>
      <c r="B452" s="32" t="s">
        <v>923</v>
      </c>
      <c r="C452" s="111" t="s">
        <v>924</v>
      </c>
      <c r="D452" s="32" t="s">
        <v>70</v>
      </c>
      <c r="E452" s="32">
        <f t="shared" si="1"/>
        <v>3310</v>
      </c>
      <c r="F452" s="32" t="s">
        <v>992</v>
      </c>
      <c r="G452" s="32" t="s">
        <v>122</v>
      </c>
      <c r="H452" s="112" t="str">
        <f>_xlfn.XLOOKUP(Tabel1[[#This Row],[NLSfB]],OpnameTabel[NL-SfB],OpnameTabel[Omschrijving],"",0,1)</f>
        <v>(Hoofd)verdeelinrichting (groepenkast)</v>
      </c>
      <c r="I452" s="32" t="str">
        <f>_xlfn.XLOOKUP(Tabel1[[#This Row],[NLSfB]],OpnameTabel[NL-SfB],OpnameTabel[Categorie],"",0,1)</f>
        <v>Centrale elektrotechnische voorzieningen</v>
      </c>
      <c r="J452" s="32" t="s">
        <v>107</v>
      </c>
      <c r="K452" s="32" t="s">
        <v>993</v>
      </c>
      <c r="L452" s="32">
        <v>1</v>
      </c>
      <c r="M452" s="32" t="s">
        <v>77</v>
      </c>
      <c r="N452" s="32" t="s">
        <v>77</v>
      </c>
      <c r="O452" s="32" t="s">
        <v>77</v>
      </c>
      <c r="P452" s="32" t="str">
        <f>_xlfn.XLOOKUP(Tabel1[[#This Row],[NLSfB]],OpnameTabel[NL-SfB],OpnameTabel[Kenmerkvraag 4],"",0,1)&amp;""</f>
        <v>Inom [A]</v>
      </c>
      <c r="Q452" s="33" t="s">
        <v>77</v>
      </c>
      <c r="R452" s="33" t="str">
        <f>_xlfn.XLOOKUP(Tabel1[[#This Row],[NLSfB]],OpnameTabel[NL-SfB],OpnameTabel[Kenmerkvraag 5],"",0,1)&amp;""</f>
        <v>Lichtgroepen [stuks]</v>
      </c>
      <c r="S452" s="33" t="s">
        <v>77</v>
      </c>
      <c r="T452" s="33" t="str">
        <f>_xlfn.XLOOKUP(Tabel1[[#This Row],[NLSfB]],OpnameTabel[NL-SfB],OpnameTabel[Kenmerkvraag 6],"",0,1)&amp;""</f>
        <v>Krachtgroepen [stuks]</v>
      </c>
      <c r="U452" s="33" t="s">
        <v>77</v>
      </c>
      <c r="V452" s="33" t="str">
        <f>_xlfn.XLOOKUP(Tabel1[[#This Row],[NLSfB]],OpnameTabel[NL-SfB],OpnameTabel[Kenmerkvraag 7],"",0,1)&amp;""</f>
        <v>Groepen acht. aardlek [stuks]</v>
      </c>
      <c r="W452" s="33" t="s">
        <v>77</v>
      </c>
      <c r="X452" s="33" t="str">
        <f>_xlfn.XLOOKUP(Tabel1[[#This Row],[NLSfB]],OpnameTabel[NL-SfB],OpnameTabel[Kenmerkvraag 8],"",0,1)&amp;""</f>
        <v>Overspanningsbeveiliging</v>
      </c>
      <c r="Y452" s="33" t="s">
        <v>77</v>
      </c>
      <c r="Z452" s="33" t="str">
        <f>_xlfn.XLOOKUP(Tabel1[[#This Row],[NLSfB]],OpnameTabel[NL-SfB],OpnameTabel[Kenmerkvraag 9],"",0,1)&amp;""</f>
        <v/>
      </c>
      <c r="AB452" s="33" t="str">
        <f>_xlfn.XLOOKUP(Tabel1[[#This Row],[NLSfB]],OpnameTabel[NL-SfB],OpnameTabel[Kenmerkvraag 10],"",0,1)&amp;""</f>
        <v/>
      </c>
      <c r="AD452" s="120" t="str">
        <f>_xlfn.XLOOKUP(Tabel1[[#This Row],[NLSfB]],OpnameTabel[NL-SfB],OpnameTabel[PPO1],"",0,1)&amp;""</f>
        <v>E030-A</v>
      </c>
      <c r="AE452" s="112">
        <f>IF((LEN(Tabel1[[#This Row],[PPO code 1]])&lt;1),"",_xlfn.XLOOKUP(Tabel1[[#This Row],[PPO code 1]],Activiteitenoverzicht[PO - code],Activiteitenoverzicht[Jaar- freq],0))</f>
        <v>0.2</v>
      </c>
      <c r="AF452" s="121"/>
      <c r="AG452" s="122" t="str">
        <f>_xlfn.XLOOKUP(Tabel1[[#This Row],[NLSfB]],OpnameTabel[NL-SfB],OpnameTabel[PPO2],"",0,1)&amp;""</f>
        <v>E160-A</v>
      </c>
      <c r="AH452" s="111">
        <f>IF((LEN(Tabel1[[#This Row],[PPO code 2]])&lt;1),"",_xlfn.XLOOKUP(Tabel1[[#This Row],[PPO code 2]],Activiteitenoverzicht[PO - code],Activiteitenoverzicht[Jaar- freq],0))</f>
        <v>1</v>
      </c>
      <c r="AI452" s="121"/>
      <c r="AJ452" s="122" t="str">
        <f>_xlfn.XLOOKUP(Tabel1[[#This Row],[NLSfB]],OpnameTabel[NL-SfB],OpnameTabel[PPO3],"",0,1)&amp;""</f>
        <v>E170-A</v>
      </c>
      <c r="AK452" s="111">
        <f>IF((LEN(Tabel1[[#This Row],[PPO code 3]])&lt;1),"",_xlfn.XLOOKUP(Tabel1[[#This Row],[PPO code 3]],Activiteitenoverzicht[PO - code],Activiteitenoverzicht[Jaar- freq],0))</f>
        <v>1</v>
      </c>
      <c r="AL452" s="121"/>
      <c r="AM452" s="122" t="str">
        <f>_xlfn.XLOOKUP(Tabel1[[#This Row],[NLSfB]],OpnameTabel[NL-SfB],OpnameTabel[PPO4],"",0,1)&amp;""</f>
        <v/>
      </c>
      <c r="AN452" s="111" t="str">
        <f>IF((LEN(Tabel1[[#This Row],[PPO code 4]])&lt;1),"",_xlfn.XLOOKUP(Tabel1[[#This Row],[PPO code 4]],Activiteitenoverzicht[PO - code],Activiteitenoverzicht[Jaar- freq],0))</f>
        <v/>
      </c>
      <c r="AO452" s="121"/>
      <c r="AP452" s="123">
        <f>IF(ISNUMBER(Tabel1[[#This Row],[Freq 1]]),Tabel1[[#This Row],[Freq 1]]*Tabel1[[#This Row],[Prijs 1]],0)</f>
        <v>0</v>
      </c>
      <c r="AQ452" s="124">
        <f>IF(ISNUMBER(Tabel1[[#This Row],[Freq 2]]),Tabel1[[#This Row],[Freq 2]]*Tabel1[[#This Row],[Prijs 2]],0)</f>
        <v>0</v>
      </c>
      <c r="AR452" s="124">
        <f>IF(ISNUMBER(Tabel1[[#This Row],[Freq 3]]),Tabel1[[#This Row],[Freq 3]]*Tabel1[[#This Row],[Prijs 3]],0)</f>
        <v>0</v>
      </c>
      <c r="AS452" s="124">
        <f>IF(ISNUMBER(Tabel1[[#This Row],[Freq 4]]),Tabel1[[#This Row],[Freq 4]]*Tabel1[[#This Row],[Prijs 4]],0)</f>
        <v>0</v>
      </c>
      <c r="AT452" s="125">
        <f>SUM(Tabel1[[#This Row],[Totaal 1]:[Totaal 4]])</f>
        <v>0</v>
      </c>
    </row>
    <row r="453" spans="1:46" ht="14.25" customHeight="1" x14ac:dyDescent="0.2">
      <c r="A453" s="32">
        <v>7</v>
      </c>
      <c r="B453" s="32" t="s">
        <v>923</v>
      </c>
      <c r="C453" s="111" t="s">
        <v>924</v>
      </c>
      <c r="D453" s="32" t="s">
        <v>70</v>
      </c>
      <c r="E453" s="32">
        <f t="shared" si="1"/>
        <v>3310</v>
      </c>
      <c r="F453" s="32" t="s">
        <v>994</v>
      </c>
      <c r="G453" s="32" t="s">
        <v>122</v>
      </c>
      <c r="H453" s="112" t="str">
        <f>_xlfn.XLOOKUP(Tabel1[[#This Row],[NLSfB]],OpnameTabel[NL-SfB],OpnameTabel[Omschrijving],"",0,1)</f>
        <v>(Hoofd)verdeelinrichting (groepenkast)</v>
      </c>
      <c r="I453" s="32" t="str">
        <f>_xlfn.XLOOKUP(Tabel1[[#This Row],[NLSfB]],OpnameTabel[NL-SfB],OpnameTabel[Categorie],"",0,1)</f>
        <v>Centrale elektrotechnische voorzieningen</v>
      </c>
      <c r="J453" s="32" t="s">
        <v>107</v>
      </c>
      <c r="K453" s="32" t="s">
        <v>995</v>
      </c>
      <c r="L453" s="32">
        <v>1</v>
      </c>
      <c r="M453" s="32">
        <v>1980</v>
      </c>
      <c r="N453" s="32" t="s">
        <v>985</v>
      </c>
      <c r="O453" s="32" t="s">
        <v>989</v>
      </c>
      <c r="P453" s="32" t="str">
        <f>_xlfn.XLOOKUP(Tabel1[[#This Row],[NLSfB]],OpnameTabel[NL-SfB],OpnameTabel[Kenmerkvraag 4],"",0,1)&amp;""</f>
        <v>Inom [A]</v>
      </c>
      <c r="Q453" s="33">
        <v>40</v>
      </c>
      <c r="R453" s="33" t="str">
        <f>_xlfn.XLOOKUP(Tabel1[[#This Row],[NLSfB]],OpnameTabel[NL-SfB],OpnameTabel[Kenmerkvraag 5],"",0,1)&amp;""</f>
        <v>Lichtgroepen [stuks]</v>
      </c>
      <c r="S453" s="33">
        <v>8</v>
      </c>
      <c r="T453" s="33" t="str">
        <f>_xlfn.XLOOKUP(Tabel1[[#This Row],[NLSfB]],OpnameTabel[NL-SfB],OpnameTabel[Kenmerkvraag 6],"",0,1)&amp;""</f>
        <v>Krachtgroepen [stuks]</v>
      </c>
      <c r="U453" s="33" t="s">
        <v>77</v>
      </c>
      <c r="V453" s="33" t="str">
        <f>_xlfn.XLOOKUP(Tabel1[[#This Row],[NLSfB]],OpnameTabel[NL-SfB],OpnameTabel[Kenmerkvraag 7],"",0,1)&amp;""</f>
        <v>Groepen acht. aardlek [stuks]</v>
      </c>
      <c r="W453" s="33" t="s">
        <v>77</v>
      </c>
      <c r="X453" s="33" t="str">
        <f>_xlfn.XLOOKUP(Tabel1[[#This Row],[NLSfB]],OpnameTabel[NL-SfB],OpnameTabel[Kenmerkvraag 8],"",0,1)&amp;""</f>
        <v>Overspanningsbeveiliging</v>
      </c>
      <c r="Y453" s="33" t="s">
        <v>77</v>
      </c>
      <c r="Z453" s="33" t="str">
        <f>_xlfn.XLOOKUP(Tabel1[[#This Row],[NLSfB]],OpnameTabel[NL-SfB],OpnameTabel[Kenmerkvraag 9],"",0,1)&amp;""</f>
        <v/>
      </c>
      <c r="AB453" s="33" t="str">
        <f>_xlfn.XLOOKUP(Tabel1[[#This Row],[NLSfB]],OpnameTabel[NL-SfB],OpnameTabel[Kenmerkvraag 10],"",0,1)&amp;""</f>
        <v/>
      </c>
      <c r="AD453" s="120" t="str">
        <f>_xlfn.XLOOKUP(Tabel1[[#This Row],[NLSfB]],OpnameTabel[NL-SfB],OpnameTabel[PPO1],"",0,1)&amp;""</f>
        <v>E030-A</v>
      </c>
      <c r="AE453" s="112">
        <f>IF((LEN(Tabel1[[#This Row],[PPO code 1]])&lt;1),"",_xlfn.XLOOKUP(Tabel1[[#This Row],[PPO code 1]],Activiteitenoverzicht[PO - code],Activiteitenoverzicht[Jaar- freq],0))</f>
        <v>0.2</v>
      </c>
      <c r="AF453" s="121"/>
      <c r="AG453" s="122" t="str">
        <f>_xlfn.XLOOKUP(Tabel1[[#This Row],[NLSfB]],OpnameTabel[NL-SfB],OpnameTabel[PPO2],"",0,1)&amp;""</f>
        <v>E160-A</v>
      </c>
      <c r="AH453" s="111">
        <f>IF((LEN(Tabel1[[#This Row],[PPO code 2]])&lt;1),"",_xlfn.XLOOKUP(Tabel1[[#This Row],[PPO code 2]],Activiteitenoverzicht[PO - code],Activiteitenoverzicht[Jaar- freq],0))</f>
        <v>1</v>
      </c>
      <c r="AI453" s="121"/>
      <c r="AJ453" s="122" t="str">
        <f>_xlfn.XLOOKUP(Tabel1[[#This Row],[NLSfB]],OpnameTabel[NL-SfB],OpnameTabel[PPO3],"",0,1)&amp;""</f>
        <v>E170-A</v>
      </c>
      <c r="AK453" s="111">
        <f>IF((LEN(Tabel1[[#This Row],[PPO code 3]])&lt;1),"",_xlfn.XLOOKUP(Tabel1[[#This Row],[PPO code 3]],Activiteitenoverzicht[PO - code],Activiteitenoverzicht[Jaar- freq],0))</f>
        <v>1</v>
      </c>
      <c r="AL453" s="121"/>
      <c r="AM453" s="122" t="str">
        <f>_xlfn.XLOOKUP(Tabel1[[#This Row],[NLSfB]],OpnameTabel[NL-SfB],OpnameTabel[PPO4],"",0,1)&amp;""</f>
        <v/>
      </c>
      <c r="AN453" s="111" t="str">
        <f>IF((LEN(Tabel1[[#This Row],[PPO code 4]])&lt;1),"",_xlfn.XLOOKUP(Tabel1[[#This Row],[PPO code 4]],Activiteitenoverzicht[PO - code],Activiteitenoverzicht[Jaar- freq],0))</f>
        <v/>
      </c>
      <c r="AO453" s="121"/>
      <c r="AP453" s="123">
        <f>IF(ISNUMBER(Tabel1[[#This Row],[Freq 1]]),Tabel1[[#This Row],[Freq 1]]*Tabel1[[#This Row],[Prijs 1]],0)</f>
        <v>0</v>
      </c>
      <c r="AQ453" s="124">
        <f>IF(ISNUMBER(Tabel1[[#This Row],[Freq 2]]),Tabel1[[#This Row],[Freq 2]]*Tabel1[[#This Row],[Prijs 2]],0)</f>
        <v>0</v>
      </c>
      <c r="AR453" s="124">
        <f>IF(ISNUMBER(Tabel1[[#This Row],[Freq 3]]),Tabel1[[#This Row],[Freq 3]]*Tabel1[[#This Row],[Prijs 3]],0)</f>
        <v>0</v>
      </c>
      <c r="AS453" s="124">
        <f>IF(ISNUMBER(Tabel1[[#This Row],[Freq 4]]),Tabel1[[#This Row],[Freq 4]]*Tabel1[[#This Row],[Prijs 4]],0)</f>
        <v>0</v>
      </c>
      <c r="AT453" s="125">
        <f>SUM(Tabel1[[#This Row],[Totaal 1]:[Totaal 4]])</f>
        <v>0</v>
      </c>
    </row>
    <row r="454" spans="1:46" ht="14.25" customHeight="1" x14ac:dyDescent="0.2">
      <c r="A454" s="32">
        <v>7</v>
      </c>
      <c r="B454" s="32" t="s">
        <v>923</v>
      </c>
      <c r="C454" s="111" t="s">
        <v>924</v>
      </c>
      <c r="D454" s="32" t="s">
        <v>70</v>
      </c>
      <c r="E454" s="32">
        <f t="shared" si="1"/>
        <v>3310</v>
      </c>
      <c r="F454" s="32" t="s">
        <v>996</v>
      </c>
      <c r="G454" s="32" t="s">
        <v>122</v>
      </c>
      <c r="H454" s="112" t="str">
        <f>_xlfn.XLOOKUP(Tabel1[[#This Row],[NLSfB]],OpnameTabel[NL-SfB],OpnameTabel[Omschrijving],"",0,1)</f>
        <v>(Hoofd)verdeelinrichting (groepenkast)</v>
      </c>
      <c r="I454" s="32" t="str">
        <f>_xlfn.XLOOKUP(Tabel1[[#This Row],[NLSfB]],OpnameTabel[NL-SfB],OpnameTabel[Categorie],"",0,1)</f>
        <v>Centrale elektrotechnische voorzieningen</v>
      </c>
      <c r="J454" s="32" t="s">
        <v>104</v>
      </c>
      <c r="K454" s="32" t="s">
        <v>997</v>
      </c>
      <c r="L454" s="32">
        <v>1</v>
      </c>
      <c r="M454" s="32">
        <v>1980</v>
      </c>
      <c r="N454" s="32" t="s">
        <v>985</v>
      </c>
      <c r="O454" s="32" t="s">
        <v>989</v>
      </c>
      <c r="P454" s="32" t="str">
        <f>_xlfn.XLOOKUP(Tabel1[[#This Row],[NLSfB]],OpnameTabel[NL-SfB],OpnameTabel[Kenmerkvraag 4],"",0,1)&amp;""</f>
        <v>Inom [A]</v>
      </c>
      <c r="Q454" s="33">
        <v>40</v>
      </c>
      <c r="R454" s="33" t="str">
        <f>_xlfn.XLOOKUP(Tabel1[[#This Row],[NLSfB]],OpnameTabel[NL-SfB],OpnameTabel[Kenmerkvraag 5],"",0,1)&amp;""</f>
        <v>Lichtgroepen [stuks]</v>
      </c>
      <c r="S454" s="33">
        <v>20</v>
      </c>
      <c r="T454" s="33" t="str">
        <f>_xlfn.XLOOKUP(Tabel1[[#This Row],[NLSfB]],OpnameTabel[NL-SfB],OpnameTabel[Kenmerkvraag 6],"",0,1)&amp;""</f>
        <v>Krachtgroepen [stuks]</v>
      </c>
      <c r="U454" s="33">
        <v>6</v>
      </c>
      <c r="V454" s="33" t="str">
        <f>_xlfn.XLOOKUP(Tabel1[[#This Row],[NLSfB]],OpnameTabel[NL-SfB],OpnameTabel[Kenmerkvraag 7],"",0,1)&amp;""</f>
        <v>Groepen acht. aardlek [stuks]</v>
      </c>
      <c r="W454" s="33" t="s">
        <v>77</v>
      </c>
      <c r="X454" s="33" t="str">
        <f>_xlfn.XLOOKUP(Tabel1[[#This Row],[NLSfB]],OpnameTabel[NL-SfB],OpnameTabel[Kenmerkvraag 8],"",0,1)&amp;""</f>
        <v>Overspanningsbeveiliging</v>
      </c>
      <c r="Y454" s="33" t="s">
        <v>77</v>
      </c>
      <c r="Z454" s="33" t="str">
        <f>_xlfn.XLOOKUP(Tabel1[[#This Row],[NLSfB]],OpnameTabel[NL-SfB],OpnameTabel[Kenmerkvraag 9],"",0,1)&amp;""</f>
        <v/>
      </c>
      <c r="AB454" s="33" t="str">
        <f>_xlfn.XLOOKUP(Tabel1[[#This Row],[NLSfB]],OpnameTabel[NL-SfB],OpnameTabel[Kenmerkvraag 10],"",0,1)&amp;""</f>
        <v/>
      </c>
      <c r="AD454" s="120" t="str">
        <f>_xlfn.XLOOKUP(Tabel1[[#This Row],[NLSfB]],OpnameTabel[NL-SfB],OpnameTabel[PPO1],"",0,1)&amp;""</f>
        <v>E030-A</v>
      </c>
      <c r="AE454" s="112">
        <f>IF((LEN(Tabel1[[#This Row],[PPO code 1]])&lt;1),"",_xlfn.XLOOKUP(Tabel1[[#This Row],[PPO code 1]],Activiteitenoverzicht[PO - code],Activiteitenoverzicht[Jaar- freq],0))</f>
        <v>0.2</v>
      </c>
      <c r="AF454" s="121"/>
      <c r="AG454" s="122" t="str">
        <f>_xlfn.XLOOKUP(Tabel1[[#This Row],[NLSfB]],OpnameTabel[NL-SfB],OpnameTabel[PPO2],"",0,1)&amp;""</f>
        <v>E160-A</v>
      </c>
      <c r="AH454" s="111">
        <f>IF((LEN(Tabel1[[#This Row],[PPO code 2]])&lt;1),"",_xlfn.XLOOKUP(Tabel1[[#This Row],[PPO code 2]],Activiteitenoverzicht[PO - code],Activiteitenoverzicht[Jaar- freq],0))</f>
        <v>1</v>
      </c>
      <c r="AI454" s="121"/>
      <c r="AJ454" s="122" t="str">
        <f>_xlfn.XLOOKUP(Tabel1[[#This Row],[NLSfB]],OpnameTabel[NL-SfB],OpnameTabel[PPO3],"",0,1)&amp;""</f>
        <v>E170-A</v>
      </c>
      <c r="AK454" s="111">
        <f>IF((LEN(Tabel1[[#This Row],[PPO code 3]])&lt;1),"",_xlfn.XLOOKUP(Tabel1[[#This Row],[PPO code 3]],Activiteitenoverzicht[PO - code],Activiteitenoverzicht[Jaar- freq],0))</f>
        <v>1</v>
      </c>
      <c r="AL454" s="121"/>
      <c r="AM454" s="122" t="str">
        <f>_xlfn.XLOOKUP(Tabel1[[#This Row],[NLSfB]],OpnameTabel[NL-SfB],OpnameTabel[PPO4],"",0,1)&amp;""</f>
        <v/>
      </c>
      <c r="AN454" s="111" t="str">
        <f>IF((LEN(Tabel1[[#This Row],[PPO code 4]])&lt;1),"",_xlfn.XLOOKUP(Tabel1[[#This Row],[PPO code 4]],Activiteitenoverzicht[PO - code],Activiteitenoverzicht[Jaar- freq],0))</f>
        <v/>
      </c>
      <c r="AO454" s="121"/>
      <c r="AP454" s="123">
        <f>IF(ISNUMBER(Tabel1[[#This Row],[Freq 1]]),Tabel1[[#This Row],[Freq 1]]*Tabel1[[#This Row],[Prijs 1]],0)</f>
        <v>0</v>
      </c>
      <c r="AQ454" s="124">
        <f>IF(ISNUMBER(Tabel1[[#This Row],[Freq 2]]),Tabel1[[#This Row],[Freq 2]]*Tabel1[[#This Row],[Prijs 2]],0)</f>
        <v>0</v>
      </c>
      <c r="AR454" s="124">
        <f>IF(ISNUMBER(Tabel1[[#This Row],[Freq 3]]),Tabel1[[#This Row],[Freq 3]]*Tabel1[[#This Row],[Prijs 3]],0)</f>
        <v>0</v>
      </c>
      <c r="AS454" s="124">
        <f>IF(ISNUMBER(Tabel1[[#This Row],[Freq 4]]),Tabel1[[#This Row],[Freq 4]]*Tabel1[[#This Row],[Prijs 4]],0)</f>
        <v>0</v>
      </c>
      <c r="AT454" s="125">
        <f>SUM(Tabel1[[#This Row],[Totaal 1]:[Totaal 4]])</f>
        <v>0</v>
      </c>
    </row>
    <row r="455" spans="1:46" ht="14.25" customHeight="1" x14ac:dyDescent="0.2">
      <c r="A455" s="32">
        <v>7</v>
      </c>
      <c r="B455" s="32" t="s">
        <v>923</v>
      </c>
      <c r="C455" s="111" t="s">
        <v>924</v>
      </c>
      <c r="D455" s="32" t="s">
        <v>70</v>
      </c>
      <c r="E455" s="32">
        <f t="shared" si="1"/>
        <v>3310</v>
      </c>
      <c r="F455" s="32" t="s">
        <v>998</v>
      </c>
      <c r="G455" s="32" t="s">
        <v>122</v>
      </c>
      <c r="H455" s="112" t="str">
        <f>_xlfn.XLOOKUP(Tabel1[[#This Row],[NLSfB]],OpnameTabel[NL-SfB],OpnameTabel[Omschrijving],"",0,1)</f>
        <v>(Hoofd)verdeelinrichting (groepenkast)</v>
      </c>
      <c r="I455" s="32" t="str">
        <f>_xlfn.XLOOKUP(Tabel1[[#This Row],[NLSfB]],OpnameTabel[NL-SfB],OpnameTabel[Categorie],"",0,1)</f>
        <v>Centrale elektrotechnische voorzieningen</v>
      </c>
      <c r="J455" s="32" t="s">
        <v>104</v>
      </c>
      <c r="L455" s="32">
        <v>1</v>
      </c>
      <c r="M455" s="32">
        <v>2016</v>
      </c>
      <c r="N455" s="32" t="s">
        <v>127</v>
      </c>
      <c r="O455" s="32" t="s">
        <v>989</v>
      </c>
      <c r="P455" s="32" t="str">
        <f>_xlfn.XLOOKUP(Tabel1[[#This Row],[NLSfB]],OpnameTabel[NL-SfB],OpnameTabel[Kenmerkvraag 4],"",0,1)&amp;""</f>
        <v>Inom [A]</v>
      </c>
      <c r="Q455" s="33">
        <v>40</v>
      </c>
      <c r="R455" s="33" t="str">
        <f>_xlfn.XLOOKUP(Tabel1[[#This Row],[NLSfB]],OpnameTabel[NL-SfB],OpnameTabel[Kenmerkvraag 5],"",0,1)&amp;""</f>
        <v>Lichtgroepen [stuks]</v>
      </c>
      <c r="S455" s="33">
        <v>11</v>
      </c>
      <c r="T455" s="33" t="str">
        <f>_xlfn.XLOOKUP(Tabel1[[#This Row],[NLSfB]],OpnameTabel[NL-SfB],OpnameTabel[Kenmerkvraag 6],"",0,1)&amp;""</f>
        <v>Krachtgroepen [stuks]</v>
      </c>
      <c r="U455" s="33" t="s">
        <v>77</v>
      </c>
      <c r="V455" s="33" t="str">
        <f>_xlfn.XLOOKUP(Tabel1[[#This Row],[NLSfB]],OpnameTabel[NL-SfB],OpnameTabel[Kenmerkvraag 7],"",0,1)&amp;""</f>
        <v>Groepen acht. aardlek [stuks]</v>
      </c>
      <c r="W455" s="33">
        <v>3</v>
      </c>
      <c r="X455" s="33" t="str">
        <f>_xlfn.XLOOKUP(Tabel1[[#This Row],[NLSfB]],OpnameTabel[NL-SfB],OpnameTabel[Kenmerkvraag 8],"",0,1)&amp;""</f>
        <v>Overspanningsbeveiliging</v>
      </c>
      <c r="Y455" s="33" t="s">
        <v>77</v>
      </c>
      <c r="Z455" s="33" t="str">
        <f>_xlfn.XLOOKUP(Tabel1[[#This Row],[NLSfB]],OpnameTabel[NL-SfB],OpnameTabel[Kenmerkvraag 9],"",0,1)&amp;""</f>
        <v/>
      </c>
      <c r="AB455" s="33" t="str">
        <f>_xlfn.XLOOKUP(Tabel1[[#This Row],[NLSfB]],OpnameTabel[NL-SfB],OpnameTabel[Kenmerkvraag 10],"",0,1)&amp;""</f>
        <v/>
      </c>
      <c r="AD455" s="120" t="str">
        <f>_xlfn.XLOOKUP(Tabel1[[#This Row],[NLSfB]],OpnameTabel[NL-SfB],OpnameTabel[PPO1],"",0,1)&amp;""</f>
        <v>E030-A</v>
      </c>
      <c r="AE455" s="112">
        <f>IF((LEN(Tabel1[[#This Row],[PPO code 1]])&lt;1),"",_xlfn.XLOOKUP(Tabel1[[#This Row],[PPO code 1]],Activiteitenoverzicht[PO - code],Activiteitenoverzicht[Jaar- freq],0))</f>
        <v>0.2</v>
      </c>
      <c r="AF455" s="121"/>
      <c r="AG455" s="122" t="str">
        <f>_xlfn.XLOOKUP(Tabel1[[#This Row],[NLSfB]],OpnameTabel[NL-SfB],OpnameTabel[PPO2],"",0,1)&amp;""</f>
        <v>E160-A</v>
      </c>
      <c r="AH455" s="111">
        <f>IF((LEN(Tabel1[[#This Row],[PPO code 2]])&lt;1),"",_xlfn.XLOOKUP(Tabel1[[#This Row],[PPO code 2]],Activiteitenoverzicht[PO - code],Activiteitenoverzicht[Jaar- freq],0))</f>
        <v>1</v>
      </c>
      <c r="AI455" s="121"/>
      <c r="AJ455" s="122" t="str">
        <f>_xlfn.XLOOKUP(Tabel1[[#This Row],[NLSfB]],OpnameTabel[NL-SfB],OpnameTabel[PPO3],"",0,1)&amp;""</f>
        <v>E170-A</v>
      </c>
      <c r="AK455" s="111">
        <f>IF((LEN(Tabel1[[#This Row],[PPO code 3]])&lt;1),"",_xlfn.XLOOKUP(Tabel1[[#This Row],[PPO code 3]],Activiteitenoverzicht[PO - code],Activiteitenoverzicht[Jaar- freq],0))</f>
        <v>1</v>
      </c>
      <c r="AL455" s="121"/>
      <c r="AM455" s="122" t="str">
        <f>_xlfn.XLOOKUP(Tabel1[[#This Row],[NLSfB]],OpnameTabel[NL-SfB],OpnameTabel[PPO4],"",0,1)&amp;""</f>
        <v/>
      </c>
      <c r="AN455" s="111" t="str">
        <f>IF((LEN(Tabel1[[#This Row],[PPO code 4]])&lt;1),"",_xlfn.XLOOKUP(Tabel1[[#This Row],[PPO code 4]],Activiteitenoverzicht[PO - code],Activiteitenoverzicht[Jaar- freq],0))</f>
        <v/>
      </c>
      <c r="AO455" s="121"/>
      <c r="AP455" s="123">
        <f>IF(ISNUMBER(Tabel1[[#This Row],[Freq 1]]),Tabel1[[#This Row],[Freq 1]]*Tabel1[[#This Row],[Prijs 1]],0)</f>
        <v>0</v>
      </c>
      <c r="AQ455" s="124">
        <f>IF(ISNUMBER(Tabel1[[#This Row],[Freq 2]]),Tabel1[[#This Row],[Freq 2]]*Tabel1[[#This Row],[Prijs 2]],0)</f>
        <v>0</v>
      </c>
      <c r="AR455" s="124">
        <f>IF(ISNUMBER(Tabel1[[#This Row],[Freq 3]]),Tabel1[[#This Row],[Freq 3]]*Tabel1[[#This Row],[Prijs 3]],0)</f>
        <v>0</v>
      </c>
      <c r="AS455" s="124">
        <f>IF(ISNUMBER(Tabel1[[#This Row],[Freq 4]]),Tabel1[[#This Row],[Freq 4]]*Tabel1[[#This Row],[Prijs 4]],0)</f>
        <v>0</v>
      </c>
      <c r="AT455" s="125">
        <f>SUM(Tabel1[[#This Row],[Totaal 1]:[Totaal 4]])</f>
        <v>0</v>
      </c>
    </row>
    <row r="456" spans="1:46" ht="14.25" customHeight="1" x14ac:dyDescent="0.2">
      <c r="A456" s="32">
        <v>7</v>
      </c>
      <c r="B456" s="32" t="s">
        <v>923</v>
      </c>
      <c r="C456" s="111" t="s">
        <v>924</v>
      </c>
      <c r="D456" s="32" t="s">
        <v>70</v>
      </c>
      <c r="E456" s="32">
        <f t="shared" si="1"/>
        <v>3310</v>
      </c>
      <c r="F456" s="32" t="s">
        <v>999</v>
      </c>
      <c r="G456" s="32" t="s">
        <v>79</v>
      </c>
      <c r="H456" s="112" t="str">
        <f>_xlfn.XLOOKUP(Tabel1[[#This Row],[NLSfB]],OpnameTabel[NL-SfB],OpnameTabel[Omschrijving],"",0,1)</f>
        <v>Elektrische boiler</v>
      </c>
      <c r="I456" s="32" t="str">
        <f>_xlfn.XLOOKUP(Tabel1[[#This Row],[NLSfB]],OpnameTabel[NL-SfB],OpnameTabel[Categorie],"",0,1)</f>
        <v>Water</v>
      </c>
      <c r="J456" s="32" t="s">
        <v>104</v>
      </c>
      <c r="L456" s="32">
        <v>1</v>
      </c>
      <c r="M456" s="32">
        <v>2016</v>
      </c>
      <c r="N456" s="32" t="s">
        <v>913</v>
      </c>
      <c r="O456" s="32" t="s">
        <v>1000</v>
      </c>
      <c r="P456" s="32" t="str">
        <f>_xlfn.XLOOKUP(Tabel1[[#This Row],[NLSfB]],OpnameTabel[NL-SfB],OpnameTabel[Kenmerkvraag 4],"",0,1)&amp;""</f>
        <v>Inhoud [L]</v>
      </c>
      <c r="Q456" s="33">
        <v>10</v>
      </c>
      <c r="R456" s="33" t="str">
        <f>_xlfn.XLOOKUP(Tabel1[[#This Row],[NLSfB]],OpnameTabel[NL-SfB],OpnameTabel[Kenmerkvraag 5],"",0,1)&amp;""</f>
        <v>Vermogen [kW]</v>
      </c>
      <c r="S456" s="33">
        <v>2.2000000000000002</v>
      </c>
      <c r="T456" s="33" t="str">
        <f>_xlfn.XLOOKUP(Tabel1[[#This Row],[NLSfB]],OpnameTabel[NL-SfB],OpnameTabel[Kenmerkvraag 6],"",0,1)&amp;""</f>
        <v/>
      </c>
      <c r="V456" s="33" t="str">
        <f>_xlfn.XLOOKUP(Tabel1[[#This Row],[NLSfB]],OpnameTabel[NL-SfB],OpnameTabel[Kenmerkvraag 7],"",0,1)&amp;""</f>
        <v/>
      </c>
      <c r="X456" s="33" t="str">
        <f>_xlfn.XLOOKUP(Tabel1[[#This Row],[NLSfB]],OpnameTabel[NL-SfB],OpnameTabel[Kenmerkvraag 8],"",0,1)&amp;""</f>
        <v/>
      </c>
      <c r="Z456" s="33" t="str">
        <f>_xlfn.XLOOKUP(Tabel1[[#This Row],[NLSfB]],OpnameTabel[NL-SfB],OpnameTabel[Kenmerkvraag 9],"",0,1)&amp;""</f>
        <v/>
      </c>
      <c r="AB456" s="33" t="str">
        <f>_xlfn.XLOOKUP(Tabel1[[#This Row],[NLSfB]],OpnameTabel[NL-SfB],OpnameTabel[Kenmerkvraag 10],"",0,1)&amp;""</f>
        <v/>
      </c>
      <c r="AD456" s="120" t="str">
        <f>_xlfn.XLOOKUP(Tabel1[[#This Row],[NLSfB]],OpnameTabel[NL-SfB],OpnameTabel[PPO1],"",0,1)&amp;""</f>
        <v>WTR030-A</v>
      </c>
      <c r="AE456" s="112">
        <f>IF((LEN(Tabel1[[#This Row],[PPO code 1]])&lt;1),"",_xlfn.XLOOKUP(Tabel1[[#This Row],[PPO code 1]],Activiteitenoverzicht[PO - code],Activiteitenoverzicht[Jaar- freq],0))</f>
        <v>1</v>
      </c>
      <c r="AF456" s="121"/>
      <c r="AG456" s="122" t="str">
        <f>_xlfn.XLOOKUP(Tabel1[[#This Row],[NLSfB]],OpnameTabel[NL-SfB],OpnameTabel[PPO2],"",0,1)&amp;""</f>
        <v/>
      </c>
      <c r="AH456" s="111" t="str">
        <f>IF((LEN(Tabel1[[#This Row],[PPO code 2]])&lt;1),"",_xlfn.XLOOKUP(Tabel1[[#This Row],[PPO code 2]],Activiteitenoverzicht[PO - code],Activiteitenoverzicht[Jaar- freq],0))</f>
        <v/>
      </c>
      <c r="AI456" s="121"/>
      <c r="AJ456" s="122" t="str">
        <f>_xlfn.XLOOKUP(Tabel1[[#This Row],[NLSfB]],OpnameTabel[NL-SfB],OpnameTabel[PPO3],"",0,1)&amp;""</f>
        <v/>
      </c>
      <c r="AK456" s="111" t="str">
        <f>IF((LEN(Tabel1[[#This Row],[PPO code 3]])&lt;1),"",_xlfn.XLOOKUP(Tabel1[[#This Row],[PPO code 3]],Activiteitenoverzicht[PO - code],Activiteitenoverzicht[Jaar- freq],0))</f>
        <v/>
      </c>
      <c r="AL456" s="121"/>
      <c r="AM456" s="122" t="str">
        <f>_xlfn.XLOOKUP(Tabel1[[#This Row],[NLSfB]],OpnameTabel[NL-SfB],OpnameTabel[PPO4],"",0,1)&amp;""</f>
        <v/>
      </c>
      <c r="AN456" s="111" t="str">
        <f>IF((LEN(Tabel1[[#This Row],[PPO code 4]])&lt;1),"",_xlfn.XLOOKUP(Tabel1[[#This Row],[PPO code 4]],Activiteitenoverzicht[PO - code],Activiteitenoverzicht[Jaar- freq],0))</f>
        <v/>
      </c>
      <c r="AO456" s="121"/>
      <c r="AP456" s="123">
        <f>IF(ISNUMBER(Tabel1[[#This Row],[Freq 1]]),Tabel1[[#This Row],[Freq 1]]*Tabel1[[#This Row],[Prijs 1]],0)</f>
        <v>0</v>
      </c>
      <c r="AQ456" s="124">
        <f>IF(ISNUMBER(Tabel1[[#This Row],[Freq 2]]),Tabel1[[#This Row],[Freq 2]]*Tabel1[[#This Row],[Prijs 2]],0)</f>
        <v>0</v>
      </c>
      <c r="AR456" s="124">
        <f>IF(ISNUMBER(Tabel1[[#This Row],[Freq 3]]),Tabel1[[#This Row],[Freq 3]]*Tabel1[[#This Row],[Prijs 3]],0)</f>
        <v>0</v>
      </c>
      <c r="AS456" s="124">
        <f>IF(ISNUMBER(Tabel1[[#This Row],[Freq 4]]),Tabel1[[#This Row],[Freq 4]]*Tabel1[[#This Row],[Prijs 4]],0)</f>
        <v>0</v>
      </c>
      <c r="AT456" s="125">
        <f>SUM(Tabel1[[#This Row],[Totaal 1]:[Totaal 4]])</f>
        <v>0</v>
      </c>
    </row>
    <row r="457" spans="1:46" ht="14.25" customHeight="1" x14ac:dyDescent="0.2">
      <c r="A457" s="32">
        <v>7</v>
      </c>
      <c r="B457" s="32" t="s">
        <v>923</v>
      </c>
      <c r="C457" s="111" t="s">
        <v>924</v>
      </c>
      <c r="D457" s="32" t="s">
        <v>70</v>
      </c>
      <c r="E457" s="32">
        <f t="shared" si="1"/>
        <v>3310</v>
      </c>
      <c r="F457" s="32" t="s">
        <v>1001</v>
      </c>
      <c r="G457" s="32" t="s">
        <v>511</v>
      </c>
      <c r="H457" s="112" t="str">
        <f>_xlfn.XLOOKUP(Tabel1[[#This Row],[NLSfB]],OpnameTabel[NL-SfB],OpnameTabel[Omschrijving],"",0,1)</f>
        <v>Verlichtingsarmatuur</v>
      </c>
      <c r="I457" s="32" t="str">
        <f>_xlfn.XLOOKUP(Tabel1[[#This Row],[NLSfB]],OpnameTabel[NL-SfB],OpnameTabel[Categorie],"",0,1)</f>
        <v>Verlichting</v>
      </c>
      <c r="J457" s="32" t="s">
        <v>107</v>
      </c>
      <c r="L457" s="32">
        <v>14</v>
      </c>
      <c r="M457" s="32">
        <v>2000</v>
      </c>
      <c r="N457" s="32" t="s">
        <v>77</v>
      </c>
      <c r="O457" s="32" t="s">
        <v>1002</v>
      </c>
      <c r="P457" s="32" t="str">
        <f>_xlfn.XLOOKUP(Tabel1[[#This Row],[NLSfB]],OpnameTabel[NL-SfB],OpnameTabel[Kenmerkvraag 4],"",0,1)&amp;""</f>
        <v>Type lichtbron</v>
      </c>
      <c r="Q457" s="33" t="s">
        <v>77</v>
      </c>
      <c r="R457" s="33" t="str">
        <f>_xlfn.XLOOKUP(Tabel1[[#This Row],[NLSfB]],OpnameTabel[NL-SfB],OpnameTabel[Kenmerkvraag 5],"",0,1)&amp;""</f>
        <v>Vermogen [W]</v>
      </c>
      <c r="S457" s="33" t="s">
        <v>77</v>
      </c>
      <c r="T457" s="33" t="str">
        <f>_xlfn.XLOOKUP(Tabel1[[#This Row],[NLSfB]],OpnameTabel[NL-SfB],OpnameTabel[Kenmerkvraag 6],"",0,1)&amp;""</f>
        <v>Type sensor</v>
      </c>
      <c r="U457" s="33" t="s">
        <v>1003</v>
      </c>
      <c r="V457" s="33" t="str">
        <f>_xlfn.XLOOKUP(Tabel1[[#This Row],[NLSfB]],OpnameTabel[NL-SfB],OpnameTabel[Kenmerkvraag 7],"",0,1)&amp;""</f>
        <v>Communicatieprotocol</v>
      </c>
      <c r="W457" s="33" t="s">
        <v>77</v>
      </c>
      <c r="X457" s="33" t="str">
        <f>_xlfn.XLOOKUP(Tabel1[[#This Row],[NLSfB]],OpnameTabel[NL-SfB],OpnameTabel[Kenmerkvraag 8],"",0,1)&amp;""</f>
        <v>Kleurtemperatuur [K]</v>
      </c>
      <c r="Y457" s="33" t="s">
        <v>77</v>
      </c>
      <c r="Z457" s="33" t="str">
        <f>_xlfn.XLOOKUP(Tabel1[[#This Row],[NLSfB]],OpnameTabel[NL-SfB],OpnameTabel[Kenmerkvraag 9],"",0,1)&amp;""</f>
        <v/>
      </c>
      <c r="AB457" s="33" t="str">
        <f>_xlfn.XLOOKUP(Tabel1[[#This Row],[NLSfB]],OpnameTabel[NL-SfB],OpnameTabel[Kenmerkvraag 10],"",0,1)&amp;""</f>
        <v/>
      </c>
      <c r="AD457" s="120" t="str">
        <f>_xlfn.XLOOKUP(Tabel1[[#This Row],[NLSfB]],OpnameTabel[NL-SfB],OpnameTabel[PPO1],"",0,1)&amp;""</f>
        <v>LCHT010-A</v>
      </c>
      <c r="AE457" s="112">
        <f>IF((LEN(Tabel1[[#This Row],[PPO code 1]])&lt;1),"",_xlfn.XLOOKUP(Tabel1[[#This Row],[PPO code 1]],Activiteitenoverzicht[PO - code],Activiteitenoverzicht[Jaar- freq],0))</f>
        <v>1</v>
      </c>
      <c r="AF457" s="121"/>
      <c r="AG457" s="122" t="str">
        <f>_xlfn.XLOOKUP(Tabel1[[#This Row],[NLSfB]],OpnameTabel[NL-SfB],OpnameTabel[PPO2],"",0,1)&amp;""</f>
        <v/>
      </c>
      <c r="AH457" s="111" t="str">
        <f>IF((LEN(Tabel1[[#This Row],[PPO code 2]])&lt;1),"",_xlfn.XLOOKUP(Tabel1[[#This Row],[PPO code 2]],Activiteitenoverzicht[PO - code],Activiteitenoverzicht[Jaar- freq],0))</f>
        <v/>
      </c>
      <c r="AI457" s="121"/>
      <c r="AJ457" s="122" t="str">
        <f>_xlfn.XLOOKUP(Tabel1[[#This Row],[NLSfB]],OpnameTabel[NL-SfB],OpnameTabel[PPO3],"",0,1)&amp;""</f>
        <v/>
      </c>
      <c r="AK457" s="111" t="str">
        <f>IF((LEN(Tabel1[[#This Row],[PPO code 3]])&lt;1),"",_xlfn.XLOOKUP(Tabel1[[#This Row],[PPO code 3]],Activiteitenoverzicht[PO - code],Activiteitenoverzicht[Jaar- freq],0))</f>
        <v/>
      </c>
      <c r="AL457" s="121"/>
      <c r="AM457" s="122" t="str">
        <f>_xlfn.XLOOKUP(Tabel1[[#This Row],[NLSfB]],OpnameTabel[NL-SfB],OpnameTabel[PPO4],"",0,1)&amp;""</f>
        <v/>
      </c>
      <c r="AN457" s="111" t="str">
        <f>IF((LEN(Tabel1[[#This Row],[PPO code 4]])&lt;1),"",_xlfn.XLOOKUP(Tabel1[[#This Row],[PPO code 4]],Activiteitenoverzicht[PO - code],Activiteitenoverzicht[Jaar- freq],0))</f>
        <v/>
      </c>
      <c r="AO457" s="121"/>
      <c r="AP457" s="123">
        <f>IF(ISNUMBER(Tabel1[[#This Row],[Freq 1]]),Tabel1[[#This Row],[Freq 1]]*Tabel1[[#This Row],[Prijs 1]],0)</f>
        <v>0</v>
      </c>
      <c r="AQ457" s="124">
        <f>IF(ISNUMBER(Tabel1[[#This Row],[Freq 2]]),Tabel1[[#This Row],[Freq 2]]*Tabel1[[#This Row],[Prijs 2]],0)</f>
        <v>0</v>
      </c>
      <c r="AR457" s="124">
        <f>IF(ISNUMBER(Tabel1[[#This Row],[Freq 3]]),Tabel1[[#This Row],[Freq 3]]*Tabel1[[#This Row],[Prijs 3]],0)</f>
        <v>0</v>
      </c>
      <c r="AS457" s="124">
        <f>IF(ISNUMBER(Tabel1[[#This Row],[Freq 4]]),Tabel1[[#This Row],[Freq 4]]*Tabel1[[#This Row],[Prijs 4]],0)</f>
        <v>0</v>
      </c>
      <c r="AT457" s="125">
        <f>SUM(Tabel1[[#This Row],[Totaal 1]:[Totaal 4]])</f>
        <v>0</v>
      </c>
    </row>
    <row r="458" spans="1:46" ht="14.25" customHeight="1" x14ac:dyDescent="0.2">
      <c r="A458" s="32">
        <v>7</v>
      </c>
      <c r="B458" s="32" t="s">
        <v>923</v>
      </c>
      <c r="C458" s="111" t="s">
        <v>924</v>
      </c>
      <c r="D458" s="32" t="s">
        <v>70</v>
      </c>
      <c r="E458" s="32">
        <f t="shared" si="1"/>
        <v>3310</v>
      </c>
      <c r="F458" s="32" t="s">
        <v>1004</v>
      </c>
      <c r="G458" s="32" t="s">
        <v>1005</v>
      </c>
      <c r="H458" s="112" t="str">
        <f>_xlfn.XLOOKUP(Tabel1[[#This Row],[NLSfB]],OpnameTabel[NL-SfB],OpnameTabel[Omschrijving],"",0,1)</f>
        <v>Noodverlichtingsinstallatie (algemene informatie)</v>
      </c>
      <c r="I458" s="32" t="str">
        <f>_xlfn.XLOOKUP(Tabel1[[#This Row],[NLSfB]],OpnameTabel[NL-SfB],OpnameTabel[Categorie],"",0,1)</f>
        <v>Verlichting</v>
      </c>
      <c r="J458" s="32" t="s">
        <v>224</v>
      </c>
      <c r="L458" s="32">
        <v>1</v>
      </c>
      <c r="M458" s="32">
        <v>2006</v>
      </c>
      <c r="N458" s="32" t="s">
        <v>77</v>
      </c>
      <c r="O458" s="32" t="s">
        <v>77</v>
      </c>
      <c r="P458" s="32" t="str">
        <f>_xlfn.XLOOKUP(Tabel1[[#This Row],[NLSfB]],OpnameTabel[NL-SfB],OpnameTabel[Kenmerkvraag 4],"",0,1)&amp;""</f>
        <v>Uitvoering</v>
      </c>
      <c r="Q458" s="33" t="s">
        <v>1006</v>
      </c>
      <c r="R458" s="33" t="str">
        <f>_xlfn.XLOOKUP(Tabel1[[#This Row],[NLSfB]],OpnameTabel[NL-SfB],OpnameTabel[Kenmerkvraag 5],"",0,1)&amp;""</f>
        <v>Logboek aanwezig</v>
      </c>
      <c r="S458" s="33" t="s">
        <v>589</v>
      </c>
      <c r="T458" s="33" t="str">
        <f>_xlfn.XLOOKUP(Tabel1[[#This Row],[NLSfB]],OpnameTabel[NL-SfB],OpnameTabel[Kenmerkvraag 6],"",0,1)&amp;""</f>
        <v>Elektra tekeningen aanwezig</v>
      </c>
      <c r="U458" s="33" t="s">
        <v>589</v>
      </c>
      <c r="V458" s="33" t="str">
        <f>_xlfn.XLOOKUP(Tabel1[[#This Row],[NLSfB]],OpnameTabel[NL-SfB],OpnameTabel[Kenmerkvraag 7],"",0,1)&amp;""</f>
        <v>Datum (revisie) tekeningen installaties [dd-mm-jjjj]</v>
      </c>
      <c r="W458" s="33" t="s">
        <v>77</v>
      </c>
      <c r="X458" s="33" t="str">
        <f>_xlfn.XLOOKUP(Tabel1[[#This Row],[NLSfB]],OpnameTabel[NL-SfB],OpnameTabel[Kenmerkvraag 8],"",0,1)&amp;""</f>
        <v/>
      </c>
      <c r="Z458" s="33" t="str">
        <f>_xlfn.XLOOKUP(Tabel1[[#This Row],[NLSfB]],OpnameTabel[NL-SfB],OpnameTabel[Kenmerkvraag 9],"",0,1)&amp;""</f>
        <v/>
      </c>
      <c r="AB458" s="33" t="str">
        <f>_xlfn.XLOOKUP(Tabel1[[#This Row],[NLSfB]],OpnameTabel[NL-SfB],OpnameTabel[Kenmerkvraag 10],"",0,1)&amp;""</f>
        <v/>
      </c>
      <c r="AD458" s="120" t="str">
        <f>_xlfn.XLOOKUP(Tabel1[[#This Row],[NLSfB]],OpnameTabel[NL-SfB],OpnameTabel[PPO1],"",0,1)&amp;""</f>
        <v/>
      </c>
      <c r="AE458" s="112" t="str">
        <f>IF((LEN(Tabel1[[#This Row],[PPO code 1]])&lt;1),"",_xlfn.XLOOKUP(Tabel1[[#This Row],[PPO code 1]],Activiteitenoverzicht[PO - code],Activiteitenoverzicht[Jaar- freq],0))</f>
        <v/>
      </c>
      <c r="AF458" s="121"/>
      <c r="AG458" s="122" t="str">
        <f>_xlfn.XLOOKUP(Tabel1[[#This Row],[NLSfB]],OpnameTabel[NL-SfB],OpnameTabel[PPO2],"",0,1)&amp;""</f>
        <v/>
      </c>
      <c r="AH458" s="111" t="str">
        <f>IF((LEN(Tabel1[[#This Row],[PPO code 2]])&lt;1),"",_xlfn.XLOOKUP(Tabel1[[#This Row],[PPO code 2]],Activiteitenoverzicht[PO - code],Activiteitenoverzicht[Jaar- freq],0))</f>
        <v/>
      </c>
      <c r="AI458" s="121"/>
      <c r="AJ458" s="122" t="str">
        <f>_xlfn.XLOOKUP(Tabel1[[#This Row],[NLSfB]],OpnameTabel[NL-SfB],OpnameTabel[PPO3],"",0,1)&amp;""</f>
        <v/>
      </c>
      <c r="AK458" s="111" t="str">
        <f>IF((LEN(Tabel1[[#This Row],[PPO code 3]])&lt;1),"",_xlfn.XLOOKUP(Tabel1[[#This Row],[PPO code 3]],Activiteitenoverzicht[PO - code],Activiteitenoverzicht[Jaar- freq],0))</f>
        <v/>
      </c>
      <c r="AL458" s="121"/>
      <c r="AM458" s="122" t="str">
        <f>_xlfn.XLOOKUP(Tabel1[[#This Row],[NLSfB]],OpnameTabel[NL-SfB],OpnameTabel[PPO4],"",0,1)&amp;""</f>
        <v/>
      </c>
      <c r="AN458" s="111" t="str">
        <f>IF((LEN(Tabel1[[#This Row],[PPO code 4]])&lt;1),"",_xlfn.XLOOKUP(Tabel1[[#This Row],[PPO code 4]],Activiteitenoverzicht[PO - code],Activiteitenoverzicht[Jaar- freq],0))</f>
        <v/>
      </c>
      <c r="AO458" s="121"/>
      <c r="AP458" s="123">
        <f>IF(ISNUMBER(Tabel1[[#This Row],[Freq 1]]),Tabel1[[#This Row],[Freq 1]]*Tabel1[[#This Row],[Prijs 1]],0)</f>
        <v>0</v>
      </c>
      <c r="AQ458" s="124">
        <f>IF(ISNUMBER(Tabel1[[#This Row],[Freq 2]]),Tabel1[[#This Row],[Freq 2]]*Tabel1[[#This Row],[Prijs 2]],0)</f>
        <v>0</v>
      </c>
      <c r="AR458" s="124">
        <f>IF(ISNUMBER(Tabel1[[#This Row],[Freq 3]]),Tabel1[[#This Row],[Freq 3]]*Tabel1[[#This Row],[Prijs 3]],0)</f>
        <v>0</v>
      </c>
      <c r="AS458" s="124">
        <f>IF(ISNUMBER(Tabel1[[#This Row],[Freq 4]]),Tabel1[[#This Row],[Freq 4]]*Tabel1[[#This Row],[Prijs 4]],0)</f>
        <v>0</v>
      </c>
      <c r="AT458" s="125">
        <f>SUM(Tabel1[[#This Row],[Totaal 1]:[Totaal 4]])</f>
        <v>0</v>
      </c>
    </row>
    <row r="459" spans="1:46" ht="14.25" customHeight="1" x14ac:dyDescent="0.2">
      <c r="A459" s="32">
        <v>7</v>
      </c>
      <c r="B459" s="32" t="s">
        <v>923</v>
      </c>
      <c r="C459" s="111" t="s">
        <v>924</v>
      </c>
      <c r="D459" s="32" t="s">
        <v>70</v>
      </c>
      <c r="E459" s="32">
        <f t="shared" si="1"/>
        <v>3310</v>
      </c>
      <c r="F459" s="32" t="s">
        <v>1007</v>
      </c>
      <c r="G459" s="32" t="s">
        <v>189</v>
      </c>
      <c r="H459" s="112" t="str">
        <f>_xlfn.XLOOKUP(Tabel1[[#This Row],[NLSfB]],OpnameTabel[NL-SfB],OpnameTabel[Omschrijving],"",0,1)</f>
        <v>Noodverlichtingsarmaturen decentraal (met accu)</v>
      </c>
      <c r="I459" s="32" t="str">
        <f>_xlfn.XLOOKUP(Tabel1[[#This Row],[NLSfB]],OpnameTabel[NL-SfB],OpnameTabel[Categorie],"",0,1)</f>
        <v>Verlichting</v>
      </c>
      <c r="J459" s="32" t="s">
        <v>104</v>
      </c>
      <c r="L459" s="32">
        <v>5</v>
      </c>
      <c r="M459" s="32">
        <v>2006</v>
      </c>
      <c r="N459" s="32" t="s">
        <v>547</v>
      </c>
      <c r="O459" s="32" t="s">
        <v>77</v>
      </c>
      <c r="P459" s="32" t="str">
        <f>_xlfn.XLOOKUP(Tabel1[[#This Row],[NLSfB]],OpnameTabel[NL-SfB],OpnameTabel[Kenmerkvraag 4],"",0,1)&amp;""</f>
        <v>Lichtbron</v>
      </c>
      <c r="Q459" s="33" t="s">
        <v>518</v>
      </c>
      <c r="R459" s="33" t="str">
        <f>_xlfn.XLOOKUP(Tabel1[[#This Row],[NLSfB]],OpnameTabel[NL-SfB],OpnameTabel[Kenmerkvraag 5],"",0,1)&amp;""</f>
        <v>Aantal accupakketten in armatuur</v>
      </c>
      <c r="S459" s="33" t="s">
        <v>77</v>
      </c>
      <c r="T459" s="33" t="str">
        <f>_xlfn.XLOOKUP(Tabel1[[#This Row],[NLSfB]],OpnameTabel[NL-SfB],OpnameTabel[Kenmerkvraag 6],"",0,1)&amp;""</f>
        <v/>
      </c>
      <c r="V459" s="33" t="str">
        <f>_xlfn.XLOOKUP(Tabel1[[#This Row],[NLSfB]],OpnameTabel[NL-SfB],OpnameTabel[Kenmerkvraag 7],"",0,1)&amp;""</f>
        <v/>
      </c>
      <c r="X459" s="33" t="str">
        <f>_xlfn.XLOOKUP(Tabel1[[#This Row],[NLSfB]],OpnameTabel[NL-SfB],OpnameTabel[Kenmerkvraag 8],"",0,1)&amp;""</f>
        <v/>
      </c>
      <c r="Z459" s="33" t="str">
        <f>_xlfn.XLOOKUP(Tabel1[[#This Row],[NLSfB]],OpnameTabel[NL-SfB],OpnameTabel[Kenmerkvraag 9],"",0,1)&amp;""</f>
        <v/>
      </c>
      <c r="AB459" s="33" t="str">
        <f>_xlfn.XLOOKUP(Tabel1[[#This Row],[NLSfB]],OpnameTabel[NL-SfB],OpnameTabel[Kenmerkvraag 10],"",0,1)&amp;""</f>
        <v/>
      </c>
      <c r="AD459" s="120" t="str">
        <f>_xlfn.XLOOKUP(Tabel1[[#This Row],[NLSfB]],OpnameTabel[NL-SfB],OpnameTabel[PPO1],"",0,1)&amp;""</f>
        <v>LCHT040-A</v>
      </c>
      <c r="AE459" s="112">
        <f>IF((LEN(Tabel1[[#This Row],[PPO code 1]])&lt;1),"",_xlfn.XLOOKUP(Tabel1[[#This Row],[PPO code 1]],Activiteitenoverzicht[PO - code],Activiteitenoverzicht[Jaar- freq],0))</f>
        <v>1</v>
      </c>
      <c r="AF459" s="121"/>
      <c r="AG459" s="122" t="str">
        <f>_xlfn.XLOOKUP(Tabel1[[#This Row],[NLSfB]],OpnameTabel[NL-SfB],OpnameTabel[PPO2],"",0,1)&amp;""</f>
        <v/>
      </c>
      <c r="AH459" s="111" t="str">
        <f>IF((LEN(Tabel1[[#This Row],[PPO code 2]])&lt;1),"",_xlfn.XLOOKUP(Tabel1[[#This Row],[PPO code 2]],Activiteitenoverzicht[PO - code],Activiteitenoverzicht[Jaar- freq],0))</f>
        <v/>
      </c>
      <c r="AI459" s="121"/>
      <c r="AJ459" s="122" t="str">
        <f>_xlfn.XLOOKUP(Tabel1[[#This Row],[NLSfB]],OpnameTabel[NL-SfB],OpnameTabel[PPO3],"",0,1)&amp;""</f>
        <v/>
      </c>
      <c r="AK459" s="111" t="str">
        <f>IF((LEN(Tabel1[[#This Row],[PPO code 3]])&lt;1),"",_xlfn.XLOOKUP(Tabel1[[#This Row],[PPO code 3]],Activiteitenoverzicht[PO - code],Activiteitenoverzicht[Jaar- freq],0))</f>
        <v/>
      </c>
      <c r="AL459" s="121"/>
      <c r="AM459" s="122" t="str">
        <f>_xlfn.XLOOKUP(Tabel1[[#This Row],[NLSfB]],OpnameTabel[NL-SfB],OpnameTabel[PPO4],"",0,1)&amp;""</f>
        <v/>
      </c>
      <c r="AN459" s="111" t="str">
        <f>IF((LEN(Tabel1[[#This Row],[PPO code 4]])&lt;1),"",_xlfn.XLOOKUP(Tabel1[[#This Row],[PPO code 4]],Activiteitenoverzicht[PO - code],Activiteitenoverzicht[Jaar- freq],0))</f>
        <v/>
      </c>
      <c r="AO459" s="121"/>
      <c r="AP459" s="123">
        <f>IF(ISNUMBER(Tabel1[[#This Row],[Freq 1]]),Tabel1[[#This Row],[Freq 1]]*Tabel1[[#This Row],[Prijs 1]],0)</f>
        <v>0</v>
      </c>
      <c r="AQ459" s="124">
        <f>IF(ISNUMBER(Tabel1[[#This Row],[Freq 2]]),Tabel1[[#This Row],[Freq 2]]*Tabel1[[#This Row],[Prijs 2]],0)</f>
        <v>0</v>
      </c>
      <c r="AR459" s="124">
        <f>IF(ISNUMBER(Tabel1[[#This Row],[Freq 3]]),Tabel1[[#This Row],[Freq 3]]*Tabel1[[#This Row],[Prijs 3]],0)</f>
        <v>0</v>
      </c>
      <c r="AS459" s="124">
        <f>IF(ISNUMBER(Tabel1[[#This Row],[Freq 4]]),Tabel1[[#This Row],[Freq 4]]*Tabel1[[#This Row],[Prijs 4]],0)</f>
        <v>0</v>
      </c>
      <c r="AT459" s="125">
        <f>SUM(Tabel1[[#This Row],[Totaal 1]:[Totaal 4]])</f>
        <v>0</v>
      </c>
    </row>
    <row r="460" spans="1:46" ht="14.25" customHeight="1" x14ac:dyDescent="0.2">
      <c r="A460" s="32">
        <v>7</v>
      </c>
      <c r="B460" s="32" t="s">
        <v>923</v>
      </c>
      <c r="C460" s="111" t="s">
        <v>924</v>
      </c>
      <c r="D460" s="32" t="s">
        <v>70</v>
      </c>
      <c r="E460" s="32">
        <f t="shared" si="1"/>
        <v>3310</v>
      </c>
      <c r="F460" s="32" t="s">
        <v>1008</v>
      </c>
      <c r="G460" s="32" t="s">
        <v>189</v>
      </c>
      <c r="H460" s="112" t="str">
        <f>_xlfn.XLOOKUP(Tabel1[[#This Row],[NLSfB]],OpnameTabel[NL-SfB],OpnameTabel[Omschrijving],"",0,1)</f>
        <v>Noodverlichtingsarmaturen decentraal (met accu)</v>
      </c>
      <c r="I460" s="32" t="str">
        <f>_xlfn.XLOOKUP(Tabel1[[#This Row],[NLSfB]],OpnameTabel[NL-SfB],OpnameTabel[Categorie],"",0,1)</f>
        <v>Verlichting</v>
      </c>
      <c r="J460" s="32" t="s">
        <v>219</v>
      </c>
      <c r="L460" s="32">
        <v>4</v>
      </c>
      <c r="M460" s="32">
        <v>2006</v>
      </c>
      <c r="N460" s="32" t="s">
        <v>547</v>
      </c>
      <c r="O460" s="32" t="s">
        <v>77</v>
      </c>
      <c r="P460" s="32" t="str">
        <f>_xlfn.XLOOKUP(Tabel1[[#This Row],[NLSfB]],OpnameTabel[NL-SfB],OpnameTabel[Kenmerkvraag 4],"",0,1)&amp;""</f>
        <v>Lichtbron</v>
      </c>
      <c r="Q460" s="33" t="s">
        <v>518</v>
      </c>
      <c r="R460" s="33" t="str">
        <f>_xlfn.XLOOKUP(Tabel1[[#This Row],[NLSfB]],OpnameTabel[NL-SfB],OpnameTabel[Kenmerkvraag 5],"",0,1)&amp;""</f>
        <v>Aantal accupakketten in armatuur</v>
      </c>
      <c r="S460" s="33" t="s">
        <v>77</v>
      </c>
      <c r="T460" s="33" t="str">
        <f>_xlfn.XLOOKUP(Tabel1[[#This Row],[NLSfB]],OpnameTabel[NL-SfB],OpnameTabel[Kenmerkvraag 6],"",0,1)&amp;""</f>
        <v/>
      </c>
      <c r="V460" s="33" t="str">
        <f>_xlfn.XLOOKUP(Tabel1[[#This Row],[NLSfB]],OpnameTabel[NL-SfB],OpnameTabel[Kenmerkvraag 7],"",0,1)&amp;""</f>
        <v/>
      </c>
      <c r="X460" s="33" t="str">
        <f>_xlfn.XLOOKUP(Tabel1[[#This Row],[NLSfB]],OpnameTabel[NL-SfB],OpnameTabel[Kenmerkvraag 8],"",0,1)&amp;""</f>
        <v/>
      </c>
      <c r="Z460" s="33" t="str">
        <f>_xlfn.XLOOKUP(Tabel1[[#This Row],[NLSfB]],OpnameTabel[NL-SfB],OpnameTabel[Kenmerkvraag 9],"",0,1)&amp;""</f>
        <v/>
      </c>
      <c r="AB460" s="33" t="str">
        <f>_xlfn.XLOOKUP(Tabel1[[#This Row],[NLSfB]],OpnameTabel[NL-SfB],OpnameTabel[Kenmerkvraag 10],"",0,1)&amp;""</f>
        <v/>
      </c>
      <c r="AD460" s="120" t="str">
        <f>_xlfn.XLOOKUP(Tabel1[[#This Row],[NLSfB]],OpnameTabel[NL-SfB],OpnameTabel[PPO1],"",0,1)&amp;""</f>
        <v>LCHT040-A</v>
      </c>
      <c r="AE460" s="112">
        <f>IF((LEN(Tabel1[[#This Row],[PPO code 1]])&lt;1),"",_xlfn.XLOOKUP(Tabel1[[#This Row],[PPO code 1]],Activiteitenoverzicht[PO - code],Activiteitenoverzicht[Jaar- freq],0))</f>
        <v>1</v>
      </c>
      <c r="AF460" s="121"/>
      <c r="AG460" s="122" t="str">
        <f>_xlfn.XLOOKUP(Tabel1[[#This Row],[NLSfB]],OpnameTabel[NL-SfB],OpnameTabel[PPO2],"",0,1)&amp;""</f>
        <v/>
      </c>
      <c r="AH460" s="111" t="str">
        <f>IF((LEN(Tabel1[[#This Row],[PPO code 2]])&lt;1),"",_xlfn.XLOOKUP(Tabel1[[#This Row],[PPO code 2]],Activiteitenoverzicht[PO - code],Activiteitenoverzicht[Jaar- freq],0))</f>
        <v/>
      </c>
      <c r="AI460" s="121"/>
      <c r="AJ460" s="122" t="str">
        <f>_xlfn.XLOOKUP(Tabel1[[#This Row],[NLSfB]],OpnameTabel[NL-SfB],OpnameTabel[PPO3],"",0,1)&amp;""</f>
        <v/>
      </c>
      <c r="AK460" s="111" t="str">
        <f>IF((LEN(Tabel1[[#This Row],[PPO code 3]])&lt;1),"",_xlfn.XLOOKUP(Tabel1[[#This Row],[PPO code 3]],Activiteitenoverzicht[PO - code],Activiteitenoverzicht[Jaar- freq],0))</f>
        <v/>
      </c>
      <c r="AL460" s="121"/>
      <c r="AM460" s="122" t="str">
        <f>_xlfn.XLOOKUP(Tabel1[[#This Row],[NLSfB]],OpnameTabel[NL-SfB],OpnameTabel[PPO4],"",0,1)&amp;""</f>
        <v/>
      </c>
      <c r="AN460" s="111" t="str">
        <f>IF((LEN(Tabel1[[#This Row],[PPO code 4]])&lt;1),"",_xlfn.XLOOKUP(Tabel1[[#This Row],[PPO code 4]],Activiteitenoverzicht[PO - code],Activiteitenoverzicht[Jaar- freq],0))</f>
        <v/>
      </c>
      <c r="AO460" s="121"/>
      <c r="AP460" s="123">
        <f>IF(ISNUMBER(Tabel1[[#This Row],[Freq 1]]),Tabel1[[#This Row],[Freq 1]]*Tabel1[[#This Row],[Prijs 1]],0)</f>
        <v>0</v>
      </c>
      <c r="AQ460" s="124">
        <f>IF(ISNUMBER(Tabel1[[#This Row],[Freq 2]]),Tabel1[[#This Row],[Freq 2]]*Tabel1[[#This Row],[Prijs 2]],0)</f>
        <v>0</v>
      </c>
      <c r="AR460" s="124">
        <f>IF(ISNUMBER(Tabel1[[#This Row],[Freq 3]]),Tabel1[[#This Row],[Freq 3]]*Tabel1[[#This Row],[Prijs 3]],0)</f>
        <v>0</v>
      </c>
      <c r="AS460" s="124">
        <f>IF(ISNUMBER(Tabel1[[#This Row],[Freq 4]]),Tabel1[[#This Row],[Freq 4]]*Tabel1[[#This Row],[Prijs 4]],0)</f>
        <v>0</v>
      </c>
      <c r="AT460" s="125">
        <f>SUM(Tabel1[[#This Row],[Totaal 1]:[Totaal 4]])</f>
        <v>0</v>
      </c>
    </row>
    <row r="461" spans="1:46" ht="14.25" customHeight="1" x14ac:dyDescent="0.2">
      <c r="A461" s="32">
        <v>7</v>
      </c>
      <c r="B461" s="32" t="s">
        <v>923</v>
      </c>
      <c r="C461" s="111" t="s">
        <v>924</v>
      </c>
      <c r="D461" s="32" t="s">
        <v>70</v>
      </c>
      <c r="E461" s="32">
        <f t="shared" si="1"/>
        <v>3310</v>
      </c>
      <c r="F461" s="32" t="s">
        <v>1009</v>
      </c>
      <c r="G461" s="32" t="s">
        <v>189</v>
      </c>
      <c r="H461" s="112" t="str">
        <f>_xlfn.XLOOKUP(Tabel1[[#This Row],[NLSfB]],OpnameTabel[NL-SfB],OpnameTabel[Omschrijving],"",0,1)</f>
        <v>Noodverlichtingsarmaturen decentraal (met accu)</v>
      </c>
      <c r="I461" s="32" t="str">
        <f>_xlfn.XLOOKUP(Tabel1[[#This Row],[NLSfB]],OpnameTabel[NL-SfB],OpnameTabel[Categorie],"",0,1)</f>
        <v>Verlichting</v>
      </c>
      <c r="J461" s="32" t="s">
        <v>107</v>
      </c>
      <c r="L461" s="32">
        <v>10</v>
      </c>
      <c r="M461" s="32">
        <v>2006</v>
      </c>
      <c r="N461" s="32" t="s">
        <v>547</v>
      </c>
      <c r="O461" s="32" t="s">
        <v>77</v>
      </c>
      <c r="P461" s="32" t="str">
        <f>_xlfn.XLOOKUP(Tabel1[[#This Row],[NLSfB]],OpnameTabel[NL-SfB],OpnameTabel[Kenmerkvraag 4],"",0,1)&amp;""</f>
        <v>Lichtbron</v>
      </c>
      <c r="Q461" s="33" t="s">
        <v>518</v>
      </c>
      <c r="R461" s="33" t="str">
        <f>_xlfn.XLOOKUP(Tabel1[[#This Row],[NLSfB]],OpnameTabel[NL-SfB],OpnameTabel[Kenmerkvraag 5],"",0,1)&amp;""</f>
        <v>Aantal accupakketten in armatuur</v>
      </c>
      <c r="S461" s="33" t="s">
        <v>77</v>
      </c>
      <c r="T461" s="33" t="str">
        <f>_xlfn.XLOOKUP(Tabel1[[#This Row],[NLSfB]],OpnameTabel[NL-SfB],OpnameTabel[Kenmerkvraag 6],"",0,1)&amp;""</f>
        <v/>
      </c>
      <c r="V461" s="33" t="str">
        <f>_xlfn.XLOOKUP(Tabel1[[#This Row],[NLSfB]],OpnameTabel[NL-SfB],OpnameTabel[Kenmerkvraag 7],"",0,1)&amp;""</f>
        <v/>
      </c>
      <c r="X461" s="33" t="str">
        <f>_xlfn.XLOOKUP(Tabel1[[#This Row],[NLSfB]],OpnameTabel[NL-SfB],OpnameTabel[Kenmerkvraag 8],"",0,1)&amp;""</f>
        <v/>
      </c>
      <c r="Z461" s="33" t="str">
        <f>_xlfn.XLOOKUP(Tabel1[[#This Row],[NLSfB]],OpnameTabel[NL-SfB],OpnameTabel[Kenmerkvraag 9],"",0,1)&amp;""</f>
        <v/>
      </c>
      <c r="AB461" s="33" t="str">
        <f>_xlfn.XLOOKUP(Tabel1[[#This Row],[NLSfB]],OpnameTabel[NL-SfB],OpnameTabel[Kenmerkvraag 10],"",0,1)&amp;""</f>
        <v/>
      </c>
      <c r="AD461" s="120" t="str">
        <f>_xlfn.XLOOKUP(Tabel1[[#This Row],[NLSfB]],OpnameTabel[NL-SfB],OpnameTabel[PPO1],"",0,1)&amp;""</f>
        <v>LCHT040-A</v>
      </c>
      <c r="AE461" s="112">
        <f>IF((LEN(Tabel1[[#This Row],[PPO code 1]])&lt;1),"",_xlfn.XLOOKUP(Tabel1[[#This Row],[PPO code 1]],Activiteitenoverzicht[PO - code],Activiteitenoverzicht[Jaar- freq],0))</f>
        <v>1</v>
      </c>
      <c r="AF461" s="121"/>
      <c r="AG461" s="122" t="str">
        <f>_xlfn.XLOOKUP(Tabel1[[#This Row],[NLSfB]],OpnameTabel[NL-SfB],OpnameTabel[PPO2],"",0,1)&amp;""</f>
        <v/>
      </c>
      <c r="AH461" s="111" t="str">
        <f>IF((LEN(Tabel1[[#This Row],[PPO code 2]])&lt;1),"",_xlfn.XLOOKUP(Tabel1[[#This Row],[PPO code 2]],Activiteitenoverzicht[PO - code],Activiteitenoverzicht[Jaar- freq],0))</f>
        <v/>
      </c>
      <c r="AI461" s="121"/>
      <c r="AJ461" s="122" t="str">
        <f>_xlfn.XLOOKUP(Tabel1[[#This Row],[NLSfB]],OpnameTabel[NL-SfB],OpnameTabel[PPO3],"",0,1)&amp;""</f>
        <v/>
      </c>
      <c r="AK461" s="111" t="str">
        <f>IF((LEN(Tabel1[[#This Row],[PPO code 3]])&lt;1),"",_xlfn.XLOOKUP(Tabel1[[#This Row],[PPO code 3]],Activiteitenoverzicht[PO - code],Activiteitenoverzicht[Jaar- freq],0))</f>
        <v/>
      </c>
      <c r="AL461" s="121"/>
      <c r="AM461" s="122" t="str">
        <f>_xlfn.XLOOKUP(Tabel1[[#This Row],[NLSfB]],OpnameTabel[NL-SfB],OpnameTabel[PPO4],"",0,1)&amp;""</f>
        <v/>
      </c>
      <c r="AN461" s="111" t="str">
        <f>IF((LEN(Tabel1[[#This Row],[PPO code 4]])&lt;1),"",_xlfn.XLOOKUP(Tabel1[[#This Row],[PPO code 4]],Activiteitenoverzicht[PO - code],Activiteitenoverzicht[Jaar- freq],0))</f>
        <v/>
      </c>
      <c r="AO461" s="121"/>
      <c r="AP461" s="123">
        <f>IF(ISNUMBER(Tabel1[[#This Row],[Freq 1]]),Tabel1[[#This Row],[Freq 1]]*Tabel1[[#This Row],[Prijs 1]],0)</f>
        <v>0</v>
      </c>
      <c r="AQ461" s="124">
        <f>IF(ISNUMBER(Tabel1[[#This Row],[Freq 2]]),Tabel1[[#This Row],[Freq 2]]*Tabel1[[#This Row],[Prijs 2]],0)</f>
        <v>0</v>
      </c>
      <c r="AR461" s="124">
        <f>IF(ISNUMBER(Tabel1[[#This Row],[Freq 3]]),Tabel1[[#This Row],[Freq 3]]*Tabel1[[#This Row],[Prijs 3]],0)</f>
        <v>0</v>
      </c>
      <c r="AS461" s="124">
        <f>IF(ISNUMBER(Tabel1[[#This Row],[Freq 4]]),Tabel1[[#This Row],[Freq 4]]*Tabel1[[#This Row],[Prijs 4]],0)</f>
        <v>0</v>
      </c>
      <c r="AT461" s="125">
        <f>SUM(Tabel1[[#This Row],[Totaal 1]:[Totaal 4]])</f>
        <v>0</v>
      </c>
    </row>
    <row r="462" spans="1:46" ht="14.25" customHeight="1" x14ac:dyDescent="0.2">
      <c r="A462" s="32">
        <v>7</v>
      </c>
      <c r="B462" s="32" t="s">
        <v>923</v>
      </c>
      <c r="C462" s="111" t="s">
        <v>924</v>
      </c>
      <c r="D462" s="32" t="s">
        <v>70</v>
      </c>
      <c r="E462" s="32">
        <f t="shared" si="1"/>
        <v>3310</v>
      </c>
      <c r="F462" s="32" t="s">
        <v>1010</v>
      </c>
      <c r="G462" s="32" t="s">
        <v>178</v>
      </c>
      <c r="H462" s="112" t="str">
        <f>_xlfn.XLOOKUP(Tabel1[[#This Row],[NLSfB]],OpnameTabel[NL-SfB],OpnameTabel[Omschrijving],"",0,1)</f>
        <v>Vluchtwegpictogrammen decentraal (met accu)</v>
      </c>
      <c r="I462" s="32" t="str">
        <f>_xlfn.XLOOKUP(Tabel1[[#This Row],[NLSfB]],OpnameTabel[NL-SfB],OpnameTabel[Categorie],"",0,1)</f>
        <v>Verlichting</v>
      </c>
      <c r="J462" s="32" t="s">
        <v>107</v>
      </c>
      <c r="L462" s="32">
        <v>2</v>
      </c>
      <c r="M462" s="32">
        <v>2019</v>
      </c>
      <c r="N462" s="32" t="s">
        <v>527</v>
      </c>
      <c r="O462" s="32" t="s">
        <v>77</v>
      </c>
      <c r="P462" s="32" t="str">
        <f>_xlfn.XLOOKUP(Tabel1[[#This Row],[NLSfB]],OpnameTabel[NL-SfB],OpnameTabel[Kenmerkvraag 4],"",0,1)&amp;""</f>
        <v>Lichtbron</v>
      </c>
      <c r="Q462" s="33" t="s">
        <v>525</v>
      </c>
      <c r="R462" s="33" t="str">
        <f>_xlfn.XLOOKUP(Tabel1[[#This Row],[NLSfB]],OpnameTabel[NL-SfB],OpnameTabel[Kenmerkvraag 5],"",0,1)&amp;""</f>
        <v>Aantal accupakketten in armatuur</v>
      </c>
      <c r="S462" s="33" t="s">
        <v>77</v>
      </c>
      <c r="T462" s="33" t="str">
        <f>_xlfn.XLOOKUP(Tabel1[[#This Row],[NLSfB]],OpnameTabel[NL-SfB],OpnameTabel[Kenmerkvraag 6],"",0,1)&amp;""</f>
        <v/>
      </c>
      <c r="V462" s="33" t="str">
        <f>_xlfn.XLOOKUP(Tabel1[[#This Row],[NLSfB]],OpnameTabel[NL-SfB],OpnameTabel[Kenmerkvraag 7],"",0,1)&amp;""</f>
        <v/>
      </c>
      <c r="X462" s="33" t="str">
        <f>_xlfn.XLOOKUP(Tabel1[[#This Row],[NLSfB]],OpnameTabel[NL-SfB],OpnameTabel[Kenmerkvraag 8],"",0,1)&amp;""</f>
        <v/>
      </c>
      <c r="Z462" s="33" t="str">
        <f>_xlfn.XLOOKUP(Tabel1[[#This Row],[NLSfB]],OpnameTabel[NL-SfB],OpnameTabel[Kenmerkvraag 9],"",0,1)&amp;""</f>
        <v/>
      </c>
      <c r="AB462" s="33" t="str">
        <f>_xlfn.XLOOKUP(Tabel1[[#This Row],[NLSfB]],OpnameTabel[NL-SfB],OpnameTabel[Kenmerkvraag 10],"",0,1)&amp;""</f>
        <v/>
      </c>
      <c r="AD462" s="120" t="str">
        <f>_xlfn.XLOOKUP(Tabel1[[#This Row],[NLSfB]],OpnameTabel[NL-SfB],OpnameTabel[PPO1],"",0,1)&amp;""</f>
        <v>LCHT040-A</v>
      </c>
      <c r="AE462" s="112">
        <f>IF((LEN(Tabel1[[#This Row],[PPO code 1]])&lt;1),"",_xlfn.XLOOKUP(Tabel1[[#This Row],[PPO code 1]],Activiteitenoverzicht[PO - code],Activiteitenoverzicht[Jaar- freq],0))</f>
        <v>1</v>
      </c>
      <c r="AF462" s="121"/>
      <c r="AG462" s="122" t="str">
        <f>_xlfn.XLOOKUP(Tabel1[[#This Row],[NLSfB]],OpnameTabel[NL-SfB],OpnameTabel[PPO2],"",0,1)&amp;""</f>
        <v/>
      </c>
      <c r="AH462" s="111" t="str">
        <f>IF((LEN(Tabel1[[#This Row],[PPO code 2]])&lt;1),"",_xlfn.XLOOKUP(Tabel1[[#This Row],[PPO code 2]],Activiteitenoverzicht[PO - code],Activiteitenoverzicht[Jaar- freq],0))</f>
        <v/>
      </c>
      <c r="AI462" s="121"/>
      <c r="AJ462" s="122" t="str">
        <f>_xlfn.XLOOKUP(Tabel1[[#This Row],[NLSfB]],OpnameTabel[NL-SfB],OpnameTabel[PPO3],"",0,1)&amp;""</f>
        <v/>
      </c>
      <c r="AK462" s="111" t="str">
        <f>IF((LEN(Tabel1[[#This Row],[PPO code 3]])&lt;1),"",_xlfn.XLOOKUP(Tabel1[[#This Row],[PPO code 3]],Activiteitenoverzicht[PO - code],Activiteitenoverzicht[Jaar- freq],0))</f>
        <v/>
      </c>
      <c r="AL462" s="121"/>
      <c r="AM462" s="122" t="str">
        <f>_xlfn.XLOOKUP(Tabel1[[#This Row],[NLSfB]],OpnameTabel[NL-SfB],OpnameTabel[PPO4],"",0,1)&amp;""</f>
        <v/>
      </c>
      <c r="AN462" s="111" t="str">
        <f>IF((LEN(Tabel1[[#This Row],[PPO code 4]])&lt;1),"",_xlfn.XLOOKUP(Tabel1[[#This Row],[PPO code 4]],Activiteitenoverzicht[PO - code],Activiteitenoverzicht[Jaar- freq],0))</f>
        <v/>
      </c>
      <c r="AO462" s="121"/>
      <c r="AP462" s="123">
        <f>IF(ISNUMBER(Tabel1[[#This Row],[Freq 1]]),Tabel1[[#This Row],[Freq 1]]*Tabel1[[#This Row],[Prijs 1]],0)</f>
        <v>0</v>
      </c>
      <c r="AQ462" s="124">
        <f>IF(ISNUMBER(Tabel1[[#This Row],[Freq 2]]),Tabel1[[#This Row],[Freq 2]]*Tabel1[[#This Row],[Prijs 2]],0)</f>
        <v>0</v>
      </c>
      <c r="AR462" s="124">
        <f>IF(ISNUMBER(Tabel1[[#This Row],[Freq 3]]),Tabel1[[#This Row],[Freq 3]]*Tabel1[[#This Row],[Prijs 3]],0)</f>
        <v>0</v>
      </c>
      <c r="AS462" s="124">
        <f>IF(ISNUMBER(Tabel1[[#This Row],[Freq 4]]),Tabel1[[#This Row],[Freq 4]]*Tabel1[[#This Row],[Prijs 4]],0)</f>
        <v>0</v>
      </c>
      <c r="AT462" s="125">
        <f>SUM(Tabel1[[#This Row],[Totaal 1]:[Totaal 4]])</f>
        <v>0</v>
      </c>
    </row>
    <row r="463" spans="1:46" ht="14.25" customHeight="1" x14ac:dyDescent="0.2">
      <c r="A463" s="32">
        <v>7</v>
      </c>
      <c r="B463" s="32" t="s">
        <v>923</v>
      </c>
      <c r="C463" s="111" t="s">
        <v>924</v>
      </c>
      <c r="D463" s="32" t="s">
        <v>70</v>
      </c>
      <c r="E463" s="32">
        <f t="shared" si="1"/>
        <v>3310</v>
      </c>
      <c r="F463" s="32" t="s">
        <v>1011</v>
      </c>
      <c r="G463" s="32" t="s">
        <v>178</v>
      </c>
      <c r="H463" s="112" t="str">
        <f>_xlfn.XLOOKUP(Tabel1[[#This Row],[NLSfB]],OpnameTabel[NL-SfB],OpnameTabel[Omschrijving],"",0,1)</f>
        <v>Vluchtwegpictogrammen decentraal (met accu)</v>
      </c>
      <c r="I463" s="32" t="str">
        <f>_xlfn.XLOOKUP(Tabel1[[#This Row],[NLSfB]],OpnameTabel[NL-SfB],OpnameTabel[Categorie],"",0,1)</f>
        <v>Verlichting</v>
      </c>
      <c r="J463" s="32" t="s">
        <v>107</v>
      </c>
      <c r="L463" s="32">
        <v>1</v>
      </c>
      <c r="M463" s="32">
        <v>2006</v>
      </c>
      <c r="N463" s="32" t="s">
        <v>405</v>
      </c>
      <c r="O463" s="32" t="s">
        <v>77</v>
      </c>
      <c r="P463" s="32" t="str">
        <f>_xlfn.XLOOKUP(Tabel1[[#This Row],[NLSfB]],OpnameTabel[NL-SfB],OpnameTabel[Kenmerkvraag 4],"",0,1)&amp;""</f>
        <v>Lichtbron</v>
      </c>
      <c r="Q463" s="33" t="s">
        <v>518</v>
      </c>
      <c r="R463" s="33" t="str">
        <f>_xlfn.XLOOKUP(Tabel1[[#This Row],[NLSfB]],OpnameTabel[NL-SfB],OpnameTabel[Kenmerkvraag 5],"",0,1)&amp;""</f>
        <v>Aantal accupakketten in armatuur</v>
      </c>
      <c r="S463" s="33" t="s">
        <v>77</v>
      </c>
      <c r="T463" s="33" t="str">
        <f>_xlfn.XLOOKUP(Tabel1[[#This Row],[NLSfB]],OpnameTabel[NL-SfB],OpnameTabel[Kenmerkvraag 6],"",0,1)&amp;""</f>
        <v/>
      </c>
      <c r="V463" s="33" t="str">
        <f>_xlfn.XLOOKUP(Tabel1[[#This Row],[NLSfB]],OpnameTabel[NL-SfB],OpnameTabel[Kenmerkvraag 7],"",0,1)&amp;""</f>
        <v/>
      </c>
      <c r="X463" s="33" t="str">
        <f>_xlfn.XLOOKUP(Tabel1[[#This Row],[NLSfB]],OpnameTabel[NL-SfB],OpnameTabel[Kenmerkvraag 8],"",0,1)&amp;""</f>
        <v/>
      </c>
      <c r="Z463" s="33" t="str">
        <f>_xlfn.XLOOKUP(Tabel1[[#This Row],[NLSfB]],OpnameTabel[NL-SfB],OpnameTabel[Kenmerkvraag 9],"",0,1)&amp;""</f>
        <v/>
      </c>
      <c r="AB463" s="33" t="str">
        <f>_xlfn.XLOOKUP(Tabel1[[#This Row],[NLSfB]],OpnameTabel[NL-SfB],OpnameTabel[Kenmerkvraag 10],"",0,1)&amp;""</f>
        <v/>
      </c>
      <c r="AD463" s="120" t="str">
        <f>_xlfn.XLOOKUP(Tabel1[[#This Row],[NLSfB]],OpnameTabel[NL-SfB],OpnameTabel[PPO1],"",0,1)&amp;""</f>
        <v>LCHT040-A</v>
      </c>
      <c r="AE463" s="112">
        <f>IF((LEN(Tabel1[[#This Row],[PPO code 1]])&lt;1),"",_xlfn.XLOOKUP(Tabel1[[#This Row],[PPO code 1]],Activiteitenoverzicht[PO - code],Activiteitenoverzicht[Jaar- freq],0))</f>
        <v>1</v>
      </c>
      <c r="AF463" s="121"/>
      <c r="AG463" s="122" t="str">
        <f>_xlfn.XLOOKUP(Tabel1[[#This Row],[NLSfB]],OpnameTabel[NL-SfB],OpnameTabel[PPO2],"",0,1)&amp;""</f>
        <v/>
      </c>
      <c r="AH463" s="111" t="str">
        <f>IF((LEN(Tabel1[[#This Row],[PPO code 2]])&lt;1),"",_xlfn.XLOOKUP(Tabel1[[#This Row],[PPO code 2]],Activiteitenoverzicht[PO - code],Activiteitenoverzicht[Jaar- freq],0))</f>
        <v/>
      </c>
      <c r="AI463" s="121"/>
      <c r="AJ463" s="122" t="str">
        <f>_xlfn.XLOOKUP(Tabel1[[#This Row],[NLSfB]],OpnameTabel[NL-SfB],OpnameTabel[PPO3],"",0,1)&amp;""</f>
        <v/>
      </c>
      <c r="AK463" s="111" t="str">
        <f>IF((LEN(Tabel1[[#This Row],[PPO code 3]])&lt;1),"",_xlfn.XLOOKUP(Tabel1[[#This Row],[PPO code 3]],Activiteitenoverzicht[PO - code],Activiteitenoverzicht[Jaar- freq],0))</f>
        <v/>
      </c>
      <c r="AL463" s="121"/>
      <c r="AM463" s="122" t="str">
        <f>_xlfn.XLOOKUP(Tabel1[[#This Row],[NLSfB]],OpnameTabel[NL-SfB],OpnameTabel[PPO4],"",0,1)&amp;""</f>
        <v/>
      </c>
      <c r="AN463" s="111" t="str">
        <f>IF((LEN(Tabel1[[#This Row],[PPO code 4]])&lt;1),"",_xlfn.XLOOKUP(Tabel1[[#This Row],[PPO code 4]],Activiteitenoverzicht[PO - code],Activiteitenoverzicht[Jaar- freq],0))</f>
        <v/>
      </c>
      <c r="AO463" s="121"/>
      <c r="AP463" s="123">
        <f>IF(ISNUMBER(Tabel1[[#This Row],[Freq 1]]),Tabel1[[#This Row],[Freq 1]]*Tabel1[[#This Row],[Prijs 1]],0)</f>
        <v>0</v>
      </c>
      <c r="AQ463" s="124">
        <f>IF(ISNUMBER(Tabel1[[#This Row],[Freq 2]]),Tabel1[[#This Row],[Freq 2]]*Tabel1[[#This Row],[Prijs 2]],0)</f>
        <v>0</v>
      </c>
      <c r="AR463" s="124">
        <f>IF(ISNUMBER(Tabel1[[#This Row],[Freq 3]]),Tabel1[[#This Row],[Freq 3]]*Tabel1[[#This Row],[Prijs 3]],0)</f>
        <v>0</v>
      </c>
      <c r="AS463" s="124">
        <f>IF(ISNUMBER(Tabel1[[#This Row],[Freq 4]]),Tabel1[[#This Row],[Freq 4]]*Tabel1[[#This Row],[Prijs 4]],0)</f>
        <v>0</v>
      </c>
      <c r="AT463" s="125">
        <f>SUM(Tabel1[[#This Row],[Totaal 1]:[Totaal 4]])</f>
        <v>0</v>
      </c>
    </row>
    <row r="464" spans="1:46" ht="14.25" customHeight="1" x14ac:dyDescent="0.2">
      <c r="A464" s="32">
        <v>7</v>
      </c>
      <c r="B464" s="32" t="s">
        <v>923</v>
      </c>
      <c r="C464" s="111" t="s">
        <v>924</v>
      </c>
      <c r="D464" s="32" t="s">
        <v>70</v>
      </c>
      <c r="E464" s="32">
        <f t="shared" si="1"/>
        <v>3310</v>
      </c>
      <c r="F464" s="32" t="s">
        <v>1012</v>
      </c>
      <c r="G464" s="32" t="s">
        <v>79</v>
      </c>
      <c r="H464" s="112" t="str">
        <f>_xlfn.XLOOKUP(Tabel1[[#This Row],[NLSfB]],OpnameTabel[NL-SfB],OpnameTabel[Omschrijving],"",0,1)</f>
        <v>Elektrische boiler</v>
      </c>
      <c r="I464" s="32" t="str">
        <f>_xlfn.XLOOKUP(Tabel1[[#This Row],[NLSfB]],OpnameTabel[NL-SfB],OpnameTabel[Categorie],"",0,1)</f>
        <v>Water</v>
      </c>
      <c r="J464" s="32" t="s">
        <v>107</v>
      </c>
      <c r="L464" s="32">
        <v>1</v>
      </c>
      <c r="M464" s="32">
        <v>2012</v>
      </c>
      <c r="N464" s="32" t="s">
        <v>81</v>
      </c>
      <c r="O464" s="32" t="s">
        <v>1013</v>
      </c>
      <c r="P464" s="32" t="str">
        <f>_xlfn.XLOOKUP(Tabel1[[#This Row],[NLSfB]],OpnameTabel[NL-SfB],OpnameTabel[Kenmerkvraag 4],"",0,1)&amp;""</f>
        <v>Inhoud [L]</v>
      </c>
      <c r="Q464" s="33">
        <v>10</v>
      </c>
      <c r="R464" s="33" t="str">
        <f>_xlfn.XLOOKUP(Tabel1[[#This Row],[NLSfB]],OpnameTabel[NL-SfB],OpnameTabel[Kenmerkvraag 5],"",0,1)&amp;""</f>
        <v>Vermogen [kW]</v>
      </c>
      <c r="S464" s="33">
        <v>2.2000000000000002</v>
      </c>
      <c r="T464" s="33" t="str">
        <f>_xlfn.XLOOKUP(Tabel1[[#This Row],[NLSfB]],OpnameTabel[NL-SfB],OpnameTabel[Kenmerkvraag 6],"",0,1)&amp;""</f>
        <v/>
      </c>
      <c r="V464" s="33" t="str">
        <f>_xlfn.XLOOKUP(Tabel1[[#This Row],[NLSfB]],OpnameTabel[NL-SfB],OpnameTabel[Kenmerkvraag 7],"",0,1)&amp;""</f>
        <v/>
      </c>
      <c r="X464" s="33" t="str">
        <f>_xlfn.XLOOKUP(Tabel1[[#This Row],[NLSfB]],OpnameTabel[NL-SfB],OpnameTabel[Kenmerkvraag 8],"",0,1)&amp;""</f>
        <v/>
      </c>
      <c r="Z464" s="33" t="str">
        <f>_xlfn.XLOOKUP(Tabel1[[#This Row],[NLSfB]],OpnameTabel[NL-SfB],OpnameTabel[Kenmerkvraag 9],"",0,1)&amp;""</f>
        <v/>
      </c>
      <c r="AB464" s="33" t="str">
        <f>_xlfn.XLOOKUP(Tabel1[[#This Row],[NLSfB]],OpnameTabel[NL-SfB],OpnameTabel[Kenmerkvraag 10],"",0,1)&amp;""</f>
        <v/>
      </c>
      <c r="AD464" s="120" t="str">
        <f>_xlfn.XLOOKUP(Tabel1[[#This Row],[NLSfB]],OpnameTabel[NL-SfB],OpnameTabel[PPO1],"",0,1)&amp;""</f>
        <v>WTR030-A</v>
      </c>
      <c r="AE464" s="112">
        <f>IF((LEN(Tabel1[[#This Row],[PPO code 1]])&lt;1),"",_xlfn.XLOOKUP(Tabel1[[#This Row],[PPO code 1]],Activiteitenoverzicht[PO - code],Activiteitenoverzicht[Jaar- freq],0))</f>
        <v>1</v>
      </c>
      <c r="AF464" s="121"/>
      <c r="AG464" s="122" t="str">
        <f>_xlfn.XLOOKUP(Tabel1[[#This Row],[NLSfB]],OpnameTabel[NL-SfB],OpnameTabel[PPO2],"",0,1)&amp;""</f>
        <v/>
      </c>
      <c r="AH464" s="111" t="str">
        <f>IF((LEN(Tabel1[[#This Row],[PPO code 2]])&lt;1),"",_xlfn.XLOOKUP(Tabel1[[#This Row],[PPO code 2]],Activiteitenoverzicht[PO - code],Activiteitenoverzicht[Jaar- freq],0))</f>
        <v/>
      </c>
      <c r="AI464" s="121"/>
      <c r="AJ464" s="122" t="str">
        <f>_xlfn.XLOOKUP(Tabel1[[#This Row],[NLSfB]],OpnameTabel[NL-SfB],OpnameTabel[PPO3],"",0,1)&amp;""</f>
        <v/>
      </c>
      <c r="AK464" s="111" t="str">
        <f>IF((LEN(Tabel1[[#This Row],[PPO code 3]])&lt;1),"",_xlfn.XLOOKUP(Tabel1[[#This Row],[PPO code 3]],Activiteitenoverzicht[PO - code],Activiteitenoverzicht[Jaar- freq],0))</f>
        <v/>
      </c>
      <c r="AL464" s="121"/>
      <c r="AM464" s="122" t="str">
        <f>_xlfn.XLOOKUP(Tabel1[[#This Row],[NLSfB]],OpnameTabel[NL-SfB],OpnameTabel[PPO4],"",0,1)&amp;""</f>
        <v/>
      </c>
      <c r="AN464" s="111" t="str">
        <f>IF((LEN(Tabel1[[#This Row],[PPO code 4]])&lt;1),"",_xlfn.XLOOKUP(Tabel1[[#This Row],[PPO code 4]],Activiteitenoverzicht[PO - code],Activiteitenoverzicht[Jaar- freq],0))</f>
        <v/>
      </c>
      <c r="AO464" s="121"/>
      <c r="AP464" s="123">
        <f>IF(ISNUMBER(Tabel1[[#This Row],[Freq 1]]),Tabel1[[#This Row],[Freq 1]]*Tabel1[[#This Row],[Prijs 1]],0)</f>
        <v>0</v>
      </c>
      <c r="AQ464" s="124">
        <f>IF(ISNUMBER(Tabel1[[#This Row],[Freq 2]]),Tabel1[[#This Row],[Freq 2]]*Tabel1[[#This Row],[Prijs 2]],0)</f>
        <v>0</v>
      </c>
      <c r="AR464" s="124">
        <f>IF(ISNUMBER(Tabel1[[#This Row],[Freq 3]]),Tabel1[[#This Row],[Freq 3]]*Tabel1[[#This Row],[Prijs 3]],0)</f>
        <v>0</v>
      </c>
      <c r="AS464" s="124">
        <f>IF(ISNUMBER(Tabel1[[#This Row],[Freq 4]]),Tabel1[[#This Row],[Freq 4]]*Tabel1[[#This Row],[Prijs 4]],0)</f>
        <v>0</v>
      </c>
      <c r="AT464" s="125">
        <f>SUM(Tabel1[[#This Row],[Totaal 1]:[Totaal 4]])</f>
        <v>0</v>
      </c>
    </row>
    <row r="465" spans="1:46" ht="14.25" customHeight="1" x14ac:dyDescent="0.2">
      <c r="A465" s="32">
        <v>7</v>
      </c>
      <c r="B465" s="32" t="s">
        <v>923</v>
      </c>
      <c r="C465" s="111" t="s">
        <v>924</v>
      </c>
      <c r="D465" s="32" t="s">
        <v>70</v>
      </c>
      <c r="E465" s="32">
        <f t="shared" si="1"/>
        <v>3310</v>
      </c>
      <c r="F465" s="32" t="s">
        <v>1014</v>
      </c>
      <c r="G465" s="32" t="s">
        <v>178</v>
      </c>
      <c r="H465" s="112" t="str">
        <f>_xlfn.XLOOKUP(Tabel1[[#This Row],[NLSfB]],OpnameTabel[NL-SfB],OpnameTabel[Omschrijving],"",0,1)</f>
        <v>Vluchtwegpictogrammen decentraal (met accu)</v>
      </c>
      <c r="I465" s="32" t="str">
        <f>_xlfn.XLOOKUP(Tabel1[[#This Row],[NLSfB]],OpnameTabel[NL-SfB],OpnameTabel[Categorie],"",0,1)</f>
        <v>Verlichting</v>
      </c>
      <c r="J465" s="32" t="s">
        <v>107</v>
      </c>
      <c r="L465" s="32">
        <v>2</v>
      </c>
      <c r="M465" s="32">
        <v>2019</v>
      </c>
      <c r="N465" s="32" t="s">
        <v>547</v>
      </c>
      <c r="O465" s="32" t="s">
        <v>77</v>
      </c>
      <c r="P465" s="32" t="str">
        <f>_xlfn.XLOOKUP(Tabel1[[#This Row],[NLSfB]],OpnameTabel[NL-SfB],OpnameTabel[Kenmerkvraag 4],"",0,1)&amp;""</f>
        <v>Lichtbron</v>
      </c>
      <c r="Q465" s="33" t="s">
        <v>525</v>
      </c>
      <c r="R465" s="33" t="str">
        <f>_xlfn.XLOOKUP(Tabel1[[#This Row],[NLSfB]],OpnameTabel[NL-SfB],OpnameTabel[Kenmerkvraag 5],"",0,1)&amp;""</f>
        <v>Aantal accupakketten in armatuur</v>
      </c>
      <c r="S465" s="33" t="s">
        <v>77</v>
      </c>
      <c r="T465" s="33" t="str">
        <f>_xlfn.XLOOKUP(Tabel1[[#This Row],[NLSfB]],OpnameTabel[NL-SfB],OpnameTabel[Kenmerkvraag 6],"",0,1)&amp;""</f>
        <v/>
      </c>
      <c r="V465" s="33" t="str">
        <f>_xlfn.XLOOKUP(Tabel1[[#This Row],[NLSfB]],OpnameTabel[NL-SfB],OpnameTabel[Kenmerkvraag 7],"",0,1)&amp;""</f>
        <v/>
      </c>
      <c r="X465" s="33" t="str">
        <f>_xlfn.XLOOKUP(Tabel1[[#This Row],[NLSfB]],OpnameTabel[NL-SfB],OpnameTabel[Kenmerkvraag 8],"",0,1)&amp;""</f>
        <v/>
      </c>
      <c r="Z465" s="33" t="str">
        <f>_xlfn.XLOOKUP(Tabel1[[#This Row],[NLSfB]],OpnameTabel[NL-SfB],OpnameTabel[Kenmerkvraag 9],"",0,1)&amp;""</f>
        <v/>
      </c>
      <c r="AB465" s="33" t="str">
        <f>_xlfn.XLOOKUP(Tabel1[[#This Row],[NLSfB]],OpnameTabel[NL-SfB],OpnameTabel[Kenmerkvraag 10],"",0,1)&amp;""</f>
        <v/>
      </c>
      <c r="AD465" s="120" t="str">
        <f>_xlfn.XLOOKUP(Tabel1[[#This Row],[NLSfB]],OpnameTabel[NL-SfB],OpnameTabel[PPO1],"",0,1)&amp;""</f>
        <v>LCHT040-A</v>
      </c>
      <c r="AE465" s="112">
        <f>IF((LEN(Tabel1[[#This Row],[PPO code 1]])&lt;1),"",_xlfn.XLOOKUP(Tabel1[[#This Row],[PPO code 1]],Activiteitenoverzicht[PO - code],Activiteitenoverzicht[Jaar- freq],0))</f>
        <v>1</v>
      </c>
      <c r="AF465" s="121"/>
      <c r="AG465" s="122" t="str">
        <f>_xlfn.XLOOKUP(Tabel1[[#This Row],[NLSfB]],OpnameTabel[NL-SfB],OpnameTabel[PPO2],"",0,1)&amp;""</f>
        <v/>
      </c>
      <c r="AH465" s="111" t="str">
        <f>IF((LEN(Tabel1[[#This Row],[PPO code 2]])&lt;1),"",_xlfn.XLOOKUP(Tabel1[[#This Row],[PPO code 2]],Activiteitenoverzicht[PO - code],Activiteitenoverzicht[Jaar- freq],0))</f>
        <v/>
      </c>
      <c r="AI465" s="121"/>
      <c r="AJ465" s="122" t="str">
        <f>_xlfn.XLOOKUP(Tabel1[[#This Row],[NLSfB]],OpnameTabel[NL-SfB],OpnameTabel[PPO3],"",0,1)&amp;""</f>
        <v/>
      </c>
      <c r="AK465" s="111" t="str">
        <f>IF((LEN(Tabel1[[#This Row],[PPO code 3]])&lt;1),"",_xlfn.XLOOKUP(Tabel1[[#This Row],[PPO code 3]],Activiteitenoverzicht[PO - code],Activiteitenoverzicht[Jaar- freq],0))</f>
        <v/>
      </c>
      <c r="AL465" s="121"/>
      <c r="AM465" s="122" t="str">
        <f>_xlfn.XLOOKUP(Tabel1[[#This Row],[NLSfB]],OpnameTabel[NL-SfB],OpnameTabel[PPO4],"",0,1)&amp;""</f>
        <v/>
      </c>
      <c r="AN465" s="111" t="str">
        <f>IF((LEN(Tabel1[[#This Row],[PPO code 4]])&lt;1),"",_xlfn.XLOOKUP(Tabel1[[#This Row],[PPO code 4]],Activiteitenoverzicht[PO - code],Activiteitenoverzicht[Jaar- freq],0))</f>
        <v/>
      </c>
      <c r="AO465" s="121"/>
      <c r="AP465" s="123">
        <f>IF(ISNUMBER(Tabel1[[#This Row],[Freq 1]]),Tabel1[[#This Row],[Freq 1]]*Tabel1[[#This Row],[Prijs 1]],0)</f>
        <v>0</v>
      </c>
      <c r="AQ465" s="124">
        <f>IF(ISNUMBER(Tabel1[[#This Row],[Freq 2]]),Tabel1[[#This Row],[Freq 2]]*Tabel1[[#This Row],[Prijs 2]],0)</f>
        <v>0</v>
      </c>
      <c r="AR465" s="124">
        <f>IF(ISNUMBER(Tabel1[[#This Row],[Freq 3]]),Tabel1[[#This Row],[Freq 3]]*Tabel1[[#This Row],[Prijs 3]],0)</f>
        <v>0</v>
      </c>
      <c r="AS465" s="124">
        <f>IF(ISNUMBER(Tabel1[[#This Row],[Freq 4]]),Tabel1[[#This Row],[Freq 4]]*Tabel1[[#This Row],[Prijs 4]],0)</f>
        <v>0</v>
      </c>
      <c r="AT465" s="125">
        <f>SUM(Tabel1[[#This Row],[Totaal 1]:[Totaal 4]])</f>
        <v>0</v>
      </c>
    </row>
    <row r="466" spans="1:46" ht="14.25" customHeight="1" x14ac:dyDescent="0.2">
      <c r="A466" s="32">
        <v>7</v>
      </c>
      <c r="B466" s="32" t="s">
        <v>923</v>
      </c>
      <c r="C466" s="111" t="s">
        <v>924</v>
      </c>
      <c r="D466" s="32" t="s">
        <v>70</v>
      </c>
      <c r="E466" s="32">
        <f t="shared" si="1"/>
        <v>3310</v>
      </c>
      <c r="F466" s="32" t="s">
        <v>1015</v>
      </c>
      <c r="G466" s="32" t="s">
        <v>539</v>
      </c>
      <c r="H466" s="112" t="str">
        <f>_xlfn.XLOOKUP(Tabel1[[#This Row],[NLSfB]],OpnameTabel[NL-SfB],OpnameTabel[Omschrijving],"",0,1)</f>
        <v>Noodverlichtingsinstallatie centrale eenheid (centr. opg. accu's)</v>
      </c>
      <c r="I466" s="32" t="str">
        <f>_xlfn.XLOOKUP(Tabel1[[#This Row],[NLSfB]],OpnameTabel[NL-SfB],OpnameTabel[Categorie],"",0,1)</f>
        <v>Verlichting</v>
      </c>
      <c r="J466" s="32" t="s">
        <v>107</v>
      </c>
      <c r="L466" s="32">
        <v>1</v>
      </c>
      <c r="M466" s="32">
        <v>1988</v>
      </c>
      <c r="N466" s="32" t="s">
        <v>77</v>
      </c>
      <c r="O466" s="32" t="s">
        <v>77</v>
      </c>
      <c r="P466" s="32" t="str">
        <f>_xlfn.XLOOKUP(Tabel1[[#This Row],[NLSfB]],OpnameTabel[NL-SfB],OpnameTabel[Kenmerkvraag 4],"",0,1)&amp;""</f>
        <v>Lichtbron</v>
      </c>
      <c r="Q466" s="33" t="s">
        <v>1016</v>
      </c>
      <c r="R466" s="33" t="str">
        <f>_xlfn.XLOOKUP(Tabel1[[#This Row],[NLSfB]],OpnameTabel[NL-SfB],OpnameTabel[Kenmerkvraag 5],"",0,1)&amp;""</f>
        <v>Locatie voedingseenheid</v>
      </c>
      <c r="S466" s="33" t="s">
        <v>77</v>
      </c>
      <c r="T466" s="33" t="str">
        <f>_xlfn.XLOOKUP(Tabel1[[#This Row],[NLSfB]],OpnameTabel[NL-SfB],OpnameTabel[Kenmerkvraag 6],"",0,1)&amp;""</f>
        <v>Aantal accucellen (batterijen)</v>
      </c>
      <c r="U466" s="33" t="s">
        <v>77</v>
      </c>
      <c r="V466" s="33" t="str">
        <f>_xlfn.XLOOKUP(Tabel1[[#This Row],[NLSfB]],OpnameTabel[NL-SfB],OpnameTabel[Kenmerkvraag 7],"",0,1)&amp;""</f>
        <v>Totaal opgesteld vermogen in VA</v>
      </c>
      <c r="W466" s="33" t="s">
        <v>77</v>
      </c>
      <c r="X466" s="33" t="str">
        <f>_xlfn.XLOOKUP(Tabel1[[#This Row],[NLSfB]],OpnameTabel[NL-SfB],OpnameTabel[Kenmerkvraag 8],"",0,1)&amp;""</f>
        <v/>
      </c>
      <c r="Z466" s="33" t="str">
        <f>_xlfn.XLOOKUP(Tabel1[[#This Row],[NLSfB]],OpnameTabel[NL-SfB],OpnameTabel[Kenmerkvraag 9],"",0,1)&amp;""</f>
        <v/>
      </c>
      <c r="AB466" s="33" t="str">
        <f>_xlfn.XLOOKUP(Tabel1[[#This Row],[NLSfB]],OpnameTabel[NL-SfB],OpnameTabel[Kenmerkvraag 10],"",0,1)&amp;""</f>
        <v/>
      </c>
      <c r="AD466" s="120" t="str">
        <f>_xlfn.XLOOKUP(Tabel1[[#This Row],[NLSfB]],OpnameTabel[NL-SfB],OpnameTabel[PPO1],"",0,1)&amp;""</f>
        <v>LCHT040-A</v>
      </c>
      <c r="AE466" s="112">
        <f>IF((LEN(Tabel1[[#This Row],[PPO code 1]])&lt;1),"",_xlfn.XLOOKUP(Tabel1[[#This Row],[PPO code 1]],Activiteitenoverzicht[PO - code],Activiteitenoverzicht[Jaar- freq],0))</f>
        <v>1</v>
      </c>
      <c r="AF466" s="121"/>
      <c r="AG466" s="122" t="str">
        <f>_xlfn.XLOOKUP(Tabel1[[#This Row],[NLSfB]],OpnameTabel[NL-SfB],OpnameTabel[PPO2],"",0,1)&amp;""</f>
        <v/>
      </c>
      <c r="AH466" s="111" t="str">
        <f>IF((LEN(Tabel1[[#This Row],[PPO code 2]])&lt;1),"",_xlfn.XLOOKUP(Tabel1[[#This Row],[PPO code 2]],Activiteitenoverzicht[PO - code],Activiteitenoverzicht[Jaar- freq],0))</f>
        <v/>
      </c>
      <c r="AI466" s="121"/>
      <c r="AJ466" s="122" t="str">
        <f>_xlfn.XLOOKUP(Tabel1[[#This Row],[NLSfB]],OpnameTabel[NL-SfB],OpnameTabel[PPO3],"",0,1)&amp;""</f>
        <v/>
      </c>
      <c r="AK466" s="111" t="str">
        <f>IF((LEN(Tabel1[[#This Row],[PPO code 3]])&lt;1),"",_xlfn.XLOOKUP(Tabel1[[#This Row],[PPO code 3]],Activiteitenoverzicht[PO - code],Activiteitenoverzicht[Jaar- freq],0))</f>
        <v/>
      </c>
      <c r="AL466" s="121"/>
      <c r="AM466" s="122" t="str">
        <f>_xlfn.XLOOKUP(Tabel1[[#This Row],[NLSfB]],OpnameTabel[NL-SfB],OpnameTabel[PPO4],"",0,1)&amp;""</f>
        <v/>
      </c>
      <c r="AN466" s="111" t="str">
        <f>IF((LEN(Tabel1[[#This Row],[PPO code 4]])&lt;1),"",_xlfn.XLOOKUP(Tabel1[[#This Row],[PPO code 4]],Activiteitenoverzicht[PO - code],Activiteitenoverzicht[Jaar- freq],0))</f>
        <v/>
      </c>
      <c r="AO466" s="121"/>
      <c r="AP466" s="123">
        <f>IF(ISNUMBER(Tabel1[[#This Row],[Freq 1]]),Tabel1[[#This Row],[Freq 1]]*Tabel1[[#This Row],[Prijs 1]],0)</f>
        <v>0</v>
      </c>
      <c r="AQ466" s="124">
        <f>IF(ISNUMBER(Tabel1[[#This Row],[Freq 2]]),Tabel1[[#This Row],[Freq 2]]*Tabel1[[#This Row],[Prijs 2]],0)</f>
        <v>0</v>
      </c>
      <c r="AR466" s="124">
        <f>IF(ISNUMBER(Tabel1[[#This Row],[Freq 3]]),Tabel1[[#This Row],[Freq 3]]*Tabel1[[#This Row],[Prijs 3]],0)</f>
        <v>0</v>
      </c>
      <c r="AS466" s="124">
        <f>IF(ISNUMBER(Tabel1[[#This Row],[Freq 4]]),Tabel1[[#This Row],[Freq 4]]*Tabel1[[#This Row],[Prijs 4]],0)</f>
        <v>0</v>
      </c>
      <c r="AT466" s="125">
        <f>SUM(Tabel1[[#This Row],[Totaal 1]:[Totaal 4]])</f>
        <v>0</v>
      </c>
    </row>
    <row r="467" spans="1:46" ht="14.25" customHeight="1" x14ac:dyDescent="0.2">
      <c r="A467" s="32">
        <v>7</v>
      </c>
      <c r="B467" s="32" t="s">
        <v>923</v>
      </c>
      <c r="C467" s="111" t="s">
        <v>924</v>
      </c>
      <c r="D467" s="32" t="s">
        <v>70</v>
      </c>
      <c r="E467" s="32">
        <f t="shared" si="1"/>
        <v>3310</v>
      </c>
      <c r="F467" s="32" t="s">
        <v>1017</v>
      </c>
      <c r="G467" s="32" t="s">
        <v>862</v>
      </c>
      <c r="H467" s="112" t="str">
        <f>_xlfn.XLOOKUP(Tabel1[[#This Row],[NLSfB]],OpnameTabel[NL-SfB],OpnameTabel[Omschrijving],"",0,1)</f>
        <v>Vluchtwegsignalering armaturen</v>
      </c>
      <c r="I467" s="32" t="str">
        <f>_xlfn.XLOOKUP(Tabel1[[#This Row],[NLSfB]],OpnameTabel[NL-SfB],OpnameTabel[Categorie],"",0,1)</f>
        <v>Verlichting</v>
      </c>
      <c r="J467" s="32" t="s">
        <v>1018</v>
      </c>
      <c r="L467" s="32">
        <v>1</v>
      </c>
      <c r="M467" s="32">
        <v>2019</v>
      </c>
      <c r="N467" s="32" t="s">
        <v>1019</v>
      </c>
      <c r="O467" s="32" t="s">
        <v>77</v>
      </c>
      <c r="P467" s="32" t="str">
        <f>_xlfn.XLOOKUP(Tabel1[[#This Row],[NLSfB]],OpnameTabel[NL-SfB],OpnameTabel[Kenmerkvraag 4],"",0,1)&amp;""</f>
        <v/>
      </c>
      <c r="Q467" s="33"/>
      <c r="R467" s="33" t="str">
        <f>_xlfn.XLOOKUP(Tabel1[[#This Row],[NLSfB]],OpnameTabel[NL-SfB],OpnameTabel[Kenmerkvraag 5],"",0,1)&amp;""</f>
        <v/>
      </c>
      <c r="T467" s="33" t="str">
        <f>_xlfn.XLOOKUP(Tabel1[[#This Row],[NLSfB]],OpnameTabel[NL-SfB],OpnameTabel[Kenmerkvraag 6],"",0,1)&amp;""</f>
        <v/>
      </c>
      <c r="V467" s="33" t="str">
        <f>_xlfn.XLOOKUP(Tabel1[[#This Row],[NLSfB]],OpnameTabel[NL-SfB],OpnameTabel[Kenmerkvraag 7],"",0,1)&amp;""</f>
        <v/>
      </c>
      <c r="X467" s="33" t="str">
        <f>_xlfn.XLOOKUP(Tabel1[[#This Row],[NLSfB]],OpnameTabel[NL-SfB],OpnameTabel[Kenmerkvraag 8],"",0,1)&amp;""</f>
        <v/>
      </c>
      <c r="Z467" s="33" t="str">
        <f>_xlfn.XLOOKUP(Tabel1[[#This Row],[NLSfB]],OpnameTabel[NL-SfB],OpnameTabel[Kenmerkvraag 9],"",0,1)&amp;""</f>
        <v/>
      </c>
      <c r="AB467" s="33" t="str">
        <f>_xlfn.XLOOKUP(Tabel1[[#This Row],[NLSfB]],OpnameTabel[NL-SfB],OpnameTabel[Kenmerkvraag 10],"",0,1)&amp;""</f>
        <v/>
      </c>
      <c r="AD467" s="120" t="str">
        <f>_xlfn.XLOOKUP(Tabel1[[#This Row],[NLSfB]],OpnameTabel[NL-SfB],OpnameTabel[PPO1],"",0,1)&amp;""</f>
        <v>LCHT040-A</v>
      </c>
      <c r="AE467" s="112">
        <f>IF((LEN(Tabel1[[#This Row],[PPO code 1]])&lt;1),"",_xlfn.XLOOKUP(Tabel1[[#This Row],[PPO code 1]],Activiteitenoverzicht[PO - code],Activiteitenoverzicht[Jaar- freq],0))</f>
        <v>1</v>
      </c>
      <c r="AF467" s="121"/>
      <c r="AG467" s="122" t="str">
        <f>_xlfn.XLOOKUP(Tabel1[[#This Row],[NLSfB]],OpnameTabel[NL-SfB],OpnameTabel[PPO2],"",0,1)&amp;""</f>
        <v/>
      </c>
      <c r="AH467" s="111" t="str">
        <f>IF((LEN(Tabel1[[#This Row],[PPO code 2]])&lt;1),"",_xlfn.XLOOKUP(Tabel1[[#This Row],[PPO code 2]],Activiteitenoverzicht[PO - code],Activiteitenoverzicht[Jaar- freq],0))</f>
        <v/>
      </c>
      <c r="AI467" s="121"/>
      <c r="AJ467" s="122" t="str">
        <f>_xlfn.XLOOKUP(Tabel1[[#This Row],[NLSfB]],OpnameTabel[NL-SfB],OpnameTabel[PPO3],"",0,1)&amp;""</f>
        <v/>
      </c>
      <c r="AK467" s="111" t="str">
        <f>IF((LEN(Tabel1[[#This Row],[PPO code 3]])&lt;1),"",_xlfn.XLOOKUP(Tabel1[[#This Row],[PPO code 3]],Activiteitenoverzicht[PO - code],Activiteitenoverzicht[Jaar- freq],0))</f>
        <v/>
      </c>
      <c r="AL467" s="121"/>
      <c r="AM467" s="122" t="str">
        <f>_xlfn.XLOOKUP(Tabel1[[#This Row],[NLSfB]],OpnameTabel[NL-SfB],OpnameTabel[PPO4],"",0,1)&amp;""</f>
        <v/>
      </c>
      <c r="AN467" s="111" t="str">
        <f>IF((LEN(Tabel1[[#This Row],[PPO code 4]])&lt;1),"",_xlfn.XLOOKUP(Tabel1[[#This Row],[PPO code 4]],Activiteitenoverzicht[PO - code],Activiteitenoverzicht[Jaar- freq],0))</f>
        <v/>
      </c>
      <c r="AO467" s="121"/>
      <c r="AP467" s="123">
        <f>IF(ISNUMBER(Tabel1[[#This Row],[Freq 1]]),Tabel1[[#This Row],[Freq 1]]*Tabel1[[#This Row],[Prijs 1]],0)</f>
        <v>0</v>
      </c>
      <c r="AQ467" s="124">
        <f>IF(ISNUMBER(Tabel1[[#This Row],[Freq 2]]),Tabel1[[#This Row],[Freq 2]]*Tabel1[[#This Row],[Prijs 2]],0)</f>
        <v>0</v>
      </c>
      <c r="AR467" s="124">
        <f>IF(ISNUMBER(Tabel1[[#This Row],[Freq 3]]),Tabel1[[#This Row],[Freq 3]]*Tabel1[[#This Row],[Prijs 3]],0)</f>
        <v>0</v>
      </c>
      <c r="AS467" s="124">
        <f>IF(ISNUMBER(Tabel1[[#This Row],[Freq 4]]),Tabel1[[#This Row],[Freq 4]]*Tabel1[[#This Row],[Prijs 4]],0)</f>
        <v>0</v>
      </c>
      <c r="AT467" s="125">
        <f>SUM(Tabel1[[#This Row],[Totaal 1]:[Totaal 4]])</f>
        <v>0</v>
      </c>
    </row>
    <row r="468" spans="1:46" ht="14.25" customHeight="1" x14ac:dyDescent="0.2">
      <c r="A468" s="32">
        <v>7</v>
      </c>
      <c r="B468" s="32" t="s">
        <v>923</v>
      </c>
      <c r="C468" s="111" t="s">
        <v>924</v>
      </c>
      <c r="D468" s="32" t="s">
        <v>70</v>
      </c>
      <c r="E468" s="32">
        <f t="shared" si="1"/>
        <v>3310</v>
      </c>
      <c r="F468" s="32" t="s">
        <v>1020</v>
      </c>
      <c r="G468" s="32" t="s">
        <v>862</v>
      </c>
      <c r="H468" s="112" t="str">
        <f>_xlfn.XLOOKUP(Tabel1[[#This Row],[NLSfB]],OpnameTabel[NL-SfB],OpnameTabel[Omschrijving],"",0,1)</f>
        <v>Vluchtwegsignalering armaturen</v>
      </c>
      <c r="I468" s="32" t="str">
        <f>_xlfn.XLOOKUP(Tabel1[[#This Row],[NLSfB]],OpnameTabel[NL-SfB],OpnameTabel[Categorie],"",0,1)</f>
        <v>Verlichting</v>
      </c>
      <c r="J468" s="32" t="s">
        <v>1018</v>
      </c>
      <c r="L468" s="32">
        <v>4</v>
      </c>
      <c r="M468" s="32">
        <v>1988</v>
      </c>
      <c r="N468" s="32" t="s">
        <v>547</v>
      </c>
      <c r="O468" s="32" t="s">
        <v>1021</v>
      </c>
      <c r="P468" s="32" t="str">
        <f>_xlfn.XLOOKUP(Tabel1[[#This Row],[NLSfB]],OpnameTabel[NL-SfB],OpnameTabel[Kenmerkvraag 4],"",0,1)&amp;""</f>
        <v/>
      </c>
      <c r="Q468" s="33"/>
      <c r="R468" s="33" t="str">
        <f>_xlfn.XLOOKUP(Tabel1[[#This Row],[NLSfB]],OpnameTabel[NL-SfB],OpnameTabel[Kenmerkvraag 5],"",0,1)&amp;""</f>
        <v/>
      </c>
      <c r="T468" s="33" t="str">
        <f>_xlfn.XLOOKUP(Tabel1[[#This Row],[NLSfB]],OpnameTabel[NL-SfB],OpnameTabel[Kenmerkvraag 6],"",0,1)&amp;""</f>
        <v/>
      </c>
      <c r="V468" s="33" t="str">
        <f>_xlfn.XLOOKUP(Tabel1[[#This Row],[NLSfB]],OpnameTabel[NL-SfB],OpnameTabel[Kenmerkvraag 7],"",0,1)&amp;""</f>
        <v/>
      </c>
      <c r="X468" s="33" t="str">
        <f>_xlfn.XLOOKUP(Tabel1[[#This Row],[NLSfB]],OpnameTabel[NL-SfB],OpnameTabel[Kenmerkvraag 8],"",0,1)&amp;""</f>
        <v/>
      </c>
      <c r="Z468" s="33" t="str">
        <f>_xlfn.XLOOKUP(Tabel1[[#This Row],[NLSfB]],OpnameTabel[NL-SfB],OpnameTabel[Kenmerkvraag 9],"",0,1)&amp;""</f>
        <v/>
      </c>
      <c r="AB468" s="33" t="str">
        <f>_xlfn.XLOOKUP(Tabel1[[#This Row],[NLSfB]],OpnameTabel[NL-SfB],OpnameTabel[Kenmerkvraag 10],"",0,1)&amp;""</f>
        <v/>
      </c>
      <c r="AD468" s="120" t="str">
        <f>_xlfn.XLOOKUP(Tabel1[[#This Row],[NLSfB]],OpnameTabel[NL-SfB],OpnameTabel[PPO1],"",0,1)&amp;""</f>
        <v>LCHT040-A</v>
      </c>
      <c r="AE468" s="112">
        <f>IF((LEN(Tabel1[[#This Row],[PPO code 1]])&lt;1),"",_xlfn.XLOOKUP(Tabel1[[#This Row],[PPO code 1]],Activiteitenoverzicht[PO - code],Activiteitenoverzicht[Jaar- freq],0))</f>
        <v>1</v>
      </c>
      <c r="AF468" s="121"/>
      <c r="AG468" s="122" t="str">
        <f>_xlfn.XLOOKUP(Tabel1[[#This Row],[NLSfB]],OpnameTabel[NL-SfB],OpnameTabel[PPO2],"",0,1)&amp;""</f>
        <v/>
      </c>
      <c r="AH468" s="111" t="str">
        <f>IF((LEN(Tabel1[[#This Row],[PPO code 2]])&lt;1),"",_xlfn.XLOOKUP(Tabel1[[#This Row],[PPO code 2]],Activiteitenoverzicht[PO - code],Activiteitenoverzicht[Jaar- freq],0))</f>
        <v/>
      </c>
      <c r="AI468" s="121"/>
      <c r="AJ468" s="122" t="str">
        <f>_xlfn.XLOOKUP(Tabel1[[#This Row],[NLSfB]],OpnameTabel[NL-SfB],OpnameTabel[PPO3],"",0,1)&amp;""</f>
        <v/>
      </c>
      <c r="AK468" s="111" t="str">
        <f>IF((LEN(Tabel1[[#This Row],[PPO code 3]])&lt;1),"",_xlfn.XLOOKUP(Tabel1[[#This Row],[PPO code 3]],Activiteitenoverzicht[PO - code],Activiteitenoverzicht[Jaar- freq],0))</f>
        <v/>
      </c>
      <c r="AL468" s="121"/>
      <c r="AM468" s="122" t="str">
        <f>_xlfn.XLOOKUP(Tabel1[[#This Row],[NLSfB]],OpnameTabel[NL-SfB],OpnameTabel[PPO4],"",0,1)&amp;""</f>
        <v/>
      </c>
      <c r="AN468" s="111" t="str">
        <f>IF((LEN(Tabel1[[#This Row],[PPO code 4]])&lt;1),"",_xlfn.XLOOKUP(Tabel1[[#This Row],[PPO code 4]],Activiteitenoverzicht[PO - code],Activiteitenoverzicht[Jaar- freq],0))</f>
        <v/>
      </c>
      <c r="AO468" s="121"/>
      <c r="AP468" s="123">
        <f>IF(ISNUMBER(Tabel1[[#This Row],[Freq 1]]),Tabel1[[#This Row],[Freq 1]]*Tabel1[[#This Row],[Prijs 1]],0)</f>
        <v>0</v>
      </c>
      <c r="AQ468" s="124">
        <f>IF(ISNUMBER(Tabel1[[#This Row],[Freq 2]]),Tabel1[[#This Row],[Freq 2]]*Tabel1[[#This Row],[Prijs 2]],0)</f>
        <v>0</v>
      </c>
      <c r="AR468" s="124">
        <f>IF(ISNUMBER(Tabel1[[#This Row],[Freq 3]]),Tabel1[[#This Row],[Freq 3]]*Tabel1[[#This Row],[Prijs 3]],0)</f>
        <v>0</v>
      </c>
      <c r="AS468" s="124">
        <f>IF(ISNUMBER(Tabel1[[#This Row],[Freq 4]]),Tabel1[[#This Row],[Freq 4]]*Tabel1[[#This Row],[Prijs 4]],0)</f>
        <v>0</v>
      </c>
      <c r="AT468" s="125">
        <f>SUM(Tabel1[[#This Row],[Totaal 1]:[Totaal 4]])</f>
        <v>0</v>
      </c>
    </row>
    <row r="469" spans="1:46" ht="14.25" customHeight="1" x14ac:dyDescent="0.2">
      <c r="A469" s="32">
        <v>7</v>
      </c>
      <c r="B469" s="32" t="s">
        <v>923</v>
      </c>
      <c r="C469" s="111" t="s">
        <v>924</v>
      </c>
      <c r="D469" s="32" t="s">
        <v>70</v>
      </c>
      <c r="E469" s="32">
        <f t="shared" si="1"/>
        <v>3310</v>
      </c>
      <c r="F469" s="32" t="s">
        <v>1022</v>
      </c>
      <c r="G469" s="32" t="s">
        <v>862</v>
      </c>
      <c r="H469" s="112" t="str">
        <f>_xlfn.XLOOKUP(Tabel1[[#This Row],[NLSfB]],OpnameTabel[NL-SfB],OpnameTabel[Omschrijving],"",0,1)</f>
        <v>Vluchtwegsignalering armaturen</v>
      </c>
      <c r="I469" s="32" t="str">
        <f>_xlfn.XLOOKUP(Tabel1[[#This Row],[NLSfB]],OpnameTabel[NL-SfB],OpnameTabel[Categorie],"",0,1)</f>
        <v>Verlichting</v>
      </c>
      <c r="J469" s="32" t="s">
        <v>104</v>
      </c>
      <c r="L469" s="32">
        <v>1</v>
      </c>
      <c r="M469" s="32">
        <v>2006</v>
      </c>
      <c r="N469" s="32" t="s">
        <v>405</v>
      </c>
      <c r="O469" s="32" t="s">
        <v>77</v>
      </c>
      <c r="P469" s="32" t="str">
        <f>_xlfn.XLOOKUP(Tabel1[[#This Row],[NLSfB]],OpnameTabel[NL-SfB],OpnameTabel[Kenmerkvraag 4],"",0,1)&amp;""</f>
        <v/>
      </c>
      <c r="Q469" s="33"/>
      <c r="R469" s="33" t="str">
        <f>_xlfn.XLOOKUP(Tabel1[[#This Row],[NLSfB]],OpnameTabel[NL-SfB],OpnameTabel[Kenmerkvraag 5],"",0,1)&amp;""</f>
        <v/>
      </c>
      <c r="T469" s="33" t="str">
        <f>_xlfn.XLOOKUP(Tabel1[[#This Row],[NLSfB]],OpnameTabel[NL-SfB],OpnameTabel[Kenmerkvraag 6],"",0,1)&amp;""</f>
        <v/>
      </c>
      <c r="V469" s="33" t="str">
        <f>_xlfn.XLOOKUP(Tabel1[[#This Row],[NLSfB]],OpnameTabel[NL-SfB],OpnameTabel[Kenmerkvraag 7],"",0,1)&amp;""</f>
        <v/>
      </c>
      <c r="X469" s="33" t="str">
        <f>_xlfn.XLOOKUP(Tabel1[[#This Row],[NLSfB]],OpnameTabel[NL-SfB],OpnameTabel[Kenmerkvraag 8],"",0,1)&amp;""</f>
        <v/>
      </c>
      <c r="Z469" s="33" t="str">
        <f>_xlfn.XLOOKUP(Tabel1[[#This Row],[NLSfB]],OpnameTabel[NL-SfB],OpnameTabel[Kenmerkvraag 9],"",0,1)&amp;""</f>
        <v/>
      </c>
      <c r="AB469" s="33" t="str">
        <f>_xlfn.XLOOKUP(Tabel1[[#This Row],[NLSfB]],OpnameTabel[NL-SfB],OpnameTabel[Kenmerkvraag 10],"",0,1)&amp;""</f>
        <v/>
      </c>
      <c r="AD469" s="120" t="str">
        <f>_xlfn.XLOOKUP(Tabel1[[#This Row],[NLSfB]],OpnameTabel[NL-SfB],OpnameTabel[PPO1],"",0,1)&amp;""</f>
        <v>LCHT040-A</v>
      </c>
      <c r="AE469" s="112">
        <f>IF((LEN(Tabel1[[#This Row],[PPO code 1]])&lt;1),"",_xlfn.XLOOKUP(Tabel1[[#This Row],[PPO code 1]],Activiteitenoverzicht[PO - code],Activiteitenoverzicht[Jaar- freq],0))</f>
        <v>1</v>
      </c>
      <c r="AF469" s="121"/>
      <c r="AG469" s="122" t="str">
        <f>_xlfn.XLOOKUP(Tabel1[[#This Row],[NLSfB]],OpnameTabel[NL-SfB],OpnameTabel[PPO2],"",0,1)&amp;""</f>
        <v/>
      </c>
      <c r="AH469" s="111" t="str">
        <f>IF((LEN(Tabel1[[#This Row],[PPO code 2]])&lt;1),"",_xlfn.XLOOKUP(Tabel1[[#This Row],[PPO code 2]],Activiteitenoverzicht[PO - code],Activiteitenoverzicht[Jaar- freq],0))</f>
        <v/>
      </c>
      <c r="AI469" s="121"/>
      <c r="AJ469" s="122" t="str">
        <f>_xlfn.XLOOKUP(Tabel1[[#This Row],[NLSfB]],OpnameTabel[NL-SfB],OpnameTabel[PPO3],"",0,1)&amp;""</f>
        <v/>
      </c>
      <c r="AK469" s="111" t="str">
        <f>IF((LEN(Tabel1[[#This Row],[PPO code 3]])&lt;1),"",_xlfn.XLOOKUP(Tabel1[[#This Row],[PPO code 3]],Activiteitenoverzicht[PO - code],Activiteitenoverzicht[Jaar- freq],0))</f>
        <v/>
      </c>
      <c r="AL469" s="121"/>
      <c r="AM469" s="122" t="str">
        <f>_xlfn.XLOOKUP(Tabel1[[#This Row],[NLSfB]],OpnameTabel[NL-SfB],OpnameTabel[PPO4],"",0,1)&amp;""</f>
        <v/>
      </c>
      <c r="AN469" s="111" t="str">
        <f>IF((LEN(Tabel1[[#This Row],[PPO code 4]])&lt;1),"",_xlfn.XLOOKUP(Tabel1[[#This Row],[PPO code 4]],Activiteitenoverzicht[PO - code],Activiteitenoverzicht[Jaar- freq],0))</f>
        <v/>
      </c>
      <c r="AO469" s="121"/>
      <c r="AP469" s="123">
        <f>IF(ISNUMBER(Tabel1[[#This Row],[Freq 1]]),Tabel1[[#This Row],[Freq 1]]*Tabel1[[#This Row],[Prijs 1]],0)</f>
        <v>0</v>
      </c>
      <c r="AQ469" s="124">
        <f>IF(ISNUMBER(Tabel1[[#This Row],[Freq 2]]),Tabel1[[#This Row],[Freq 2]]*Tabel1[[#This Row],[Prijs 2]],0)</f>
        <v>0</v>
      </c>
      <c r="AR469" s="124">
        <f>IF(ISNUMBER(Tabel1[[#This Row],[Freq 3]]),Tabel1[[#This Row],[Freq 3]]*Tabel1[[#This Row],[Prijs 3]],0)</f>
        <v>0</v>
      </c>
      <c r="AS469" s="124">
        <f>IF(ISNUMBER(Tabel1[[#This Row],[Freq 4]]),Tabel1[[#This Row],[Freq 4]]*Tabel1[[#This Row],[Prijs 4]],0)</f>
        <v>0</v>
      </c>
      <c r="AT469" s="125">
        <f>SUM(Tabel1[[#This Row],[Totaal 1]:[Totaal 4]])</f>
        <v>0</v>
      </c>
    </row>
    <row r="470" spans="1:46" ht="14.25" customHeight="1" x14ac:dyDescent="0.2">
      <c r="A470" s="32">
        <v>7</v>
      </c>
      <c r="B470" s="32" t="s">
        <v>923</v>
      </c>
      <c r="C470" s="111" t="s">
        <v>924</v>
      </c>
      <c r="D470" s="32" t="s">
        <v>70</v>
      </c>
      <c r="E470" s="32">
        <f t="shared" si="1"/>
        <v>3310</v>
      </c>
      <c r="F470" s="32" t="s">
        <v>1023</v>
      </c>
      <c r="G470" s="32" t="s">
        <v>862</v>
      </c>
      <c r="H470" s="112" t="str">
        <f>_xlfn.XLOOKUP(Tabel1[[#This Row],[NLSfB]],OpnameTabel[NL-SfB],OpnameTabel[Omschrijving],"",0,1)</f>
        <v>Vluchtwegsignalering armaturen</v>
      </c>
      <c r="I470" s="32" t="str">
        <f>_xlfn.XLOOKUP(Tabel1[[#This Row],[NLSfB]],OpnameTabel[NL-SfB],OpnameTabel[Categorie],"",0,1)</f>
        <v>Verlichting</v>
      </c>
      <c r="J470" s="32" t="s">
        <v>104</v>
      </c>
      <c r="L470" s="32">
        <v>3</v>
      </c>
      <c r="M470" s="32">
        <v>2006</v>
      </c>
      <c r="N470" s="32" t="s">
        <v>547</v>
      </c>
      <c r="O470" s="32" t="s">
        <v>77</v>
      </c>
      <c r="P470" s="32" t="str">
        <f>_xlfn.XLOOKUP(Tabel1[[#This Row],[NLSfB]],OpnameTabel[NL-SfB],OpnameTabel[Kenmerkvraag 4],"",0,1)&amp;""</f>
        <v/>
      </c>
      <c r="Q470" s="33"/>
      <c r="R470" s="33" t="str">
        <f>_xlfn.XLOOKUP(Tabel1[[#This Row],[NLSfB]],OpnameTabel[NL-SfB],OpnameTabel[Kenmerkvraag 5],"",0,1)&amp;""</f>
        <v/>
      </c>
      <c r="T470" s="33" t="str">
        <f>_xlfn.XLOOKUP(Tabel1[[#This Row],[NLSfB]],OpnameTabel[NL-SfB],OpnameTabel[Kenmerkvraag 6],"",0,1)&amp;""</f>
        <v/>
      </c>
      <c r="V470" s="33" t="str">
        <f>_xlfn.XLOOKUP(Tabel1[[#This Row],[NLSfB]],OpnameTabel[NL-SfB],OpnameTabel[Kenmerkvraag 7],"",0,1)&amp;""</f>
        <v/>
      </c>
      <c r="X470" s="33" t="str">
        <f>_xlfn.XLOOKUP(Tabel1[[#This Row],[NLSfB]],OpnameTabel[NL-SfB],OpnameTabel[Kenmerkvraag 8],"",0,1)&amp;""</f>
        <v/>
      </c>
      <c r="Z470" s="33" t="str">
        <f>_xlfn.XLOOKUP(Tabel1[[#This Row],[NLSfB]],OpnameTabel[NL-SfB],OpnameTabel[Kenmerkvraag 9],"",0,1)&amp;""</f>
        <v/>
      </c>
      <c r="AB470" s="33" t="str">
        <f>_xlfn.XLOOKUP(Tabel1[[#This Row],[NLSfB]],OpnameTabel[NL-SfB],OpnameTabel[Kenmerkvraag 10],"",0,1)&amp;""</f>
        <v/>
      </c>
      <c r="AD470" s="120" t="str">
        <f>_xlfn.XLOOKUP(Tabel1[[#This Row],[NLSfB]],OpnameTabel[NL-SfB],OpnameTabel[PPO1],"",0,1)&amp;""</f>
        <v>LCHT040-A</v>
      </c>
      <c r="AE470" s="112">
        <f>IF((LEN(Tabel1[[#This Row],[PPO code 1]])&lt;1),"",_xlfn.XLOOKUP(Tabel1[[#This Row],[PPO code 1]],Activiteitenoverzicht[PO - code],Activiteitenoverzicht[Jaar- freq],0))</f>
        <v>1</v>
      </c>
      <c r="AF470" s="121"/>
      <c r="AG470" s="122" t="str">
        <f>_xlfn.XLOOKUP(Tabel1[[#This Row],[NLSfB]],OpnameTabel[NL-SfB],OpnameTabel[PPO2],"",0,1)&amp;""</f>
        <v/>
      </c>
      <c r="AH470" s="111" t="str">
        <f>IF((LEN(Tabel1[[#This Row],[PPO code 2]])&lt;1),"",_xlfn.XLOOKUP(Tabel1[[#This Row],[PPO code 2]],Activiteitenoverzicht[PO - code],Activiteitenoverzicht[Jaar- freq],0))</f>
        <v/>
      </c>
      <c r="AI470" s="121"/>
      <c r="AJ470" s="122" t="str">
        <f>_xlfn.XLOOKUP(Tabel1[[#This Row],[NLSfB]],OpnameTabel[NL-SfB],OpnameTabel[PPO3],"",0,1)&amp;""</f>
        <v/>
      </c>
      <c r="AK470" s="111" t="str">
        <f>IF((LEN(Tabel1[[#This Row],[PPO code 3]])&lt;1),"",_xlfn.XLOOKUP(Tabel1[[#This Row],[PPO code 3]],Activiteitenoverzicht[PO - code],Activiteitenoverzicht[Jaar- freq],0))</f>
        <v/>
      </c>
      <c r="AL470" s="121"/>
      <c r="AM470" s="122" t="str">
        <f>_xlfn.XLOOKUP(Tabel1[[#This Row],[NLSfB]],OpnameTabel[NL-SfB],OpnameTabel[PPO4],"",0,1)&amp;""</f>
        <v/>
      </c>
      <c r="AN470" s="111" t="str">
        <f>IF((LEN(Tabel1[[#This Row],[PPO code 4]])&lt;1),"",_xlfn.XLOOKUP(Tabel1[[#This Row],[PPO code 4]],Activiteitenoverzicht[PO - code],Activiteitenoverzicht[Jaar- freq],0))</f>
        <v/>
      </c>
      <c r="AO470" s="121"/>
      <c r="AP470" s="123">
        <f>IF(ISNUMBER(Tabel1[[#This Row],[Freq 1]]),Tabel1[[#This Row],[Freq 1]]*Tabel1[[#This Row],[Prijs 1]],0)</f>
        <v>0</v>
      </c>
      <c r="AQ470" s="124">
        <f>IF(ISNUMBER(Tabel1[[#This Row],[Freq 2]]),Tabel1[[#This Row],[Freq 2]]*Tabel1[[#This Row],[Prijs 2]],0)</f>
        <v>0</v>
      </c>
      <c r="AR470" s="124">
        <f>IF(ISNUMBER(Tabel1[[#This Row],[Freq 3]]),Tabel1[[#This Row],[Freq 3]]*Tabel1[[#This Row],[Prijs 3]],0)</f>
        <v>0</v>
      </c>
      <c r="AS470" s="124">
        <f>IF(ISNUMBER(Tabel1[[#This Row],[Freq 4]]),Tabel1[[#This Row],[Freq 4]]*Tabel1[[#This Row],[Prijs 4]],0)</f>
        <v>0</v>
      </c>
      <c r="AT470" s="125">
        <f>SUM(Tabel1[[#This Row],[Totaal 1]:[Totaal 4]])</f>
        <v>0</v>
      </c>
    </row>
    <row r="471" spans="1:46" ht="14.25" customHeight="1" x14ac:dyDescent="0.2">
      <c r="A471" s="32">
        <v>7</v>
      </c>
      <c r="B471" s="32" t="s">
        <v>923</v>
      </c>
      <c r="C471" s="111" t="s">
        <v>924</v>
      </c>
      <c r="D471" s="32" t="s">
        <v>70</v>
      </c>
      <c r="E471" s="32">
        <f t="shared" si="1"/>
        <v>3310</v>
      </c>
      <c r="F471" s="32" t="s">
        <v>1024</v>
      </c>
      <c r="G471" s="32" t="s">
        <v>862</v>
      </c>
      <c r="H471" s="112" t="str">
        <f>_xlfn.XLOOKUP(Tabel1[[#This Row],[NLSfB]],OpnameTabel[NL-SfB],OpnameTabel[Omschrijving],"",0,1)</f>
        <v>Vluchtwegsignalering armaturen</v>
      </c>
      <c r="I471" s="32" t="str">
        <f>_xlfn.XLOOKUP(Tabel1[[#This Row],[NLSfB]],OpnameTabel[NL-SfB],OpnameTabel[Categorie],"",0,1)</f>
        <v>Verlichting</v>
      </c>
      <c r="J471" s="32" t="s">
        <v>107</v>
      </c>
      <c r="L471" s="32">
        <v>5</v>
      </c>
      <c r="M471" s="32">
        <v>2006</v>
      </c>
      <c r="N471" s="32" t="s">
        <v>547</v>
      </c>
      <c r="O471" s="32" t="s">
        <v>77</v>
      </c>
      <c r="P471" s="32" t="str">
        <f>_xlfn.XLOOKUP(Tabel1[[#This Row],[NLSfB]],OpnameTabel[NL-SfB],OpnameTabel[Kenmerkvraag 4],"",0,1)&amp;""</f>
        <v/>
      </c>
      <c r="Q471" s="33"/>
      <c r="R471" s="33" t="str">
        <f>_xlfn.XLOOKUP(Tabel1[[#This Row],[NLSfB]],OpnameTabel[NL-SfB],OpnameTabel[Kenmerkvraag 5],"",0,1)&amp;""</f>
        <v/>
      </c>
      <c r="T471" s="33" t="str">
        <f>_xlfn.XLOOKUP(Tabel1[[#This Row],[NLSfB]],OpnameTabel[NL-SfB],OpnameTabel[Kenmerkvraag 6],"",0,1)&amp;""</f>
        <v/>
      </c>
      <c r="V471" s="33" t="str">
        <f>_xlfn.XLOOKUP(Tabel1[[#This Row],[NLSfB]],OpnameTabel[NL-SfB],OpnameTabel[Kenmerkvraag 7],"",0,1)&amp;""</f>
        <v/>
      </c>
      <c r="X471" s="33" t="str">
        <f>_xlfn.XLOOKUP(Tabel1[[#This Row],[NLSfB]],OpnameTabel[NL-SfB],OpnameTabel[Kenmerkvraag 8],"",0,1)&amp;""</f>
        <v/>
      </c>
      <c r="Z471" s="33" t="str">
        <f>_xlfn.XLOOKUP(Tabel1[[#This Row],[NLSfB]],OpnameTabel[NL-SfB],OpnameTabel[Kenmerkvraag 9],"",0,1)&amp;""</f>
        <v/>
      </c>
      <c r="AB471" s="33" t="str">
        <f>_xlfn.XLOOKUP(Tabel1[[#This Row],[NLSfB]],OpnameTabel[NL-SfB],OpnameTabel[Kenmerkvraag 10],"",0,1)&amp;""</f>
        <v/>
      </c>
      <c r="AD471" s="120" t="str">
        <f>_xlfn.XLOOKUP(Tabel1[[#This Row],[NLSfB]],OpnameTabel[NL-SfB],OpnameTabel[PPO1],"",0,1)&amp;""</f>
        <v>LCHT040-A</v>
      </c>
      <c r="AE471" s="112">
        <f>IF((LEN(Tabel1[[#This Row],[PPO code 1]])&lt;1),"",_xlfn.XLOOKUP(Tabel1[[#This Row],[PPO code 1]],Activiteitenoverzicht[PO - code],Activiteitenoverzicht[Jaar- freq],0))</f>
        <v>1</v>
      </c>
      <c r="AF471" s="121"/>
      <c r="AG471" s="122" t="str">
        <f>_xlfn.XLOOKUP(Tabel1[[#This Row],[NLSfB]],OpnameTabel[NL-SfB],OpnameTabel[PPO2],"",0,1)&amp;""</f>
        <v/>
      </c>
      <c r="AH471" s="111" t="str">
        <f>IF((LEN(Tabel1[[#This Row],[PPO code 2]])&lt;1),"",_xlfn.XLOOKUP(Tabel1[[#This Row],[PPO code 2]],Activiteitenoverzicht[PO - code],Activiteitenoverzicht[Jaar- freq],0))</f>
        <v/>
      </c>
      <c r="AI471" s="121"/>
      <c r="AJ471" s="122" t="str">
        <f>_xlfn.XLOOKUP(Tabel1[[#This Row],[NLSfB]],OpnameTabel[NL-SfB],OpnameTabel[PPO3],"",0,1)&amp;""</f>
        <v/>
      </c>
      <c r="AK471" s="111" t="str">
        <f>IF((LEN(Tabel1[[#This Row],[PPO code 3]])&lt;1),"",_xlfn.XLOOKUP(Tabel1[[#This Row],[PPO code 3]],Activiteitenoverzicht[PO - code],Activiteitenoverzicht[Jaar- freq],0))</f>
        <v/>
      </c>
      <c r="AL471" s="121"/>
      <c r="AM471" s="122" t="str">
        <f>_xlfn.XLOOKUP(Tabel1[[#This Row],[NLSfB]],OpnameTabel[NL-SfB],OpnameTabel[PPO4],"",0,1)&amp;""</f>
        <v/>
      </c>
      <c r="AN471" s="111" t="str">
        <f>IF((LEN(Tabel1[[#This Row],[PPO code 4]])&lt;1),"",_xlfn.XLOOKUP(Tabel1[[#This Row],[PPO code 4]],Activiteitenoverzicht[PO - code],Activiteitenoverzicht[Jaar- freq],0))</f>
        <v/>
      </c>
      <c r="AO471" s="121"/>
      <c r="AP471" s="123">
        <f>IF(ISNUMBER(Tabel1[[#This Row],[Freq 1]]),Tabel1[[#This Row],[Freq 1]]*Tabel1[[#This Row],[Prijs 1]],0)</f>
        <v>0</v>
      </c>
      <c r="AQ471" s="124">
        <f>IF(ISNUMBER(Tabel1[[#This Row],[Freq 2]]),Tabel1[[#This Row],[Freq 2]]*Tabel1[[#This Row],[Prijs 2]],0)</f>
        <v>0</v>
      </c>
      <c r="AR471" s="124">
        <f>IF(ISNUMBER(Tabel1[[#This Row],[Freq 3]]),Tabel1[[#This Row],[Freq 3]]*Tabel1[[#This Row],[Prijs 3]],0)</f>
        <v>0</v>
      </c>
      <c r="AS471" s="124">
        <f>IF(ISNUMBER(Tabel1[[#This Row],[Freq 4]]),Tabel1[[#This Row],[Freq 4]]*Tabel1[[#This Row],[Prijs 4]],0)</f>
        <v>0</v>
      </c>
      <c r="AT471" s="125">
        <f>SUM(Tabel1[[#This Row],[Totaal 1]:[Totaal 4]])</f>
        <v>0</v>
      </c>
    </row>
    <row r="472" spans="1:46" ht="14.25" customHeight="1" x14ac:dyDescent="0.2">
      <c r="A472" s="32">
        <v>7</v>
      </c>
      <c r="B472" s="32" t="s">
        <v>923</v>
      </c>
      <c r="C472" s="111" t="s">
        <v>924</v>
      </c>
      <c r="D472" s="32" t="s">
        <v>70</v>
      </c>
      <c r="E472" s="32">
        <f t="shared" si="1"/>
        <v>3310</v>
      </c>
      <c r="F472" s="32" t="s">
        <v>1026</v>
      </c>
      <c r="G472" s="32" t="s">
        <v>563</v>
      </c>
      <c r="H472" s="112" t="str">
        <f>_xlfn.XLOOKUP(Tabel1[[#This Row],[NLSfB]],OpnameTabel[NL-SfB],OpnameTabel[Omschrijving],"",0,1)</f>
        <v>Gasinstallatie aardgas</v>
      </c>
      <c r="I472" s="32" t="str">
        <f>_xlfn.XLOOKUP(Tabel1[[#This Row],[NLSfB]],OpnameTabel[NL-SfB],OpnameTabel[Categorie],"",0,1)</f>
        <v>Gassen</v>
      </c>
      <c r="J472" s="32" t="s">
        <v>1025</v>
      </c>
      <c r="K472" s="32" t="s">
        <v>564</v>
      </c>
      <c r="L472" s="32">
        <v>1</v>
      </c>
      <c r="M472" s="32">
        <v>1988</v>
      </c>
      <c r="N472" s="32" t="s">
        <v>77</v>
      </c>
      <c r="O472" s="32" t="s">
        <v>77</v>
      </c>
      <c r="P472" s="32" t="str">
        <f>_xlfn.XLOOKUP(Tabel1[[#This Row],[NLSfB]],OpnameTabel[NL-SfB],OpnameTabel[Kenmerkvraag 4],"",0,1)&amp;""</f>
        <v>Leidinglengte [m]</v>
      </c>
      <c r="Q472" s="33" t="s">
        <v>1027</v>
      </c>
      <c r="R472" s="33" t="str">
        <f>_xlfn.XLOOKUP(Tabel1[[#This Row],[NLSfB]],OpnameTabel[NL-SfB],OpnameTabel[Kenmerkvraag 5],"",0,1)&amp;""</f>
        <v>Nom. debiet gas [m3/h]</v>
      </c>
      <c r="S472" s="33" t="s">
        <v>77</v>
      </c>
      <c r="T472" s="33" t="str">
        <f>_xlfn.XLOOKUP(Tabel1[[#This Row],[NLSfB]],OpnameTabel[NL-SfB],OpnameTabel[Kenmerkvraag 6],"",0,1)&amp;""</f>
        <v>Verbruiksaansl. [stuks]</v>
      </c>
      <c r="U472" s="33" t="s">
        <v>77</v>
      </c>
      <c r="V472" s="33" t="str">
        <f>_xlfn.XLOOKUP(Tabel1[[#This Row],[NLSfB]],OpnameTabel[NL-SfB],OpnameTabel[Kenmerkvraag 7],"",0,1)&amp;""</f>
        <v/>
      </c>
      <c r="X472" s="33" t="str">
        <f>_xlfn.XLOOKUP(Tabel1[[#This Row],[NLSfB]],OpnameTabel[NL-SfB],OpnameTabel[Kenmerkvraag 8],"",0,1)&amp;""</f>
        <v/>
      </c>
      <c r="Z472" s="33" t="str">
        <f>_xlfn.XLOOKUP(Tabel1[[#This Row],[NLSfB]],OpnameTabel[NL-SfB],OpnameTabel[Kenmerkvraag 9],"",0,1)&amp;""</f>
        <v/>
      </c>
      <c r="AB472" s="33" t="str">
        <f>_xlfn.XLOOKUP(Tabel1[[#This Row],[NLSfB]],OpnameTabel[NL-SfB],OpnameTabel[Kenmerkvraag 10],"",0,1)&amp;""</f>
        <v/>
      </c>
      <c r="AD472" s="120" t="str">
        <f>_xlfn.XLOOKUP(Tabel1[[#This Row],[NLSfB]],OpnameTabel[NL-SfB],OpnameTabel[PPO1],"",0,1)&amp;""</f>
        <v>GAL010-A</v>
      </c>
      <c r="AE472" s="112">
        <f>IF((LEN(Tabel1[[#This Row],[PPO code 1]])&lt;1),"",_xlfn.XLOOKUP(Tabel1[[#This Row],[PPO code 1]],Activiteitenoverzicht[PO - code],Activiteitenoverzicht[Jaar- freq],0))</f>
        <v>1</v>
      </c>
      <c r="AF472" s="121"/>
      <c r="AG472" s="122" t="str">
        <f>_xlfn.XLOOKUP(Tabel1[[#This Row],[NLSfB]],OpnameTabel[NL-SfB],OpnameTabel[PPO2],"",0,1)&amp;""</f>
        <v>GAL010-K</v>
      </c>
      <c r="AH472" s="111">
        <f>IF((LEN(Tabel1[[#This Row],[PPO code 2]])&lt;1),"",_xlfn.XLOOKUP(Tabel1[[#This Row],[PPO code 2]],Activiteitenoverzicht[PO - code],Activiteitenoverzicht[Jaar- freq],0))</f>
        <v>0.25</v>
      </c>
      <c r="AI472" s="121"/>
      <c r="AJ472" s="122" t="str">
        <f>_xlfn.XLOOKUP(Tabel1[[#This Row],[NLSfB]],OpnameTabel[NL-SfB],OpnameTabel[PPO3],"",0,1)&amp;""</f>
        <v/>
      </c>
      <c r="AK472" s="111" t="str">
        <f>IF((LEN(Tabel1[[#This Row],[PPO code 3]])&lt;1),"",_xlfn.XLOOKUP(Tabel1[[#This Row],[PPO code 3]],Activiteitenoverzicht[PO - code],Activiteitenoverzicht[Jaar- freq],0))</f>
        <v/>
      </c>
      <c r="AL472" s="121"/>
      <c r="AM472" s="122" t="str">
        <f>_xlfn.XLOOKUP(Tabel1[[#This Row],[NLSfB]],OpnameTabel[NL-SfB],OpnameTabel[PPO4],"",0,1)&amp;""</f>
        <v/>
      </c>
      <c r="AN472" s="111" t="str">
        <f>IF((LEN(Tabel1[[#This Row],[PPO code 4]])&lt;1),"",_xlfn.XLOOKUP(Tabel1[[#This Row],[PPO code 4]],Activiteitenoverzicht[PO - code],Activiteitenoverzicht[Jaar- freq],0))</f>
        <v/>
      </c>
      <c r="AO472" s="121"/>
      <c r="AP472" s="123">
        <f>IF(ISNUMBER(Tabel1[[#This Row],[Freq 1]]),Tabel1[[#This Row],[Freq 1]]*Tabel1[[#This Row],[Prijs 1]],0)</f>
        <v>0</v>
      </c>
      <c r="AQ472" s="124">
        <f>IF(ISNUMBER(Tabel1[[#This Row],[Freq 2]]),Tabel1[[#This Row],[Freq 2]]*Tabel1[[#This Row],[Prijs 2]],0)</f>
        <v>0</v>
      </c>
      <c r="AR472" s="124">
        <f>IF(ISNUMBER(Tabel1[[#This Row],[Freq 3]]),Tabel1[[#This Row],[Freq 3]]*Tabel1[[#This Row],[Prijs 3]],0)</f>
        <v>0</v>
      </c>
      <c r="AS472" s="124">
        <f>IF(ISNUMBER(Tabel1[[#This Row],[Freq 4]]),Tabel1[[#This Row],[Freq 4]]*Tabel1[[#This Row],[Prijs 4]],0)</f>
        <v>0</v>
      </c>
      <c r="AT472" s="125">
        <f>SUM(Tabel1[[#This Row],[Totaal 1]:[Totaal 4]])</f>
        <v>0</v>
      </c>
    </row>
    <row r="473" spans="1:46" ht="14.25" customHeight="1" x14ac:dyDescent="0.2">
      <c r="A473" s="32">
        <v>7</v>
      </c>
      <c r="B473" s="32" t="s">
        <v>923</v>
      </c>
      <c r="C473" s="111" t="s">
        <v>924</v>
      </c>
      <c r="D473" s="32" t="s">
        <v>70</v>
      </c>
      <c r="E473" s="32">
        <f t="shared" si="1"/>
        <v>3310</v>
      </c>
      <c r="F473" s="32" t="s">
        <v>1028</v>
      </c>
      <c r="G473" s="32" t="s">
        <v>200</v>
      </c>
      <c r="H473" s="112" t="str">
        <f>_xlfn.XLOOKUP(Tabel1[[#This Row],[NLSfB]],OpnameTabel[NL-SfB],OpnameTabel[Omschrijving],"",0,1)</f>
        <v>Zonweringbesturing</v>
      </c>
      <c r="I473" s="32" t="str">
        <f>_xlfn.XLOOKUP(Tabel1[[#This Row],[NLSfB]],OpnameTabel[NL-SfB],OpnameTabel[Categorie],"",0,1)</f>
        <v>Beveiliging</v>
      </c>
      <c r="J473" s="32" t="s">
        <v>104</v>
      </c>
      <c r="L473" s="32">
        <v>5</v>
      </c>
      <c r="M473" s="32">
        <v>2019</v>
      </c>
      <c r="N473" s="32" t="s">
        <v>77</v>
      </c>
      <c r="O473" s="32" t="s">
        <v>77</v>
      </c>
      <c r="P473" s="32" t="str">
        <f>_xlfn.XLOOKUP(Tabel1[[#This Row],[NLSfB]],OpnameTabel[NL-SfB],OpnameTabel[Kenmerkvraag 4],"",0,1)&amp;""</f>
        <v>Bedieneenheden [stuks]</v>
      </c>
      <c r="Q473" s="33">
        <v>5</v>
      </c>
      <c r="R473" s="33" t="str">
        <f>_xlfn.XLOOKUP(Tabel1[[#This Row],[NLSfB]],OpnameTabel[NL-SfB],OpnameTabel[Kenmerkvraag 5],"",0,1)&amp;""</f>
        <v>Aut. sturing (zon)</v>
      </c>
      <c r="S473" s="33" t="s">
        <v>77</v>
      </c>
      <c r="T473" s="33" t="str">
        <f>_xlfn.XLOOKUP(Tabel1[[#This Row],[NLSfB]],OpnameTabel[NL-SfB],OpnameTabel[Kenmerkvraag 6],"",0,1)&amp;""</f>
        <v>Aut. Sturing (wind)</v>
      </c>
      <c r="U473" s="33" t="s">
        <v>77</v>
      </c>
      <c r="V473" s="33" t="str">
        <f>_xlfn.XLOOKUP(Tabel1[[#This Row],[NLSfB]],OpnameTabel[NL-SfB],OpnameTabel[Kenmerkvraag 7],"",0,1)&amp;""</f>
        <v/>
      </c>
      <c r="X473" s="33" t="str">
        <f>_xlfn.XLOOKUP(Tabel1[[#This Row],[NLSfB]],OpnameTabel[NL-SfB],OpnameTabel[Kenmerkvraag 8],"",0,1)&amp;""</f>
        <v/>
      </c>
      <c r="Z473" s="33" t="str">
        <f>_xlfn.XLOOKUP(Tabel1[[#This Row],[NLSfB]],OpnameTabel[NL-SfB],OpnameTabel[Kenmerkvraag 9],"",0,1)&amp;""</f>
        <v/>
      </c>
      <c r="AB473" s="33" t="str">
        <f>_xlfn.XLOOKUP(Tabel1[[#This Row],[NLSfB]],OpnameTabel[NL-SfB],OpnameTabel[Kenmerkvraag 10],"",0,1)&amp;""</f>
        <v/>
      </c>
      <c r="AD473" s="120" t="str">
        <f>_xlfn.XLOOKUP(Tabel1[[#This Row],[NLSfB]],OpnameTabel[NL-SfB],OpnameTabel[PPO1],"",0,1)&amp;""</f>
        <v>GVL010-A</v>
      </c>
      <c r="AE473" s="112">
        <f>IF((LEN(Tabel1[[#This Row],[PPO code 1]])&lt;1),"",_xlfn.XLOOKUP(Tabel1[[#This Row],[PPO code 1]],Activiteitenoverzicht[PO - code],Activiteitenoverzicht[Jaar- freq],0))</f>
        <v>0.5</v>
      </c>
      <c r="AF473" s="121"/>
      <c r="AG473" s="122" t="str">
        <f>_xlfn.XLOOKUP(Tabel1[[#This Row],[NLSfB]],OpnameTabel[NL-SfB],OpnameTabel[PPO2],"",0,1)&amp;""</f>
        <v>GVL030-A</v>
      </c>
      <c r="AH473" s="111">
        <f>IF((LEN(Tabel1[[#This Row],[PPO code 2]])&lt;1),"",_xlfn.XLOOKUP(Tabel1[[#This Row],[PPO code 2]],Activiteitenoverzicht[PO - code],Activiteitenoverzicht[Jaar- freq],0))</f>
        <v>0.5</v>
      </c>
      <c r="AI473" s="121"/>
      <c r="AJ473" s="122" t="str">
        <f>_xlfn.XLOOKUP(Tabel1[[#This Row],[NLSfB]],OpnameTabel[NL-SfB],OpnameTabel[PPO3],"",0,1)&amp;""</f>
        <v/>
      </c>
      <c r="AK473" s="111" t="str">
        <f>IF((LEN(Tabel1[[#This Row],[PPO code 3]])&lt;1),"",_xlfn.XLOOKUP(Tabel1[[#This Row],[PPO code 3]],Activiteitenoverzicht[PO - code],Activiteitenoverzicht[Jaar- freq],0))</f>
        <v/>
      </c>
      <c r="AL473" s="121"/>
      <c r="AM473" s="122" t="str">
        <f>_xlfn.XLOOKUP(Tabel1[[#This Row],[NLSfB]],OpnameTabel[NL-SfB],OpnameTabel[PPO4],"",0,1)&amp;""</f>
        <v/>
      </c>
      <c r="AN473" s="111" t="str">
        <f>IF((LEN(Tabel1[[#This Row],[PPO code 4]])&lt;1),"",_xlfn.XLOOKUP(Tabel1[[#This Row],[PPO code 4]],Activiteitenoverzicht[PO - code],Activiteitenoverzicht[Jaar- freq],0))</f>
        <v/>
      </c>
      <c r="AO473" s="121"/>
      <c r="AP473" s="123">
        <f>IF(ISNUMBER(Tabel1[[#This Row],[Freq 1]]),Tabel1[[#This Row],[Freq 1]]*Tabel1[[#This Row],[Prijs 1]],0)</f>
        <v>0</v>
      </c>
      <c r="AQ473" s="124">
        <f>IF(ISNUMBER(Tabel1[[#This Row],[Freq 2]]),Tabel1[[#This Row],[Freq 2]]*Tabel1[[#This Row],[Prijs 2]],0)</f>
        <v>0</v>
      </c>
      <c r="AR473" s="124">
        <f>IF(ISNUMBER(Tabel1[[#This Row],[Freq 3]]),Tabel1[[#This Row],[Freq 3]]*Tabel1[[#This Row],[Prijs 3]],0)</f>
        <v>0</v>
      </c>
      <c r="AS473" s="124">
        <f>IF(ISNUMBER(Tabel1[[#This Row],[Freq 4]]),Tabel1[[#This Row],[Freq 4]]*Tabel1[[#This Row],[Prijs 4]],0)</f>
        <v>0</v>
      </c>
      <c r="AT473" s="125">
        <f>SUM(Tabel1[[#This Row],[Totaal 1]:[Totaal 4]])</f>
        <v>0</v>
      </c>
    </row>
    <row r="474" spans="1:46" ht="14.25" customHeight="1" x14ac:dyDescent="0.2">
      <c r="A474" s="32">
        <v>7</v>
      </c>
      <c r="B474" s="32" t="s">
        <v>923</v>
      </c>
      <c r="C474" s="111" t="s">
        <v>924</v>
      </c>
      <c r="D474" s="32" t="s">
        <v>70</v>
      </c>
      <c r="E474" s="32">
        <f t="shared" si="1"/>
        <v>3310</v>
      </c>
      <c r="F474" s="32" t="s">
        <v>1029</v>
      </c>
      <c r="G474" s="32" t="s">
        <v>200</v>
      </c>
      <c r="H474" s="112" t="str">
        <f>_xlfn.XLOOKUP(Tabel1[[#This Row],[NLSfB]],OpnameTabel[NL-SfB],OpnameTabel[Omschrijving],"",0,1)</f>
        <v>Zonweringbesturing</v>
      </c>
      <c r="I474" s="32" t="str">
        <f>_xlfn.XLOOKUP(Tabel1[[#This Row],[NLSfB]],OpnameTabel[NL-SfB],OpnameTabel[Categorie],"",0,1)</f>
        <v>Beveiliging</v>
      </c>
      <c r="J474" s="32" t="s">
        <v>107</v>
      </c>
      <c r="L474" s="32">
        <v>4</v>
      </c>
      <c r="M474" s="32">
        <v>2019</v>
      </c>
      <c r="N474" s="32" t="s">
        <v>77</v>
      </c>
      <c r="O474" s="32" t="s">
        <v>77</v>
      </c>
      <c r="P474" s="32" t="str">
        <f>_xlfn.XLOOKUP(Tabel1[[#This Row],[NLSfB]],OpnameTabel[NL-SfB],OpnameTabel[Kenmerkvraag 4],"",0,1)&amp;""</f>
        <v>Bedieneenheden [stuks]</v>
      </c>
      <c r="Q474" s="33">
        <v>4</v>
      </c>
      <c r="R474" s="33" t="str">
        <f>_xlfn.XLOOKUP(Tabel1[[#This Row],[NLSfB]],OpnameTabel[NL-SfB],OpnameTabel[Kenmerkvraag 5],"",0,1)&amp;""</f>
        <v>Aut. sturing (zon)</v>
      </c>
      <c r="S474" s="33" t="s">
        <v>77</v>
      </c>
      <c r="T474" s="33" t="str">
        <f>_xlfn.XLOOKUP(Tabel1[[#This Row],[NLSfB]],OpnameTabel[NL-SfB],OpnameTabel[Kenmerkvraag 6],"",0,1)&amp;""</f>
        <v>Aut. Sturing (wind)</v>
      </c>
      <c r="U474" s="33" t="s">
        <v>77</v>
      </c>
      <c r="V474" s="33" t="str">
        <f>_xlfn.XLOOKUP(Tabel1[[#This Row],[NLSfB]],OpnameTabel[NL-SfB],OpnameTabel[Kenmerkvraag 7],"",0,1)&amp;""</f>
        <v/>
      </c>
      <c r="X474" s="33" t="str">
        <f>_xlfn.XLOOKUP(Tabel1[[#This Row],[NLSfB]],OpnameTabel[NL-SfB],OpnameTabel[Kenmerkvraag 8],"",0,1)&amp;""</f>
        <v/>
      </c>
      <c r="Z474" s="33" t="str">
        <f>_xlfn.XLOOKUP(Tabel1[[#This Row],[NLSfB]],OpnameTabel[NL-SfB],OpnameTabel[Kenmerkvraag 9],"",0,1)&amp;""</f>
        <v/>
      </c>
      <c r="AB474" s="33" t="str">
        <f>_xlfn.XLOOKUP(Tabel1[[#This Row],[NLSfB]],OpnameTabel[NL-SfB],OpnameTabel[Kenmerkvraag 10],"",0,1)&amp;""</f>
        <v/>
      </c>
      <c r="AD474" s="120" t="str">
        <f>_xlfn.XLOOKUP(Tabel1[[#This Row],[NLSfB]],OpnameTabel[NL-SfB],OpnameTabel[PPO1],"",0,1)&amp;""</f>
        <v>GVL010-A</v>
      </c>
      <c r="AE474" s="112">
        <f>IF((LEN(Tabel1[[#This Row],[PPO code 1]])&lt;1),"",_xlfn.XLOOKUP(Tabel1[[#This Row],[PPO code 1]],Activiteitenoverzicht[PO - code],Activiteitenoverzicht[Jaar- freq],0))</f>
        <v>0.5</v>
      </c>
      <c r="AF474" s="121"/>
      <c r="AG474" s="122" t="str">
        <f>_xlfn.XLOOKUP(Tabel1[[#This Row],[NLSfB]],OpnameTabel[NL-SfB],OpnameTabel[PPO2],"",0,1)&amp;""</f>
        <v>GVL030-A</v>
      </c>
      <c r="AH474" s="111">
        <f>IF((LEN(Tabel1[[#This Row],[PPO code 2]])&lt;1),"",_xlfn.XLOOKUP(Tabel1[[#This Row],[PPO code 2]],Activiteitenoverzicht[PO - code],Activiteitenoverzicht[Jaar- freq],0))</f>
        <v>0.5</v>
      </c>
      <c r="AI474" s="121"/>
      <c r="AJ474" s="122" t="str">
        <f>_xlfn.XLOOKUP(Tabel1[[#This Row],[NLSfB]],OpnameTabel[NL-SfB],OpnameTabel[PPO3],"",0,1)&amp;""</f>
        <v/>
      </c>
      <c r="AK474" s="111" t="str">
        <f>IF((LEN(Tabel1[[#This Row],[PPO code 3]])&lt;1),"",_xlfn.XLOOKUP(Tabel1[[#This Row],[PPO code 3]],Activiteitenoverzicht[PO - code],Activiteitenoverzicht[Jaar- freq],0))</f>
        <v/>
      </c>
      <c r="AL474" s="121"/>
      <c r="AM474" s="122" t="str">
        <f>_xlfn.XLOOKUP(Tabel1[[#This Row],[NLSfB]],OpnameTabel[NL-SfB],OpnameTabel[PPO4],"",0,1)&amp;""</f>
        <v/>
      </c>
      <c r="AN474" s="111" t="str">
        <f>IF((LEN(Tabel1[[#This Row],[PPO code 4]])&lt;1),"",_xlfn.XLOOKUP(Tabel1[[#This Row],[PPO code 4]],Activiteitenoverzicht[PO - code],Activiteitenoverzicht[Jaar- freq],0))</f>
        <v/>
      </c>
      <c r="AO474" s="121"/>
      <c r="AP474" s="123">
        <f>IF(ISNUMBER(Tabel1[[#This Row],[Freq 1]]),Tabel1[[#This Row],[Freq 1]]*Tabel1[[#This Row],[Prijs 1]],0)</f>
        <v>0</v>
      </c>
      <c r="AQ474" s="124">
        <f>IF(ISNUMBER(Tabel1[[#This Row],[Freq 2]]),Tabel1[[#This Row],[Freq 2]]*Tabel1[[#This Row],[Prijs 2]],0)</f>
        <v>0</v>
      </c>
      <c r="AR474" s="124">
        <f>IF(ISNUMBER(Tabel1[[#This Row],[Freq 3]]),Tabel1[[#This Row],[Freq 3]]*Tabel1[[#This Row],[Prijs 3]],0)</f>
        <v>0</v>
      </c>
      <c r="AS474" s="124">
        <f>IF(ISNUMBER(Tabel1[[#This Row],[Freq 4]]),Tabel1[[#This Row],[Freq 4]]*Tabel1[[#This Row],[Prijs 4]],0)</f>
        <v>0</v>
      </c>
      <c r="AT474" s="125">
        <f>SUM(Tabel1[[#This Row],[Totaal 1]:[Totaal 4]])</f>
        <v>0</v>
      </c>
    </row>
    <row r="475" spans="1:46" ht="14.25" customHeight="1" x14ac:dyDescent="0.2">
      <c r="A475" s="32">
        <v>7</v>
      </c>
      <c r="B475" s="32" t="s">
        <v>923</v>
      </c>
      <c r="C475" s="111" t="s">
        <v>924</v>
      </c>
      <c r="D475" s="32" t="s">
        <v>70</v>
      </c>
      <c r="E475" s="32">
        <f t="shared" si="1"/>
        <v>3310</v>
      </c>
      <c r="F475" s="32" t="s">
        <v>1030</v>
      </c>
      <c r="G475" s="32" t="s">
        <v>264</v>
      </c>
      <c r="H475" s="112" t="str">
        <f>_xlfn.XLOOKUP(Tabel1[[#This Row],[NLSfB]],OpnameTabel[NL-SfB],OpnameTabel[Omschrijving],"",0,1)</f>
        <v>Verwarming ketel gas atmosferisch (HR, VR)</v>
      </c>
      <c r="I475" s="32" t="str">
        <f>_xlfn.XLOOKUP(Tabel1[[#This Row],[NLSfB]],OpnameTabel[NL-SfB],OpnameTabel[Categorie],"",0,1)</f>
        <v>Verwarming</v>
      </c>
      <c r="J475" s="32" t="s">
        <v>107</v>
      </c>
      <c r="L475" s="32">
        <v>1</v>
      </c>
      <c r="M475" s="32">
        <v>2019</v>
      </c>
      <c r="N475" s="32" t="s">
        <v>266</v>
      </c>
      <c r="O475" s="32" t="s">
        <v>1031</v>
      </c>
      <c r="P475" s="32" t="str">
        <f>_xlfn.XLOOKUP(Tabel1[[#This Row],[NLSfB]],OpnameTabel[NL-SfB],OpnameTabel[Kenmerkvraag 4],"",0,1)&amp;""</f>
        <v>Vermogen [kW]</v>
      </c>
      <c r="Q475" s="33" t="s">
        <v>1032</v>
      </c>
      <c r="R475" s="33" t="str">
        <f>_xlfn.XLOOKUP(Tabel1[[#This Row],[NLSfB]],OpnameTabel[NL-SfB],OpnameTabel[Kenmerkvraag 5],"",0,1)&amp;""</f>
        <v>Warmwatervoorziening</v>
      </c>
      <c r="S475" s="33" t="s">
        <v>76</v>
      </c>
      <c r="T475" s="33" t="str">
        <f>_xlfn.XLOOKUP(Tabel1[[#This Row],[NLSfB]],OpnameTabel[NL-SfB],OpnameTabel[Kenmerkvraag 6],"",0,1)&amp;""</f>
        <v/>
      </c>
      <c r="V475" s="33" t="str">
        <f>_xlfn.XLOOKUP(Tabel1[[#This Row],[NLSfB]],OpnameTabel[NL-SfB],OpnameTabel[Kenmerkvraag 7],"",0,1)&amp;""</f>
        <v/>
      </c>
      <c r="X475" s="33" t="str">
        <f>_xlfn.XLOOKUP(Tabel1[[#This Row],[NLSfB]],OpnameTabel[NL-SfB],OpnameTabel[Kenmerkvraag 8],"",0,1)&amp;""</f>
        <v/>
      </c>
      <c r="Z475" s="33" t="str">
        <f>_xlfn.XLOOKUP(Tabel1[[#This Row],[NLSfB]],OpnameTabel[NL-SfB],OpnameTabel[Kenmerkvraag 9],"",0,1)&amp;""</f>
        <v/>
      </c>
      <c r="AB475" s="33" t="str">
        <f>_xlfn.XLOOKUP(Tabel1[[#This Row],[NLSfB]],OpnameTabel[NL-SfB],OpnameTabel[Kenmerkvraag 10],"",0,1)&amp;""</f>
        <v/>
      </c>
      <c r="AD475" s="120" t="str">
        <f>_xlfn.XLOOKUP(Tabel1[[#This Row],[NLSfB]],OpnameTabel[NL-SfB],OpnameTabel[PPO1],"",0,1)&amp;""</f>
        <v>VW030-A</v>
      </c>
      <c r="AE475" s="112">
        <f>IF((LEN(Tabel1[[#This Row],[PPO code 1]])&lt;1),"",_xlfn.XLOOKUP(Tabel1[[#This Row],[PPO code 1]],Activiteitenoverzicht[PO - code],Activiteitenoverzicht[Jaar- freq],0))</f>
        <v>1</v>
      </c>
      <c r="AF475" s="121"/>
      <c r="AG475" s="122" t="str">
        <f>_xlfn.XLOOKUP(Tabel1[[#This Row],[NLSfB]],OpnameTabel[NL-SfB],OpnameTabel[PPO2],"",0,1)&amp;""</f>
        <v>VW030-K</v>
      </c>
      <c r="AH475" s="111">
        <f>IF((LEN(Tabel1[[#This Row],[PPO code 2]])&lt;1),"",_xlfn.XLOOKUP(Tabel1[[#This Row],[PPO code 2]],Activiteitenoverzicht[PO - code],Activiteitenoverzicht[Jaar- freq],0))</f>
        <v>0.25</v>
      </c>
      <c r="AI475" s="121"/>
      <c r="AJ475" s="122" t="str">
        <f>_xlfn.XLOOKUP(Tabel1[[#This Row],[NLSfB]],OpnameTabel[NL-SfB],OpnameTabel[PPO3],"",0,1)&amp;""</f>
        <v/>
      </c>
      <c r="AK475" s="111" t="str">
        <f>IF((LEN(Tabel1[[#This Row],[PPO code 3]])&lt;1),"",_xlfn.XLOOKUP(Tabel1[[#This Row],[PPO code 3]],Activiteitenoverzicht[PO - code],Activiteitenoverzicht[Jaar- freq],0))</f>
        <v/>
      </c>
      <c r="AL475" s="121"/>
      <c r="AM475" s="122" t="str">
        <f>_xlfn.XLOOKUP(Tabel1[[#This Row],[NLSfB]],OpnameTabel[NL-SfB],OpnameTabel[PPO4],"",0,1)&amp;""</f>
        <v/>
      </c>
      <c r="AN475" s="111" t="str">
        <f>IF((LEN(Tabel1[[#This Row],[PPO code 4]])&lt;1),"",_xlfn.XLOOKUP(Tabel1[[#This Row],[PPO code 4]],Activiteitenoverzicht[PO - code],Activiteitenoverzicht[Jaar- freq],0))</f>
        <v/>
      </c>
      <c r="AO475" s="121"/>
      <c r="AP475" s="123">
        <f>IF(ISNUMBER(Tabel1[[#This Row],[Freq 1]]),Tabel1[[#This Row],[Freq 1]]*Tabel1[[#This Row],[Prijs 1]],0)</f>
        <v>0</v>
      </c>
      <c r="AQ475" s="124">
        <f>IF(ISNUMBER(Tabel1[[#This Row],[Freq 2]]),Tabel1[[#This Row],[Freq 2]]*Tabel1[[#This Row],[Prijs 2]],0)</f>
        <v>0</v>
      </c>
      <c r="AR475" s="124">
        <f>IF(ISNUMBER(Tabel1[[#This Row],[Freq 3]]),Tabel1[[#This Row],[Freq 3]]*Tabel1[[#This Row],[Prijs 3]],0)</f>
        <v>0</v>
      </c>
      <c r="AS475" s="124">
        <f>IF(ISNUMBER(Tabel1[[#This Row],[Freq 4]]),Tabel1[[#This Row],[Freq 4]]*Tabel1[[#This Row],[Prijs 4]],0)</f>
        <v>0</v>
      </c>
      <c r="AT475" s="125">
        <f>SUM(Tabel1[[#This Row],[Totaal 1]:[Totaal 4]])</f>
        <v>0</v>
      </c>
    </row>
    <row r="476" spans="1:46" ht="14.25" customHeight="1" x14ac:dyDescent="0.2">
      <c r="A476" s="32">
        <v>7</v>
      </c>
      <c r="B476" s="32" t="s">
        <v>923</v>
      </c>
      <c r="C476" s="111" t="s">
        <v>924</v>
      </c>
      <c r="D476" s="32" t="s">
        <v>70</v>
      </c>
      <c r="E476" s="32">
        <f t="shared" ref="E476:E484" si="2">3112+198</f>
        <v>3310</v>
      </c>
      <c r="F476" s="32" t="s">
        <v>1033</v>
      </c>
      <c r="G476" s="32" t="s">
        <v>218</v>
      </c>
      <c r="H476" s="112" t="str">
        <f>_xlfn.XLOOKUP(Tabel1[[#This Row],[NLSfB]],OpnameTabel[NL-SfB],OpnameTabel[Omschrijving],"",0,1)</f>
        <v>Armaturen buitenverlichting/gevelverlichting</v>
      </c>
      <c r="I476" s="32" t="str">
        <f>_xlfn.XLOOKUP(Tabel1[[#This Row],[NLSfB]],OpnameTabel[NL-SfB],OpnameTabel[Categorie],"",0,1)</f>
        <v>Terrein</v>
      </c>
      <c r="J476" s="32" t="s">
        <v>219</v>
      </c>
      <c r="L476" s="32">
        <v>1</v>
      </c>
      <c r="M476" s="32">
        <v>1995</v>
      </c>
      <c r="N476" s="32" t="s">
        <v>77</v>
      </c>
      <c r="O476" s="32" t="s">
        <v>77</v>
      </c>
      <c r="P476" s="32" t="str">
        <f>_xlfn.XLOOKUP(Tabel1[[#This Row],[NLSfB]],OpnameTabel[NL-SfB],OpnameTabel[Kenmerkvraag 4],"",0,1)&amp;""</f>
        <v>Lichtbrontype</v>
      </c>
      <c r="Q476" s="33" t="s">
        <v>1034</v>
      </c>
      <c r="R476" s="33" t="str">
        <f>_xlfn.XLOOKUP(Tabel1[[#This Row],[NLSfB]],OpnameTabel[NL-SfB],OpnameTabel[Kenmerkvraag 5],"",0,1)&amp;""</f>
        <v>Armaturen [stuks]</v>
      </c>
      <c r="S476" s="33">
        <v>1</v>
      </c>
      <c r="T476" s="33" t="str">
        <f>_xlfn.XLOOKUP(Tabel1[[#This Row],[NLSfB]],OpnameTabel[NL-SfB],OpnameTabel[Kenmerkvraag 6],"",0,1)&amp;""</f>
        <v>Vermogen per eenheid [W]</v>
      </c>
      <c r="U476" s="33" t="s">
        <v>77</v>
      </c>
      <c r="V476" s="33" t="str">
        <f>_xlfn.XLOOKUP(Tabel1[[#This Row],[NLSfB]],OpnameTabel[NL-SfB],OpnameTabel[Kenmerkvraag 7],"",0,1)&amp;""</f>
        <v/>
      </c>
      <c r="X476" s="33" t="str">
        <f>_xlfn.XLOOKUP(Tabel1[[#This Row],[NLSfB]],OpnameTabel[NL-SfB],OpnameTabel[Kenmerkvraag 8],"",0,1)&amp;""</f>
        <v/>
      </c>
      <c r="Z476" s="33" t="str">
        <f>_xlfn.XLOOKUP(Tabel1[[#This Row],[NLSfB]],OpnameTabel[NL-SfB],OpnameTabel[Kenmerkvraag 9],"",0,1)&amp;""</f>
        <v/>
      </c>
      <c r="AB476" s="33" t="str">
        <f>_xlfn.XLOOKUP(Tabel1[[#This Row],[NLSfB]],OpnameTabel[NL-SfB],OpnameTabel[Kenmerkvraag 10],"",0,1)&amp;""</f>
        <v/>
      </c>
      <c r="AD476" s="120" t="str">
        <f>_xlfn.XLOOKUP(Tabel1[[#This Row],[NLSfB]],OpnameTabel[NL-SfB],OpnameTabel[PPO1],"",0,1)&amp;""</f>
        <v>LCHT010-A</v>
      </c>
      <c r="AE476" s="112">
        <f>IF((LEN(Tabel1[[#This Row],[PPO code 1]])&lt;1),"",_xlfn.XLOOKUP(Tabel1[[#This Row],[PPO code 1]],Activiteitenoverzicht[PO - code],Activiteitenoverzicht[Jaar- freq],0))</f>
        <v>1</v>
      </c>
      <c r="AF476" s="121"/>
      <c r="AG476" s="122" t="str">
        <f>_xlfn.XLOOKUP(Tabel1[[#This Row],[NLSfB]],OpnameTabel[NL-SfB],OpnameTabel[PPO2],"",0,1)&amp;""</f>
        <v/>
      </c>
      <c r="AH476" s="111" t="str">
        <f>IF((LEN(Tabel1[[#This Row],[PPO code 2]])&lt;1),"",_xlfn.XLOOKUP(Tabel1[[#This Row],[PPO code 2]],Activiteitenoverzicht[PO - code],Activiteitenoverzicht[Jaar- freq],0))</f>
        <v/>
      </c>
      <c r="AI476" s="121"/>
      <c r="AJ476" s="122" t="str">
        <f>_xlfn.XLOOKUP(Tabel1[[#This Row],[NLSfB]],OpnameTabel[NL-SfB],OpnameTabel[PPO3],"",0,1)&amp;""</f>
        <v/>
      </c>
      <c r="AK476" s="111" t="str">
        <f>IF((LEN(Tabel1[[#This Row],[PPO code 3]])&lt;1),"",_xlfn.XLOOKUP(Tabel1[[#This Row],[PPO code 3]],Activiteitenoverzicht[PO - code],Activiteitenoverzicht[Jaar- freq],0))</f>
        <v/>
      </c>
      <c r="AL476" s="121"/>
      <c r="AM476" s="122" t="str">
        <f>_xlfn.XLOOKUP(Tabel1[[#This Row],[NLSfB]],OpnameTabel[NL-SfB],OpnameTabel[PPO4],"",0,1)&amp;""</f>
        <v/>
      </c>
      <c r="AN476" s="111" t="str">
        <f>IF((LEN(Tabel1[[#This Row],[PPO code 4]])&lt;1),"",_xlfn.XLOOKUP(Tabel1[[#This Row],[PPO code 4]],Activiteitenoverzicht[PO - code],Activiteitenoverzicht[Jaar- freq],0))</f>
        <v/>
      </c>
      <c r="AO476" s="121"/>
      <c r="AP476" s="123">
        <f>IF(ISNUMBER(Tabel1[[#This Row],[Freq 1]]),Tabel1[[#This Row],[Freq 1]]*Tabel1[[#This Row],[Prijs 1]],0)</f>
        <v>0</v>
      </c>
      <c r="AQ476" s="124">
        <f>IF(ISNUMBER(Tabel1[[#This Row],[Freq 2]]),Tabel1[[#This Row],[Freq 2]]*Tabel1[[#This Row],[Prijs 2]],0)</f>
        <v>0</v>
      </c>
      <c r="AR476" s="124">
        <f>IF(ISNUMBER(Tabel1[[#This Row],[Freq 3]]),Tabel1[[#This Row],[Freq 3]]*Tabel1[[#This Row],[Prijs 3]],0)</f>
        <v>0</v>
      </c>
      <c r="AS476" s="124">
        <f>IF(ISNUMBER(Tabel1[[#This Row],[Freq 4]]),Tabel1[[#This Row],[Freq 4]]*Tabel1[[#This Row],[Prijs 4]],0)</f>
        <v>0</v>
      </c>
      <c r="AT476" s="125">
        <f>SUM(Tabel1[[#This Row],[Totaal 1]:[Totaal 4]])</f>
        <v>0</v>
      </c>
    </row>
    <row r="477" spans="1:46" ht="14.25" customHeight="1" x14ac:dyDescent="0.2">
      <c r="A477" s="32">
        <v>7</v>
      </c>
      <c r="B477" s="32" t="s">
        <v>923</v>
      </c>
      <c r="C477" s="111" t="s">
        <v>924</v>
      </c>
      <c r="D477" s="32" t="s">
        <v>70</v>
      </c>
      <c r="E477" s="32">
        <f t="shared" si="2"/>
        <v>3310</v>
      </c>
      <c r="F477" s="32" t="s">
        <v>1035</v>
      </c>
      <c r="G477" s="32" t="s">
        <v>218</v>
      </c>
      <c r="H477" s="112" t="str">
        <f>_xlfn.XLOOKUP(Tabel1[[#This Row],[NLSfB]],OpnameTabel[NL-SfB],OpnameTabel[Omschrijving],"",0,1)</f>
        <v>Armaturen buitenverlichting/gevelverlichting</v>
      </c>
      <c r="I477" s="32" t="str">
        <f>_xlfn.XLOOKUP(Tabel1[[#This Row],[NLSfB]],OpnameTabel[NL-SfB],OpnameTabel[Categorie],"",0,1)</f>
        <v>Terrein</v>
      </c>
      <c r="J477" s="32" t="s">
        <v>219</v>
      </c>
      <c r="L477" s="32">
        <v>5</v>
      </c>
      <c r="M477" s="32">
        <v>2006</v>
      </c>
      <c r="N477" s="32" t="s">
        <v>77</v>
      </c>
      <c r="O477" s="32" t="s">
        <v>77</v>
      </c>
      <c r="P477" s="32" t="str">
        <f>_xlfn.XLOOKUP(Tabel1[[#This Row],[NLSfB]],OpnameTabel[NL-SfB],OpnameTabel[Kenmerkvraag 4],"",0,1)&amp;""</f>
        <v>Lichtbrontype</v>
      </c>
      <c r="Q477" s="33" t="s">
        <v>568</v>
      </c>
      <c r="R477" s="33" t="str">
        <f>_xlfn.XLOOKUP(Tabel1[[#This Row],[NLSfB]],OpnameTabel[NL-SfB],OpnameTabel[Kenmerkvraag 5],"",0,1)&amp;""</f>
        <v>Armaturen [stuks]</v>
      </c>
      <c r="S477" s="33">
        <v>5</v>
      </c>
      <c r="T477" s="33" t="str">
        <f>_xlfn.XLOOKUP(Tabel1[[#This Row],[NLSfB]],OpnameTabel[NL-SfB],OpnameTabel[Kenmerkvraag 6],"",0,1)&amp;""</f>
        <v>Vermogen per eenheid [W]</v>
      </c>
      <c r="U477" s="33" t="s">
        <v>77</v>
      </c>
      <c r="V477" s="33" t="str">
        <f>_xlfn.XLOOKUP(Tabel1[[#This Row],[NLSfB]],OpnameTabel[NL-SfB],OpnameTabel[Kenmerkvraag 7],"",0,1)&amp;""</f>
        <v/>
      </c>
      <c r="X477" s="33" t="str">
        <f>_xlfn.XLOOKUP(Tabel1[[#This Row],[NLSfB]],OpnameTabel[NL-SfB],OpnameTabel[Kenmerkvraag 8],"",0,1)&amp;""</f>
        <v/>
      </c>
      <c r="Z477" s="33" t="str">
        <f>_xlfn.XLOOKUP(Tabel1[[#This Row],[NLSfB]],OpnameTabel[NL-SfB],OpnameTabel[Kenmerkvraag 9],"",0,1)&amp;""</f>
        <v/>
      </c>
      <c r="AB477" s="33" t="str">
        <f>_xlfn.XLOOKUP(Tabel1[[#This Row],[NLSfB]],OpnameTabel[NL-SfB],OpnameTabel[Kenmerkvraag 10],"",0,1)&amp;""</f>
        <v/>
      </c>
      <c r="AD477" s="120" t="str">
        <f>_xlfn.XLOOKUP(Tabel1[[#This Row],[NLSfB]],OpnameTabel[NL-SfB],OpnameTabel[PPO1],"",0,1)&amp;""</f>
        <v>LCHT010-A</v>
      </c>
      <c r="AE477" s="112">
        <f>IF((LEN(Tabel1[[#This Row],[PPO code 1]])&lt;1),"",_xlfn.XLOOKUP(Tabel1[[#This Row],[PPO code 1]],Activiteitenoverzicht[PO - code],Activiteitenoverzicht[Jaar- freq],0))</f>
        <v>1</v>
      </c>
      <c r="AF477" s="121"/>
      <c r="AG477" s="122" t="str">
        <f>_xlfn.XLOOKUP(Tabel1[[#This Row],[NLSfB]],OpnameTabel[NL-SfB],OpnameTabel[PPO2],"",0,1)&amp;""</f>
        <v/>
      </c>
      <c r="AH477" s="111" t="str">
        <f>IF((LEN(Tabel1[[#This Row],[PPO code 2]])&lt;1),"",_xlfn.XLOOKUP(Tabel1[[#This Row],[PPO code 2]],Activiteitenoverzicht[PO - code],Activiteitenoverzicht[Jaar- freq],0))</f>
        <v/>
      </c>
      <c r="AI477" s="121"/>
      <c r="AJ477" s="122" t="str">
        <f>_xlfn.XLOOKUP(Tabel1[[#This Row],[NLSfB]],OpnameTabel[NL-SfB],OpnameTabel[PPO3],"",0,1)&amp;""</f>
        <v/>
      </c>
      <c r="AK477" s="111" t="str">
        <f>IF((LEN(Tabel1[[#This Row],[PPO code 3]])&lt;1),"",_xlfn.XLOOKUP(Tabel1[[#This Row],[PPO code 3]],Activiteitenoverzicht[PO - code],Activiteitenoverzicht[Jaar- freq],0))</f>
        <v/>
      </c>
      <c r="AL477" s="121"/>
      <c r="AM477" s="122" t="str">
        <f>_xlfn.XLOOKUP(Tabel1[[#This Row],[NLSfB]],OpnameTabel[NL-SfB],OpnameTabel[PPO4],"",0,1)&amp;""</f>
        <v/>
      </c>
      <c r="AN477" s="111" t="str">
        <f>IF((LEN(Tabel1[[#This Row],[PPO code 4]])&lt;1),"",_xlfn.XLOOKUP(Tabel1[[#This Row],[PPO code 4]],Activiteitenoverzicht[PO - code],Activiteitenoverzicht[Jaar- freq],0))</f>
        <v/>
      </c>
      <c r="AO477" s="121"/>
      <c r="AP477" s="123">
        <f>IF(ISNUMBER(Tabel1[[#This Row],[Freq 1]]),Tabel1[[#This Row],[Freq 1]]*Tabel1[[#This Row],[Prijs 1]],0)</f>
        <v>0</v>
      </c>
      <c r="AQ477" s="124">
        <f>IF(ISNUMBER(Tabel1[[#This Row],[Freq 2]]),Tabel1[[#This Row],[Freq 2]]*Tabel1[[#This Row],[Prijs 2]],0)</f>
        <v>0</v>
      </c>
      <c r="AR477" s="124">
        <f>IF(ISNUMBER(Tabel1[[#This Row],[Freq 3]]),Tabel1[[#This Row],[Freq 3]]*Tabel1[[#This Row],[Prijs 3]],0)</f>
        <v>0</v>
      </c>
      <c r="AS477" s="124">
        <f>IF(ISNUMBER(Tabel1[[#This Row],[Freq 4]]),Tabel1[[#This Row],[Freq 4]]*Tabel1[[#This Row],[Prijs 4]],0)</f>
        <v>0</v>
      </c>
      <c r="AT477" s="125">
        <f>SUM(Tabel1[[#This Row],[Totaal 1]:[Totaal 4]])</f>
        <v>0</v>
      </c>
    </row>
    <row r="478" spans="1:46" ht="14.25" customHeight="1" x14ac:dyDescent="0.2">
      <c r="A478" s="32">
        <v>7</v>
      </c>
      <c r="B478" s="32" t="s">
        <v>923</v>
      </c>
      <c r="C478" s="111" t="s">
        <v>924</v>
      </c>
      <c r="D478" s="32" t="s">
        <v>70</v>
      </c>
      <c r="E478" s="32">
        <f t="shared" si="2"/>
        <v>3310</v>
      </c>
      <c r="F478" s="32" t="s">
        <v>1036</v>
      </c>
      <c r="G478" s="32" t="s">
        <v>264</v>
      </c>
      <c r="H478" s="112" t="str">
        <f>_xlfn.XLOOKUP(Tabel1[[#This Row],[NLSfB]],OpnameTabel[NL-SfB],OpnameTabel[Omschrijving],"",0,1)</f>
        <v>Verwarming ketel gas atmosferisch (HR, VR)</v>
      </c>
      <c r="I478" s="32" t="str">
        <f>_xlfn.XLOOKUP(Tabel1[[#This Row],[NLSfB]],OpnameTabel[NL-SfB],OpnameTabel[Categorie],"",0,1)</f>
        <v>Verwarming</v>
      </c>
      <c r="J478" s="32" t="s">
        <v>104</v>
      </c>
      <c r="L478" s="32">
        <v>4</v>
      </c>
      <c r="M478" s="32">
        <v>2009</v>
      </c>
      <c r="N478" s="32" t="s">
        <v>372</v>
      </c>
      <c r="O478" s="32" t="s">
        <v>611</v>
      </c>
      <c r="P478" s="32" t="str">
        <f>_xlfn.XLOOKUP(Tabel1[[#This Row],[NLSfB]],OpnameTabel[NL-SfB],OpnameTabel[Kenmerkvraag 4],"",0,1)&amp;""</f>
        <v>Vermogen [kW]</v>
      </c>
      <c r="Q478" s="33">
        <v>96.5</v>
      </c>
      <c r="R478" s="33" t="str">
        <f>_xlfn.XLOOKUP(Tabel1[[#This Row],[NLSfB]],OpnameTabel[NL-SfB],OpnameTabel[Kenmerkvraag 5],"",0,1)&amp;""</f>
        <v>Warmwatervoorziening</v>
      </c>
      <c r="S478" s="33" t="s">
        <v>76</v>
      </c>
      <c r="T478" s="33" t="str">
        <f>_xlfn.XLOOKUP(Tabel1[[#This Row],[NLSfB]],OpnameTabel[NL-SfB],OpnameTabel[Kenmerkvraag 6],"",0,1)&amp;""</f>
        <v/>
      </c>
      <c r="V478" s="33" t="str">
        <f>_xlfn.XLOOKUP(Tabel1[[#This Row],[NLSfB]],OpnameTabel[NL-SfB],OpnameTabel[Kenmerkvraag 7],"",0,1)&amp;""</f>
        <v/>
      </c>
      <c r="X478" s="33" t="str">
        <f>_xlfn.XLOOKUP(Tabel1[[#This Row],[NLSfB]],OpnameTabel[NL-SfB],OpnameTabel[Kenmerkvraag 8],"",0,1)&amp;""</f>
        <v/>
      </c>
      <c r="Z478" s="33" t="str">
        <f>_xlfn.XLOOKUP(Tabel1[[#This Row],[NLSfB]],OpnameTabel[NL-SfB],OpnameTabel[Kenmerkvraag 9],"",0,1)&amp;""</f>
        <v/>
      </c>
      <c r="AB478" s="33" t="str">
        <f>_xlfn.XLOOKUP(Tabel1[[#This Row],[NLSfB]],OpnameTabel[NL-SfB],OpnameTabel[Kenmerkvraag 10],"",0,1)&amp;""</f>
        <v/>
      </c>
      <c r="AD478" s="120" t="str">
        <f>_xlfn.XLOOKUP(Tabel1[[#This Row],[NLSfB]],OpnameTabel[NL-SfB],OpnameTabel[PPO1],"",0,1)&amp;""</f>
        <v>VW030-A</v>
      </c>
      <c r="AE478" s="112">
        <f>IF((LEN(Tabel1[[#This Row],[PPO code 1]])&lt;1),"",_xlfn.XLOOKUP(Tabel1[[#This Row],[PPO code 1]],Activiteitenoverzicht[PO - code],Activiteitenoverzicht[Jaar- freq],0))</f>
        <v>1</v>
      </c>
      <c r="AF478" s="121"/>
      <c r="AG478" s="122" t="str">
        <f>_xlfn.XLOOKUP(Tabel1[[#This Row],[NLSfB]],OpnameTabel[NL-SfB],OpnameTabel[PPO2],"",0,1)&amp;""</f>
        <v>VW030-K</v>
      </c>
      <c r="AH478" s="111">
        <f>IF((LEN(Tabel1[[#This Row],[PPO code 2]])&lt;1),"",_xlfn.XLOOKUP(Tabel1[[#This Row],[PPO code 2]],Activiteitenoverzicht[PO - code],Activiteitenoverzicht[Jaar- freq],0))</f>
        <v>0.25</v>
      </c>
      <c r="AI478" s="121"/>
      <c r="AJ478" s="122" t="str">
        <f>_xlfn.XLOOKUP(Tabel1[[#This Row],[NLSfB]],OpnameTabel[NL-SfB],OpnameTabel[PPO3],"",0,1)&amp;""</f>
        <v/>
      </c>
      <c r="AK478" s="111" t="str">
        <f>IF((LEN(Tabel1[[#This Row],[PPO code 3]])&lt;1),"",_xlfn.XLOOKUP(Tabel1[[#This Row],[PPO code 3]],Activiteitenoverzicht[PO - code],Activiteitenoverzicht[Jaar- freq],0))</f>
        <v/>
      </c>
      <c r="AL478" s="121"/>
      <c r="AM478" s="122" t="str">
        <f>_xlfn.XLOOKUP(Tabel1[[#This Row],[NLSfB]],OpnameTabel[NL-SfB],OpnameTabel[PPO4],"",0,1)&amp;""</f>
        <v/>
      </c>
      <c r="AN478" s="111" t="str">
        <f>IF((LEN(Tabel1[[#This Row],[PPO code 4]])&lt;1),"",_xlfn.XLOOKUP(Tabel1[[#This Row],[PPO code 4]],Activiteitenoverzicht[PO - code],Activiteitenoverzicht[Jaar- freq],0))</f>
        <v/>
      </c>
      <c r="AO478" s="121"/>
      <c r="AP478" s="123">
        <f>IF(ISNUMBER(Tabel1[[#This Row],[Freq 1]]),Tabel1[[#This Row],[Freq 1]]*Tabel1[[#This Row],[Prijs 1]],0)</f>
        <v>0</v>
      </c>
      <c r="AQ478" s="124">
        <f>IF(ISNUMBER(Tabel1[[#This Row],[Freq 2]]),Tabel1[[#This Row],[Freq 2]]*Tabel1[[#This Row],[Prijs 2]],0)</f>
        <v>0</v>
      </c>
      <c r="AR478" s="124">
        <f>IF(ISNUMBER(Tabel1[[#This Row],[Freq 3]]),Tabel1[[#This Row],[Freq 3]]*Tabel1[[#This Row],[Prijs 3]],0)</f>
        <v>0</v>
      </c>
      <c r="AS478" s="124">
        <f>IF(ISNUMBER(Tabel1[[#This Row],[Freq 4]]),Tabel1[[#This Row],[Freq 4]]*Tabel1[[#This Row],[Prijs 4]],0)</f>
        <v>0</v>
      </c>
      <c r="AT478" s="125">
        <f>SUM(Tabel1[[#This Row],[Totaal 1]:[Totaal 4]])</f>
        <v>0</v>
      </c>
    </row>
    <row r="479" spans="1:46" ht="14.25" customHeight="1" x14ac:dyDescent="0.2">
      <c r="A479" s="32">
        <v>7</v>
      </c>
      <c r="B479" s="32" t="s">
        <v>923</v>
      </c>
      <c r="C479" s="111" t="s">
        <v>924</v>
      </c>
      <c r="D479" s="32" t="s">
        <v>70</v>
      </c>
      <c r="E479" s="32">
        <f t="shared" si="2"/>
        <v>3310</v>
      </c>
      <c r="F479" s="32" t="s">
        <v>1037</v>
      </c>
      <c r="G479" s="32" t="s">
        <v>218</v>
      </c>
      <c r="H479" s="112" t="str">
        <f>_xlfn.XLOOKUP(Tabel1[[#This Row],[NLSfB]],OpnameTabel[NL-SfB],OpnameTabel[Omschrijving],"",0,1)</f>
        <v>Armaturen buitenverlichting/gevelverlichting</v>
      </c>
      <c r="I479" s="32" t="str">
        <f>_xlfn.XLOOKUP(Tabel1[[#This Row],[NLSfB]],OpnameTabel[NL-SfB],OpnameTabel[Categorie],"",0,1)</f>
        <v>Terrein</v>
      </c>
      <c r="J479" s="32" t="s">
        <v>219</v>
      </c>
      <c r="L479" s="32">
        <v>2</v>
      </c>
      <c r="M479" s="32">
        <v>2019</v>
      </c>
      <c r="N479" s="32" t="s">
        <v>77</v>
      </c>
      <c r="O479" s="32" t="s">
        <v>77</v>
      </c>
      <c r="P479" s="32" t="str">
        <f>_xlfn.XLOOKUP(Tabel1[[#This Row],[NLSfB]],OpnameTabel[NL-SfB],OpnameTabel[Kenmerkvraag 4],"",0,1)&amp;""</f>
        <v>Lichtbrontype</v>
      </c>
      <c r="Q479" s="33" t="s">
        <v>1038</v>
      </c>
      <c r="R479" s="33" t="str">
        <f>_xlfn.XLOOKUP(Tabel1[[#This Row],[NLSfB]],OpnameTabel[NL-SfB],OpnameTabel[Kenmerkvraag 5],"",0,1)&amp;""</f>
        <v>Armaturen [stuks]</v>
      </c>
      <c r="S479" s="33">
        <v>2</v>
      </c>
      <c r="T479" s="33" t="str">
        <f>_xlfn.XLOOKUP(Tabel1[[#This Row],[NLSfB]],OpnameTabel[NL-SfB],OpnameTabel[Kenmerkvraag 6],"",0,1)&amp;""</f>
        <v>Vermogen per eenheid [W]</v>
      </c>
      <c r="U479" s="33" t="s">
        <v>77</v>
      </c>
      <c r="V479" s="33" t="str">
        <f>_xlfn.XLOOKUP(Tabel1[[#This Row],[NLSfB]],OpnameTabel[NL-SfB],OpnameTabel[Kenmerkvraag 7],"",0,1)&amp;""</f>
        <v/>
      </c>
      <c r="X479" s="33" t="str">
        <f>_xlfn.XLOOKUP(Tabel1[[#This Row],[NLSfB]],OpnameTabel[NL-SfB],OpnameTabel[Kenmerkvraag 8],"",0,1)&amp;""</f>
        <v/>
      </c>
      <c r="Z479" s="33" t="str">
        <f>_xlfn.XLOOKUP(Tabel1[[#This Row],[NLSfB]],OpnameTabel[NL-SfB],OpnameTabel[Kenmerkvraag 9],"",0,1)&amp;""</f>
        <v/>
      </c>
      <c r="AB479" s="33" t="str">
        <f>_xlfn.XLOOKUP(Tabel1[[#This Row],[NLSfB]],OpnameTabel[NL-SfB],OpnameTabel[Kenmerkvraag 10],"",0,1)&amp;""</f>
        <v/>
      </c>
      <c r="AD479" s="120" t="str">
        <f>_xlfn.XLOOKUP(Tabel1[[#This Row],[NLSfB]],OpnameTabel[NL-SfB],OpnameTabel[PPO1],"",0,1)&amp;""</f>
        <v>LCHT010-A</v>
      </c>
      <c r="AE479" s="112">
        <f>IF((LEN(Tabel1[[#This Row],[PPO code 1]])&lt;1),"",_xlfn.XLOOKUP(Tabel1[[#This Row],[PPO code 1]],Activiteitenoverzicht[PO - code],Activiteitenoverzicht[Jaar- freq],0))</f>
        <v>1</v>
      </c>
      <c r="AF479" s="121"/>
      <c r="AG479" s="122" t="str">
        <f>_xlfn.XLOOKUP(Tabel1[[#This Row],[NLSfB]],OpnameTabel[NL-SfB],OpnameTabel[PPO2],"",0,1)&amp;""</f>
        <v/>
      </c>
      <c r="AH479" s="111" t="str">
        <f>IF((LEN(Tabel1[[#This Row],[PPO code 2]])&lt;1),"",_xlfn.XLOOKUP(Tabel1[[#This Row],[PPO code 2]],Activiteitenoverzicht[PO - code],Activiteitenoverzicht[Jaar- freq],0))</f>
        <v/>
      </c>
      <c r="AI479" s="121"/>
      <c r="AJ479" s="122" t="str">
        <f>_xlfn.XLOOKUP(Tabel1[[#This Row],[NLSfB]],OpnameTabel[NL-SfB],OpnameTabel[PPO3],"",0,1)&amp;""</f>
        <v/>
      </c>
      <c r="AK479" s="111" t="str">
        <f>IF((LEN(Tabel1[[#This Row],[PPO code 3]])&lt;1),"",_xlfn.XLOOKUP(Tabel1[[#This Row],[PPO code 3]],Activiteitenoverzicht[PO - code],Activiteitenoverzicht[Jaar- freq],0))</f>
        <v/>
      </c>
      <c r="AL479" s="121"/>
      <c r="AM479" s="122" t="str">
        <f>_xlfn.XLOOKUP(Tabel1[[#This Row],[NLSfB]],OpnameTabel[NL-SfB],OpnameTabel[PPO4],"",0,1)&amp;""</f>
        <v/>
      </c>
      <c r="AN479" s="111" t="str">
        <f>IF((LEN(Tabel1[[#This Row],[PPO code 4]])&lt;1),"",_xlfn.XLOOKUP(Tabel1[[#This Row],[PPO code 4]],Activiteitenoverzicht[PO - code],Activiteitenoverzicht[Jaar- freq],0))</f>
        <v/>
      </c>
      <c r="AO479" s="121"/>
      <c r="AP479" s="123">
        <f>IF(ISNUMBER(Tabel1[[#This Row],[Freq 1]]),Tabel1[[#This Row],[Freq 1]]*Tabel1[[#This Row],[Prijs 1]],0)</f>
        <v>0</v>
      </c>
      <c r="AQ479" s="124">
        <f>IF(ISNUMBER(Tabel1[[#This Row],[Freq 2]]),Tabel1[[#This Row],[Freq 2]]*Tabel1[[#This Row],[Prijs 2]],0)</f>
        <v>0</v>
      </c>
      <c r="AR479" s="124">
        <f>IF(ISNUMBER(Tabel1[[#This Row],[Freq 3]]),Tabel1[[#This Row],[Freq 3]]*Tabel1[[#This Row],[Prijs 3]],0)</f>
        <v>0</v>
      </c>
      <c r="AS479" s="124">
        <f>IF(ISNUMBER(Tabel1[[#This Row],[Freq 4]]),Tabel1[[#This Row],[Freq 4]]*Tabel1[[#This Row],[Prijs 4]],0)</f>
        <v>0</v>
      </c>
      <c r="AT479" s="125">
        <f>SUM(Tabel1[[#This Row],[Totaal 1]:[Totaal 4]])</f>
        <v>0</v>
      </c>
    </row>
    <row r="480" spans="1:46" ht="14.25" customHeight="1" x14ac:dyDescent="0.2">
      <c r="A480" s="32">
        <v>7</v>
      </c>
      <c r="B480" s="32" t="s">
        <v>923</v>
      </c>
      <c r="C480" s="111" t="s">
        <v>924</v>
      </c>
      <c r="D480" s="32" t="s">
        <v>70</v>
      </c>
      <c r="E480" s="32">
        <f t="shared" si="2"/>
        <v>3310</v>
      </c>
      <c r="F480" s="32" t="s">
        <v>1039</v>
      </c>
      <c r="G480" s="32" t="s">
        <v>228</v>
      </c>
      <c r="H480" s="112" t="str">
        <f>_xlfn.XLOOKUP(Tabel1[[#This Row],[NLSfB]],OpnameTabel[NL-SfB],OpnameTabel[Omschrijving],"",0,1)</f>
        <v>Afvoerleidingnet</v>
      </c>
      <c r="I480" s="32" t="str">
        <f>_xlfn.XLOOKUP(Tabel1[[#This Row],[NLSfB]],OpnameTabel[NL-SfB],OpnameTabel[Categorie],"",0,1)</f>
        <v>Afvoeren</v>
      </c>
      <c r="J480" s="32" t="s">
        <v>224</v>
      </c>
      <c r="L480" s="32">
        <v>1</v>
      </c>
      <c r="M480" s="32">
        <v>1988</v>
      </c>
      <c r="N480" s="32" t="s">
        <v>77</v>
      </c>
      <c r="O480" s="32" t="s">
        <v>77</v>
      </c>
      <c r="P480" s="32" t="str">
        <f>_xlfn.XLOOKUP(Tabel1[[#This Row],[NLSfB]],OpnameTabel[NL-SfB],OpnameTabel[Kenmerkvraag 4],"",0,1)&amp;""</f>
        <v/>
      </c>
      <c r="Q480" s="33"/>
      <c r="R480" s="33" t="str">
        <f>_xlfn.XLOOKUP(Tabel1[[#This Row],[NLSfB]],OpnameTabel[NL-SfB],OpnameTabel[Kenmerkvraag 5],"",0,1)&amp;""</f>
        <v/>
      </c>
      <c r="T480" s="33" t="str">
        <f>_xlfn.XLOOKUP(Tabel1[[#This Row],[NLSfB]],OpnameTabel[NL-SfB],OpnameTabel[Kenmerkvraag 6],"",0,1)&amp;""</f>
        <v/>
      </c>
      <c r="V480" s="33" t="str">
        <f>_xlfn.XLOOKUP(Tabel1[[#This Row],[NLSfB]],OpnameTabel[NL-SfB],OpnameTabel[Kenmerkvraag 7],"",0,1)&amp;""</f>
        <v/>
      </c>
      <c r="X480" s="33" t="str">
        <f>_xlfn.XLOOKUP(Tabel1[[#This Row],[NLSfB]],OpnameTabel[NL-SfB],OpnameTabel[Kenmerkvraag 8],"",0,1)&amp;""</f>
        <v/>
      </c>
      <c r="Z480" s="33" t="str">
        <f>_xlfn.XLOOKUP(Tabel1[[#This Row],[NLSfB]],OpnameTabel[NL-SfB],OpnameTabel[Kenmerkvraag 9],"",0,1)&amp;""</f>
        <v/>
      </c>
      <c r="AB480" s="33" t="str">
        <f>_xlfn.XLOOKUP(Tabel1[[#This Row],[NLSfB]],OpnameTabel[NL-SfB],OpnameTabel[Kenmerkvraag 10],"",0,1)&amp;""</f>
        <v/>
      </c>
      <c r="AD480" s="120" t="str">
        <f>_xlfn.XLOOKUP(Tabel1[[#This Row],[NLSfB]],OpnameTabel[NL-SfB],OpnameTabel[PPO1],"",0,1)&amp;""</f>
        <v>WTR190-A</v>
      </c>
      <c r="AE480" s="112">
        <f>IF((LEN(Tabel1[[#This Row],[PPO code 1]])&lt;1),"",_xlfn.XLOOKUP(Tabel1[[#This Row],[PPO code 1]],Activiteitenoverzicht[PO - code],Activiteitenoverzicht[Jaar- freq],0))</f>
        <v>1</v>
      </c>
      <c r="AF480" s="121"/>
      <c r="AG480" s="122" t="str">
        <f>_xlfn.XLOOKUP(Tabel1[[#This Row],[NLSfB]],OpnameTabel[NL-SfB],OpnameTabel[PPO2],"",0,1)&amp;""</f>
        <v/>
      </c>
      <c r="AH480" s="111" t="str">
        <f>IF((LEN(Tabel1[[#This Row],[PPO code 2]])&lt;1),"",_xlfn.XLOOKUP(Tabel1[[#This Row],[PPO code 2]],Activiteitenoverzicht[PO - code],Activiteitenoverzicht[Jaar- freq],0))</f>
        <v/>
      </c>
      <c r="AI480" s="121"/>
      <c r="AJ480" s="122" t="str">
        <f>_xlfn.XLOOKUP(Tabel1[[#This Row],[NLSfB]],OpnameTabel[NL-SfB],OpnameTabel[PPO3],"",0,1)&amp;""</f>
        <v/>
      </c>
      <c r="AK480" s="111" t="str">
        <f>IF((LEN(Tabel1[[#This Row],[PPO code 3]])&lt;1),"",_xlfn.XLOOKUP(Tabel1[[#This Row],[PPO code 3]],Activiteitenoverzicht[PO - code],Activiteitenoverzicht[Jaar- freq],0))</f>
        <v/>
      </c>
      <c r="AL480" s="121"/>
      <c r="AM480" s="122" t="str">
        <f>_xlfn.XLOOKUP(Tabel1[[#This Row],[NLSfB]],OpnameTabel[NL-SfB],OpnameTabel[PPO4],"",0,1)&amp;""</f>
        <v/>
      </c>
      <c r="AN480" s="111" t="str">
        <f>IF((LEN(Tabel1[[#This Row],[PPO code 4]])&lt;1),"",_xlfn.XLOOKUP(Tabel1[[#This Row],[PPO code 4]],Activiteitenoverzicht[PO - code],Activiteitenoverzicht[Jaar- freq],0))</f>
        <v/>
      </c>
      <c r="AO480" s="121"/>
      <c r="AP480" s="123">
        <f>IF(ISNUMBER(Tabel1[[#This Row],[Freq 1]]),Tabel1[[#This Row],[Freq 1]]*Tabel1[[#This Row],[Prijs 1]],0)</f>
        <v>0</v>
      </c>
      <c r="AQ480" s="124">
        <f>IF(ISNUMBER(Tabel1[[#This Row],[Freq 2]]),Tabel1[[#This Row],[Freq 2]]*Tabel1[[#This Row],[Prijs 2]],0)</f>
        <v>0</v>
      </c>
      <c r="AR480" s="124">
        <f>IF(ISNUMBER(Tabel1[[#This Row],[Freq 3]]),Tabel1[[#This Row],[Freq 3]]*Tabel1[[#This Row],[Prijs 3]],0)</f>
        <v>0</v>
      </c>
      <c r="AS480" s="124">
        <f>IF(ISNUMBER(Tabel1[[#This Row],[Freq 4]]),Tabel1[[#This Row],[Freq 4]]*Tabel1[[#This Row],[Prijs 4]],0)</f>
        <v>0</v>
      </c>
      <c r="AT480" s="125">
        <f>SUM(Tabel1[[#This Row],[Totaal 1]:[Totaal 4]])</f>
        <v>0</v>
      </c>
    </row>
    <row r="481" spans="1:46" ht="14.25" customHeight="1" x14ac:dyDescent="0.2">
      <c r="A481" s="32">
        <v>7</v>
      </c>
      <c r="B481" s="32" t="s">
        <v>923</v>
      </c>
      <c r="C481" s="111" t="s">
        <v>924</v>
      </c>
      <c r="D481" s="32" t="s">
        <v>70</v>
      </c>
      <c r="E481" s="32">
        <f t="shared" si="2"/>
        <v>3310</v>
      </c>
      <c r="F481" s="32" t="s">
        <v>1040</v>
      </c>
      <c r="G481" s="32" t="s">
        <v>79</v>
      </c>
      <c r="H481" s="112" t="str">
        <f>_xlfn.XLOOKUP(Tabel1[[#This Row],[NLSfB]],OpnameTabel[NL-SfB],OpnameTabel[Omschrijving],"",0,1)</f>
        <v>Elektrische boiler</v>
      </c>
      <c r="I481" s="32" t="str">
        <f>_xlfn.XLOOKUP(Tabel1[[#This Row],[NLSfB]],OpnameTabel[NL-SfB],OpnameTabel[Categorie],"",0,1)</f>
        <v>Water</v>
      </c>
      <c r="J481" s="32" t="s">
        <v>940</v>
      </c>
      <c r="L481" s="32">
        <v>1</v>
      </c>
      <c r="M481" s="32">
        <v>2009</v>
      </c>
      <c r="N481" s="32" t="s">
        <v>81</v>
      </c>
      <c r="O481" s="32" t="s">
        <v>1041</v>
      </c>
      <c r="P481" s="32" t="str">
        <f>_xlfn.XLOOKUP(Tabel1[[#This Row],[NLSfB]],OpnameTabel[NL-SfB],OpnameTabel[Kenmerkvraag 4],"",0,1)&amp;""</f>
        <v>Inhoud [L]</v>
      </c>
      <c r="Q481" s="33">
        <v>15</v>
      </c>
      <c r="R481" s="33" t="str">
        <f>_xlfn.XLOOKUP(Tabel1[[#This Row],[NLSfB]],OpnameTabel[NL-SfB],OpnameTabel[Kenmerkvraag 5],"",0,1)&amp;""</f>
        <v>Vermogen [kW]</v>
      </c>
      <c r="S481" s="33">
        <v>2.2000000000000002</v>
      </c>
      <c r="T481" s="33" t="str">
        <f>_xlfn.XLOOKUP(Tabel1[[#This Row],[NLSfB]],OpnameTabel[NL-SfB],OpnameTabel[Kenmerkvraag 6],"",0,1)&amp;""</f>
        <v/>
      </c>
      <c r="V481" s="33" t="str">
        <f>_xlfn.XLOOKUP(Tabel1[[#This Row],[NLSfB]],OpnameTabel[NL-SfB],OpnameTabel[Kenmerkvraag 7],"",0,1)&amp;""</f>
        <v/>
      </c>
      <c r="X481" s="33" t="str">
        <f>_xlfn.XLOOKUP(Tabel1[[#This Row],[NLSfB]],OpnameTabel[NL-SfB],OpnameTabel[Kenmerkvraag 8],"",0,1)&amp;""</f>
        <v/>
      </c>
      <c r="Z481" s="33" t="str">
        <f>_xlfn.XLOOKUP(Tabel1[[#This Row],[NLSfB]],OpnameTabel[NL-SfB],OpnameTabel[Kenmerkvraag 9],"",0,1)&amp;""</f>
        <v/>
      </c>
      <c r="AB481" s="33" t="str">
        <f>_xlfn.XLOOKUP(Tabel1[[#This Row],[NLSfB]],OpnameTabel[NL-SfB],OpnameTabel[Kenmerkvraag 10],"",0,1)&amp;""</f>
        <v/>
      </c>
      <c r="AD481" s="120" t="str">
        <f>_xlfn.XLOOKUP(Tabel1[[#This Row],[NLSfB]],OpnameTabel[NL-SfB],OpnameTabel[PPO1],"",0,1)&amp;""</f>
        <v>WTR030-A</v>
      </c>
      <c r="AE481" s="112">
        <f>IF((LEN(Tabel1[[#This Row],[PPO code 1]])&lt;1),"",_xlfn.XLOOKUP(Tabel1[[#This Row],[PPO code 1]],Activiteitenoverzicht[PO - code],Activiteitenoverzicht[Jaar- freq],0))</f>
        <v>1</v>
      </c>
      <c r="AF481" s="121"/>
      <c r="AG481" s="122" t="str">
        <f>_xlfn.XLOOKUP(Tabel1[[#This Row],[NLSfB]],OpnameTabel[NL-SfB],OpnameTabel[PPO2],"",0,1)&amp;""</f>
        <v/>
      </c>
      <c r="AH481" s="111" t="str">
        <f>IF((LEN(Tabel1[[#This Row],[PPO code 2]])&lt;1),"",_xlfn.XLOOKUP(Tabel1[[#This Row],[PPO code 2]],Activiteitenoverzicht[PO - code],Activiteitenoverzicht[Jaar- freq],0))</f>
        <v/>
      </c>
      <c r="AI481" s="121"/>
      <c r="AJ481" s="122" t="str">
        <f>_xlfn.XLOOKUP(Tabel1[[#This Row],[NLSfB]],OpnameTabel[NL-SfB],OpnameTabel[PPO3],"",0,1)&amp;""</f>
        <v/>
      </c>
      <c r="AK481" s="111" t="str">
        <f>IF((LEN(Tabel1[[#This Row],[PPO code 3]])&lt;1),"",_xlfn.XLOOKUP(Tabel1[[#This Row],[PPO code 3]],Activiteitenoverzicht[PO - code],Activiteitenoverzicht[Jaar- freq],0))</f>
        <v/>
      </c>
      <c r="AL481" s="121"/>
      <c r="AM481" s="122" t="str">
        <f>_xlfn.XLOOKUP(Tabel1[[#This Row],[NLSfB]],OpnameTabel[NL-SfB],OpnameTabel[PPO4],"",0,1)&amp;""</f>
        <v/>
      </c>
      <c r="AN481" s="111" t="str">
        <f>IF((LEN(Tabel1[[#This Row],[PPO code 4]])&lt;1),"",_xlfn.XLOOKUP(Tabel1[[#This Row],[PPO code 4]],Activiteitenoverzicht[PO - code],Activiteitenoverzicht[Jaar- freq],0))</f>
        <v/>
      </c>
      <c r="AO481" s="121"/>
      <c r="AP481" s="123">
        <f>IF(ISNUMBER(Tabel1[[#This Row],[Freq 1]]),Tabel1[[#This Row],[Freq 1]]*Tabel1[[#This Row],[Prijs 1]],0)</f>
        <v>0</v>
      </c>
      <c r="AQ481" s="124">
        <f>IF(ISNUMBER(Tabel1[[#This Row],[Freq 2]]),Tabel1[[#This Row],[Freq 2]]*Tabel1[[#This Row],[Prijs 2]],0)</f>
        <v>0</v>
      </c>
      <c r="AR481" s="124">
        <f>IF(ISNUMBER(Tabel1[[#This Row],[Freq 3]]),Tabel1[[#This Row],[Freq 3]]*Tabel1[[#This Row],[Prijs 3]],0)</f>
        <v>0</v>
      </c>
      <c r="AS481" s="124">
        <f>IF(ISNUMBER(Tabel1[[#This Row],[Freq 4]]),Tabel1[[#This Row],[Freq 4]]*Tabel1[[#This Row],[Prijs 4]],0)</f>
        <v>0</v>
      </c>
      <c r="AT481" s="125">
        <f>SUM(Tabel1[[#This Row],[Totaal 1]:[Totaal 4]])</f>
        <v>0</v>
      </c>
    </row>
    <row r="482" spans="1:46" ht="14.25" customHeight="1" x14ac:dyDescent="0.2">
      <c r="A482" s="32">
        <v>7</v>
      </c>
      <c r="B482" s="32" t="s">
        <v>923</v>
      </c>
      <c r="C482" s="111" t="s">
        <v>924</v>
      </c>
      <c r="D482" s="32" t="s">
        <v>70</v>
      </c>
      <c r="E482" s="32">
        <f t="shared" si="2"/>
        <v>3310</v>
      </c>
      <c r="F482" s="32" t="s">
        <v>1042</v>
      </c>
      <c r="G482" s="32" t="s">
        <v>563</v>
      </c>
      <c r="H482" s="112" t="str">
        <f>_xlfn.XLOOKUP(Tabel1[[#This Row],[NLSfB]],OpnameTabel[NL-SfB],OpnameTabel[Omschrijving],"",0,1)</f>
        <v>Gasinstallatie aardgas</v>
      </c>
      <c r="I482" s="32" t="str">
        <f>_xlfn.XLOOKUP(Tabel1[[#This Row],[NLSfB]],OpnameTabel[NL-SfB],OpnameTabel[Categorie],"",0,1)</f>
        <v>Gassen</v>
      </c>
      <c r="J482" s="32" t="s">
        <v>946</v>
      </c>
      <c r="K482" s="32" t="s">
        <v>564</v>
      </c>
      <c r="L482" s="32">
        <v>1</v>
      </c>
      <c r="M482" s="32">
        <v>2002</v>
      </c>
      <c r="N482" s="32" t="s">
        <v>77</v>
      </c>
      <c r="O482" s="32" t="s">
        <v>77</v>
      </c>
      <c r="P482" s="32" t="str">
        <f>_xlfn.XLOOKUP(Tabel1[[#This Row],[NLSfB]],OpnameTabel[NL-SfB],OpnameTabel[Kenmerkvraag 4],"",0,1)&amp;""</f>
        <v>Leidinglengte [m]</v>
      </c>
      <c r="Q482" s="33" t="s">
        <v>1043</v>
      </c>
      <c r="R482" s="33" t="str">
        <f>_xlfn.XLOOKUP(Tabel1[[#This Row],[NLSfB]],OpnameTabel[NL-SfB],OpnameTabel[Kenmerkvraag 5],"",0,1)&amp;""</f>
        <v>Nom. debiet gas [m3/h]</v>
      </c>
      <c r="S482" s="33" t="s">
        <v>77</v>
      </c>
      <c r="T482" s="33" t="str">
        <f>_xlfn.XLOOKUP(Tabel1[[#This Row],[NLSfB]],OpnameTabel[NL-SfB],OpnameTabel[Kenmerkvraag 6],"",0,1)&amp;""</f>
        <v>Verbruiksaansl. [stuks]</v>
      </c>
      <c r="U482" s="33" t="s">
        <v>77</v>
      </c>
      <c r="V482" s="33" t="str">
        <f>_xlfn.XLOOKUP(Tabel1[[#This Row],[NLSfB]],OpnameTabel[NL-SfB],OpnameTabel[Kenmerkvraag 7],"",0,1)&amp;""</f>
        <v/>
      </c>
      <c r="X482" s="33" t="str">
        <f>_xlfn.XLOOKUP(Tabel1[[#This Row],[NLSfB]],OpnameTabel[NL-SfB],OpnameTabel[Kenmerkvraag 8],"",0,1)&amp;""</f>
        <v/>
      </c>
      <c r="Z482" s="33" t="str">
        <f>_xlfn.XLOOKUP(Tabel1[[#This Row],[NLSfB]],OpnameTabel[NL-SfB],OpnameTabel[Kenmerkvraag 9],"",0,1)&amp;""</f>
        <v/>
      </c>
      <c r="AB482" s="33" t="str">
        <f>_xlfn.XLOOKUP(Tabel1[[#This Row],[NLSfB]],OpnameTabel[NL-SfB],OpnameTabel[Kenmerkvraag 10],"",0,1)&amp;""</f>
        <v/>
      </c>
      <c r="AD482" s="120" t="str">
        <f>_xlfn.XLOOKUP(Tabel1[[#This Row],[NLSfB]],OpnameTabel[NL-SfB],OpnameTabel[PPO1],"",0,1)&amp;""</f>
        <v>GAL010-A</v>
      </c>
      <c r="AE482" s="112">
        <f>IF((LEN(Tabel1[[#This Row],[PPO code 1]])&lt;1),"",_xlfn.XLOOKUP(Tabel1[[#This Row],[PPO code 1]],Activiteitenoverzicht[PO - code],Activiteitenoverzicht[Jaar- freq],0))</f>
        <v>1</v>
      </c>
      <c r="AF482" s="121"/>
      <c r="AG482" s="122" t="str">
        <f>_xlfn.XLOOKUP(Tabel1[[#This Row],[NLSfB]],OpnameTabel[NL-SfB],OpnameTabel[PPO2],"",0,1)&amp;""</f>
        <v>GAL010-K</v>
      </c>
      <c r="AH482" s="111">
        <f>IF((LEN(Tabel1[[#This Row],[PPO code 2]])&lt;1),"",_xlfn.XLOOKUP(Tabel1[[#This Row],[PPO code 2]],Activiteitenoverzicht[PO - code],Activiteitenoverzicht[Jaar- freq],0))</f>
        <v>0.25</v>
      </c>
      <c r="AI482" s="121"/>
      <c r="AJ482" s="122" t="str">
        <f>_xlfn.XLOOKUP(Tabel1[[#This Row],[NLSfB]],OpnameTabel[NL-SfB],OpnameTabel[PPO3],"",0,1)&amp;""</f>
        <v/>
      </c>
      <c r="AK482" s="111" t="str">
        <f>IF((LEN(Tabel1[[#This Row],[PPO code 3]])&lt;1),"",_xlfn.XLOOKUP(Tabel1[[#This Row],[PPO code 3]],Activiteitenoverzicht[PO - code],Activiteitenoverzicht[Jaar- freq],0))</f>
        <v/>
      </c>
      <c r="AL482" s="121"/>
      <c r="AM482" s="122" t="str">
        <f>_xlfn.XLOOKUP(Tabel1[[#This Row],[NLSfB]],OpnameTabel[NL-SfB],OpnameTabel[PPO4],"",0,1)&amp;""</f>
        <v/>
      </c>
      <c r="AN482" s="111" t="str">
        <f>IF((LEN(Tabel1[[#This Row],[PPO code 4]])&lt;1),"",_xlfn.XLOOKUP(Tabel1[[#This Row],[PPO code 4]],Activiteitenoverzicht[PO - code],Activiteitenoverzicht[Jaar- freq],0))</f>
        <v/>
      </c>
      <c r="AO482" s="121"/>
      <c r="AP482" s="123">
        <f>IF(ISNUMBER(Tabel1[[#This Row],[Freq 1]]),Tabel1[[#This Row],[Freq 1]]*Tabel1[[#This Row],[Prijs 1]],0)</f>
        <v>0</v>
      </c>
      <c r="AQ482" s="124">
        <f>IF(ISNUMBER(Tabel1[[#This Row],[Freq 2]]),Tabel1[[#This Row],[Freq 2]]*Tabel1[[#This Row],[Prijs 2]],0)</f>
        <v>0</v>
      </c>
      <c r="AR482" s="124">
        <f>IF(ISNUMBER(Tabel1[[#This Row],[Freq 3]]),Tabel1[[#This Row],[Freq 3]]*Tabel1[[#This Row],[Prijs 3]],0)</f>
        <v>0</v>
      </c>
      <c r="AS482" s="124">
        <f>IF(ISNUMBER(Tabel1[[#This Row],[Freq 4]]),Tabel1[[#This Row],[Freq 4]]*Tabel1[[#This Row],[Prijs 4]],0)</f>
        <v>0</v>
      </c>
      <c r="AT482" s="125">
        <f>SUM(Tabel1[[#This Row],[Totaal 1]:[Totaal 4]])</f>
        <v>0</v>
      </c>
    </row>
    <row r="483" spans="1:46" ht="14.25" customHeight="1" x14ac:dyDescent="0.2">
      <c r="A483" s="32">
        <v>7</v>
      </c>
      <c r="B483" s="32" t="s">
        <v>923</v>
      </c>
      <c r="C483" s="111" t="s">
        <v>924</v>
      </c>
      <c r="D483" s="32" t="s">
        <v>70</v>
      </c>
      <c r="E483" s="32">
        <f t="shared" si="2"/>
        <v>3310</v>
      </c>
      <c r="F483" s="32" t="s">
        <v>1044</v>
      </c>
      <c r="G483" s="32" t="s">
        <v>264</v>
      </c>
      <c r="H483" s="112" t="str">
        <f>_xlfn.XLOOKUP(Tabel1[[#This Row],[NLSfB]],OpnameTabel[NL-SfB],OpnameTabel[Omschrijving],"",0,1)</f>
        <v>Verwarming ketel gas atmosferisch (HR, VR)</v>
      </c>
      <c r="I483" s="32" t="str">
        <f>_xlfn.XLOOKUP(Tabel1[[#This Row],[NLSfB]],OpnameTabel[NL-SfB],OpnameTabel[Categorie],"",0,1)</f>
        <v>Verwarming</v>
      </c>
      <c r="J483" s="32" t="s">
        <v>1045</v>
      </c>
      <c r="L483" s="32">
        <v>1</v>
      </c>
      <c r="M483" s="32">
        <v>2006</v>
      </c>
      <c r="N483" s="32" t="s">
        <v>266</v>
      </c>
      <c r="O483" s="32" t="s">
        <v>1046</v>
      </c>
      <c r="P483" s="32" t="str">
        <f>_xlfn.XLOOKUP(Tabel1[[#This Row],[NLSfB]],OpnameTabel[NL-SfB],OpnameTabel[Kenmerkvraag 4],"",0,1)&amp;""</f>
        <v>Vermogen [kW]</v>
      </c>
      <c r="Q483" s="33">
        <v>20</v>
      </c>
      <c r="R483" s="33" t="str">
        <f>_xlfn.XLOOKUP(Tabel1[[#This Row],[NLSfB]],OpnameTabel[NL-SfB],OpnameTabel[Kenmerkvraag 5],"",0,1)&amp;""</f>
        <v>Warmwatervoorziening</v>
      </c>
      <c r="S483" s="33" t="s">
        <v>76</v>
      </c>
      <c r="T483" s="33" t="str">
        <f>_xlfn.XLOOKUP(Tabel1[[#This Row],[NLSfB]],OpnameTabel[NL-SfB],OpnameTabel[Kenmerkvraag 6],"",0,1)&amp;""</f>
        <v/>
      </c>
      <c r="V483" s="33" t="str">
        <f>_xlfn.XLOOKUP(Tabel1[[#This Row],[NLSfB]],OpnameTabel[NL-SfB],OpnameTabel[Kenmerkvraag 7],"",0,1)&amp;""</f>
        <v/>
      </c>
      <c r="X483" s="33" t="str">
        <f>_xlfn.XLOOKUP(Tabel1[[#This Row],[NLSfB]],OpnameTabel[NL-SfB],OpnameTabel[Kenmerkvraag 8],"",0,1)&amp;""</f>
        <v/>
      </c>
      <c r="Z483" s="33" t="str">
        <f>_xlfn.XLOOKUP(Tabel1[[#This Row],[NLSfB]],OpnameTabel[NL-SfB],OpnameTabel[Kenmerkvraag 9],"",0,1)&amp;""</f>
        <v/>
      </c>
      <c r="AB483" s="33" t="str">
        <f>_xlfn.XLOOKUP(Tabel1[[#This Row],[NLSfB]],OpnameTabel[NL-SfB],OpnameTabel[Kenmerkvraag 10],"",0,1)&amp;""</f>
        <v/>
      </c>
      <c r="AD483" s="120" t="str">
        <f>_xlfn.XLOOKUP(Tabel1[[#This Row],[NLSfB]],OpnameTabel[NL-SfB],OpnameTabel[PPO1],"",0,1)&amp;""</f>
        <v>VW030-A</v>
      </c>
      <c r="AE483" s="112">
        <f>IF((LEN(Tabel1[[#This Row],[PPO code 1]])&lt;1),"",_xlfn.XLOOKUP(Tabel1[[#This Row],[PPO code 1]],Activiteitenoverzicht[PO - code],Activiteitenoverzicht[Jaar- freq],0))</f>
        <v>1</v>
      </c>
      <c r="AF483" s="121"/>
      <c r="AG483" s="122" t="str">
        <f>_xlfn.XLOOKUP(Tabel1[[#This Row],[NLSfB]],OpnameTabel[NL-SfB],OpnameTabel[PPO2],"",0,1)&amp;""</f>
        <v>VW030-K</v>
      </c>
      <c r="AH483" s="111">
        <f>IF((LEN(Tabel1[[#This Row],[PPO code 2]])&lt;1),"",_xlfn.XLOOKUP(Tabel1[[#This Row],[PPO code 2]],Activiteitenoverzicht[PO - code],Activiteitenoverzicht[Jaar- freq],0))</f>
        <v>0.25</v>
      </c>
      <c r="AI483" s="121"/>
      <c r="AJ483" s="122" t="str">
        <f>_xlfn.XLOOKUP(Tabel1[[#This Row],[NLSfB]],OpnameTabel[NL-SfB],OpnameTabel[PPO3],"",0,1)&amp;""</f>
        <v/>
      </c>
      <c r="AK483" s="111" t="str">
        <f>IF((LEN(Tabel1[[#This Row],[PPO code 3]])&lt;1),"",_xlfn.XLOOKUP(Tabel1[[#This Row],[PPO code 3]],Activiteitenoverzicht[PO - code],Activiteitenoverzicht[Jaar- freq],0))</f>
        <v/>
      </c>
      <c r="AL483" s="121"/>
      <c r="AM483" s="122" t="str">
        <f>_xlfn.XLOOKUP(Tabel1[[#This Row],[NLSfB]],OpnameTabel[NL-SfB],OpnameTabel[PPO4],"",0,1)&amp;""</f>
        <v/>
      </c>
      <c r="AN483" s="111" t="str">
        <f>IF((LEN(Tabel1[[#This Row],[PPO code 4]])&lt;1),"",_xlfn.XLOOKUP(Tabel1[[#This Row],[PPO code 4]],Activiteitenoverzicht[PO - code],Activiteitenoverzicht[Jaar- freq],0))</f>
        <v/>
      </c>
      <c r="AO483" s="121"/>
      <c r="AP483" s="123">
        <f>IF(ISNUMBER(Tabel1[[#This Row],[Freq 1]]),Tabel1[[#This Row],[Freq 1]]*Tabel1[[#This Row],[Prijs 1]],0)</f>
        <v>0</v>
      </c>
      <c r="AQ483" s="124">
        <f>IF(ISNUMBER(Tabel1[[#This Row],[Freq 2]]),Tabel1[[#This Row],[Freq 2]]*Tabel1[[#This Row],[Prijs 2]],0)</f>
        <v>0</v>
      </c>
      <c r="AR483" s="124">
        <f>IF(ISNUMBER(Tabel1[[#This Row],[Freq 3]]),Tabel1[[#This Row],[Freq 3]]*Tabel1[[#This Row],[Prijs 3]],0)</f>
        <v>0</v>
      </c>
      <c r="AS483" s="124">
        <f>IF(ISNUMBER(Tabel1[[#This Row],[Freq 4]]),Tabel1[[#This Row],[Freq 4]]*Tabel1[[#This Row],[Prijs 4]],0)</f>
        <v>0</v>
      </c>
      <c r="AT483" s="125">
        <f>SUM(Tabel1[[#This Row],[Totaal 1]:[Totaal 4]])</f>
        <v>0</v>
      </c>
    </row>
    <row r="484" spans="1:46" ht="14.25" customHeight="1" x14ac:dyDescent="0.2">
      <c r="A484" s="32">
        <v>7</v>
      </c>
      <c r="B484" s="32" t="s">
        <v>923</v>
      </c>
      <c r="C484" s="111" t="s">
        <v>924</v>
      </c>
      <c r="D484" s="32" t="s">
        <v>70</v>
      </c>
      <c r="E484" s="32">
        <f t="shared" si="2"/>
        <v>3310</v>
      </c>
      <c r="F484" s="32" t="s">
        <v>1047</v>
      </c>
      <c r="G484" s="32" t="s">
        <v>230</v>
      </c>
      <c r="H484" s="33" t="str">
        <f>_xlfn.XLOOKUP(Tabel1[[#This Row],[NLSfB]],OpnameTabel[NL-SfB],OpnameTabel[Omschrijving],"",0,1)</f>
        <v>Verdeler/verzamelaar</v>
      </c>
      <c r="I484" s="32" t="str">
        <f>_xlfn.XLOOKUP(Tabel1[[#This Row],[NLSfB]],OpnameTabel[NL-SfB],OpnameTabel[Categorie],"",0,1)</f>
        <v>Koeling/verwarming</v>
      </c>
      <c r="J484" s="32" t="s">
        <v>1048</v>
      </c>
      <c r="L484" s="32">
        <v>1</v>
      </c>
      <c r="M484" s="32">
        <v>2022</v>
      </c>
      <c r="N484" s="32" t="s">
        <v>77</v>
      </c>
      <c r="O484" s="32" t="s">
        <v>77</v>
      </c>
      <c r="P484" s="32" t="str">
        <f>_xlfn.XLOOKUP(Tabel1[[#This Row],[NLSfB]],OpnameTabel[NL-SfB],OpnameTabel[Kenmerkvraag 4],"",0,1)&amp;""</f>
        <v>Groepen [stuks]</v>
      </c>
      <c r="Q484" s="33">
        <v>6</v>
      </c>
      <c r="R484" s="33" t="str">
        <f>_xlfn.XLOOKUP(Tabel1[[#This Row],[NLSfB]],OpnameTabel[NL-SfB],OpnameTabel[Kenmerkvraag 5],"",0,1)&amp;""</f>
        <v>Pompen [stuks]</v>
      </c>
      <c r="S484" s="33">
        <v>6</v>
      </c>
      <c r="T484" s="33" t="str">
        <f>_xlfn.XLOOKUP(Tabel1[[#This Row],[NLSfB]],OpnameTabel[NL-SfB],OpnameTabel[Kenmerkvraag 6],"",0,1)&amp;""</f>
        <v>Automatische ontluchting</v>
      </c>
      <c r="U484" s="33" t="s">
        <v>77</v>
      </c>
      <c r="V484" s="33" t="str">
        <f>_xlfn.XLOOKUP(Tabel1[[#This Row],[NLSfB]],OpnameTabel[NL-SfB],OpnameTabel[Kenmerkvraag 7],"",0,1)&amp;""</f>
        <v/>
      </c>
      <c r="X484" s="33" t="str">
        <f>_xlfn.XLOOKUP(Tabel1[[#This Row],[NLSfB]],OpnameTabel[NL-SfB],OpnameTabel[Kenmerkvraag 8],"",0,1)&amp;""</f>
        <v/>
      </c>
      <c r="Z484" s="33" t="str">
        <f>_xlfn.XLOOKUP(Tabel1[[#This Row],[NLSfB]],OpnameTabel[NL-SfB],OpnameTabel[Kenmerkvraag 9],"",0,1)&amp;""</f>
        <v/>
      </c>
      <c r="AB484" s="33" t="str">
        <f>_xlfn.XLOOKUP(Tabel1[[#This Row],[NLSfB]],OpnameTabel[NL-SfB],OpnameTabel[Kenmerkvraag 10],"",0,1)&amp;""</f>
        <v/>
      </c>
      <c r="AD484" s="120" t="str">
        <f>_xlfn.XLOOKUP(Tabel1[[#This Row],[NLSfB]],OpnameTabel[NL-SfB],OpnameTabel[PPO1],"",0,1)&amp;""</f>
        <v>VW060-A</v>
      </c>
      <c r="AE484" s="112">
        <f>IF((LEN(Tabel1[[#This Row],[PPO code 1]])&lt;1),"",_xlfn.XLOOKUP(Tabel1[[#This Row],[PPO code 1]],Activiteitenoverzicht[PO - code],Activiteitenoverzicht[Jaar- freq],0))</f>
        <v>1</v>
      </c>
      <c r="AF484" s="121"/>
      <c r="AG484" s="122" t="str">
        <f>_xlfn.XLOOKUP(Tabel1[[#This Row],[NLSfB]],OpnameTabel[NL-SfB],OpnameTabel[PPO2],"",0,1)&amp;""</f>
        <v/>
      </c>
      <c r="AH484" s="111" t="str">
        <f>IF((LEN(Tabel1[[#This Row],[PPO code 2]])&lt;1),"",_xlfn.XLOOKUP(Tabel1[[#This Row],[PPO code 2]],Activiteitenoverzicht[PO - code],Activiteitenoverzicht[Jaar- freq],0))</f>
        <v/>
      </c>
      <c r="AI484" s="121"/>
      <c r="AJ484" s="122" t="str">
        <f>_xlfn.XLOOKUP(Tabel1[[#This Row],[NLSfB]],OpnameTabel[NL-SfB],OpnameTabel[PPO3],"",0,1)&amp;""</f>
        <v/>
      </c>
      <c r="AK484" s="111" t="str">
        <f>IF((LEN(Tabel1[[#This Row],[PPO code 3]])&lt;1),"",_xlfn.XLOOKUP(Tabel1[[#This Row],[PPO code 3]],Activiteitenoverzicht[PO - code],Activiteitenoverzicht[Jaar- freq],0))</f>
        <v/>
      </c>
      <c r="AL484" s="121"/>
      <c r="AM484" s="122" t="str">
        <f>_xlfn.XLOOKUP(Tabel1[[#This Row],[NLSfB]],OpnameTabel[NL-SfB],OpnameTabel[PPO4],"",0,1)&amp;""</f>
        <v/>
      </c>
      <c r="AN484" s="111" t="str">
        <f>IF((LEN(Tabel1[[#This Row],[PPO code 4]])&lt;1),"",_xlfn.XLOOKUP(Tabel1[[#This Row],[PPO code 4]],Activiteitenoverzicht[PO - code],Activiteitenoverzicht[Jaar- freq],0))</f>
        <v/>
      </c>
      <c r="AO484" s="121"/>
      <c r="AP484" s="123">
        <f>IF(ISNUMBER(Tabel1[[#This Row],[Freq 1]]),Tabel1[[#This Row],[Freq 1]]*Tabel1[[#This Row],[Prijs 1]],0)</f>
        <v>0</v>
      </c>
      <c r="AQ484" s="124">
        <f>IF(ISNUMBER(Tabel1[[#This Row],[Freq 2]]),Tabel1[[#This Row],[Freq 2]]*Tabel1[[#This Row],[Prijs 2]],0)</f>
        <v>0</v>
      </c>
      <c r="AR484" s="124">
        <f>IF(ISNUMBER(Tabel1[[#This Row],[Freq 3]]),Tabel1[[#This Row],[Freq 3]]*Tabel1[[#This Row],[Prijs 3]],0)</f>
        <v>0</v>
      </c>
      <c r="AS484" s="124">
        <f>IF(ISNUMBER(Tabel1[[#This Row],[Freq 4]]),Tabel1[[#This Row],[Freq 4]]*Tabel1[[#This Row],[Prijs 4]],0)</f>
        <v>0</v>
      </c>
      <c r="AT484" s="125">
        <f>SUM(Tabel1[[#This Row],[Totaal 1]:[Totaal 4]])</f>
        <v>0</v>
      </c>
    </row>
    <row r="485" spans="1:46" ht="14.25" customHeight="1" x14ac:dyDescent="0.2">
      <c r="A485" s="32">
        <v>8</v>
      </c>
      <c r="B485" s="32" t="s">
        <v>1049</v>
      </c>
      <c r="C485" s="111" t="s">
        <v>1050</v>
      </c>
      <c r="D485" s="32" t="s">
        <v>70</v>
      </c>
      <c r="E485" s="32">
        <v>3869</v>
      </c>
      <c r="F485" s="32" t="s">
        <v>1051</v>
      </c>
      <c r="G485" s="32" t="s">
        <v>1052</v>
      </c>
      <c r="H485" s="112" t="str">
        <f>_xlfn.XLOOKUP(Tabel1[[#This Row],[NLSfB]],OpnameTabel[NL-SfB],OpnameTabel[Omschrijving],"",0,1)</f>
        <v>Rolluik</v>
      </c>
      <c r="I485" s="32" t="str">
        <f>_xlfn.XLOOKUP(Tabel1[[#This Row],[NLSfB]],OpnameTabel[NL-SfB],OpnameTabel[Categorie],"",0,1)</f>
        <v>Ramen en deuren</v>
      </c>
      <c r="J485" s="32" t="s">
        <v>107</v>
      </c>
      <c r="L485" s="32">
        <v>1</v>
      </c>
      <c r="M485" s="32">
        <v>2018</v>
      </c>
      <c r="N485" s="32" t="s">
        <v>77</v>
      </c>
      <c r="O485" s="32" t="s">
        <v>77</v>
      </c>
      <c r="P485" s="32" t="str">
        <f>_xlfn.XLOOKUP(Tabel1[[#This Row],[NLSfB]],OpnameTabel[NL-SfB],OpnameTabel[Kenmerkvraag 4],"",0,1)&amp;""</f>
        <v xml:space="preserve">Aandrijving </v>
      </c>
      <c r="Q485" s="33" t="s">
        <v>75</v>
      </c>
      <c r="R485" s="33" t="str">
        <f>_xlfn.XLOOKUP(Tabel1[[#This Row],[NLSfB]],OpnameTabel[NL-SfB],OpnameTabel[Kenmerkvraag 5],"",0,1)&amp;""</f>
        <v>Hoogte [m]</v>
      </c>
      <c r="S485" s="33">
        <v>2.5</v>
      </c>
      <c r="T485" s="33" t="str">
        <f>_xlfn.XLOOKUP(Tabel1[[#This Row],[NLSfB]],OpnameTabel[NL-SfB],OpnameTabel[Kenmerkvraag 6],"",0,1)&amp;""</f>
        <v>Breedte [m]</v>
      </c>
      <c r="U485" s="33">
        <v>4</v>
      </c>
      <c r="V485" s="33" t="str">
        <f>_xlfn.XLOOKUP(Tabel1[[#This Row],[NLSfB]],OpnameTabel[NL-SfB],OpnameTabel[Kenmerkvraag 7],"",0,1)&amp;""</f>
        <v>Vluchtweg</v>
      </c>
      <c r="W485" s="33" t="s">
        <v>361</v>
      </c>
      <c r="X485" s="33" t="str">
        <f>_xlfn.XLOOKUP(Tabel1[[#This Row],[NLSfB]],OpnameTabel[NL-SfB],OpnameTabel[Kenmerkvraag 8],"",0,1)&amp;""</f>
        <v/>
      </c>
      <c r="Z485" s="33" t="str">
        <f>_xlfn.XLOOKUP(Tabel1[[#This Row],[NLSfB]],OpnameTabel[NL-SfB],OpnameTabel[Kenmerkvraag 9],"",0,1)&amp;""</f>
        <v/>
      </c>
      <c r="AB485" s="33" t="str">
        <f>_xlfn.XLOOKUP(Tabel1[[#This Row],[NLSfB]],OpnameTabel[NL-SfB],OpnameTabel[Kenmerkvraag 10],"",0,1)&amp;""</f>
        <v/>
      </c>
      <c r="AD485" s="120" t="str">
        <f>_xlfn.XLOOKUP(Tabel1[[#This Row],[NLSfB]],OpnameTabel[NL-SfB],OpnameTabel[PPO1],"",0,1)&amp;""</f>
        <v>GVL020-A</v>
      </c>
      <c r="AE485" s="112">
        <f>IF((LEN(Tabel1[[#This Row],[PPO code 1]])&lt;1),"",_xlfn.XLOOKUP(Tabel1[[#This Row],[PPO code 1]],Activiteitenoverzicht[PO - code],Activiteitenoverzicht[Jaar- freq],0))</f>
        <v>1</v>
      </c>
      <c r="AF485" s="121"/>
      <c r="AG485" s="122" t="str">
        <f>_xlfn.XLOOKUP(Tabel1[[#This Row],[NLSfB]],OpnameTabel[NL-SfB],OpnameTabel[PPO2],"",0,1)&amp;""</f>
        <v/>
      </c>
      <c r="AH485" s="111" t="str">
        <f>IF((LEN(Tabel1[[#This Row],[PPO code 2]])&lt;1),"",_xlfn.XLOOKUP(Tabel1[[#This Row],[PPO code 2]],Activiteitenoverzicht[PO - code],Activiteitenoverzicht[Jaar- freq],0))</f>
        <v/>
      </c>
      <c r="AI485" s="121"/>
      <c r="AJ485" s="122" t="str">
        <f>_xlfn.XLOOKUP(Tabel1[[#This Row],[NLSfB]],OpnameTabel[NL-SfB],OpnameTabel[PPO3],"",0,1)&amp;""</f>
        <v/>
      </c>
      <c r="AK485" s="111" t="str">
        <f>IF((LEN(Tabel1[[#This Row],[PPO code 3]])&lt;1),"",_xlfn.XLOOKUP(Tabel1[[#This Row],[PPO code 3]],Activiteitenoverzicht[PO - code],Activiteitenoverzicht[Jaar- freq],0))</f>
        <v/>
      </c>
      <c r="AL485" s="121"/>
      <c r="AM485" s="122" t="str">
        <f>_xlfn.XLOOKUP(Tabel1[[#This Row],[NLSfB]],OpnameTabel[NL-SfB],OpnameTabel[PPO4],"",0,1)&amp;""</f>
        <v/>
      </c>
      <c r="AN485" s="111" t="str">
        <f>IF((LEN(Tabel1[[#This Row],[PPO code 4]])&lt;1),"",_xlfn.XLOOKUP(Tabel1[[#This Row],[PPO code 4]],Activiteitenoverzicht[PO - code],Activiteitenoverzicht[Jaar- freq],0))</f>
        <v/>
      </c>
      <c r="AO485" s="121"/>
      <c r="AP485" s="123">
        <f>IF(ISNUMBER(Tabel1[[#This Row],[Freq 1]]),Tabel1[[#This Row],[Freq 1]]*Tabel1[[#This Row],[Prijs 1]],0)</f>
        <v>0</v>
      </c>
      <c r="AQ485" s="124">
        <f>IF(ISNUMBER(Tabel1[[#This Row],[Freq 2]]),Tabel1[[#This Row],[Freq 2]]*Tabel1[[#This Row],[Prijs 2]],0)</f>
        <v>0</v>
      </c>
      <c r="AR485" s="124">
        <f>IF(ISNUMBER(Tabel1[[#This Row],[Freq 3]]),Tabel1[[#This Row],[Freq 3]]*Tabel1[[#This Row],[Prijs 3]],0)</f>
        <v>0</v>
      </c>
      <c r="AS485" s="124">
        <f>IF(ISNUMBER(Tabel1[[#This Row],[Freq 4]]),Tabel1[[#This Row],[Freq 4]]*Tabel1[[#This Row],[Prijs 4]],0)</f>
        <v>0</v>
      </c>
      <c r="AT485" s="125">
        <f>SUM(Tabel1[[#This Row],[Totaal 1]:[Totaal 4]])</f>
        <v>0</v>
      </c>
    </row>
    <row r="486" spans="1:46" ht="14.25" customHeight="1" x14ac:dyDescent="0.2">
      <c r="A486" s="32">
        <v>8</v>
      </c>
      <c r="B486" s="32" t="s">
        <v>1049</v>
      </c>
      <c r="C486" s="111" t="s">
        <v>1050</v>
      </c>
      <c r="D486" s="32" t="s">
        <v>70</v>
      </c>
      <c r="E486" s="32">
        <v>3869</v>
      </c>
      <c r="F486" s="32" t="s">
        <v>1053</v>
      </c>
      <c r="G486" s="32" t="s">
        <v>264</v>
      </c>
      <c r="H486" s="112" t="str">
        <f>_xlfn.XLOOKUP(Tabel1[[#This Row],[NLSfB]],OpnameTabel[NL-SfB],OpnameTabel[Omschrijving],"",0,1)</f>
        <v>Verwarming ketel gas atmosferisch (HR, VR)</v>
      </c>
      <c r="I486" s="32" t="str">
        <f>_xlfn.XLOOKUP(Tabel1[[#This Row],[NLSfB]],OpnameTabel[NL-SfB],OpnameTabel[Categorie],"",0,1)</f>
        <v>Verwarming</v>
      </c>
      <c r="J486" s="32" t="s">
        <v>1054</v>
      </c>
      <c r="L486" s="32">
        <v>1</v>
      </c>
      <c r="M486" s="32">
        <v>2021</v>
      </c>
      <c r="N486" s="32" t="s">
        <v>1055</v>
      </c>
      <c r="O486" s="32" t="s">
        <v>1056</v>
      </c>
      <c r="P486" s="32" t="str">
        <f>_xlfn.XLOOKUP(Tabel1[[#This Row],[NLSfB]],OpnameTabel[NL-SfB],OpnameTabel[Kenmerkvraag 4],"",0,1)&amp;""</f>
        <v>Vermogen [kW]</v>
      </c>
      <c r="Q486" s="33">
        <v>77</v>
      </c>
      <c r="R486" s="33" t="str">
        <f>_xlfn.XLOOKUP(Tabel1[[#This Row],[NLSfB]],OpnameTabel[NL-SfB],OpnameTabel[Kenmerkvraag 5],"",0,1)&amp;""</f>
        <v>Warmwatervoorziening</v>
      </c>
      <c r="S486" s="33" t="s">
        <v>615</v>
      </c>
      <c r="T486" s="33" t="str">
        <f>_xlfn.XLOOKUP(Tabel1[[#This Row],[NLSfB]],OpnameTabel[NL-SfB],OpnameTabel[Kenmerkvraag 6],"",0,1)&amp;""</f>
        <v/>
      </c>
      <c r="V486" s="33" t="str">
        <f>_xlfn.XLOOKUP(Tabel1[[#This Row],[NLSfB]],OpnameTabel[NL-SfB],OpnameTabel[Kenmerkvraag 7],"",0,1)&amp;""</f>
        <v/>
      </c>
      <c r="X486" s="33" t="str">
        <f>_xlfn.XLOOKUP(Tabel1[[#This Row],[NLSfB]],OpnameTabel[NL-SfB],OpnameTabel[Kenmerkvraag 8],"",0,1)&amp;""</f>
        <v/>
      </c>
      <c r="Z486" s="33" t="str">
        <f>_xlfn.XLOOKUP(Tabel1[[#This Row],[NLSfB]],OpnameTabel[NL-SfB],OpnameTabel[Kenmerkvraag 9],"",0,1)&amp;""</f>
        <v/>
      </c>
      <c r="AB486" s="33" t="str">
        <f>_xlfn.XLOOKUP(Tabel1[[#This Row],[NLSfB]],OpnameTabel[NL-SfB],OpnameTabel[Kenmerkvraag 10],"",0,1)&amp;""</f>
        <v/>
      </c>
      <c r="AD486" s="120" t="str">
        <f>_xlfn.XLOOKUP(Tabel1[[#This Row],[NLSfB]],OpnameTabel[NL-SfB],OpnameTabel[PPO1],"",0,1)&amp;""</f>
        <v>VW030-A</v>
      </c>
      <c r="AE486" s="112">
        <f>IF((LEN(Tabel1[[#This Row],[PPO code 1]])&lt;1),"",_xlfn.XLOOKUP(Tabel1[[#This Row],[PPO code 1]],Activiteitenoverzicht[PO - code],Activiteitenoverzicht[Jaar- freq],0))</f>
        <v>1</v>
      </c>
      <c r="AF486" s="121"/>
      <c r="AG486" s="122" t="str">
        <f>_xlfn.XLOOKUP(Tabel1[[#This Row],[NLSfB]],OpnameTabel[NL-SfB],OpnameTabel[PPO2],"",0,1)&amp;""</f>
        <v>VW030-K</v>
      </c>
      <c r="AH486" s="111">
        <f>IF((LEN(Tabel1[[#This Row],[PPO code 2]])&lt;1),"",_xlfn.XLOOKUP(Tabel1[[#This Row],[PPO code 2]],Activiteitenoverzicht[PO - code],Activiteitenoverzicht[Jaar- freq],0))</f>
        <v>0.25</v>
      </c>
      <c r="AI486" s="121"/>
      <c r="AJ486" s="122" t="str">
        <f>_xlfn.XLOOKUP(Tabel1[[#This Row],[NLSfB]],OpnameTabel[NL-SfB],OpnameTabel[PPO3],"",0,1)&amp;""</f>
        <v/>
      </c>
      <c r="AK486" s="111" t="str">
        <f>IF((LEN(Tabel1[[#This Row],[PPO code 3]])&lt;1),"",_xlfn.XLOOKUP(Tabel1[[#This Row],[PPO code 3]],Activiteitenoverzicht[PO - code],Activiteitenoverzicht[Jaar- freq],0))</f>
        <v/>
      </c>
      <c r="AL486" s="121"/>
      <c r="AM486" s="122" t="str">
        <f>_xlfn.XLOOKUP(Tabel1[[#This Row],[NLSfB]],OpnameTabel[NL-SfB],OpnameTabel[PPO4],"",0,1)&amp;""</f>
        <v/>
      </c>
      <c r="AN486" s="111" t="str">
        <f>IF((LEN(Tabel1[[#This Row],[PPO code 4]])&lt;1),"",_xlfn.XLOOKUP(Tabel1[[#This Row],[PPO code 4]],Activiteitenoverzicht[PO - code],Activiteitenoverzicht[Jaar- freq],0))</f>
        <v/>
      </c>
      <c r="AO486" s="121"/>
      <c r="AP486" s="123">
        <f>IF(ISNUMBER(Tabel1[[#This Row],[Freq 1]]),Tabel1[[#This Row],[Freq 1]]*Tabel1[[#This Row],[Prijs 1]],0)</f>
        <v>0</v>
      </c>
      <c r="AQ486" s="124">
        <f>IF(ISNUMBER(Tabel1[[#This Row],[Freq 2]]),Tabel1[[#This Row],[Freq 2]]*Tabel1[[#This Row],[Prijs 2]],0)</f>
        <v>0</v>
      </c>
      <c r="AR486" s="124">
        <f>IF(ISNUMBER(Tabel1[[#This Row],[Freq 3]]),Tabel1[[#This Row],[Freq 3]]*Tabel1[[#This Row],[Prijs 3]],0)</f>
        <v>0</v>
      </c>
      <c r="AS486" s="124">
        <f>IF(ISNUMBER(Tabel1[[#This Row],[Freq 4]]),Tabel1[[#This Row],[Freq 4]]*Tabel1[[#This Row],[Prijs 4]],0)</f>
        <v>0</v>
      </c>
      <c r="AT486" s="125">
        <f>SUM(Tabel1[[#This Row],[Totaal 1]:[Totaal 4]])</f>
        <v>0</v>
      </c>
    </row>
    <row r="487" spans="1:46" ht="14.25" customHeight="1" x14ac:dyDescent="0.2">
      <c r="A487" s="32">
        <v>8</v>
      </c>
      <c r="B487" s="32" t="s">
        <v>1049</v>
      </c>
      <c r="C487" s="111" t="s">
        <v>1050</v>
      </c>
      <c r="D487" s="32" t="s">
        <v>70</v>
      </c>
      <c r="E487" s="32">
        <v>3869</v>
      </c>
      <c r="F487" s="32" t="s">
        <v>1057</v>
      </c>
      <c r="G487" s="32" t="s">
        <v>264</v>
      </c>
      <c r="H487" s="112" t="str">
        <f>_xlfn.XLOOKUP(Tabel1[[#This Row],[NLSfB]],OpnameTabel[NL-SfB],OpnameTabel[Omschrijving],"",0,1)</f>
        <v>Verwarming ketel gas atmosferisch (HR, VR)</v>
      </c>
      <c r="I487" s="32" t="str">
        <f>_xlfn.XLOOKUP(Tabel1[[#This Row],[NLSfB]],OpnameTabel[NL-SfB],OpnameTabel[Categorie],"",0,1)</f>
        <v>Verwarming</v>
      </c>
      <c r="J487" s="32" t="s">
        <v>402</v>
      </c>
      <c r="L487" s="32">
        <v>2</v>
      </c>
      <c r="M487" s="32">
        <v>2002</v>
      </c>
      <c r="N487" s="32" t="s">
        <v>1058</v>
      </c>
      <c r="O487" s="32" t="s">
        <v>1059</v>
      </c>
      <c r="P487" s="32" t="str">
        <f>_xlfn.XLOOKUP(Tabel1[[#This Row],[NLSfB]],OpnameTabel[NL-SfB],OpnameTabel[Kenmerkvraag 4],"",0,1)&amp;""</f>
        <v>Vermogen [kW]</v>
      </c>
      <c r="Q487" s="33">
        <v>77</v>
      </c>
      <c r="R487" s="33" t="str">
        <f>_xlfn.XLOOKUP(Tabel1[[#This Row],[NLSfB]],OpnameTabel[NL-SfB],OpnameTabel[Kenmerkvraag 5],"",0,1)&amp;""</f>
        <v>Warmwatervoorziening</v>
      </c>
      <c r="S487" s="33" t="s">
        <v>76</v>
      </c>
      <c r="T487" s="33" t="str">
        <f>_xlfn.XLOOKUP(Tabel1[[#This Row],[NLSfB]],OpnameTabel[NL-SfB],OpnameTabel[Kenmerkvraag 6],"",0,1)&amp;""</f>
        <v/>
      </c>
      <c r="V487" s="33" t="str">
        <f>_xlfn.XLOOKUP(Tabel1[[#This Row],[NLSfB]],OpnameTabel[NL-SfB],OpnameTabel[Kenmerkvraag 7],"",0,1)&amp;""</f>
        <v/>
      </c>
      <c r="X487" s="33" t="str">
        <f>_xlfn.XLOOKUP(Tabel1[[#This Row],[NLSfB]],OpnameTabel[NL-SfB],OpnameTabel[Kenmerkvraag 8],"",0,1)&amp;""</f>
        <v/>
      </c>
      <c r="Z487" s="33" t="str">
        <f>_xlfn.XLOOKUP(Tabel1[[#This Row],[NLSfB]],OpnameTabel[NL-SfB],OpnameTabel[Kenmerkvraag 9],"",0,1)&amp;""</f>
        <v/>
      </c>
      <c r="AB487" s="33" t="str">
        <f>_xlfn.XLOOKUP(Tabel1[[#This Row],[NLSfB]],OpnameTabel[NL-SfB],OpnameTabel[Kenmerkvraag 10],"",0,1)&amp;""</f>
        <v/>
      </c>
      <c r="AD487" s="120" t="str">
        <f>_xlfn.XLOOKUP(Tabel1[[#This Row],[NLSfB]],OpnameTabel[NL-SfB],OpnameTabel[PPO1],"",0,1)&amp;""</f>
        <v>VW030-A</v>
      </c>
      <c r="AE487" s="112">
        <f>IF((LEN(Tabel1[[#This Row],[PPO code 1]])&lt;1),"",_xlfn.XLOOKUP(Tabel1[[#This Row],[PPO code 1]],Activiteitenoverzicht[PO - code],Activiteitenoverzicht[Jaar- freq],0))</f>
        <v>1</v>
      </c>
      <c r="AF487" s="121"/>
      <c r="AG487" s="122" t="str">
        <f>_xlfn.XLOOKUP(Tabel1[[#This Row],[NLSfB]],OpnameTabel[NL-SfB],OpnameTabel[PPO2],"",0,1)&amp;""</f>
        <v>VW030-K</v>
      </c>
      <c r="AH487" s="111">
        <f>IF((LEN(Tabel1[[#This Row],[PPO code 2]])&lt;1),"",_xlfn.XLOOKUP(Tabel1[[#This Row],[PPO code 2]],Activiteitenoverzicht[PO - code],Activiteitenoverzicht[Jaar- freq],0))</f>
        <v>0.25</v>
      </c>
      <c r="AI487" s="121"/>
      <c r="AJ487" s="122" t="str">
        <f>_xlfn.XLOOKUP(Tabel1[[#This Row],[NLSfB]],OpnameTabel[NL-SfB],OpnameTabel[PPO3],"",0,1)&amp;""</f>
        <v/>
      </c>
      <c r="AK487" s="111" t="str">
        <f>IF((LEN(Tabel1[[#This Row],[PPO code 3]])&lt;1),"",_xlfn.XLOOKUP(Tabel1[[#This Row],[PPO code 3]],Activiteitenoverzicht[PO - code],Activiteitenoverzicht[Jaar- freq],0))</f>
        <v/>
      </c>
      <c r="AL487" s="121"/>
      <c r="AM487" s="122" t="str">
        <f>_xlfn.XLOOKUP(Tabel1[[#This Row],[NLSfB]],OpnameTabel[NL-SfB],OpnameTabel[PPO4],"",0,1)&amp;""</f>
        <v/>
      </c>
      <c r="AN487" s="111" t="str">
        <f>IF((LEN(Tabel1[[#This Row],[PPO code 4]])&lt;1),"",_xlfn.XLOOKUP(Tabel1[[#This Row],[PPO code 4]],Activiteitenoverzicht[PO - code],Activiteitenoverzicht[Jaar- freq],0))</f>
        <v/>
      </c>
      <c r="AO487" s="121"/>
      <c r="AP487" s="123">
        <f>IF(ISNUMBER(Tabel1[[#This Row],[Freq 1]]),Tabel1[[#This Row],[Freq 1]]*Tabel1[[#This Row],[Prijs 1]],0)</f>
        <v>0</v>
      </c>
      <c r="AQ487" s="124">
        <f>IF(ISNUMBER(Tabel1[[#This Row],[Freq 2]]),Tabel1[[#This Row],[Freq 2]]*Tabel1[[#This Row],[Prijs 2]],0)</f>
        <v>0</v>
      </c>
      <c r="AR487" s="124">
        <f>IF(ISNUMBER(Tabel1[[#This Row],[Freq 3]]),Tabel1[[#This Row],[Freq 3]]*Tabel1[[#This Row],[Prijs 3]],0)</f>
        <v>0</v>
      </c>
      <c r="AS487" s="124">
        <f>IF(ISNUMBER(Tabel1[[#This Row],[Freq 4]]),Tabel1[[#This Row],[Freq 4]]*Tabel1[[#This Row],[Prijs 4]],0)</f>
        <v>0</v>
      </c>
      <c r="AT487" s="125">
        <f>SUM(Tabel1[[#This Row],[Totaal 1]:[Totaal 4]])</f>
        <v>0</v>
      </c>
    </row>
    <row r="488" spans="1:46" ht="14.25" customHeight="1" x14ac:dyDescent="0.2">
      <c r="A488" s="32">
        <v>8</v>
      </c>
      <c r="B488" s="32" t="s">
        <v>1049</v>
      </c>
      <c r="C488" s="111" t="s">
        <v>1050</v>
      </c>
      <c r="D488" s="32" t="s">
        <v>70</v>
      </c>
      <c r="E488" s="32">
        <v>3869</v>
      </c>
      <c r="F488" s="32" t="s">
        <v>1060</v>
      </c>
      <c r="G488" s="32" t="s">
        <v>79</v>
      </c>
      <c r="H488" s="112" t="str">
        <f>_xlfn.XLOOKUP(Tabel1[[#This Row],[NLSfB]],OpnameTabel[NL-SfB],OpnameTabel[Omschrijving],"",0,1)</f>
        <v>Elektrische boiler</v>
      </c>
      <c r="I488" s="32" t="str">
        <f>_xlfn.XLOOKUP(Tabel1[[#This Row],[NLSfB]],OpnameTabel[NL-SfB],OpnameTabel[Categorie],"",0,1)</f>
        <v>Water</v>
      </c>
      <c r="J488" s="32" t="s">
        <v>796</v>
      </c>
      <c r="L488" s="32">
        <v>1</v>
      </c>
      <c r="M488" s="32">
        <v>2008</v>
      </c>
      <c r="N488" s="32" t="s">
        <v>81</v>
      </c>
      <c r="O488" s="32" t="s">
        <v>82</v>
      </c>
      <c r="P488" s="32" t="str">
        <f>_xlfn.XLOOKUP(Tabel1[[#This Row],[NLSfB]],OpnameTabel[NL-SfB],OpnameTabel[Kenmerkvraag 4],"",0,1)&amp;""</f>
        <v>Inhoud [L]</v>
      </c>
      <c r="Q488" s="33">
        <v>10</v>
      </c>
      <c r="R488" s="33" t="str">
        <f>_xlfn.XLOOKUP(Tabel1[[#This Row],[NLSfB]],OpnameTabel[NL-SfB],OpnameTabel[Kenmerkvraag 5],"",0,1)&amp;""</f>
        <v>Vermogen [kW]</v>
      </c>
      <c r="S488" s="33">
        <v>2.2000000000000002</v>
      </c>
      <c r="T488" s="33" t="str">
        <f>_xlfn.XLOOKUP(Tabel1[[#This Row],[NLSfB]],OpnameTabel[NL-SfB],OpnameTabel[Kenmerkvraag 6],"",0,1)&amp;""</f>
        <v/>
      </c>
      <c r="V488" s="33" t="str">
        <f>_xlfn.XLOOKUP(Tabel1[[#This Row],[NLSfB]],OpnameTabel[NL-SfB],OpnameTabel[Kenmerkvraag 7],"",0,1)&amp;""</f>
        <v/>
      </c>
      <c r="X488" s="33" t="str">
        <f>_xlfn.XLOOKUP(Tabel1[[#This Row],[NLSfB]],OpnameTabel[NL-SfB],OpnameTabel[Kenmerkvraag 8],"",0,1)&amp;""</f>
        <v/>
      </c>
      <c r="Z488" s="33" t="str">
        <f>_xlfn.XLOOKUP(Tabel1[[#This Row],[NLSfB]],OpnameTabel[NL-SfB],OpnameTabel[Kenmerkvraag 9],"",0,1)&amp;""</f>
        <v/>
      </c>
      <c r="AB488" s="33" t="str">
        <f>_xlfn.XLOOKUP(Tabel1[[#This Row],[NLSfB]],OpnameTabel[NL-SfB],OpnameTabel[Kenmerkvraag 10],"",0,1)&amp;""</f>
        <v/>
      </c>
      <c r="AD488" s="120" t="str">
        <f>_xlfn.XLOOKUP(Tabel1[[#This Row],[NLSfB]],OpnameTabel[NL-SfB],OpnameTabel[PPO1],"",0,1)&amp;""</f>
        <v>WTR030-A</v>
      </c>
      <c r="AE488" s="112">
        <f>IF((LEN(Tabel1[[#This Row],[PPO code 1]])&lt;1),"",_xlfn.XLOOKUP(Tabel1[[#This Row],[PPO code 1]],Activiteitenoverzicht[PO - code],Activiteitenoverzicht[Jaar- freq],0))</f>
        <v>1</v>
      </c>
      <c r="AF488" s="121"/>
      <c r="AG488" s="122" t="str">
        <f>_xlfn.XLOOKUP(Tabel1[[#This Row],[NLSfB]],OpnameTabel[NL-SfB],OpnameTabel[PPO2],"",0,1)&amp;""</f>
        <v/>
      </c>
      <c r="AH488" s="111" t="str">
        <f>IF((LEN(Tabel1[[#This Row],[PPO code 2]])&lt;1),"",_xlfn.XLOOKUP(Tabel1[[#This Row],[PPO code 2]],Activiteitenoverzicht[PO - code],Activiteitenoverzicht[Jaar- freq],0))</f>
        <v/>
      </c>
      <c r="AI488" s="121"/>
      <c r="AJ488" s="122" t="str">
        <f>_xlfn.XLOOKUP(Tabel1[[#This Row],[NLSfB]],OpnameTabel[NL-SfB],OpnameTabel[PPO3],"",0,1)&amp;""</f>
        <v/>
      </c>
      <c r="AK488" s="111" t="str">
        <f>IF((LEN(Tabel1[[#This Row],[PPO code 3]])&lt;1),"",_xlfn.XLOOKUP(Tabel1[[#This Row],[PPO code 3]],Activiteitenoverzicht[PO - code],Activiteitenoverzicht[Jaar- freq],0))</f>
        <v/>
      </c>
      <c r="AL488" s="121"/>
      <c r="AM488" s="122" t="str">
        <f>_xlfn.XLOOKUP(Tabel1[[#This Row],[NLSfB]],OpnameTabel[NL-SfB],OpnameTabel[PPO4],"",0,1)&amp;""</f>
        <v/>
      </c>
      <c r="AN488" s="111" t="str">
        <f>IF((LEN(Tabel1[[#This Row],[PPO code 4]])&lt;1),"",_xlfn.XLOOKUP(Tabel1[[#This Row],[PPO code 4]],Activiteitenoverzicht[PO - code],Activiteitenoverzicht[Jaar- freq],0))</f>
        <v/>
      </c>
      <c r="AO488" s="121"/>
      <c r="AP488" s="123">
        <f>IF(ISNUMBER(Tabel1[[#This Row],[Freq 1]]),Tabel1[[#This Row],[Freq 1]]*Tabel1[[#This Row],[Prijs 1]],0)</f>
        <v>0</v>
      </c>
      <c r="AQ488" s="124">
        <f>IF(ISNUMBER(Tabel1[[#This Row],[Freq 2]]),Tabel1[[#This Row],[Freq 2]]*Tabel1[[#This Row],[Prijs 2]],0)</f>
        <v>0</v>
      </c>
      <c r="AR488" s="124">
        <f>IF(ISNUMBER(Tabel1[[#This Row],[Freq 3]]),Tabel1[[#This Row],[Freq 3]]*Tabel1[[#This Row],[Prijs 3]],0)</f>
        <v>0</v>
      </c>
      <c r="AS488" s="124">
        <f>IF(ISNUMBER(Tabel1[[#This Row],[Freq 4]]),Tabel1[[#This Row],[Freq 4]]*Tabel1[[#This Row],[Prijs 4]],0)</f>
        <v>0</v>
      </c>
      <c r="AT488" s="125">
        <f>SUM(Tabel1[[#This Row],[Totaal 1]:[Totaal 4]])</f>
        <v>0</v>
      </c>
    </row>
    <row r="489" spans="1:46" ht="14.25" customHeight="1" x14ac:dyDescent="0.2">
      <c r="A489" s="32">
        <v>8</v>
      </c>
      <c r="B489" s="32" t="s">
        <v>1049</v>
      </c>
      <c r="C489" s="111" t="s">
        <v>1050</v>
      </c>
      <c r="D489" s="32" t="s">
        <v>70</v>
      </c>
      <c r="E489" s="32">
        <v>3869</v>
      </c>
      <c r="F489" s="32" t="s">
        <v>1061</v>
      </c>
      <c r="G489" s="32" t="s">
        <v>300</v>
      </c>
      <c r="H489" s="112" t="str">
        <f>_xlfn.XLOOKUP(Tabel1[[#This Row],[NLSfB]],OpnameTabel[NL-SfB],OpnameTabel[Omschrijving],"",0,1)</f>
        <v>Afzuigventilator</v>
      </c>
      <c r="I489" s="32" t="str">
        <f>_xlfn.XLOOKUP(Tabel1[[#This Row],[NLSfB]],OpnameTabel[NL-SfB],OpnameTabel[Categorie],"",0,1)</f>
        <v>Luchtbehandeling</v>
      </c>
      <c r="J489" s="32" t="s">
        <v>115</v>
      </c>
      <c r="L489" s="32">
        <v>3</v>
      </c>
      <c r="M489" s="32">
        <v>1997</v>
      </c>
      <c r="N489" s="32" t="s">
        <v>638</v>
      </c>
      <c r="O489" s="32" t="s">
        <v>847</v>
      </c>
      <c r="P489" s="32" t="str">
        <f>_xlfn.XLOOKUP(Tabel1[[#This Row],[NLSfB]],OpnameTabel[NL-SfB],OpnameTabel[Kenmerkvraag 4],"",0,1)&amp;""</f>
        <v>Max. debiet [m3/h]</v>
      </c>
      <c r="Q489" s="33" t="s">
        <v>748</v>
      </c>
      <c r="R489" s="33" t="str">
        <f>_xlfn.XLOOKUP(Tabel1[[#This Row],[NLSfB]],OpnameTabel[NL-SfB],OpnameTabel[Kenmerkvraag 5],"",0,1)&amp;""</f>
        <v>Opvoerhoogte [m]</v>
      </c>
      <c r="S489" s="33" t="s">
        <v>77</v>
      </c>
      <c r="T489" s="33" t="str">
        <f>_xlfn.XLOOKUP(Tabel1[[#This Row],[NLSfB]],OpnameTabel[NL-SfB],OpnameTabel[Kenmerkvraag 6],"",0,1)&amp;""</f>
        <v>Geluiddemper</v>
      </c>
      <c r="U489" s="33" t="s">
        <v>77</v>
      </c>
      <c r="V489" s="33" t="str">
        <f>_xlfn.XLOOKUP(Tabel1[[#This Row],[NLSfB]],OpnameTabel[NL-SfB],OpnameTabel[Kenmerkvraag 7],"",0,1)&amp;""</f>
        <v/>
      </c>
      <c r="X489" s="33" t="str">
        <f>_xlfn.XLOOKUP(Tabel1[[#This Row],[NLSfB]],OpnameTabel[NL-SfB],OpnameTabel[Kenmerkvraag 8],"",0,1)&amp;""</f>
        <v/>
      </c>
      <c r="Z489" s="33" t="str">
        <f>_xlfn.XLOOKUP(Tabel1[[#This Row],[NLSfB]],OpnameTabel[NL-SfB],OpnameTabel[Kenmerkvraag 9],"",0,1)&amp;""</f>
        <v/>
      </c>
      <c r="AB489" s="33" t="str">
        <f>_xlfn.XLOOKUP(Tabel1[[#This Row],[NLSfB]],OpnameTabel[NL-SfB],OpnameTabel[Kenmerkvraag 10],"",0,1)&amp;""</f>
        <v/>
      </c>
      <c r="AD489" s="120" t="str">
        <f>_xlfn.XLOOKUP(Tabel1[[#This Row],[NLSfB]],OpnameTabel[NL-SfB],OpnameTabel[PPO1],"",0,1)&amp;""</f>
        <v>LBH030-A2</v>
      </c>
      <c r="AE489" s="112">
        <f>IF((LEN(Tabel1[[#This Row],[PPO code 1]])&lt;1),"",_xlfn.XLOOKUP(Tabel1[[#This Row],[PPO code 1]],Activiteitenoverzicht[PO - code],Activiteitenoverzicht[Jaar- freq],0))</f>
        <v>1</v>
      </c>
      <c r="AF489" s="121"/>
      <c r="AG489" s="122" t="str">
        <f>_xlfn.XLOOKUP(Tabel1[[#This Row],[NLSfB]],OpnameTabel[NL-SfB],OpnameTabel[PPO2],"",0,1)&amp;""</f>
        <v/>
      </c>
      <c r="AH489" s="111" t="str">
        <f>IF((LEN(Tabel1[[#This Row],[PPO code 2]])&lt;1),"",_xlfn.XLOOKUP(Tabel1[[#This Row],[PPO code 2]],Activiteitenoverzicht[PO - code],Activiteitenoverzicht[Jaar- freq],0))</f>
        <v/>
      </c>
      <c r="AI489" s="121"/>
      <c r="AJ489" s="122" t="str">
        <f>_xlfn.XLOOKUP(Tabel1[[#This Row],[NLSfB]],OpnameTabel[NL-SfB],OpnameTabel[PPO3],"",0,1)&amp;""</f>
        <v/>
      </c>
      <c r="AK489" s="111" t="str">
        <f>IF((LEN(Tabel1[[#This Row],[PPO code 3]])&lt;1),"",_xlfn.XLOOKUP(Tabel1[[#This Row],[PPO code 3]],Activiteitenoverzicht[PO - code],Activiteitenoverzicht[Jaar- freq],0))</f>
        <v/>
      </c>
      <c r="AL489" s="121"/>
      <c r="AM489" s="122" t="str">
        <f>_xlfn.XLOOKUP(Tabel1[[#This Row],[NLSfB]],OpnameTabel[NL-SfB],OpnameTabel[PPO4],"",0,1)&amp;""</f>
        <v/>
      </c>
      <c r="AN489" s="111" t="str">
        <f>IF((LEN(Tabel1[[#This Row],[PPO code 4]])&lt;1),"",_xlfn.XLOOKUP(Tabel1[[#This Row],[PPO code 4]],Activiteitenoverzicht[PO - code],Activiteitenoverzicht[Jaar- freq],0))</f>
        <v/>
      </c>
      <c r="AO489" s="121"/>
      <c r="AP489" s="123">
        <f>IF(ISNUMBER(Tabel1[[#This Row],[Freq 1]]),Tabel1[[#This Row],[Freq 1]]*Tabel1[[#This Row],[Prijs 1]],0)</f>
        <v>0</v>
      </c>
      <c r="AQ489" s="124">
        <f>IF(ISNUMBER(Tabel1[[#This Row],[Freq 2]]),Tabel1[[#This Row],[Freq 2]]*Tabel1[[#This Row],[Prijs 2]],0)</f>
        <v>0</v>
      </c>
      <c r="AR489" s="124">
        <f>IF(ISNUMBER(Tabel1[[#This Row],[Freq 3]]),Tabel1[[#This Row],[Freq 3]]*Tabel1[[#This Row],[Prijs 3]],0)</f>
        <v>0</v>
      </c>
      <c r="AS489" s="124">
        <f>IF(ISNUMBER(Tabel1[[#This Row],[Freq 4]]),Tabel1[[#This Row],[Freq 4]]*Tabel1[[#This Row],[Prijs 4]],0)</f>
        <v>0</v>
      </c>
      <c r="AT489" s="125">
        <f>SUM(Tabel1[[#This Row],[Totaal 1]:[Totaal 4]])</f>
        <v>0</v>
      </c>
    </row>
    <row r="490" spans="1:46" ht="14.25" customHeight="1" x14ac:dyDescent="0.2">
      <c r="A490" s="32">
        <v>8</v>
      </c>
      <c r="B490" s="32" t="s">
        <v>1049</v>
      </c>
      <c r="C490" s="111" t="s">
        <v>1050</v>
      </c>
      <c r="D490" s="32" t="s">
        <v>70</v>
      </c>
      <c r="E490" s="32">
        <v>3869</v>
      </c>
      <c r="F490" s="32" t="s">
        <v>1062</v>
      </c>
      <c r="G490" s="32" t="s">
        <v>300</v>
      </c>
      <c r="H490" s="112" t="str">
        <f>_xlfn.XLOOKUP(Tabel1[[#This Row],[NLSfB]],OpnameTabel[NL-SfB],OpnameTabel[Omschrijving],"",0,1)</f>
        <v>Afzuigventilator</v>
      </c>
      <c r="I490" s="32" t="str">
        <f>_xlfn.XLOOKUP(Tabel1[[#This Row],[NLSfB]],OpnameTabel[NL-SfB],OpnameTabel[Categorie],"",0,1)</f>
        <v>Luchtbehandeling</v>
      </c>
      <c r="J490" s="32" t="s">
        <v>115</v>
      </c>
      <c r="L490" s="32">
        <v>1</v>
      </c>
      <c r="M490" s="32">
        <v>1997</v>
      </c>
      <c r="N490" s="32" t="s">
        <v>641</v>
      </c>
      <c r="O490" s="32" t="s">
        <v>77</v>
      </c>
      <c r="P490" s="32" t="str">
        <f>_xlfn.XLOOKUP(Tabel1[[#This Row],[NLSfB]],OpnameTabel[NL-SfB],OpnameTabel[Kenmerkvraag 4],"",0,1)&amp;""</f>
        <v>Max. debiet [m3/h]</v>
      </c>
      <c r="Q490" s="33" t="s">
        <v>748</v>
      </c>
      <c r="R490" s="33" t="str">
        <f>_xlfn.XLOOKUP(Tabel1[[#This Row],[NLSfB]],OpnameTabel[NL-SfB],OpnameTabel[Kenmerkvraag 5],"",0,1)&amp;""</f>
        <v>Opvoerhoogte [m]</v>
      </c>
      <c r="S490" s="33" t="s">
        <v>77</v>
      </c>
      <c r="T490" s="33" t="str">
        <f>_xlfn.XLOOKUP(Tabel1[[#This Row],[NLSfB]],OpnameTabel[NL-SfB],OpnameTabel[Kenmerkvraag 6],"",0,1)&amp;""</f>
        <v>Geluiddemper</v>
      </c>
      <c r="U490" s="33" t="s">
        <v>77</v>
      </c>
      <c r="V490" s="33" t="str">
        <f>_xlfn.XLOOKUP(Tabel1[[#This Row],[NLSfB]],OpnameTabel[NL-SfB],OpnameTabel[Kenmerkvraag 7],"",0,1)&amp;""</f>
        <v/>
      </c>
      <c r="X490" s="33" t="str">
        <f>_xlfn.XLOOKUP(Tabel1[[#This Row],[NLSfB]],OpnameTabel[NL-SfB],OpnameTabel[Kenmerkvraag 8],"",0,1)&amp;""</f>
        <v/>
      </c>
      <c r="Z490" s="33" t="str">
        <f>_xlfn.XLOOKUP(Tabel1[[#This Row],[NLSfB]],OpnameTabel[NL-SfB],OpnameTabel[Kenmerkvraag 9],"",0,1)&amp;""</f>
        <v/>
      </c>
      <c r="AB490" s="33" t="str">
        <f>_xlfn.XLOOKUP(Tabel1[[#This Row],[NLSfB]],OpnameTabel[NL-SfB],OpnameTabel[Kenmerkvraag 10],"",0,1)&amp;""</f>
        <v/>
      </c>
      <c r="AD490" s="120" t="str">
        <f>_xlfn.XLOOKUP(Tabel1[[#This Row],[NLSfB]],OpnameTabel[NL-SfB],OpnameTabel[PPO1],"",0,1)&amp;""</f>
        <v>LBH030-A2</v>
      </c>
      <c r="AE490" s="112">
        <f>IF((LEN(Tabel1[[#This Row],[PPO code 1]])&lt;1),"",_xlfn.XLOOKUP(Tabel1[[#This Row],[PPO code 1]],Activiteitenoverzicht[PO - code],Activiteitenoverzicht[Jaar- freq],0))</f>
        <v>1</v>
      </c>
      <c r="AF490" s="121"/>
      <c r="AG490" s="122" t="str">
        <f>_xlfn.XLOOKUP(Tabel1[[#This Row],[NLSfB]],OpnameTabel[NL-SfB],OpnameTabel[PPO2],"",0,1)&amp;""</f>
        <v/>
      </c>
      <c r="AH490" s="111" t="str">
        <f>IF((LEN(Tabel1[[#This Row],[PPO code 2]])&lt;1),"",_xlfn.XLOOKUP(Tabel1[[#This Row],[PPO code 2]],Activiteitenoverzicht[PO - code],Activiteitenoverzicht[Jaar- freq],0))</f>
        <v/>
      </c>
      <c r="AI490" s="121"/>
      <c r="AJ490" s="122" t="str">
        <f>_xlfn.XLOOKUP(Tabel1[[#This Row],[NLSfB]],OpnameTabel[NL-SfB],OpnameTabel[PPO3],"",0,1)&amp;""</f>
        <v/>
      </c>
      <c r="AK490" s="111" t="str">
        <f>IF((LEN(Tabel1[[#This Row],[PPO code 3]])&lt;1),"",_xlfn.XLOOKUP(Tabel1[[#This Row],[PPO code 3]],Activiteitenoverzicht[PO - code],Activiteitenoverzicht[Jaar- freq],0))</f>
        <v/>
      </c>
      <c r="AL490" s="121"/>
      <c r="AM490" s="122" t="str">
        <f>_xlfn.XLOOKUP(Tabel1[[#This Row],[NLSfB]],OpnameTabel[NL-SfB],OpnameTabel[PPO4],"",0,1)&amp;""</f>
        <v/>
      </c>
      <c r="AN490" s="111" t="str">
        <f>IF((LEN(Tabel1[[#This Row],[PPO code 4]])&lt;1),"",_xlfn.XLOOKUP(Tabel1[[#This Row],[PPO code 4]],Activiteitenoverzicht[PO - code],Activiteitenoverzicht[Jaar- freq],0))</f>
        <v/>
      </c>
      <c r="AO490" s="121"/>
      <c r="AP490" s="123">
        <f>IF(ISNUMBER(Tabel1[[#This Row],[Freq 1]]),Tabel1[[#This Row],[Freq 1]]*Tabel1[[#This Row],[Prijs 1]],0)</f>
        <v>0</v>
      </c>
      <c r="AQ490" s="124">
        <f>IF(ISNUMBER(Tabel1[[#This Row],[Freq 2]]),Tabel1[[#This Row],[Freq 2]]*Tabel1[[#This Row],[Prijs 2]],0)</f>
        <v>0</v>
      </c>
      <c r="AR490" s="124">
        <f>IF(ISNUMBER(Tabel1[[#This Row],[Freq 3]]),Tabel1[[#This Row],[Freq 3]]*Tabel1[[#This Row],[Prijs 3]],0)</f>
        <v>0</v>
      </c>
      <c r="AS490" s="124">
        <f>IF(ISNUMBER(Tabel1[[#This Row],[Freq 4]]),Tabel1[[#This Row],[Freq 4]]*Tabel1[[#This Row],[Prijs 4]],0)</f>
        <v>0</v>
      </c>
      <c r="AT490" s="125">
        <f>SUM(Tabel1[[#This Row],[Totaal 1]:[Totaal 4]])</f>
        <v>0</v>
      </c>
    </row>
    <row r="491" spans="1:46" ht="14.25" customHeight="1" x14ac:dyDescent="0.2">
      <c r="A491" s="32">
        <v>8</v>
      </c>
      <c r="B491" s="32" t="s">
        <v>1049</v>
      </c>
      <c r="C491" s="111" t="s">
        <v>1050</v>
      </c>
      <c r="D491" s="32" t="s">
        <v>70</v>
      </c>
      <c r="E491" s="32">
        <v>3869</v>
      </c>
      <c r="F491" s="32" t="s">
        <v>1063</v>
      </c>
      <c r="G491" s="32" t="s">
        <v>300</v>
      </c>
      <c r="H491" s="112" t="str">
        <f>_xlfn.XLOOKUP(Tabel1[[#This Row],[NLSfB]],OpnameTabel[NL-SfB],OpnameTabel[Omschrijving],"",0,1)</f>
        <v>Afzuigventilator</v>
      </c>
      <c r="I491" s="32" t="str">
        <f>_xlfn.XLOOKUP(Tabel1[[#This Row],[NLSfB]],OpnameTabel[NL-SfB],OpnameTabel[Categorie],"",0,1)</f>
        <v>Luchtbehandeling</v>
      </c>
      <c r="J491" s="32" t="s">
        <v>115</v>
      </c>
      <c r="L491" s="32">
        <v>1</v>
      </c>
      <c r="M491" s="32">
        <v>1997</v>
      </c>
      <c r="N491" s="32" t="s">
        <v>644</v>
      </c>
      <c r="O491" s="32" t="s">
        <v>1064</v>
      </c>
      <c r="P491" s="32" t="str">
        <f>_xlfn.XLOOKUP(Tabel1[[#This Row],[NLSfB]],OpnameTabel[NL-SfB],OpnameTabel[Kenmerkvraag 4],"",0,1)&amp;""</f>
        <v>Max. debiet [m3/h]</v>
      </c>
      <c r="Q491" s="33" t="s">
        <v>748</v>
      </c>
      <c r="R491" s="33" t="str">
        <f>_xlfn.XLOOKUP(Tabel1[[#This Row],[NLSfB]],OpnameTabel[NL-SfB],OpnameTabel[Kenmerkvraag 5],"",0,1)&amp;""</f>
        <v>Opvoerhoogte [m]</v>
      </c>
      <c r="S491" s="33" t="s">
        <v>77</v>
      </c>
      <c r="T491" s="33" t="str">
        <f>_xlfn.XLOOKUP(Tabel1[[#This Row],[NLSfB]],OpnameTabel[NL-SfB],OpnameTabel[Kenmerkvraag 6],"",0,1)&amp;""</f>
        <v>Geluiddemper</v>
      </c>
      <c r="U491" s="33" t="s">
        <v>77</v>
      </c>
      <c r="V491" s="33" t="str">
        <f>_xlfn.XLOOKUP(Tabel1[[#This Row],[NLSfB]],OpnameTabel[NL-SfB],OpnameTabel[Kenmerkvraag 7],"",0,1)&amp;""</f>
        <v/>
      </c>
      <c r="X491" s="33" t="str">
        <f>_xlfn.XLOOKUP(Tabel1[[#This Row],[NLSfB]],OpnameTabel[NL-SfB],OpnameTabel[Kenmerkvraag 8],"",0,1)&amp;""</f>
        <v/>
      </c>
      <c r="Z491" s="33" t="str">
        <f>_xlfn.XLOOKUP(Tabel1[[#This Row],[NLSfB]],OpnameTabel[NL-SfB],OpnameTabel[Kenmerkvraag 9],"",0,1)&amp;""</f>
        <v/>
      </c>
      <c r="AB491" s="33" t="str">
        <f>_xlfn.XLOOKUP(Tabel1[[#This Row],[NLSfB]],OpnameTabel[NL-SfB],OpnameTabel[Kenmerkvraag 10],"",0,1)&amp;""</f>
        <v/>
      </c>
      <c r="AD491" s="120" t="str">
        <f>_xlfn.XLOOKUP(Tabel1[[#This Row],[NLSfB]],OpnameTabel[NL-SfB],OpnameTabel[PPO1],"",0,1)&amp;""</f>
        <v>LBH030-A2</v>
      </c>
      <c r="AE491" s="112">
        <f>IF((LEN(Tabel1[[#This Row],[PPO code 1]])&lt;1),"",_xlfn.XLOOKUP(Tabel1[[#This Row],[PPO code 1]],Activiteitenoverzicht[PO - code],Activiteitenoverzicht[Jaar- freq],0))</f>
        <v>1</v>
      </c>
      <c r="AF491" s="121"/>
      <c r="AG491" s="122" t="str">
        <f>_xlfn.XLOOKUP(Tabel1[[#This Row],[NLSfB]],OpnameTabel[NL-SfB],OpnameTabel[PPO2],"",0,1)&amp;""</f>
        <v/>
      </c>
      <c r="AH491" s="111" t="str">
        <f>IF((LEN(Tabel1[[#This Row],[PPO code 2]])&lt;1),"",_xlfn.XLOOKUP(Tabel1[[#This Row],[PPO code 2]],Activiteitenoverzicht[PO - code],Activiteitenoverzicht[Jaar- freq],0))</f>
        <v/>
      </c>
      <c r="AI491" s="121"/>
      <c r="AJ491" s="122" t="str">
        <f>_xlfn.XLOOKUP(Tabel1[[#This Row],[NLSfB]],OpnameTabel[NL-SfB],OpnameTabel[PPO3],"",0,1)&amp;""</f>
        <v/>
      </c>
      <c r="AK491" s="111" t="str">
        <f>IF((LEN(Tabel1[[#This Row],[PPO code 3]])&lt;1),"",_xlfn.XLOOKUP(Tabel1[[#This Row],[PPO code 3]],Activiteitenoverzicht[PO - code],Activiteitenoverzicht[Jaar- freq],0))</f>
        <v/>
      </c>
      <c r="AL491" s="121"/>
      <c r="AM491" s="122" t="str">
        <f>_xlfn.XLOOKUP(Tabel1[[#This Row],[NLSfB]],OpnameTabel[NL-SfB],OpnameTabel[PPO4],"",0,1)&amp;""</f>
        <v/>
      </c>
      <c r="AN491" s="111" t="str">
        <f>IF((LEN(Tabel1[[#This Row],[PPO code 4]])&lt;1),"",_xlfn.XLOOKUP(Tabel1[[#This Row],[PPO code 4]],Activiteitenoverzicht[PO - code],Activiteitenoverzicht[Jaar- freq],0))</f>
        <v/>
      </c>
      <c r="AO491" s="121"/>
      <c r="AP491" s="123">
        <f>IF(ISNUMBER(Tabel1[[#This Row],[Freq 1]]),Tabel1[[#This Row],[Freq 1]]*Tabel1[[#This Row],[Prijs 1]],0)</f>
        <v>0</v>
      </c>
      <c r="AQ491" s="124">
        <f>IF(ISNUMBER(Tabel1[[#This Row],[Freq 2]]),Tabel1[[#This Row],[Freq 2]]*Tabel1[[#This Row],[Prijs 2]],0)</f>
        <v>0</v>
      </c>
      <c r="AR491" s="124">
        <f>IF(ISNUMBER(Tabel1[[#This Row],[Freq 3]]),Tabel1[[#This Row],[Freq 3]]*Tabel1[[#This Row],[Prijs 3]],0)</f>
        <v>0</v>
      </c>
      <c r="AS491" s="124">
        <f>IF(ISNUMBER(Tabel1[[#This Row],[Freq 4]]),Tabel1[[#This Row],[Freq 4]]*Tabel1[[#This Row],[Prijs 4]],0)</f>
        <v>0</v>
      </c>
      <c r="AT491" s="125">
        <f>SUM(Tabel1[[#This Row],[Totaal 1]:[Totaal 4]])</f>
        <v>0</v>
      </c>
    </row>
    <row r="492" spans="1:46" ht="14.25" customHeight="1" x14ac:dyDescent="0.2">
      <c r="A492" s="32">
        <v>8</v>
      </c>
      <c r="B492" s="32" t="s">
        <v>1049</v>
      </c>
      <c r="C492" s="111" t="s">
        <v>1050</v>
      </c>
      <c r="D492" s="32" t="s">
        <v>70</v>
      </c>
      <c r="E492" s="32">
        <v>3869</v>
      </c>
      <c r="F492" s="32" t="s">
        <v>1065</v>
      </c>
      <c r="G492" s="32" t="s">
        <v>307</v>
      </c>
      <c r="H492" s="112" t="str">
        <f>_xlfn.XLOOKUP(Tabel1[[#This Row],[NLSfB]],OpnameTabel[NL-SfB],OpnameTabel[Omschrijving],"",0,1)</f>
        <v>Luchtbehandelingkast met warmteterugwinning</v>
      </c>
      <c r="I492" s="32" t="str">
        <f>_xlfn.XLOOKUP(Tabel1[[#This Row],[NLSfB]],OpnameTabel[NL-SfB],OpnameTabel[Categorie],"",0,1)</f>
        <v>Luchtbehandeling</v>
      </c>
      <c r="J492" s="32" t="s">
        <v>115</v>
      </c>
      <c r="K492" s="32" t="s">
        <v>1066</v>
      </c>
      <c r="L492" s="32">
        <v>1</v>
      </c>
      <c r="M492" s="32">
        <v>2021</v>
      </c>
      <c r="N492" s="32" t="s">
        <v>672</v>
      </c>
      <c r="O492" s="32" t="s">
        <v>1067</v>
      </c>
      <c r="P492" s="32" t="str">
        <f>_xlfn.XLOOKUP(Tabel1[[#This Row],[NLSfB]],OpnameTabel[NL-SfB],OpnameTabel[Kenmerkvraag 4],"",0,1)&amp;""</f>
        <v>Max. debiet [m3/h]</v>
      </c>
      <c r="Q492" s="33">
        <v>19000</v>
      </c>
      <c r="R492" s="33" t="str">
        <f>_xlfn.XLOOKUP(Tabel1[[#This Row],[NLSfB]],OpnameTabel[NL-SfB],OpnameTabel[Kenmerkvraag 5],"",0,1)&amp;""</f>
        <v>Koeling</v>
      </c>
      <c r="S492" s="33" t="s">
        <v>1068</v>
      </c>
      <c r="T492" s="33" t="str">
        <f>_xlfn.XLOOKUP(Tabel1[[#This Row],[NLSfB]],OpnameTabel[NL-SfB],OpnameTabel[Kenmerkvraag 6],"",0,1)&amp;""</f>
        <v>Bevochtiging</v>
      </c>
      <c r="U492" s="33" t="s">
        <v>1068</v>
      </c>
      <c r="V492" s="33" t="str">
        <f>_xlfn.XLOOKUP(Tabel1[[#This Row],[NLSfB]],OpnameTabel[NL-SfB],OpnameTabel[Kenmerkvraag 7],"",0,1)&amp;""</f>
        <v>Type warmteterugwinning</v>
      </c>
      <c r="W492" s="33" t="s">
        <v>674</v>
      </c>
      <c r="X492" s="33" t="str">
        <f>_xlfn.XLOOKUP(Tabel1[[#This Row],[NLSfB]],OpnameTabel[NL-SfB],OpnameTabel[Kenmerkvraag 8],"",0,1)&amp;""</f>
        <v/>
      </c>
      <c r="Z492" s="33" t="str">
        <f>_xlfn.XLOOKUP(Tabel1[[#This Row],[NLSfB]],OpnameTabel[NL-SfB],OpnameTabel[Kenmerkvraag 9],"",0,1)&amp;""</f>
        <v/>
      </c>
      <c r="AB492" s="33" t="str">
        <f>_xlfn.XLOOKUP(Tabel1[[#This Row],[NLSfB]],OpnameTabel[NL-SfB],OpnameTabel[Kenmerkvraag 10],"",0,1)&amp;""</f>
        <v/>
      </c>
      <c r="AD492" s="120" t="str">
        <f>_xlfn.XLOOKUP(Tabel1[[#This Row],[NLSfB]],OpnameTabel[NL-SfB],OpnameTabel[PPO1],"",0,1)&amp;""</f>
        <v>LBH010-A</v>
      </c>
      <c r="AE492" s="112">
        <f>IF((LEN(Tabel1[[#This Row],[PPO code 1]])&lt;1),"",_xlfn.XLOOKUP(Tabel1[[#This Row],[PPO code 1]],Activiteitenoverzicht[PO - code],Activiteitenoverzicht[Jaar- freq],0))</f>
        <v>1</v>
      </c>
      <c r="AF492" s="121"/>
      <c r="AG492" s="122" t="str">
        <f>_xlfn.XLOOKUP(Tabel1[[#This Row],[NLSfB]],OpnameTabel[NL-SfB],OpnameTabel[PPO2],"",0,1)&amp;""</f>
        <v/>
      </c>
      <c r="AH492" s="111" t="str">
        <f>IF((LEN(Tabel1[[#This Row],[PPO code 2]])&lt;1),"",_xlfn.XLOOKUP(Tabel1[[#This Row],[PPO code 2]],Activiteitenoverzicht[PO - code],Activiteitenoverzicht[Jaar- freq],0))</f>
        <v/>
      </c>
      <c r="AI492" s="121"/>
      <c r="AJ492" s="122" t="str">
        <f>_xlfn.XLOOKUP(Tabel1[[#This Row],[NLSfB]],OpnameTabel[NL-SfB],OpnameTabel[PPO3],"",0,1)&amp;""</f>
        <v/>
      </c>
      <c r="AK492" s="111" t="str">
        <f>IF((LEN(Tabel1[[#This Row],[PPO code 3]])&lt;1),"",_xlfn.XLOOKUP(Tabel1[[#This Row],[PPO code 3]],Activiteitenoverzicht[PO - code],Activiteitenoverzicht[Jaar- freq],0))</f>
        <v/>
      </c>
      <c r="AL492" s="121"/>
      <c r="AM492" s="122" t="str">
        <f>_xlfn.XLOOKUP(Tabel1[[#This Row],[NLSfB]],OpnameTabel[NL-SfB],OpnameTabel[PPO4],"",0,1)&amp;""</f>
        <v/>
      </c>
      <c r="AN492" s="111" t="str">
        <f>IF((LEN(Tabel1[[#This Row],[PPO code 4]])&lt;1),"",_xlfn.XLOOKUP(Tabel1[[#This Row],[PPO code 4]],Activiteitenoverzicht[PO - code],Activiteitenoverzicht[Jaar- freq],0))</f>
        <v/>
      </c>
      <c r="AO492" s="121"/>
      <c r="AP492" s="123">
        <f>IF(ISNUMBER(Tabel1[[#This Row],[Freq 1]]),Tabel1[[#This Row],[Freq 1]]*Tabel1[[#This Row],[Prijs 1]],0)</f>
        <v>0</v>
      </c>
      <c r="AQ492" s="124">
        <f>IF(ISNUMBER(Tabel1[[#This Row],[Freq 2]]),Tabel1[[#This Row],[Freq 2]]*Tabel1[[#This Row],[Prijs 2]],0)</f>
        <v>0</v>
      </c>
      <c r="AR492" s="124">
        <f>IF(ISNUMBER(Tabel1[[#This Row],[Freq 3]]),Tabel1[[#This Row],[Freq 3]]*Tabel1[[#This Row],[Prijs 3]],0)</f>
        <v>0</v>
      </c>
      <c r="AS492" s="124">
        <f>IF(ISNUMBER(Tabel1[[#This Row],[Freq 4]]),Tabel1[[#This Row],[Freq 4]]*Tabel1[[#This Row],[Prijs 4]],0)</f>
        <v>0</v>
      </c>
      <c r="AT492" s="125">
        <f>SUM(Tabel1[[#This Row],[Totaal 1]:[Totaal 4]])</f>
        <v>0</v>
      </c>
    </row>
    <row r="493" spans="1:46" ht="14.25" customHeight="1" x14ac:dyDescent="0.2">
      <c r="A493" s="32">
        <v>8</v>
      </c>
      <c r="B493" s="32" t="s">
        <v>1049</v>
      </c>
      <c r="C493" s="111" t="s">
        <v>1050</v>
      </c>
      <c r="D493" s="32" t="s">
        <v>70</v>
      </c>
      <c r="E493" s="32">
        <v>3869</v>
      </c>
      <c r="F493" s="32" t="s">
        <v>1069</v>
      </c>
      <c r="G493" s="32" t="s">
        <v>307</v>
      </c>
      <c r="H493" s="112" t="str">
        <f>_xlfn.XLOOKUP(Tabel1[[#This Row],[NLSfB]],OpnameTabel[NL-SfB],OpnameTabel[Omschrijving],"",0,1)</f>
        <v>Luchtbehandelingkast met warmteterugwinning</v>
      </c>
      <c r="I493" s="32" t="str">
        <f>_xlfn.XLOOKUP(Tabel1[[#This Row],[NLSfB]],OpnameTabel[NL-SfB],OpnameTabel[Categorie],"",0,1)</f>
        <v>Luchtbehandeling</v>
      </c>
      <c r="J493" s="32" t="s">
        <v>115</v>
      </c>
      <c r="K493" s="32" t="s">
        <v>1066</v>
      </c>
      <c r="L493" s="32">
        <v>1</v>
      </c>
      <c r="M493" s="32">
        <v>2021</v>
      </c>
      <c r="N493" s="32" t="s">
        <v>672</v>
      </c>
      <c r="O493" s="32" t="s">
        <v>1070</v>
      </c>
      <c r="P493" s="32" t="str">
        <f>_xlfn.XLOOKUP(Tabel1[[#This Row],[NLSfB]],OpnameTabel[NL-SfB],OpnameTabel[Kenmerkvraag 4],"",0,1)&amp;""</f>
        <v>Max. debiet [m3/h]</v>
      </c>
      <c r="Q493" s="33">
        <v>23000</v>
      </c>
      <c r="R493" s="33" t="str">
        <f>_xlfn.XLOOKUP(Tabel1[[#This Row],[NLSfB]],OpnameTabel[NL-SfB],OpnameTabel[Kenmerkvraag 5],"",0,1)&amp;""</f>
        <v>Koeling</v>
      </c>
      <c r="S493" s="33" t="s">
        <v>1068</v>
      </c>
      <c r="T493" s="33" t="str">
        <f>_xlfn.XLOOKUP(Tabel1[[#This Row],[NLSfB]],OpnameTabel[NL-SfB],OpnameTabel[Kenmerkvraag 6],"",0,1)&amp;""</f>
        <v>Bevochtiging</v>
      </c>
      <c r="U493" s="33" t="s">
        <v>1068</v>
      </c>
      <c r="V493" s="33" t="str">
        <f>_xlfn.XLOOKUP(Tabel1[[#This Row],[NLSfB]],OpnameTabel[NL-SfB],OpnameTabel[Kenmerkvraag 7],"",0,1)&amp;""</f>
        <v>Type warmteterugwinning</v>
      </c>
      <c r="W493" s="33" t="s">
        <v>674</v>
      </c>
      <c r="X493" s="33" t="str">
        <f>_xlfn.XLOOKUP(Tabel1[[#This Row],[NLSfB]],OpnameTabel[NL-SfB],OpnameTabel[Kenmerkvraag 8],"",0,1)&amp;""</f>
        <v/>
      </c>
      <c r="Z493" s="33" t="str">
        <f>_xlfn.XLOOKUP(Tabel1[[#This Row],[NLSfB]],OpnameTabel[NL-SfB],OpnameTabel[Kenmerkvraag 9],"",0,1)&amp;""</f>
        <v/>
      </c>
      <c r="AB493" s="33" t="str">
        <f>_xlfn.XLOOKUP(Tabel1[[#This Row],[NLSfB]],OpnameTabel[NL-SfB],OpnameTabel[Kenmerkvraag 10],"",0,1)&amp;""</f>
        <v/>
      </c>
      <c r="AD493" s="120" t="str">
        <f>_xlfn.XLOOKUP(Tabel1[[#This Row],[NLSfB]],OpnameTabel[NL-SfB],OpnameTabel[PPO1],"",0,1)&amp;""</f>
        <v>LBH010-A</v>
      </c>
      <c r="AE493" s="112">
        <f>IF((LEN(Tabel1[[#This Row],[PPO code 1]])&lt;1),"",_xlfn.XLOOKUP(Tabel1[[#This Row],[PPO code 1]],Activiteitenoverzicht[PO - code],Activiteitenoverzicht[Jaar- freq],0))</f>
        <v>1</v>
      </c>
      <c r="AF493" s="121"/>
      <c r="AG493" s="122" t="str">
        <f>_xlfn.XLOOKUP(Tabel1[[#This Row],[NLSfB]],OpnameTabel[NL-SfB],OpnameTabel[PPO2],"",0,1)&amp;""</f>
        <v/>
      </c>
      <c r="AH493" s="111" t="str">
        <f>IF((LEN(Tabel1[[#This Row],[PPO code 2]])&lt;1),"",_xlfn.XLOOKUP(Tabel1[[#This Row],[PPO code 2]],Activiteitenoverzicht[PO - code],Activiteitenoverzicht[Jaar- freq],0))</f>
        <v/>
      </c>
      <c r="AI493" s="121"/>
      <c r="AJ493" s="122" t="str">
        <f>_xlfn.XLOOKUP(Tabel1[[#This Row],[NLSfB]],OpnameTabel[NL-SfB],OpnameTabel[PPO3],"",0,1)&amp;""</f>
        <v/>
      </c>
      <c r="AK493" s="111" t="str">
        <f>IF((LEN(Tabel1[[#This Row],[PPO code 3]])&lt;1),"",_xlfn.XLOOKUP(Tabel1[[#This Row],[PPO code 3]],Activiteitenoverzicht[PO - code],Activiteitenoverzicht[Jaar- freq],0))</f>
        <v/>
      </c>
      <c r="AL493" s="121"/>
      <c r="AM493" s="122" t="str">
        <f>_xlfn.XLOOKUP(Tabel1[[#This Row],[NLSfB]],OpnameTabel[NL-SfB],OpnameTabel[PPO4],"",0,1)&amp;""</f>
        <v/>
      </c>
      <c r="AN493" s="111" t="str">
        <f>IF((LEN(Tabel1[[#This Row],[PPO code 4]])&lt;1),"",_xlfn.XLOOKUP(Tabel1[[#This Row],[PPO code 4]],Activiteitenoverzicht[PO - code],Activiteitenoverzicht[Jaar- freq],0))</f>
        <v/>
      </c>
      <c r="AO493" s="121"/>
      <c r="AP493" s="123">
        <f>IF(ISNUMBER(Tabel1[[#This Row],[Freq 1]]),Tabel1[[#This Row],[Freq 1]]*Tabel1[[#This Row],[Prijs 1]],0)</f>
        <v>0</v>
      </c>
      <c r="AQ493" s="124">
        <f>IF(ISNUMBER(Tabel1[[#This Row],[Freq 2]]),Tabel1[[#This Row],[Freq 2]]*Tabel1[[#This Row],[Prijs 2]],0)</f>
        <v>0</v>
      </c>
      <c r="AR493" s="124">
        <f>IF(ISNUMBER(Tabel1[[#This Row],[Freq 3]]),Tabel1[[#This Row],[Freq 3]]*Tabel1[[#This Row],[Prijs 3]],0)</f>
        <v>0</v>
      </c>
      <c r="AS493" s="124">
        <f>IF(ISNUMBER(Tabel1[[#This Row],[Freq 4]]),Tabel1[[#This Row],[Freq 4]]*Tabel1[[#This Row],[Prijs 4]],0)</f>
        <v>0</v>
      </c>
      <c r="AT493" s="125">
        <f>SUM(Tabel1[[#This Row],[Totaal 1]:[Totaal 4]])</f>
        <v>0</v>
      </c>
    </row>
    <row r="494" spans="1:46" ht="14.25" customHeight="1" x14ac:dyDescent="0.2">
      <c r="A494" s="32">
        <v>8</v>
      </c>
      <c r="B494" s="32" t="s">
        <v>1049</v>
      </c>
      <c r="C494" s="111" t="s">
        <v>1050</v>
      </c>
      <c r="D494" s="32" t="s">
        <v>70</v>
      </c>
      <c r="E494" s="32">
        <v>3869</v>
      </c>
      <c r="F494" s="32" t="s">
        <v>1071</v>
      </c>
      <c r="G494" s="32" t="s">
        <v>334</v>
      </c>
      <c r="H494" s="112" t="str">
        <f>_xlfn.XLOOKUP(Tabel1[[#This Row],[NLSfB]],OpnameTabel[NL-SfB],OpnameTabel[Omschrijving],"",0,1)</f>
        <v>Luchtzak</v>
      </c>
      <c r="I494" s="32" t="str">
        <f>_xlfn.XLOOKUP(Tabel1[[#This Row],[NLSfB]],OpnameTabel[NL-SfB],OpnameTabel[Categorie],"",0,1)</f>
        <v>Luchtbehandeling</v>
      </c>
      <c r="J494" s="32" t="s">
        <v>104</v>
      </c>
      <c r="L494" s="32">
        <v>1</v>
      </c>
      <c r="M494" s="32">
        <v>2018</v>
      </c>
      <c r="N494" s="32" t="s">
        <v>77</v>
      </c>
      <c r="O494" s="32" t="s">
        <v>77</v>
      </c>
      <c r="P494" s="32" t="str">
        <f>_xlfn.XLOOKUP(Tabel1[[#This Row],[NLSfB]],OpnameTabel[NL-SfB],OpnameTabel[Kenmerkvraag 4],"",0,1)&amp;""</f>
        <v>Lengte [m1]</v>
      </c>
      <c r="Q494" s="33">
        <v>48</v>
      </c>
      <c r="R494" s="33" t="str">
        <f>_xlfn.XLOOKUP(Tabel1[[#This Row],[NLSfB]],OpnameTabel[NL-SfB],OpnameTabel[Kenmerkvraag 5],"",0,1)&amp;""</f>
        <v>Vorm</v>
      </c>
      <c r="S494" s="33" t="s">
        <v>77</v>
      </c>
      <c r="T494" s="33" t="str">
        <f>_xlfn.XLOOKUP(Tabel1[[#This Row],[NLSfB]],OpnameTabel[NL-SfB],OpnameTabel[Kenmerkvraag 6],"",0,1)&amp;""</f>
        <v>Montagewijze</v>
      </c>
      <c r="U494" s="33" t="s">
        <v>77</v>
      </c>
      <c r="V494" s="33" t="str">
        <f>_xlfn.XLOOKUP(Tabel1[[#This Row],[NLSfB]],OpnameTabel[NL-SfB],OpnameTabel[Kenmerkvraag 7],"",0,1)&amp;""</f>
        <v/>
      </c>
      <c r="X494" s="33" t="str">
        <f>_xlfn.XLOOKUP(Tabel1[[#This Row],[NLSfB]],OpnameTabel[NL-SfB],OpnameTabel[Kenmerkvraag 8],"",0,1)&amp;""</f>
        <v/>
      </c>
      <c r="Z494" s="33" t="str">
        <f>_xlfn.XLOOKUP(Tabel1[[#This Row],[NLSfB]],OpnameTabel[NL-SfB],OpnameTabel[Kenmerkvraag 9],"",0,1)&amp;""</f>
        <v/>
      </c>
      <c r="AB494" s="33" t="str">
        <f>_xlfn.XLOOKUP(Tabel1[[#This Row],[NLSfB]],OpnameTabel[NL-SfB],OpnameTabel[Kenmerkvraag 10],"",0,1)&amp;""</f>
        <v/>
      </c>
      <c r="AD494" s="120" t="str">
        <f>_xlfn.XLOOKUP(Tabel1[[#This Row],[NLSfB]],OpnameTabel[NL-SfB],OpnameTabel[PPO1],"",0,1)&amp;""</f>
        <v/>
      </c>
      <c r="AE494" s="112" t="str">
        <f>IF((LEN(Tabel1[[#This Row],[PPO code 1]])&lt;1),"",_xlfn.XLOOKUP(Tabel1[[#This Row],[PPO code 1]],Activiteitenoverzicht[PO - code],Activiteitenoverzicht[Jaar- freq],0))</f>
        <v/>
      </c>
      <c r="AF494" s="121"/>
      <c r="AG494" s="122" t="str">
        <f>_xlfn.XLOOKUP(Tabel1[[#This Row],[NLSfB]],OpnameTabel[NL-SfB],OpnameTabel[PPO2],"",0,1)&amp;""</f>
        <v/>
      </c>
      <c r="AH494" s="111" t="str">
        <f>IF((LEN(Tabel1[[#This Row],[PPO code 2]])&lt;1),"",_xlfn.XLOOKUP(Tabel1[[#This Row],[PPO code 2]],Activiteitenoverzicht[PO - code],Activiteitenoverzicht[Jaar- freq],0))</f>
        <v/>
      </c>
      <c r="AI494" s="121"/>
      <c r="AJ494" s="122" t="str">
        <f>_xlfn.XLOOKUP(Tabel1[[#This Row],[NLSfB]],OpnameTabel[NL-SfB],OpnameTabel[PPO3],"",0,1)&amp;""</f>
        <v/>
      </c>
      <c r="AK494" s="111" t="str">
        <f>IF((LEN(Tabel1[[#This Row],[PPO code 3]])&lt;1),"",_xlfn.XLOOKUP(Tabel1[[#This Row],[PPO code 3]],Activiteitenoverzicht[PO - code],Activiteitenoverzicht[Jaar- freq],0))</f>
        <v/>
      </c>
      <c r="AL494" s="121"/>
      <c r="AM494" s="122" t="str">
        <f>_xlfn.XLOOKUP(Tabel1[[#This Row],[NLSfB]],OpnameTabel[NL-SfB],OpnameTabel[PPO4],"",0,1)&amp;""</f>
        <v/>
      </c>
      <c r="AN494" s="111" t="str">
        <f>IF((LEN(Tabel1[[#This Row],[PPO code 4]])&lt;1),"",_xlfn.XLOOKUP(Tabel1[[#This Row],[PPO code 4]],Activiteitenoverzicht[PO - code],Activiteitenoverzicht[Jaar- freq],0))</f>
        <v/>
      </c>
      <c r="AO494" s="121"/>
      <c r="AP494" s="123">
        <f>IF(ISNUMBER(Tabel1[[#This Row],[Freq 1]]),Tabel1[[#This Row],[Freq 1]]*Tabel1[[#This Row],[Prijs 1]],0)</f>
        <v>0</v>
      </c>
      <c r="AQ494" s="124">
        <f>IF(ISNUMBER(Tabel1[[#This Row],[Freq 2]]),Tabel1[[#This Row],[Freq 2]]*Tabel1[[#This Row],[Prijs 2]],0)</f>
        <v>0</v>
      </c>
      <c r="AR494" s="124">
        <f>IF(ISNUMBER(Tabel1[[#This Row],[Freq 3]]),Tabel1[[#This Row],[Freq 3]]*Tabel1[[#This Row],[Prijs 3]],0)</f>
        <v>0</v>
      </c>
      <c r="AS494" s="124">
        <f>IF(ISNUMBER(Tabel1[[#This Row],[Freq 4]]),Tabel1[[#This Row],[Freq 4]]*Tabel1[[#This Row],[Prijs 4]],0)</f>
        <v>0</v>
      </c>
      <c r="AT494" s="125">
        <f>SUM(Tabel1[[#This Row],[Totaal 1]:[Totaal 4]])</f>
        <v>0</v>
      </c>
    </row>
    <row r="495" spans="1:46" ht="14.25" customHeight="1" x14ac:dyDescent="0.2">
      <c r="A495" s="32">
        <v>8</v>
      </c>
      <c r="B495" s="32" t="s">
        <v>1049</v>
      </c>
      <c r="C495" s="111" t="s">
        <v>1050</v>
      </c>
      <c r="D495" s="32" t="s">
        <v>70</v>
      </c>
      <c r="E495" s="32">
        <v>3869</v>
      </c>
      <c r="F495" s="32" t="s">
        <v>1072</v>
      </c>
      <c r="G495" s="32" t="s">
        <v>334</v>
      </c>
      <c r="H495" s="112" t="str">
        <f>_xlfn.XLOOKUP(Tabel1[[#This Row],[NLSfB]],OpnameTabel[NL-SfB],OpnameTabel[Omschrijving],"",0,1)</f>
        <v>Luchtzak</v>
      </c>
      <c r="I495" s="32" t="str">
        <f>_xlfn.XLOOKUP(Tabel1[[#This Row],[NLSfB]],OpnameTabel[NL-SfB],OpnameTabel[Categorie],"",0,1)</f>
        <v>Luchtbehandeling</v>
      </c>
      <c r="J495" s="32" t="s">
        <v>107</v>
      </c>
      <c r="L495" s="32">
        <v>1</v>
      </c>
      <c r="M495" s="32">
        <v>2018</v>
      </c>
      <c r="N495" s="32" t="s">
        <v>77</v>
      </c>
      <c r="O495" s="32" t="s">
        <v>77</v>
      </c>
      <c r="P495" s="32" t="str">
        <f>_xlfn.XLOOKUP(Tabel1[[#This Row],[NLSfB]],OpnameTabel[NL-SfB],OpnameTabel[Kenmerkvraag 4],"",0,1)&amp;""</f>
        <v>Lengte [m1]</v>
      </c>
      <c r="Q495" s="33">
        <v>32</v>
      </c>
      <c r="R495" s="33" t="str">
        <f>_xlfn.XLOOKUP(Tabel1[[#This Row],[NLSfB]],OpnameTabel[NL-SfB],OpnameTabel[Kenmerkvraag 5],"",0,1)&amp;""</f>
        <v>Vorm</v>
      </c>
      <c r="S495" s="33" t="s">
        <v>77</v>
      </c>
      <c r="T495" s="33" t="str">
        <f>_xlfn.XLOOKUP(Tabel1[[#This Row],[NLSfB]],OpnameTabel[NL-SfB],OpnameTabel[Kenmerkvraag 6],"",0,1)&amp;""</f>
        <v>Montagewijze</v>
      </c>
      <c r="U495" s="33" t="s">
        <v>77</v>
      </c>
      <c r="V495" s="33" t="str">
        <f>_xlfn.XLOOKUP(Tabel1[[#This Row],[NLSfB]],OpnameTabel[NL-SfB],OpnameTabel[Kenmerkvraag 7],"",0,1)&amp;""</f>
        <v/>
      </c>
      <c r="X495" s="33" t="str">
        <f>_xlfn.XLOOKUP(Tabel1[[#This Row],[NLSfB]],OpnameTabel[NL-SfB],OpnameTabel[Kenmerkvraag 8],"",0,1)&amp;""</f>
        <v/>
      </c>
      <c r="Z495" s="33" t="str">
        <f>_xlfn.XLOOKUP(Tabel1[[#This Row],[NLSfB]],OpnameTabel[NL-SfB],OpnameTabel[Kenmerkvraag 9],"",0,1)&amp;""</f>
        <v/>
      </c>
      <c r="AB495" s="33" t="str">
        <f>_xlfn.XLOOKUP(Tabel1[[#This Row],[NLSfB]],OpnameTabel[NL-SfB],OpnameTabel[Kenmerkvraag 10],"",0,1)&amp;""</f>
        <v/>
      </c>
      <c r="AD495" s="120" t="str">
        <f>_xlfn.XLOOKUP(Tabel1[[#This Row],[NLSfB]],OpnameTabel[NL-SfB],OpnameTabel[PPO1],"",0,1)&amp;""</f>
        <v/>
      </c>
      <c r="AE495" s="112" t="str">
        <f>IF((LEN(Tabel1[[#This Row],[PPO code 1]])&lt;1),"",_xlfn.XLOOKUP(Tabel1[[#This Row],[PPO code 1]],Activiteitenoverzicht[PO - code],Activiteitenoverzicht[Jaar- freq],0))</f>
        <v/>
      </c>
      <c r="AF495" s="121"/>
      <c r="AG495" s="122" t="str">
        <f>_xlfn.XLOOKUP(Tabel1[[#This Row],[NLSfB]],OpnameTabel[NL-SfB],OpnameTabel[PPO2],"",0,1)&amp;""</f>
        <v/>
      </c>
      <c r="AH495" s="111" t="str">
        <f>IF((LEN(Tabel1[[#This Row],[PPO code 2]])&lt;1),"",_xlfn.XLOOKUP(Tabel1[[#This Row],[PPO code 2]],Activiteitenoverzicht[PO - code],Activiteitenoverzicht[Jaar- freq],0))</f>
        <v/>
      </c>
      <c r="AI495" s="121"/>
      <c r="AJ495" s="122" t="str">
        <f>_xlfn.XLOOKUP(Tabel1[[#This Row],[NLSfB]],OpnameTabel[NL-SfB],OpnameTabel[PPO3],"",0,1)&amp;""</f>
        <v/>
      </c>
      <c r="AK495" s="111" t="str">
        <f>IF((LEN(Tabel1[[#This Row],[PPO code 3]])&lt;1),"",_xlfn.XLOOKUP(Tabel1[[#This Row],[PPO code 3]],Activiteitenoverzicht[PO - code],Activiteitenoverzicht[Jaar- freq],0))</f>
        <v/>
      </c>
      <c r="AL495" s="121"/>
      <c r="AM495" s="122" t="str">
        <f>_xlfn.XLOOKUP(Tabel1[[#This Row],[NLSfB]],OpnameTabel[NL-SfB],OpnameTabel[PPO4],"",0,1)&amp;""</f>
        <v/>
      </c>
      <c r="AN495" s="111" t="str">
        <f>IF((LEN(Tabel1[[#This Row],[PPO code 4]])&lt;1),"",_xlfn.XLOOKUP(Tabel1[[#This Row],[PPO code 4]],Activiteitenoverzicht[PO - code],Activiteitenoverzicht[Jaar- freq],0))</f>
        <v/>
      </c>
      <c r="AO495" s="121"/>
      <c r="AP495" s="123">
        <f>IF(ISNUMBER(Tabel1[[#This Row],[Freq 1]]),Tabel1[[#This Row],[Freq 1]]*Tabel1[[#This Row],[Prijs 1]],0)</f>
        <v>0</v>
      </c>
      <c r="AQ495" s="124">
        <f>IF(ISNUMBER(Tabel1[[#This Row],[Freq 2]]),Tabel1[[#This Row],[Freq 2]]*Tabel1[[#This Row],[Prijs 2]],0)</f>
        <v>0</v>
      </c>
      <c r="AR495" s="124">
        <f>IF(ISNUMBER(Tabel1[[#This Row],[Freq 3]]),Tabel1[[#This Row],[Freq 3]]*Tabel1[[#This Row],[Prijs 3]],0)</f>
        <v>0</v>
      </c>
      <c r="AS495" s="124">
        <f>IF(ISNUMBER(Tabel1[[#This Row],[Freq 4]]),Tabel1[[#This Row],[Freq 4]]*Tabel1[[#This Row],[Prijs 4]],0)</f>
        <v>0</v>
      </c>
      <c r="AT495" s="125">
        <f>SUM(Tabel1[[#This Row],[Totaal 1]:[Totaal 4]])</f>
        <v>0</v>
      </c>
    </row>
    <row r="496" spans="1:46" ht="14.25" customHeight="1" x14ac:dyDescent="0.2">
      <c r="A496" s="32">
        <v>8</v>
      </c>
      <c r="B496" s="32" t="s">
        <v>1049</v>
      </c>
      <c r="C496" s="111" t="s">
        <v>1050</v>
      </c>
      <c r="D496" s="32" t="s">
        <v>70</v>
      </c>
      <c r="E496" s="32">
        <v>3869</v>
      </c>
      <c r="F496" s="32" t="s">
        <v>1073</v>
      </c>
      <c r="G496" s="32" t="s">
        <v>79</v>
      </c>
      <c r="H496" s="112" t="str">
        <f>_xlfn.XLOOKUP(Tabel1[[#This Row],[NLSfB]],OpnameTabel[NL-SfB],OpnameTabel[Omschrijving],"",0,1)</f>
        <v>Elektrische boiler</v>
      </c>
      <c r="I496" s="32" t="str">
        <f>_xlfn.XLOOKUP(Tabel1[[#This Row],[NLSfB]],OpnameTabel[NL-SfB],OpnameTabel[Categorie],"",0,1)</f>
        <v>Water</v>
      </c>
      <c r="J496" s="32" t="s">
        <v>107</v>
      </c>
      <c r="L496" s="32">
        <v>1</v>
      </c>
      <c r="M496" s="32">
        <v>2007</v>
      </c>
      <c r="N496" s="32" t="s">
        <v>81</v>
      </c>
      <c r="O496" s="32" t="s">
        <v>1013</v>
      </c>
      <c r="P496" s="32" t="str">
        <f>_xlfn.XLOOKUP(Tabel1[[#This Row],[NLSfB]],OpnameTabel[NL-SfB],OpnameTabel[Kenmerkvraag 4],"",0,1)&amp;""</f>
        <v>Inhoud [L]</v>
      </c>
      <c r="Q496" s="33">
        <v>10</v>
      </c>
      <c r="R496" s="33" t="str">
        <f>_xlfn.XLOOKUP(Tabel1[[#This Row],[NLSfB]],OpnameTabel[NL-SfB],OpnameTabel[Kenmerkvraag 5],"",0,1)&amp;""</f>
        <v>Vermogen [kW]</v>
      </c>
      <c r="S496" s="33">
        <v>2.2000000000000002</v>
      </c>
      <c r="T496" s="33" t="str">
        <f>_xlfn.XLOOKUP(Tabel1[[#This Row],[NLSfB]],OpnameTabel[NL-SfB],OpnameTabel[Kenmerkvraag 6],"",0,1)&amp;""</f>
        <v/>
      </c>
      <c r="V496" s="33" t="str">
        <f>_xlfn.XLOOKUP(Tabel1[[#This Row],[NLSfB]],OpnameTabel[NL-SfB],OpnameTabel[Kenmerkvraag 7],"",0,1)&amp;""</f>
        <v/>
      </c>
      <c r="X496" s="33" t="str">
        <f>_xlfn.XLOOKUP(Tabel1[[#This Row],[NLSfB]],OpnameTabel[NL-SfB],OpnameTabel[Kenmerkvraag 8],"",0,1)&amp;""</f>
        <v/>
      </c>
      <c r="Z496" s="33" t="str">
        <f>_xlfn.XLOOKUP(Tabel1[[#This Row],[NLSfB]],OpnameTabel[NL-SfB],OpnameTabel[Kenmerkvraag 9],"",0,1)&amp;""</f>
        <v/>
      </c>
      <c r="AB496" s="33" t="str">
        <f>_xlfn.XLOOKUP(Tabel1[[#This Row],[NLSfB]],OpnameTabel[NL-SfB],OpnameTabel[Kenmerkvraag 10],"",0,1)&amp;""</f>
        <v/>
      </c>
      <c r="AD496" s="120" t="str">
        <f>_xlfn.XLOOKUP(Tabel1[[#This Row],[NLSfB]],OpnameTabel[NL-SfB],OpnameTabel[PPO1],"",0,1)&amp;""</f>
        <v>WTR030-A</v>
      </c>
      <c r="AE496" s="112">
        <f>IF((LEN(Tabel1[[#This Row],[PPO code 1]])&lt;1),"",_xlfn.XLOOKUP(Tabel1[[#This Row],[PPO code 1]],Activiteitenoverzicht[PO - code],Activiteitenoverzicht[Jaar- freq],0))</f>
        <v>1</v>
      </c>
      <c r="AF496" s="121"/>
      <c r="AG496" s="122" t="str">
        <f>_xlfn.XLOOKUP(Tabel1[[#This Row],[NLSfB]],OpnameTabel[NL-SfB],OpnameTabel[PPO2],"",0,1)&amp;""</f>
        <v/>
      </c>
      <c r="AH496" s="111" t="str">
        <f>IF((LEN(Tabel1[[#This Row],[PPO code 2]])&lt;1),"",_xlfn.XLOOKUP(Tabel1[[#This Row],[PPO code 2]],Activiteitenoverzicht[PO - code],Activiteitenoverzicht[Jaar- freq],0))</f>
        <v/>
      </c>
      <c r="AI496" s="121"/>
      <c r="AJ496" s="122" t="str">
        <f>_xlfn.XLOOKUP(Tabel1[[#This Row],[NLSfB]],OpnameTabel[NL-SfB],OpnameTabel[PPO3],"",0,1)&amp;""</f>
        <v/>
      </c>
      <c r="AK496" s="111" t="str">
        <f>IF((LEN(Tabel1[[#This Row],[PPO code 3]])&lt;1),"",_xlfn.XLOOKUP(Tabel1[[#This Row],[PPO code 3]],Activiteitenoverzicht[PO - code],Activiteitenoverzicht[Jaar- freq],0))</f>
        <v/>
      </c>
      <c r="AL496" s="121"/>
      <c r="AM496" s="122" t="str">
        <f>_xlfn.XLOOKUP(Tabel1[[#This Row],[NLSfB]],OpnameTabel[NL-SfB],OpnameTabel[PPO4],"",0,1)&amp;""</f>
        <v/>
      </c>
      <c r="AN496" s="111" t="str">
        <f>IF((LEN(Tabel1[[#This Row],[PPO code 4]])&lt;1),"",_xlfn.XLOOKUP(Tabel1[[#This Row],[PPO code 4]],Activiteitenoverzicht[PO - code],Activiteitenoverzicht[Jaar- freq],0))</f>
        <v/>
      </c>
      <c r="AO496" s="121"/>
      <c r="AP496" s="123">
        <f>IF(ISNUMBER(Tabel1[[#This Row],[Freq 1]]),Tabel1[[#This Row],[Freq 1]]*Tabel1[[#This Row],[Prijs 1]],0)</f>
        <v>0</v>
      </c>
      <c r="AQ496" s="124">
        <f>IF(ISNUMBER(Tabel1[[#This Row],[Freq 2]]),Tabel1[[#This Row],[Freq 2]]*Tabel1[[#This Row],[Prijs 2]],0)</f>
        <v>0</v>
      </c>
      <c r="AR496" s="124">
        <f>IF(ISNUMBER(Tabel1[[#This Row],[Freq 3]]),Tabel1[[#This Row],[Freq 3]]*Tabel1[[#This Row],[Prijs 3]],0)</f>
        <v>0</v>
      </c>
      <c r="AS496" s="124">
        <f>IF(ISNUMBER(Tabel1[[#This Row],[Freq 4]]),Tabel1[[#This Row],[Freq 4]]*Tabel1[[#This Row],[Prijs 4]],0)</f>
        <v>0</v>
      </c>
      <c r="AT496" s="125">
        <f>SUM(Tabel1[[#This Row],[Totaal 1]:[Totaal 4]])</f>
        <v>0</v>
      </c>
    </row>
    <row r="497" spans="1:46" ht="14.25" customHeight="1" x14ac:dyDescent="0.2">
      <c r="A497" s="32">
        <v>8</v>
      </c>
      <c r="B497" s="32" t="s">
        <v>1049</v>
      </c>
      <c r="C497" s="111" t="s">
        <v>1050</v>
      </c>
      <c r="D497" s="32" t="s">
        <v>70</v>
      </c>
      <c r="E497" s="32">
        <v>3869</v>
      </c>
      <c r="F497" s="32" t="s">
        <v>1074</v>
      </c>
      <c r="G497" s="32" t="s">
        <v>338</v>
      </c>
      <c r="H497" s="112" t="str">
        <f>_xlfn.XLOOKUP(Tabel1[[#This Row],[NLSfB]],OpnameTabel[NL-SfB],OpnameTabel[Omschrijving],"",0,1)</f>
        <v>Regelkast klimaatbeheersing (CV en luchtbehandeling)</v>
      </c>
      <c r="I497" s="32" t="str">
        <f>_xlfn.XLOOKUP(Tabel1[[#This Row],[NLSfB]],OpnameTabel[NL-SfB],OpnameTabel[Categorie],"",0,1)</f>
        <v>Meet- en regelinstallaties</v>
      </c>
      <c r="J497" s="32" t="s">
        <v>402</v>
      </c>
      <c r="K497" s="32" t="s">
        <v>339</v>
      </c>
      <c r="L497" s="32">
        <v>1</v>
      </c>
      <c r="M497" s="32">
        <v>2000</v>
      </c>
      <c r="N497" s="32" t="s">
        <v>1075</v>
      </c>
      <c r="O497" s="32" t="s">
        <v>1076</v>
      </c>
      <c r="P497" s="32" t="str">
        <f>_xlfn.XLOOKUP(Tabel1[[#This Row],[NLSfB]],OpnameTabel[NL-SfB],OpnameTabel[Kenmerkvraag 4],"",0,1)&amp;""</f>
        <v>Aantal IO's</v>
      </c>
      <c r="Q497" s="33" t="s">
        <v>1077</v>
      </c>
      <c r="R497" s="33" t="str">
        <f>_xlfn.XLOOKUP(Tabel1[[#This Row],[NLSfB]],OpnameTabel[NL-SfB],OpnameTabel[Kenmerkvraag 5],"",0,1)&amp;""</f>
        <v/>
      </c>
      <c r="T497" s="33" t="str">
        <f>_xlfn.XLOOKUP(Tabel1[[#This Row],[NLSfB]],OpnameTabel[NL-SfB],OpnameTabel[Kenmerkvraag 6],"",0,1)&amp;""</f>
        <v/>
      </c>
      <c r="V497" s="33" t="str">
        <f>_xlfn.XLOOKUP(Tabel1[[#This Row],[NLSfB]],OpnameTabel[NL-SfB],OpnameTabel[Kenmerkvraag 7],"",0,1)&amp;""</f>
        <v/>
      </c>
      <c r="X497" s="33" t="str">
        <f>_xlfn.XLOOKUP(Tabel1[[#This Row],[NLSfB]],OpnameTabel[NL-SfB],OpnameTabel[Kenmerkvraag 8],"",0,1)&amp;""</f>
        <v/>
      </c>
      <c r="Z497" s="33" t="str">
        <f>_xlfn.XLOOKUP(Tabel1[[#This Row],[NLSfB]],OpnameTabel[NL-SfB],OpnameTabel[Kenmerkvraag 9],"",0,1)&amp;""</f>
        <v/>
      </c>
      <c r="AB497" s="33" t="str">
        <f>_xlfn.XLOOKUP(Tabel1[[#This Row],[NLSfB]],OpnameTabel[NL-SfB],OpnameTabel[Kenmerkvraag 10],"",0,1)&amp;""</f>
        <v/>
      </c>
      <c r="AD497" s="120" t="str">
        <f>_xlfn.XLOOKUP(Tabel1[[#This Row],[NLSfB]],OpnameTabel[NL-SfB],OpnameTabel[PPO1],"",0,1)&amp;""</f>
        <v>RGL010-A</v>
      </c>
      <c r="AE497" s="112">
        <f>IF((LEN(Tabel1[[#This Row],[PPO code 1]])&lt;1),"",_xlfn.XLOOKUP(Tabel1[[#This Row],[PPO code 1]],Activiteitenoverzicht[PO - code],Activiteitenoverzicht[Jaar- freq],0))</f>
        <v>1</v>
      </c>
      <c r="AF497" s="121"/>
      <c r="AG497" s="122" t="str">
        <f>_xlfn.XLOOKUP(Tabel1[[#This Row],[NLSfB]],OpnameTabel[NL-SfB],OpnameTabel[PPO2],"",0,1)&amp;""</f>
        <v>VW120-A</v>
      </c>
      <c r="AH497" s="111">
        <f>IF((LEN(Tabel1[[#This Row],[PPO code 2]])&lt;1),"",_xlfn.XLOOKUP(Tabel1[[#This Row],[PPO code 2]],Activiteitenoverzicht[PO - code],Activiteitenoverzicht[Jaar- freq],0))</f>
        <v>2</v>
      </c>
      <c r="AI497" s="121"/>
      <c r="AJ497" s="122" t="str">
        <f>_xlfn.XLOOKUP(Tabel1[[#This Row],[NLSfB]],OpnameTabel[NL-SfB],OpnameTabel[PPO3],"",0,1)&amp;""</f>
        <v/>
      </c>
      <c r="AK497" s="111" t="str">
        <f>IF((LEN(Tabel1[[#This Row],[PPO code 3]])&lt;1),"",_xlfn.XLOOKUP(Tabel1[[#This Row],[PPO code 3]],Activiteitenoverzicht[PO - code],Activiteitenoverzicht[Jaar- freq],0))</f>
        <v/>
      </c>
      <c r="AL497" s="121"/>
      <c r="AM497" s="122" t="str">
        <f>_xlfn.XLOOKUP(Tabel1[[#This Row],[NLSfB]],OpnameTabel[NL-SfB],OpnameTabel[PPO4],"",0,1)&amp;""</f>
        <v/>
      </c>
      <c r="AN497" s="111" t="str">
        <f>IF((LEN(Tabel1[[#This Row],[PPO code 4]])&lt;1),"",_xlfn.XLOOKUP(Tabel1[[#This Row],[PPO code 4]],Activiteitenoverzicht[PO - code],Activiteitenoverzicht[Jaar- freq],0))</f>
        <v/>
      </c>
      <c r="AO497" s="121"/>
      <c r="AP497" s="123">
        <f>IF(ISNUMBER(Tabel1[[#This Row],[Freq 1]]),Tabel1[[#This Row],[Freq 1]]*Tabel1[[#This Row],[Prijs 1]],0)</f>
        <v>0</v>
      </c>
      <c r="AQ497" s="124">
        <f>IF(ISNUMBER(Tabel1[[#This Row],[Freq 2]]),Tabel1[[#This Row],[Freq 2]]*Tabel1[[#This Row],[Prijs 2]],0)</f>
        <v>0</v>
      </c>
      <c r="AR497" s="124">
        <f>IF(ISNUMBER(Tabel1[[#This Row],[Freq 3]]),Tabel1[[#This Row],[Freq 3]]*Tabel1[[#This Row],[Prijs 3]],0)</f>
        <v>0</v>
      </c>
      <c r="AS497" s="124">
        <f>IF(ISNUMBER(Tabel1[[#This Row],[Freq 4]]),Tabel1[[#This Row],[Freq 4]]*Tabel1[[#This Row],[Prijs 4]],0)</f>
        <v>0</v>
      </c>
      <c r="AT497" s="125">
        <f>SUM(Tabel1[[#This Row],[Totaal 1]:[Totaal 4]])</f>
        <v>0</v>
      </c>
    </row>
    <row r="498" spans="1:46" ht="14.25" customHeight="1" x14ac:dyDescent="0.2">
      <c r="A498" s="32">
        <v>8</v>
      </c>
      <c r="B498" s="32" t="s">
        <v>1049</v>
      </c>
      <c r="C498" s="111" t="s">
        <v>1050</v>
      </c>
      <c r="D498" s="32" t="s">
        <v>70</v>
      </c>
      <c r="E498" s="32">
        <v>3869</v>
      </c>
      <c r="F498" s="32" t="s">
        <v>1078</v>
      </c>
      <c r="G498" s="32" t="s">
        <v>338</v>
      </c>
      <c r="H498" s="112" t="str">
        <f>_xlfn.XLOOKUP(Tabel1[[#This Row],[NLSfB]],OpnameTabel[NL-SfB],OpnameTabel[Omschrijving],"",0,1)</f>
        <v>Regelkast klimaatbeheersing (CV en luchtbehandeling)</v>
      </c>
      <c r="I498" s="32" t="str">
        <f>_xlfn.XLOOKUP(Tabel1[[#This Row],[NLSfB]],OpnameTabel[NL-SfB],OpnameTabel[Categorie],"",0,1)</f>
        <v>Meet- en regelinstallaties</v>
      </c>
      <c r="J498" s="32" t="s">
        <v>107</v>
      </c>
      <c r="L498" s="32">
        <v>1</v>
      </c>
      <c r="M498" s="32">
        <v>2012</v>
      </c>
      <c r="N498" s="32" t="s">
        <v>1079</v>
      </c>
      <c r="O498" s="32" t="s">
        <v>77</v>
      </c>
      <c r="P498" s="32" t="str">
        <f>_xlfn.XLOOKUP(Tabel1[[#This Row],[NLSfB]],OpnameTabel[NL-SfB],OpnameTabel[Kenmerkvraag 4],"",0,1)&amp;""</f>
        <v>Aantal IO's</v>
      </c>
      <c r="Q498" s="33" t="s">
        <v>77</v>
      </c>
      <c r="R498" s="33" t="str">
        <f>_xlfn.XLOOKUP(Tabel1[[#This Row],[NLSfB]],OpnameTabel[NL-SfB],OpnameTabel[Kenmerkvraag 5],"",0,1)&amp;""</f>
        <v/>
      </c>
      <c r="T498" s="33" t="str">
        <f>_xlfn.XLOOKUP(Tabel1[[#This Row],[NLSfB]],OpnameTabel[NL-SfB],OpnameTabel[Kenmerkvraag 6],"",0,1)&amp;""</f>
        <v/>
      </c>
      <c r="V498" s="33" t="str">
        <f>_xlfn.XLOOKUP(Tabel1[[#This Row],[NLSfB]],OpnameTabel[NL-SfB],OpnameTabel[Kenmerkvraag 7],"",0,1)&amp;""</f>
        <v/>
      </c>
      <c r="X498" s="33" t="str">
        <f>_xlfn.XLOOKUP(Tabel1[[#This Row],[NLSfB]],OpnameTabel[NL-SfB],OpnameTabel[Kenmerkvraag 8],"",0,1)&amp;""</f>
        <v/>
      </c>
      <c r="Z498" s="33" t="str">
        <f>_xlfn.XLOOKUP(Tabel1[[#This Row],[NLSfB]],OpnameTabel[NL-SfB],OpnameTabel[Kenmerkvraag 9],"",0,1)&amp;""</f>
        <v/>
      </c>
      <c r="AB498" s="33" t="str">
        <f>_xlfn.XLOOKUP(Tabel1[[#This Row],[NLSfB]],OpnameTabel[NL-SfB],OpnameTabel[Kenmerkvraag 10],"",0,1)&amp;""</f>
        <v/>
      </c>
      <c r="AD498" s="120" t="str">
        <f>_xlfn.XLOOKUP(Tabel1[[#This Row],[NLSfB]],OpnameTabel[NL-SfB],OpnameTabel[PPO1],"",0,1)&amp;""</f>
        <v>RGL010-A</v>
      </c>
      <c r="AE498" s="112">
        <f>IF((LEN(Tabel1[[#This Row],[PPO code 1]])&lt;1),"",_xlfn.XLOOKUP(Tabel1[[#This Row],[PPO code 1]],Activiteitenoverzicht[PO - code],Activiteitenoverzicht[Jaar- freq],0))</f>
        <v>1</v>
      </c>
      <c r="AF498" s="121"/>
      <c r="AG498" s="122" t="str">
        <f>_xlfn.XLOOKUP(Tabel1[[#This Row],[NLSfB]],OpnameTabel[NL-SfB],OpnameTabel[PPO2],"",0,1)&amp;""</f>
        <v>VW120-A</v>
      </c>
      <c r="AH498" s="111">
        <f>IF((LEN(Tabel1[[#This Row],[PPO code 2]])&lt;1),"",_xlfn.XLOOKUP(Tabel1[[#This Row],[PPO code 2]],Activiteitenoverzicht[PO - code],Activiteitenoverzicht[Jaar- freq],0))</f>
        <v>2</v>
      </c>
      <c r="AI498" s="121"/>
      <c r="AJ498" s="122" t="str">
        <f>_xlfn.XLOOKUP(Tabel1[[#This Row],[NLSfB]],OpnameTabel[NL-SfB],OpnameTabel[PPO3],"",0,1)&amp;""</f>
        <v/>
      </c>
      <c r="AK498" s="111" t="str">
        <f>IF((LEN(Tabel1[[#This Row],[PPO code 3]])&lt;1),"",_xlfn.XLOOKUP(Tabel1[[#This Row],[PPO code 3]],Activiteitenoverzicht[PO - code],Activiteitenoverzicht[Jaar- freq],0))</f>
        <v/>
      </c>
      <c r="AL498" s="121"/>
      <c r="AM498" s="122" t="str">
        <f>_xlfn.XLOOKUP(Tabel1[[#This Row],[NLSfB]],OpnameTabel[NL-SfB],OpnameTabel[PPO4],"",0,1)&amp;""</f>
        <v/>
      </c>
      <c r="AN498" s="111" t="str">
        <f>IF((LEN(Tabel1[[#This Row],[PPO code 4]])&lt;1),"",_xlfn.XLOOKUP(Tabel1[[#This Row],[PPO code 4]],Activiteitenoverzicht[PO - code],Activiteitenoverzicht[Jaar- freq],0))</f>
        <v/>
      </c>
      <c r="AO498" s="121"/>
      <c r="AP498" s="123">
        <f>IF(ISNUMBER(Tabel1[[#This Row],[Freq 1]]),Tabel1[[#This Row],[Freq 1]]*Tabel1[[#This Row],[Prijs 1]],0)</f>
        <v>0</v>
      </c>
      <c r="AQ498" s="124">
        <f>IF(ISNUMBER(Tabel1[[#This Row],[Freq 2]]),Tabel1[[#This Row],[Freq 2]]*Tabel1[[#This Row],[Prijs 2]],0)</f>
        <v>0</v>
      </c>
      <c r="AR498" s="124">
        <f>IF(ISNUMBER(Tabel1[[#This Row],[Freq 3]]),Tabel1[[#This Row],[Freq 3]]*Tabel1[[#This Row],[Prijs 3]],0)</f>
        <v>0</v>
      </c>
      <c r="AS498" s="124">
        <f>IF(ISNUMBER(Tabel1[[#This Row],[Freq 4]]),Tabel1[[#This Row],[Freq 4]]*Tabel1[[#This Row],[Prijs 4]],0)</f>
        <v>0</v>
      </c>
      <c r="AT498" s="125">
        <f>SUM(Tabel1[[#This Row],[Totaal 1]:[Totaal 4]])</f>
        <v>0</v>
      </c>
    </row>
    <row r="499" spans="1:46" ht="14.25" customHeight="1" x14ac:dyDescent="0.2">
      <c r="A499" s="32">
        <v>8</v>
      </c>
      <c r="B499" s="32" t="s">
        <v>1049</v>
      </c>
      <c r="C499" s="111" t="s">
        <v>1050</v>
      </c>
      <c r="D499" s="32" t="s">
        <v>70</v>
      </c>
      <c r="E499" s="32">
        <v>3869</v>
      </c>
      <c r="F499" s="32" t="s">
        <v>1080</v>
      </c>
      <c r="G499" s="32" t="s">
        <v>351</v>
      </c>
      <c r="H499" s="112" t="str">
        <f>_xlfn.XLOOKUP(Tabel1[[#This Row],[NLSfB]],OpnameTabel[NL-SfB],OpnameTabel[Omschrijving],"",0,1)</f>
        <v>Brandslanghaspel</v>
      </c>
      <c r="I499" s="32" t="str">
        <f>_xlfn.XLOOKUP(Tabel1[[#This Row],[NLSfB]],OpnameTabel[NL-SfB],OpnameTabel[Categorie],"",0,1)</f>
        <v>Werktuigkundige brandveiligheid</v>
      </c>
      <c r="J499" s="32" t="s">
        <v>1054</v>
      </c>
      <c r="L499" s="32">
        <v>6</v>
      </c>
      <c r="M499" s="32">
        <v>2001</v>
      </c>
      <c r="N499" s="32" t="s">
        <v>1081</v>
      </c>
      <c r="O499" s="32" t="s">
        <v>77</v>
      </c>
      <c r="P499" s="32" t="str">
        <f>_xlfn.XLOOKUP(Tabel1[[#This Row],[NLSfB]],OpnameTabel[NL-SfB],OpnameTabel[Kenmerkvraag 4],"",0,1)&amp;""</f>
        <v>Lengte slang [m1]</v>
      </c>
      <c r="Q499" s="33">
        <v>30</v>
      </c>
      <c r="R499" s="33" t="str">
        <f>_xlfn.XLOOKUP(Tabel1[[#This Row],[NLSfB]],OpnameTabel[NL-SfB],OpnameTabel[Kenmerkvraag 5],"",0,1)&amp;""</f>
        <v/>
      </c>
      <c r="T499" s="33" t="str">
        <f>_xlfn.XLOOKUP(Tabel1[[#This Row],[NLSfB]],OpnameTabel[NL-SfB],OpnameTabel[Kenmerkvraag 6],"",0,1)&amp;""</f>
        <v/>
      </c>
      <c r="V499" s="33" t="str">
        <f>_xlfn.XLOOKUP(Tabel1[[#This Row],[NLSfB]],OpnameTabel[NL-SfB],OpnameTabel[Kenmerkvraag 7],"",0,1)&amp;""</f>
        <v/>
      </c>
      <c r="X499" s="33" t="str">
        <f>_xlfn.XLOOKUP(Tabel1[[#This Row],[NLSfB]],OpnameTabel[NL-SfB],OpnameTabel[Kenmerkvraag 8],"",0,1)&amp;""</f>
        <v/>
      </c>
      <c r="Z499" s="33" t="str">
        <f>_xlfn.XLOOKUP(Tabel1[[#This Row],[NLSfB]],OpnameTabel[NL-SfB],OpnameTabel[Kenmerkvraag 9],"",0,1)&amp;""</f>
        <v/>
      </c>
      <c r="AB499" s="33" t="str">
        <f>_xlfn.XLOOKUP(Tabel1[[#This Row],[NLSfB]],OpnameTabel[NL-SfB],OpnameTabel[Kenmerkvraag 10],"",0,1)&amp;""</f>
        <v/>
      </c>
      <c r="AD499" s="120" t="str">
        <f>_xlfn.XLOOKUP(Tabel1[[#This Row],[NLSfB]],OpnameTabel[NL-SfB],OpnameTabel[PPO1],"",0,1)&amp;""</f>
        <v>BRND010-A</v>
      </c>
      <c r="AE499" s="112">
        <f>IF((LEN(Tabel1[[#This Row],[PPO code 1]])&lt;1),"",_xlfn.XLOOKUP(Tabel1[[#This Row],[PPO code 1]],Activiteitenoverzicht[PO - code],Activiteitenoverzicht[Jaar- freq],0))</f>
        <v>1</v>
      </c>
      <c r="AF499" s="121"/>
      <c r="AG499" s="122" t="str">
        <f>_xlfn.XLOOKUP(Tabel1[[#This Row],[NLSfB]],OpnameTabel[NL-SfB],OpnameTabel[PPO2],"",0,1)&amp;""</f>
        <v>BRND010-K</v>
      </c>
      <c r="AH499" s="111">
        <f>IF((LEN(Tabel1[[#This Row],[PPO code 2]])&lt;1),"",_xlfn.XLOOKUP(Tabel1[[#This Row],[PPO code 2]],Activiteitenoverzicht[PO - code],Activiteitenoverzicht[Jaar- freq],0))</f>
        <v>0.2</v>
      </c>
      <c r="AI499" s="121"/>
      <c r="AJ499" s="122" t="str">
        <f>_xlfn.XLOOKUP(Tabel1[[#This Row],[NLSfB]],OpnameTabel[NL-SfB],OpnameTabel[PPO3],"",0,1)&amp;""</f>
        <v/>
      </c>
      <c r="AK499" s="111" t="str">
        <f>IF((LEN(Tabel1[[#This Row],[PPO code 3]])&lt;1),"",_xlfn.XLOOKUP(Tabel1[[#This Row],[PPO code 3]],Activiteitenoverzicht[PO - code],Activiteitenoverzicht[Jaar- freq],0))</f>
        <v/>
      </c>
      <c r="AL499" s="121"/>
      <c r="AM499" s="122" t="str">
        <f>_xlfn.XLOOKUP(Tabel1[[#This Row],[NLSfB]],OpnameTabel[NL-SfB],OpnameTabel[PPO4],"",0,1)&amp;""</f>
        <v/>
      </c>
      <c r="AN499" s="111" t="str">
        <f>IF((LEN(Tabel1[[#This Row],[PPO code 4]])&lt;1),"",_xlfn.XLOOKUP(Tabel1[[#This Row],[PPO code 4]],Activiteitenoverzicht[PO - code],Activiteitenoverzicht[Jaar- freq],0))</f>
        <v/>
      </c>
      <c r="AO499" s="121"/>
      <c r="AP499" s="123">
        <f>IF(ISNUMBER(Tabel1[[#This Row],[Freq 1]]),Tabel1[[#This Row],[Freq 1]]*Tabel1[[#This Row],[Prijs 1]],0)</f>
        <v>0</v>
      </c>
      <c r="AQ499" s="124">
        <f>IF(ISNUMBER(Tabel1[[#This Row],[Freq 2]]),Tabel1[[#This Row],[Freq 2]]*Tabel1[[#This Row],[Prijs 2]],0)</f>
        <v>0</v>
      </c>
      <c r="AR499" s="124">
        <f>IF(ISNUMBER(Tabel1[[#This Row],[Freq 3]]),Tabel1[[#This Row],[Freq 3]]*Tabel1[[#This Row],[Prijs 3]],0)</f>
        <v>0</v>
      </c>
      <c r="AS499" s="124">
        <f>IF(ISNUMBER(Tabel1[[#This Row],[Freq 4]]),Tabel1[[#This Row],[Freq 4]]*Tabel1[[#This Row],[Prijs 4]],0)</f>
        <v>0</v>
      </c>
      <c r="AT499" s="125">
        <f>SUM(Tabel1[[#This Row],[Totaal 1]:[Totaal 4]])</f>
        <v>0</v>
      </c>
    </row>
    <row r="500" spans="1:46" ht="14.25" customHeight="1" x14ac:dyDescent="0.2">
      <c r="A500" s="32">
        <v>8</v>
      </c>
      <c r="B500" s="32" t="s">
        <v>1049</v>
      </c>
      <c r="C500" s="111" t="s">
        <v>1050</v>
      </c>
      <c r="D500" s="32" t="s">
        <v>70</v>
      </c>
      <c r="E500" s="32">
        <v>3869</v>
      </c>
      <c r="F500" s="32" t="s">
        <v>1082</v>
      </c>
      <c r="G500" s="32" t="s">
        <v>351</v>
      </c>
      <c r="H500" s="112" t="str">
        <f>_xlfn.XLOOKUP(Tabel1[[#This Row],[NLSfB]],OpnameTabel[NL-SfB],OpnameTabel[Omschrijving],"",0,1)</f>
        <v>Brandslanghaspel</v>
      </c>
      <c r="I500" s="32" t="str">
        <f>_xlfn.XLOOKUP(Tabel1[[#This Row],[NLSfB]],OpnameTabel[NL-SfB],OpnameTabel[Categorie],"",0,1)</f>
        <v>Werktuigkundige brandveiligheid</v>
      </c>
      <c r="J500" s="32" t="s">
        <v>796</v>
      </c>
      <c r="L500" s="32">
        <v>1</v>
      </c>
      <c r="M500" s="32">
        <v>1995</v>
      </c>
      <c r="N500" s="32" t="s">
        <v>385</v>
      </c>
      <c r="O500" s="32" t="s">
        <v>77</v>
      </c>
      <c r="P500" s="32" t="str">
        <f>_xlfn.XLOOKUP(Tabel1[[#This Row],[NLSfB]],OpnameTabel[NL-SfB],OpnameTabel[Kenmerkvraag 4],"",0,1)&amp;""</f>
        <v>Lengte slang [m1]</v>
      </c>
      <c r="Q500" s="33">
        <v>30</v>
      </c>
      <c r="R500" s="33" t="str">
        <f>_xlfn.XLOOKUP(Tabel1[[#This Row],[NLSfB]],OpnameTabel[NL-SfB],OpnameTabel[Kenmerkvraag 5],"",0,1)&amp;""</f>
        <v/>
      </c>
      <c r="T500" s="33" t="str">
        <f>_xlfn.XLOOKUP(Tabel1[[#This Row],[NLSfB]],OpnameTabel[NL-SfB],OpnameTabel[Kenmerkvraag 6],"",0,1)&amp;""</f>
        <v/>
      </c>
      <c r="V500" s="33" t="str">
        <f>_xlfn.XLOOKUP(Tabel1[[#This Row],[NLSfB]],OpnameTabel[NL-SfB],OpnameTabel[Kenmerkvraag 7],"",0,1)&amp;""</f>
        <v/>
      </c>
      <c r="X500" s="33" t="str">
        <f>_xlfn.XLOOKUP(Tabel1[[#This Row],[NLSfB]],OpnameTabel[NL-SfB],OpnameTabel[Kenmerkvraag 8],"",0,1)&amp;""</f>
        <v/>
      </c>
      <c r="Z500" s="33" t="str">
        <f>_xlfn.XLOOKUP(Tabel1[[#This Row],[NLSfB]],OpnameTabel[NL-SfB],OpnameTabel[Kenmerkvraag 9],"",0,1)&amp;""</f>
        <v/>
      </c>
      <c r="AB500" s="33" t="str">
        <f>_xlfn.XLOOKUP(Tabel1[[#This Row],[NLSfB]],OpnameTabel[NL-SfB],OpnameTabel[Kenmerkvraag 10],"",0,1)&amp;""</f>
        <v/>
      </c>
      <c r="AD500" s="120" t="str">
        <f>_xlfn.XLOOKUP(Tabel1[[#This Row],[NLSfB]],OpnameTabel[NL-SfB],OpnameTabel[PPO1],"",0,1)&amp;""</f>
        <v>BRND010-A</v>
      </c>
      <c r="AE500" s="112">
        <f>IF((LEN(Tabel1[[#This Row],[PPO code 1]])&lt;1),"",_xlfn.XLOOKUP(Tabel1[[#This Row],[PPO code 1]],Activiteitenoverzicht[PO - code],Activiteitenoverzicht[Jaar- freq],0))</f>
        <v>1</v>
      </c>
      <c r="AF500" s="121"/>
      <c r="AG500" s="122" t="str">
        <f>_xlfn.XLOOKUP(Tabel1[[#This Row],[NLSfB]],OpnameTabel[NL-SfB],OpnameTabel[PPO2],"",0,1)&amp;""</f>
        <v>BRND010-K</v>
      </c>
      <c r="AH500" s="111">
        <f>IF((LEN(Tabel1[[#This Row],[PPO code 2]])&lt;1),"",_xlfn.XLOOKUP(Tabel1[[#This Row],[PPO code 2]],Activiteitenoverzicht[PO - code],Activiteitenoverzicht[Jaar- freq],0))</f>
        <v>0.2</v>
      </c>
      <c r="AI500" s="121"/>
      <c r="AJ500" s="122" t="str">
        <f>_xlfn.XLOOKUP(Tabel1[[#This Row],[NLSfB]],OpnameTabel[NL-SfB],OpnameTabel[PPO3],"",0,1)&amp;""</f>
        <v/>
      </c>
      <c r="AK500" s="111" t="str">
        <f>IF((LEN(Tabel1[[#This Row],[PPO code 3]])&lt;1),"",_xlfn.XLOOKUP(Tabel1[[#This Row],[PPO code 3]],Activiteitenoverzicht[PO - code],Activiteitenoverzicht[Jaar- freq],0))</f>
        <v/>
      </c>
      <c r="AL500" s="121"/>
      <c r="AM500" s="122" t="str">
        <f>_xlfn.XLOOKUP(Tabel1[[#This Row],[NLSfB]],OpnameTabel[NL-SfB],OpnameTabel[PPO4],"",0,1)&amp;""</f>
        <v/>
      </c>
      <c r="AN500" s="111" t="str">
        <f>IF((LEN(Tabel1[[#This Row],[PPO code 4]])&lt;1),"",_xlfn.XLOOKUP(Tabel1[[#This Row],[PPO code 4]],Activiteitenoverzicht[PO - code],Activiteitenoverzicht[Jaar- freq],0))</f>
        <v/>
      </c>
      <c r="AO500" s="121"/>
      <c r="AP500" s="123">
        <f>IF(ISNUMBER(Tabel1[[#This Row],[Freq 1]]),Tabel1[[#This Row],[Freq 1]]*Tabel1[[#This Row],[Prijs 1]],0)</f>
        <v>0</v>
      </c>
      <c r="AQ500" s="124">
        <f>IF(ISNUMBER(Tabel1[[#This Row],[Freq 2]]),Tabel1[[#This Row],[Freq 2]]*Tabel1[[#This Row],[Prijs 2]],0)</f>
        <v>0</v>
      </c>
      <c r="AR500" s="124">
        <f>IF(ISNUMBER(Tabel1[[#This Row],[Freq 3]]),Tabel1[[#This Row],[Freq 3]]*Tabel1[[#This Row],[Prijs 3]],0)</f>
        <v>0</v>
      </c>
      <c r="AS500" s="124">
        <f>IF(ISNUMBER(Tabel1[[#This Row],[Freq 4]]),Tabel1[[#This Row],[Freq 4]]*Tabel1[[#This Row],[Prijs 4]],0)</f>
        <v>0</v>
      </c>
      <c r="AT500" s="125">
        <f>SUM(Tabel1[[#This Row],[Totaal 1]:[Totaal 4]])</f>
        <v>0</v>
      </c>
    </row>
    <row r="501" spans="1:46" ht="14.25" customHeight="1" x14ac:dyDescent="0.2">
      <c r="A501" s="32">
        <v>8</v>
      </c>
      <c r="B501" s="32" t="s">
        <v>1049</v>
      </c>
      <c r="C501" s="111" t="s">
        <v>1050</v>
      </c>
      <c r="D501" s="32" t="s">
        <v>70</v>
      </c>
      <c r="E501" s="32">
        <v>3869</v>
      </c>
      <c r="F501" s="32" t="s">
        <v>1083</v>
      </c>
      <c r="G501" s="32" t="s">
        <v>351</v>
      </c>
      <c r="H501" s="112" t="str">
        <f>_xlfn.XLOOKUP(Tabel1[[#This Row],[NLSfB]],OpnameTabel[NL-SfB],OpnameTabel[Omschrijving],"",0,1)</f>
        <v>Brandslanghaspel</v>
      </c>
      <c r="I501" s="32" t="str">
        <f>_xlfn.XLOOKUP(Tabel1[[#This Row],[NLSfB]],OpnameTabel[NL-SfB],OpnameTabel[Categorie],"",0,1)</f>
        <v>Werktuigkundige brandveiligheid</v>
      </c>
      <c r="J501" s="32" t="s">
        <v>796</v>
      </c>
      <c r="L501" s="32">
        <v>1</v>
      </c>
      <c r="M501" s="32">
        <v>2001</v>
      </c>
      <c r="N501" s="32" t="s">
        <v>1084</v>
      </c>
      <c r="O501" s="32" t="s">
        <v>77</v>
      </c>
      <c r="P501" s="32" t="str">
        <f>_xlfn.XLOOKUP(Tabel1[[#This Row],[NLSfB]],OpnameTabel[NL-SfB],OpnameTabel[Kenmerkvraag 4],"",0,1)&amp;""</f>
        <v>Lengte slang [m1]</v>
      </c>
      <c r="Q501" s="33">
        <v>30</v>
      </c>
      <c r="R501" s="33" t="str">
        <f>_xlfn.XLOOKUP(Tabel1[[#This Row],[NLSfB]],OpnameTabel[NL-SfB],OpnameTabel[Kenmerkvraag 5],"",0,1)&amp;""</f>
        <v/>
      </c>
      <c r="T501" s="33" t="str">
        <f>_xlfn.XLOOKUP(Tabel1[[#This Row],[NLSfB]],OpnameTabel[NL-SfB],OpnameTabel[Kenmerkvraag 6],"",0,1)&amp;""</f>
        <v/>
      </c>
      <c r="V501" s="33" t="str">
        <f>_xlfn.XLOOKUP(Tabel1[[#This Row],[NLSfB]],OpnameTabel[NL-SfB],OpnameTabel[Kenmerkvraag 7],"",0,1)&amp;""</f>
        <v/>
      </c>
      <c r="X501" s="33" t="str">
        <f>_xlfn.XLOOKUP(Tabel1[[#This Row],[NLSfB]],OpnameTabel[NL-SfB],OpnameTabel[Kenmerkvraag 8],"",0,1)&amp;""</f>
        <v/>
      </c>
      <c r="Z501" s="33" t="str">
        <f>_xlfn.XLOOKUP(Tabel1[[#This Row],[NLSfB]],OpnameTabel[NL-SfB],OpnameTabel[Kenmerkvraag 9],"",0,1)&amp;""</f>
        <v/>
      </c>
      <c r="AB501" s="33" t="str">
        <f>_xlfn.XLOOKUP(Tabel1[[#This Row],[NLSfB]],OpnameTabel[NL-SfB],OpnameTabel[Kenmerkvraag 10],"",0,1)&amp;""</f>
        <v/>
      </c>
      <c r="AD501" s="120" t="str">
        <f>_xlfn.XLOOKUP(Tabel1[[#This Row],[NLSfB]],OpnameTabel[NL-SfB],OpnameTabel[PPO1],"",0,1)&amp;""</f>
        <v>BRND010-A</v>
      </c>
      <c r="AE501" s="112">
        <f>IF((LEN(Tabel1[[#This Row],[PPO code 1]])&lt;1),"",_xlfn.XLOOKUP(Tabel1[[#This Row],[PPO code 1]],Activiteitenoverzicht[PO - code],Activiteitenoverzicht[Jaar- freq],0))</f>
        <v>1</v>
      </c>
      <c r="AF501" s="121"/>
      <c r="AG501" s="122" t="str">
        <f>_xlfn.XLOOKUP(Tabel1[[#This Row],[NLSfB]],OpnameTabel[NL-SfB],OpnameTabel[PPO2],"",0,1)&amp;""</f>
        <v>BRND010-K</v>
      </c>
      <c r="AH501" s="111">
        <f>IF((LEN(Tabel1[[#This Row],[PPO code 2]])&lt;1),"",_xlfn.XLOOKUP(Tabel1[[#This Row],[PPO code 2]],Activiteitenoverzicht[PO - code],Activiteitenoverzicht[Jaar- freq],0))</f>
        <v>0.2</v>
      </c>
      <c r="AI501" s="121"/>
      <c r="AJ501" s="122" t="str">
        <f>_xlfn.XLOOKUP(Tabel1[[#This Row],[NLSfB]],OpnameTabel[NL-SfB],OpnameTabel[PPO3],"",0,1)&amp;""</f>
        <v/>
      </c>
      <c r="AK501" s="111" t="str">
        <f>IF((LEN(Tabel1[[#This Row],[PPO code 3]])&lt;1),"",_xlfn.XLOOKUP(Tabel1[[#This Row],[PPO code 3]],Activiteitenoverzicht[PO - code],Activiteitenoverzicht[Jaar- freq],0))</f>
        <v/>
      </c>
      <c r="AL501" s="121"/>
      <c r="AM501" s="122" t="str">
        <f>_xlfn.XLOOKUP(Tabel1[[#This Row],[NLSfB]],OpnameTabel[NL-SfB],OpnameTabel[PPO4],"",0,1)&amp;""</f>
        <v/>
      </c>
      <c r="AN501" s="111" t="str">
        <f>IF((LEN(Tabel1[[#This Row],[PPO code 4]])&lt;1),"",_xlfn.XLOOKUP(Tabel1[[#This Row],[PPO code 4]],Activiteitenoverzicht[PO - code],Activiteitenoverzicht[Jaar- freq],0))</f>
        <v/>
      </c>
      <c r="AO501" s="121"/>
      <c r="AP501" s="123">
        <f>IF(ISNUMBER(Tabel1[[#This Row],[Freq 1]]),Tabel1[[#This Row],[Freq 1]]*Tabel1[[#This Row],[Prijs 1]],0)</f>
        <v>0</v>
      </c>
      <c r="AQ501" s="124">
        <f>IF(ISNUMBER(Tabel1[[#This Row],[Freq 2]]),Tabel1[[#This Row],[Freq 2]]*Tabel1[[#This Row],[Prijs 2]],0)</f>
        <v>0</v>
      </c>
      <c r="AR501" s="124">
        <f>IF(ISNUMBER(Tabel1[[#This Row],[Freq 3]]),Tabel1[[#This Row],[Freq 3]]*Tabel1[[#This Row],[Prijs 3]],0)</f>
        <v>0</v>
      </c>
      <c r="AS501" s="124">
        <f>IF(ISNUMBER(Tabel1[[#This Row],[Freq 4]]),Tabel1[[#This Row],[Freq 4]]*Tabel1[[#This Row],[Prijs 4]],0)</f>
        <v>0</v>
      </c>
      <c r="AT501" s="125">
        <f>SUM(Tabel1[[#This Row],[Totaal 1]:[Totaal 4]])</f>
        <v>0</v>
      </c>
    </row>
    <row r="502" spans="1:46" ht="14.25" customHeight="1" x14ac:dyDescent="0.2">
      <c r="A502" s="32">
        <v>8</v>
      </c>
      <c r="B502" s="32" t="s">
        <v>1049</v>
      </c>
      <c r="C502" s="111" t="s">
        <v>1050</v>
      </c>
      <c r="D502" s="32" t="s">
        <v>70</v>
      </c>
      <c r="E502" s="32">
        <v>3869</v>
      </c>
      <c r="F502" s="32" t="s">
        <v>1085</v>
      </c>
      <c r="G502" s="32" t="s">
        <v>351</v>
      </c>
      <c r="H502" s="112" t="str">
        <f>_xlfn.XLOOKUP(Tabel1[[#This Row],[NLSfB]],OpnameTabel[NL-SfB],OpnameTabel[Omschrijving],"",0,1)</f>
        <v>Brandslanghaspel</v>
      </c>
      <c r="I502" s="32" t="str">
        <f>_xlfn.XLOOKUP(Tabel1[[#This Row],[NLSfB]],OpnameTabel[NL-SfB],OpnameTabel[Categorie],"",0,1)</f>
        <v>Werktuigkundige brandveiligheid</v>
      </c>
      <c r="J502" s="32" t="s">
        <v>796</v>
      </c>
      <c r="L502" s="32">
        <v>1</v>
      </c>
      <c r="M502" s="32">
        <v>2001</v>
      </c>
      <c r="N502" s="32" t="s">
        <v>85</v>
      </c>
      <c r="O502" s="32" t="s">
        <v>77</v>
      </c>
      <c r="P502" s="32" t="str">
        <f>_xlfn.XLOOKUP(Tabel1[[#This Row],[NLSfB]],OpnameTabel[NL-SfB],OpnameTabel[Kenmerkvraag 4],"",0,1)&amp;""</f>
        <v>Lengte slang [m1]</v>
      </c>
      <c r="Q502" s="33">
        <v>30</v>
      </c>
      <c r="R502" s="33" t="str">
        <f>_xlfn.XLOOKUP(Tabel1[[#This Row],[NLSfB]],OpnameTabel[NL-SfB],OpnameTabel[Kenmerkvraag 5],"",0,1)&amp;""</f>
        <v/>
      </c>
      <c r="T502" s="33" t="str">
        <f>_xlfn.XLOOKUP(Tabel1[[#This Row],[NLSfB]],OpnameTabel[NL-SfB],OpnameTabel[Kenmerkvraag 6],"",0,1)&amp;""</f>
        <v/>
      </c>
      <c r="V502" s="33" t="str">
        <f>_xlfn.XLOOKUP(Tabel1[[#This Row],[NLSfB]],OpnameTabel[NL-SfB],OpnameTabel[Kenmerkvraag 7],"",0,1)&amp;""</f>
        <v/>
      </c>
      <c r="X502" s="33" t="str">
        <f>_xlfn.XLOOKUP(Tabel1[[#This Row],[NLSfB]],OpnameTabel[NL-SfB],OpnameTabel[Kenmerkvraag 8],"",0,1)&amp;""</f>
        <v/>
      </c>
      <c r="Z502" s="33" t="str">
        <f>_xlfn.XLOOKUP(Tabel1[[#This Row],[NLSfB]],OpnameTabel[NL-SfB],OpnameTabel[Kenmerkvraag 9],"",0,1)&amp;""</f>
        <v/>
      </c>
      <c r="AB502" s="33" t="str">
        <f>_xlfn.XLOOKUP(Tabel1[[#This Row],[NLSfB]],OpnameTabel[NL-SfB],OpnameTabel[Kenmerkvraag 10],"",0,1)&amp;""</f>
        <v/>
      </c>
      <c r="AD502" s="120" t="str">
        <f>_xlfn.XLOOKUP(Tabel1[[#This Row],[NLSfB]],OpnameTabel[NL-SfB],OpnameTabel[PPO1],"",0,1)&amp;""</f>
        <v>BRND010-A</v>
      </c>
      <c r="AE502" s="112">
        <f>IF((LEN(Tabel1[[#This Row],[PPO code 1]])&lt;1),"",_xlfn.XLOOKUP(Tabel1[[#This Row],[PPO code 1]],Activiteitenoverzicht[PO - code],Activiteitenoverzicht[Jaar- freq],0))</f>
        <v>1</v>
      </c>
      <c r="AF502" s="121"/>
      <c r="AG502" s="122" t="str">
        <f>_xlfn.XLOOKUP(Tabel1[[#This Row],[NLSfB]],OpnameTabel[NL-SfB],OpnameTabel[PPO2],"",0,1)&amp;""</f>
        <v>BRND010-K</v>
      </c>
      <c r="AH502" s="111">
        <f>IF((LEN(Tabel1[[#This Row],[PPO code 2]])&lt;1),"",_xlfn.XLOOKUP(Tabel1[[#This Row],[PPO code 2]],Activiteitenoverzicht[PO - code],Activiteitenoverzicht[Jaar- freq],0))</f>
        <v>0.2</v>
      </c>
      <c r="AI502" s="121"/>
      <c r="AJ502" s="122" t="str">
        <f>_xlfn.XLOOKUP(Tabel1[[#This Row],[NLSfB]],OpnameTabel[NL-SfB],OpnameTabel[PPO3],"",0,1)&amp;""</f>
        <v/>
      </c>
      <c r="AK502" s="111" t="str">
        <f>IF((LEN(Tabel1[[#This Row],[PPO code 3]])&lt;1),"",_xlfn.XLOOKUP(Tabel1[[#This Row],[PPO code 3]],Activiteitenoverzicht[PO - code],Activiteitenoverzicht[Jaar- freq],0))</f>
        <v/>
      </c>
      <c r="AL502" s="121"/>
      <c r="AM502" s="122" t="str">
        <f>_xlfn.XLOOKUP(Tabel1[[#This Row],[NLSfB]],OpnameTabel[NL-SfB],OpnameTabel[PPO4],"",0,1)&amp;""</f>
        <v/>
      </c>
      <c r="AN502" s="111" t="str">
        <f>IF((LEN(Tabel1[[#This Row],[PPO code 4]])&lt;1),"",_xlfn.XLOOKUP(Tabel1[[#This Row],[PPO code 4]],Activiteitenoverzicht[PO - code],Activiteitenoverzicht[Jaar- freq],0))</f>
        <v/>
      </c>
      <c r="AO502" s="121"/>
      <c r="AP502" s="123">
        <f>IF(ISNUMBER(Tabel1[[#This Row],[Freq 1]]),Tabel1[[#This Row],[Freq 1]]*Tabel1[[#This Row],[Prijs 1]],0)</f>
        <v>0</v>
      </c>
      <c r="AQ502" s="124">
        <f>IF(ISNUMBER(Tabel1[[#This Row],[Freq 2]]),Tabel1[[#This Row],[Freq 2]]*Tabel1[[#This Row],[Prijs 2]],0)</f>
        <v>0</v>
      </c>
      <c r="AR502" s="124">
        <f>IF(ISNUMBER(Tabel1[[#This Row],[Freq 3]]),Tabel1[[#This Row],[Freq 3]]*Tabel1[[#This Row],[Prijs 3]],0)</f>
        <v>0</v>
      </c>
      <c r="AS502" s="124">
        <f>IF(ISNUMBER(Tabel1[[#This Row],[Freq 4]]),Tabel1[[#This Row],[Freq 4]]*Tabel1[[#This Row],[Prijs 4]],0)</f>
        <v>0</v>
      </c>
      <c r="AT502" s="125">
        <f>SUM(Tabel1[[#This Row],[Totaal 1]:[Totaal 4]])</f>
        <v>0</v>
      </c>
    </row>
    <row r="503" spans="1:46" ht="14.25" customHeight="1" x14ac:dyDescent="0.2">
      <c r="A503" s="32">
        <v>8</v>
      </c>
      <c r="B503" s="32" t="s">
        <v>1049</v>
      </c>
      <c r="C503" s="111" t="s">
        <v>1050</v>
      </c>
      <c r="D503" s="32" t="s">
        <v>70</v>
      </c>
      <c r="E503" s="32">
        <v>3869</v>
      </c>
      <c r="F503" s="32" t="s">
        <v>1086</v>
      </c>
      <c r="G503" s="32" t="s">
        <v>351</v>
      </c>
      <c r="H503" s="112" t="str">
        <f>_xlfn.XLOOKUP(Tabel1[[#This Row],[NLSfB]],OpnameTabel[NL-SfB],OpnameTabel[Omschrijving],"",0,1)</f>
        <v>Brandslanghaspel</v>
      </c>
      <c r="I503" s="32" t="str">
        <f>_xlfn.XLOOKUP(Tabel1[[#This Row],[NLSfB]],OpnameTabel[NL-SfB],OpnameTabel[Categorie],"",0,1)</f>
        <v>Werktuigkundige brandveiligheid</v>
      </c>
      <c r="J503" s="32" t="s">
        <v>107</v>
      </c>
      <c r="L503" s="32">
        <v>6</v>
      </c>
      <c r="M503" s="32">
        <v>2001</v>
      </c>
      <c r="N503" s="32" t="s">
        <v>85</v>
      </c>
      <c r="O503" s="32" t="s">
        <v>77</v>
      </c>
      <c r="P503" s="32" t="str">
        <f>_xlfn.XLOOKUP(Tabel1[[#This Row],[NLSfB]],OpnameTabel[NL-SfB],OpnameTabel[Kenmerkvraag 4],"",0,1)&amp;""</f>
        <v>Lengte slang [m1]</v>
      </c>
      <c r="Q503" s="33">
        <v>30</v>
      </c>
      <c r="R503" s="33" t="str">
        <f>_xlfn.XLOOKUP(Tabel1[[#This Row],[NLSfB]],OpnameTabel[NL-SfB],OpnameTabel[Kenmerkvraag 5],"",0,1)&amp;""</f>
        <v/>
      </c>
      <c r="T503" s="33" t="str">
        <f>_xlfn.XLOOKUP(Tabel1[[#This Row],[NLSfB]],OpnameTabel[NL-SfB],OpnameTabel[Kenmerkvraag 6],"",0,1)&amp;""</f>
        <v/>
      </c>
      <c r="V503" s="33" t="str">
        <f>_xlfn.XLOOKUP(Tabel1[[#This Row],[NLSfB]],OpnameTabel[NL-SfB],OpnameTabel[Kenmerkvraag 7],"",0,1)&amp;""</f>
        <v/>
      </c>
      <c r="X503" s="33" t="str">
        <f>_xlfn.XLOOKUP(Tabel1[[#This Row],[NLSfB]],OpnameTabel[NL-SfB],OpnameTabel[Kenmerkvraag 8],"",0,1)&amp;""</f>
        <v/>
      </c>
      <c r="Z503" s="33" t="str">
        <f>_xlfn.XLOOKUP(Tabel1[[#This Row],[NLSfB]],OpnameTabel[NL-SfB],OpnameTabel[Kenmerkvraag 9],"",0,1)&amp;""</f>
        <v/>
      </c>
      <c r="AB503" s="33" t="str">
        <f>_xlfn.XLOOKUP(Tabel1[[#This Row],[NLSfB]],OpnameTabel[NL-SfB],OpnameTabel[Kenmerkvraag 10],"",0,1)&amp;""</f>
        <v/>
      </c>
      <c r="AD503" s="120" t="str">
        <f>_xlfn.XLOOKUP(Tabel1[[#This Row],[NLSfB]],OpnameTabel[NL-SfB],OpnameTabel[PPO1],"",0,1)&amp;""</f>
        <v>BRND010-A</v>
      </c>
      <c r="AE503" s="112">
        <f>IF((LEN(Tabel1[[#This Row],[PPO code 1]])&lt;1),"",_xlfn.XLOOKUP(Tabel1[[#This Row],[PPO code 1]],Activiteitenoverzicht[PO - code],Activiteitenoverzicht[Jaar- freq],0))</f>
        <v>1</v>
      </c>
      <c r="AF503" s="121"/>
      <c r="AG503" s="122" t="str">
        <f>_xlfn.XLOOKUP(Tabel1[[#This Row],[NLSfB]],OpnameTabel[NL-SfB],OpnameTabel[PPO2],"",0,1)&amp;""</f>
        <v>BRND010-K</v>
      </c>
      <c r="AH503" s="111">
        <f>IF((LEN(Tabel1[[#This Row],[PPO code 2]])&lt;1),"",_xlfn.XLOOKUP(Tabel1[[#This Row],[PPO code 2]],Activiteitenoverzicht[PO - code],Activiteitenoverzicht[Jaar- freq],0))</f>
        <v>0.2</v>
      </c>
      <c r="AI503" s="121"/>
      <c r="AJ503" s="122" t="str">
        <f>_xlfn.XLOOKUP(Tabel1[[#This Row],[NLSfB]],OpnameTabel[NL-SfB],OpnameTabel[PPO3],"",0,1)&amp;""</f>
        <v/>
      </c>
      <c r="AK503" s="111" t="str">
        <f>IF((LEN(Tabel1[[#This Row],[PPO code 3]])&lt;1),"",_xlfn.XLOOKUP(Tabel1[[#This Row],[PPO code 3]],Activiteitenoverzicht[PO - code],Activiteitenoverzicht[Jaar- freq],0))</f>
        <v/>
      </c>
      <c r="AL503" s="121"/>
      <c r="AM503" s="122" t="str">
        <f>_xlfn.XLOOKUP(Tabel1[[#This Row],[NLSfB]],OpnameTabel[NL-SfB],OpnameTabel[PPO4],"",0,1)&amp;""</f>
        <v/>
      </c>
      <c r="AN503" s="111" t="str">
        <f>IF((LEN(Tabel1[[#This Row],[PPO code 4]])&lt;1),"",_xlfn.XLOOKUP(Tabel1[[#This Row],[PPO code 4]],Activiteitenoverzicht[PO - code],Activiteitenoverzicht[Jaar- freq],0))</f>
        <v/>
      </c>
      <c r="AO503" s="121"/>
      <c r="AP503" s="123">
        <f>IF(ISNUMBER(Tabel1[[#This Row],[Freq 1]]),Tabel1[[#This Row],[Freq 1]]*Tabel1[[#This Row],[Prijs 1]],0)</f>
        <v>0</v>
      </c>
      <c r="AQ503" s="124">
        <f>IF(ISNUMBER(Tabel1[[#This Row],[Freq 2]]),Tabel1[[#This Row],[Freq 2]]*Tabel1[[#This Row],[Prijs 2]],0)</f>
        <v>0</v>
      </c>
      <c r="AR503" s="124">
        <f>IF(ISNUMBER(Tabel1[[#This Row],[Freq 3]]),Tabel1[[#This Row],[Freq 3]]*Tabel1[[#This Row],[Prijs 3]],0)</f>
        <v>0</v>
      </c>
      <c r="AS503" s="124">
        <f>IF(ISNUMBER(Tabel1[[#This Row],[Freq 4]]),Tabel1[[#This Row],[Freq 4]]*Tabel1[[#This Row],[Prijs 4]],0)</f>
        <v>0</v>
      </c>
      <c r="AT503" s="125">
        <f>SUM(Tabel1[[#This Row],[Totaal 1]:[Totaal 4]])</f>
        <v>0</v>
      </c>
    </row>
    <row r="504" spans="1:46" ht="14.25" customHeight="1" x14ac:dyDescent="0.2">
      <c r="A504" s="32">
        <v>8</v>
      </c>
      <c r="B504" s="32" t="s">
        <v>1049</v>
      </c>
      <c r="C504" s="111" t="s">
        <v>1050</v>
      </c>
      <c r="D504" s="32" t="s">
        <v>70</v>
      </c>
      <c r="E504" s="32">
        <v>3869</v>
      </c>
      <c r="F504" s="32" t="s">
        <v>1087</v>
      </c>
      <c r="G504" s="32" t="s">
        <v>84</v>
      </c>
      <c r="H504" s="112" t="str">
        <f>_xlfn.XLOOKUP(Tabel1[[#This Row],[NLSfB]],OpnameTabel[NL-SfB],OpnameTabel[Omschrijving],"",0,1)</f>
        <v>Brandblustoestel draagbaar</v>
      </c>
      <c r="I504" s="32" t="str">
        <f>_xlfn.XLOOKUP(Tabel1[[#This Row],[NLSfB]],OpnameTabel[NL-SfB],OpnameTabel[Categorie],"",0,1)</f>
        <v>Werktuigkundige brandveiligheid</v>
      </c>
      <c r="J504" s="32" t="s">
        <v>1054</v>
      </c>
      <c r="L504" s="32">
        <v>3</v>
      </c>
      <c r="M504" s="32">
        <v>2015</v>
      </c>
      <c r="N504" s="32" t="s">
        <v>385</v>
      </c>
      <c r="O504" s="32" t="s">
        <v>77</v>
      </c>
      <c r="P504" s="32" t="str">
        <f>_xlfn.XLOOKUP(Tabel1[[#This Row],[NLSfB]],OpnameTabel[NL-SfB],OpnameTabel[Kenmerkvraag 4],"",0,1)&amp;""</f>
        <v>Blusmiddel</v>
      </c>
      <c r="Q504" s="33" t="s">
        <v>86</v>
      </c>
      <c r="R504" s="33" t="str">
        <f>_xlfn.XLOOKUP(Tabel1[[#This Row],[NLSfB]],OpnameTabel[NL-SfB],OpnameTabel[Kenmerkvraag 5],"",0,1)&amp;""</f>
        <v>Inhoud [kg]</v>
      </c>
      <c r="S504" s="33" t="s">
        <v>1088</v>
      </c>
      <c r="T504" s="33" t="str">
        <f>_xlfn.XLOOKUP(Tabel1[[#This Row],[NLSfB]],OpnameTabel[NL-SfB],OpnameTabel[Kenmerkvraag 6],"",0,1)&amp;""</f>
        <v/>
      </c>
      <c r="V504" s="33" t="str">
        <f>_xlfn.XLOOKUP(Tabel1[[#This Row],[NLSfB]],OpnameTabel[NL-SfB],OpnameTabel[Kenmerkvraag 7],"",0,1)&amp;""</f>
        <v/>
      </c>
      <c r="X504" s="33" t="str">
        <f>_xlfn.XLOOKUP(Tabel1[[#This Row],[NLSfB]],OpnameTabel[NL-SfB],OpnameTabel[Kenmerkvraag 8],"",0,1)&amp;""</f>
        <v/>
      </c>
      <c r="Z504" s="33" t="str">
        <f>_xlfn.XLOOKUP(Tabel1[[#This Row],[NLSfB]],OpnameTabel[NL-SfB],OpnameTabel[Kenmerkvraag 9],"",0,1)&amp;""</f>
        <v/>
      </c>
      <c r="AB504" s="33" t="str">
        <f>_xlfn.XLOOKUP(Tabel1[[#This Row],[NLSfB]],OpnameTabel[NL-SfB],OpnameTabel[Kenmerkvraag 10],"",0,1)&amp;""</f>
        <v/>
      </c>
      <c r="AD504" s="120" t="str">
        <f>_xlfn.XLOOKUP(Tabel1[[#This Row],[NLSfB]],OpnameTabel[NL-SfB],OpnameTabel[PPO1],"",0,1)&amp;""</f>
        <v>BRND030-K</v>
      </c>
      <c r="AE504" s="112">
        <f>IF((LEN(Tabel1[[#This Row],[PPO code 1]])&lt;1),"",_xlfn.XLOOKUP(Tabel1[[#This Row],[PPO code 1]],Activiteitenoverzicht[PO - code],Activiteitenoverzicht[Jaar- freq],0))</f>
        <v>0.5</v>
      </c>
      <c r="AF504" s="121"/>
      <c r="AG504" s="122" t="str">
        <f>_xlfn.XLOOKUP(Tabel1[[#This Row],[NLSfB]],OpnameTabel[NL-SfB],OpnameTabel[PPO2],"",0,1)&amp;""</f>
        <v/>
      </c>
      <c r="AH504" s="111" t="str">
        <f>IF((LEN(Tabel1[[#This Row],[PPO code 2]])&lt;1),"",_xlfn.XLOOKUP(Tabel1[[#This Row],[PPO code 2]],Activiteitenoverzicht[PO - code],Activiteitenoverzicht[Jaar- freq],0))</f>
        <v/>
      </c>
      <c r="AI504" s="121"/>
      <c r="AJ504" s="122" t="str">
        <f>_xlfn.XLOOKUP(Tabel1[[#This Row],[NLSfB]],OpnameTabel[NL-SfB],OpnameTabel[PPO3],"",0,1)&amp;""</f>
        <v/>
      </c>
      <c r="AK504" s="111" t="str">
        <f>IF((LEN(Tabel1[[#This Row],[PPO code 3]])&lt;1),"",_xlfn.XLOOKUP(Tabel1[[#This Row],[PPO code 3]],Activiteitenoverzicht[PO - code],Activiteitenoverzicht[Jaar- freq],0))</f>
        <v/>
      </c>
      <c r="AL504" s="121"/>
      <c r="AM504" s="122" t="str">
        <f>_xlfn.XLOOKUP(Tabel1[[#This Row],[NLSfB]],OpnameTabel[NL-SfB],OpnameTabel[PPO4],"",0,1)&amp;""</f>
        <v/>
      </c>
      <c r="AN504" s="111" t="str">
        <f>IF((LEN(Tabel1[[#This Row],[PPO code 4]])&lt;1),"",_xlfn.XLOOKUP(Tabel1[[#This Row],[PPO code 4]],Activiteitenoverzicht[PO - code],Activiteitenoverzicht[Jaar- freq],0))</f>
        <v/>
      </c>
      <c r="AO504" s="121"/>
      <c r="AP504" s="123">
        <f>IF(ISNUMBER(Tabel1[[#This Row],[Freq 1]]),Tabel1[[#This Row],[Freq 1]]*Tabel1[[#This Row],[Prijs 1]],0)</f>
        <v>0</v>
      </c>
      <c r="AQ504" s="124">
        <f>IF(ISNUMBER(Tabel1[[#This Row],[Freq 2]]),Tabel1[[#This Row],[Freq 2]]*Tabel1[[#This Row],[Prijs 2]],0)</f>
        <v>0</v>
      </c>
      <c r="AR504" s="124">
        <f>IF(ISNUMBER(Tabel1[[#This Row],[Freq 3]]),Tabel1[[#This Row],[Freq 3]]*Tabel1[[#This Row],[Prijs 3]],0)</f>
        <v>0</v>
      </c>
      <c r="AS504" s="124">
        <f>IF(ISNUMBER(Tabel1[[#This Row],[Freq 4]]),Tabel1[[#This Row],[Freq 4]]*Tabel1[[#This Row],[Prijs 4]],0)</f>
        <v>0</v>
      </c>
      <c r="AT504" s="125">
        <f>SUM(Tabel1[[#This Row],[Totaal 1]:[Totaal 4]])</f>
        <v>0</v>
      </c>
    </row>
    <row r="505" spans="1:46" ht="14.25" customHeight="1" x14ac:dyDescent="0.2">
      <c r="A505" s="32">
        <v>8</v>
      </c>
      <c r="B505" s="32" t="s">
        <v>1049</v>
      </c>
      <c r="C505" s="111" t="s">
        <v>1050</v>
      </c>
      <c r="D505" s="32" t="s">
        <v>70</v>
      </c>
      <c r="E505" s="32">
        <v>3869</v>
      </c>
      <c r="F505" s="32" t="s">
        <v>1089</v>
      </c>
      <c r="G505" s="32" t="s">
        <v>84</v>
      </c>
      <c r="H505" s="112" t="str">
        <f>_xlfn.XLOOKUP(Tabel1[[#This Row],[NLSfB]],OpnameTabel[NL-SfB],OpnameTabel[Omschrijving],"",0,1)</f>
        <v>Brandblustoestel draagbaar</v>
      </c>
      <c r="I505" s="32" t="str">
        <f>_xlfn.XLOOKUP(Tabel1[[#This Row],[NLSfB]],OpnameTabel[NL-SfB],OpnameTabel[Categorie],"",0,1)</f>
        <v>Werktuigkundige brandveiligheid</v>
      </c>
      <c r="J505" s="32" t="s">
        <v>1054</v>
      </c>
      <c r="L505" s="32">
        <v>1</v>
      </c>
      <c r="M505" s="32">
        <v>2013</v>
      </c>
      <c r="N505" s="32" t="s">
        <v>85</v>
      </c>
      <c r="O505" s="32" t="s">
        <v>77</v>
      </c>
      <c r="P505" s="32" t="str">
        <f>_xlfn.XLOOKUP(Tabel1[[#This Row],[NLSfB]],OpnameTabel[NL-SfB],OpnameTabel[Kenmerkvraag 4],"",0,1)&amp;""</f>
        <v>Blusmiddel</v>
      </c>
      <c r="Q505" s="33" t="s">
        <v>1090</v>
      </c>
      <c r="R505" s="33" t="str">
        <f>_xlfn.XLOOKUP(Tabel1[[#This Row],[NLSfB]],OpnameTabel[NL-SfB],OpnameTabel[Kenmerkvraag 5],"",0,1)&amp;""</f>
        <v>Inhoud [kg]</v>
      </c>
      <c r="S505" s="33" t="s">
        <v>90</v>
      </c>
      <c r="T505" s="33" t="str">
        <f>_xlfn.XLOOKUP(Tabel1[[#This Row],[NLSfB]],OpnameTabel[NL-SfB],OpnameTabel[Kenmerkvraag 6],"",0,1)&amp;""</f>
        <v/>
      </c>
      <c r="V505" s="33" t="str">
        <f>_xlfn.XLOOKUP(Tabel1[[#This Row],[NLSfB]],OpnameTabel[NL-SfB],OpnameTabel[Kenmerkvraag 7],"",0,1)&amp;""</f>
        <v/>
      </c>
      <c r="X505" s="33" t="str">
        <f>_xlfn.XLOOKUP(Tabel1[[#This Row],[NLSfB]],OpnameTabel[NL-SfB],OpnameTabel[Kenmerkvraag 8],"",0,1)&amp;""</f>
        <v/>
      </c>
      <c r="Z505" s="33" t="str">
        <f>_xlfn.XLOOKUP(Tabel1[[#This Row],[NLSfB]],OpnameTabel[NL-SfB],OpnameTabel[Kenmerkvraag 9],"",0,1)&amp;""</f>
        <v/>
      </c>
      <c r="AB505" s="33" t="str">
        <f>_xlfn.XLOOKUP(Tabel1[[#This Row],[NLSfB]],OpnameTabel[NL-SfB],OpnameTabel[Kenmerkvraag 10],"",0,1)&amp;""</f>
        <v/>
      </c>
      <c r="AD505" s="120" t="str">
        <f>_xlfn.XLOOKUP(Tabel1[[#This Row],[NLSfB]],OpnameTabel[NL-SfB],OpnameTabel[PPO1],"",0,1)&amp;""</f>
        <v>BRND030-K</v>
      </c>
      <c r="AE505" s="112">
        <f>IF((LEN(Tabel1[[#This Row],[PPO code 1]])&lt;1),"",_xlfn.XLOOKUP(Tabel1[[#This Row],[PPO code 1]],Activiteitenoverzicht[PO - code],Activiteitenoverzicht[Jaar- freq],0))</f>
        <v>0.5</v>
      </c>
      <c r="AF505" s="121"/>
      <c r="AG505" s="122" t="str">
        <f>_xlfn.XLOOKUP(Tabel1[[#This Row],[NLSfB]],OpnameTabel[NL-SfB],OpnameTabel[PPO2],"",0,1)&amp;""</f>
        <v/>
      </c>
      <c r="AH505" s="111" t="str">
        <f>IF((LEN(Tabel1[[#This Row],[PPO code 2]])&lt;1),"",_xlfn.XLOOKUP(Tabel1[[#This Row],[PPO code 2]],Activiteitenoverzicht[PO - code],Activiteitenoverzicht[Jaar- freq],0))</f>
        <v/>
      </c>
      <c r="AI505" s="121"/>
      <c r="AJ505" s="122" t="str">
        <f>_xlfn.XLOOKUP(Tabel1[[#This Row],[NLSfB]],OpnameTabel[NL-SfB],OpnameTabel[PPO3],"",0,1)&amp;""</f>
        <v/>
      </c>
      <c r="AK505" s="111" t="str">
        <f>IF((LEN(Tabel1[[#This Row],[PPO code 3]])&lt;1),"",_xlfn.XLOOKUP(Tabel1[[#This Row],[PPO code 3]],Activiteitenoverzicht[PO - code],Activiteitenoverzicht[Jaar- freq],0))</f>
        <v/>
      </c>
      <c r="AL505" s="121"/>
      <c r="AM505" s="122" t="str">
        <f>_xlfn.XLOOKUP(Tabel1[[#This Row],[NLSfB]],OpnameTabel[NL-SfB],OpnameTabel[PPO4],"",0,1)&amp;""</f>
        <v/>
      </c>
      <c r="AN505" s="111" t="str">
        <f>IF((LEN(Tabel1[[#This Row],[PPO code 4]])&lt;1),"",_xlfn.XLOOKUP(Tabel1[[#This Row],[PPO code 4]],Activiteitenoverzicht[PO - code],Activiteitenoverzicht[Jaar- freq],0))</f>
        <v/>
      </c>
      <c r="AO505" s="121"/>
      <c r="AP505" s="123">
        <f>IF(ISNUMBER(Tabel1[[#This Row],[Freq 1]]),Tabel1[[#This Row],[Freq 1]]*Tabel1[[#This Row],[Prijs 1]],0)</f>
        <v>0</v>
      </c>
      <c r="AQ505" s="124">
        <f>IF(ISNUMBER(Tabel1[[#This Row],[Freq 2]]),Tabel1[[#This Row],[Freq 2]]*Tabel1[[#This Row],[Prijs 2]],0)</f>
        <v>0</v>
      </c>
      <c r="AR505" s="124">
        <f>IF(ISNUMBER(Tabel1[[#This Row],[Freq 3]]),Tabel1[[#This Row],[Freq 3]]*Tabel1[[#This Row],[Prijs 3]],0)</f>
        <v>0</v>
      </c>
      <c r="AS505" s="124">
        <f>IF(ISNUMBER(Tabel1[[#This Row],[Freq 4]]),Tabel1[[#This Row],[Freq 4]]*Tabel1[[#This Row],[Prijs 4]],0)</f>
        <v>0</v>
      </c>
      <c r="AT505" s="125">
        <f>SUM(Tabel1[[#This Row],[Totaal 1]:[Totaal 4]])</f>
        <v>0</v>
      </c>
    </row>
    <row r="506" spans="1:46" ht="14.25" customHeight="1" x14ac:dyDescent="0.2">
      <c r="A506" s="32">
        <v>8</v>
      </c>
      <c r="B506" s="32" t="s">
        <v>1049</v>
      </c>
      <c r="C506" s="111" t="s">
        <v>1050</v>
      </c>
      <c r="D506" s="32" t="s">
        <v>70</v>
      </c>
      <c r="E506" s="32">
        <v>3869</v>
      </c>
      <c r="F506" s="32" t="s">
        <v>1091</v>
      </c>
      <c r="G506" s="32" t="s">
        <v>84</v>
      </c>
      <c r="H506" s="112" t="str">
        <f>_xlfn.XLOOKUP(Tabel1[[#This Row],[NLSfB]],OpnameTabel[NL-SfB],OpnameTabel[Omschrijving],"",0,1)</f>
        <v>Brandblustoestel draagbaar</v>
      </c>
      <c r="I506" s="32" t="str">
        <f>_xlfn.XLOOKUP(Tabel1[[#This Row],[NLSfB]],OpnameTabel[NL-SfB],OpnameTabel[Categorie],"",0,1)</f>
        <v>Werktuigkundige brandveiligheid</v>
      </c>
      <c r="J506" s="32" t="s">
        <v>796</v>
      </c>
      <c r="L506" s="32">
        <v>3</v>
      </c>
      <c r="M506" s="32">
        <v>2018</v>
      </c>
      <c r="N506" s="32" t="s">
        <v>85</v>
      </c>
      <c r="O506" s="32" t="s">
        <v>77</v>
      </c>
      <c r="P506" s="32" t="str">
        <f>_xlfn.XLOOKUP(Tabel1[[#This Row],[NLSfB]],OpnameTabel[NL-SfB],OpnameTabel[Kenmerkvraag 4],"",0,1)&amp;""</f>
        <v>Blusmiddel</v>
      </c>
      <c r="Q506" s="33" t="s">
        <v>1090</v>
      </c>
      <c r="R506" s="33" t="str">
        <f>_xlfn.XLOOKUP(Tabel1[[#This Row],[NLSfB]],OpnameTabel[NL-SfB],OpnameTabel[Kenmerkvraag 5],"",0,1)&amp;""</f>
        <v>Inhoud [kg]</v>
      </c>
      <c r="S506" s="33" t="s">
        <v>90</v>
      </c>
      <c r="T506" s="33" t="str">
        <f>_xlfn.XLOOKUP(Tabel1[[#This Row],[NLSfB]],OpnameTabel[NL-SfB],OpnameTabel[Kenmerkvraag 6],"",0,1)&amp;""</f>
        <v/>
      </c>
      <c r="V506" s="33" t="str">
        <f>_xlfn.XLOOKUP(Tabel1[[#This Row],[NLSfB]],OpnameTabel[NL-SfB],OpnameTabel[Kenmerkvraag 7],"",0,1)&amp;""</f>
        <v/>
      </c>
      <c r="X506" s="33" t="str">
        <f>_xlfn.XLOOKUP(Tabel1[[#This Row],[NLSfB]],OpnameTabel[NL-SfB],OpnameTabel[Kenmerkvraag 8],"",0,1)&amp;""</f>
        <v/>
      </c>
      <c r="Z506" s="33" t="str">
        <f>_xlfn.XLOOKUP(Tabel1[[#This Row],[NLSfB]],OpnameTabel[NL-SfB],OpnameTabel[Kenmerkvraag 9],"",0,1)&amp;""</f>
        <v/>
      </c>
      <c r="AB506" s="33" t="str">
        <f>_xlfn.XLOOKUP(Tabel1[[#This Row],[NLSfB]],OpnameTabel[NL-SfB],OpnameTabel[Kenmerkvraag 10],"",0,1)&amp;""</f>
        <v/>
      </c>
      <c r="AD506" s="120" t="str">
        <f>_xlfn.XLOOKUP(Tabel1[[#This Row],[NLSfB]],OpnameTabel[NL-SfB],OpnameTabel[PPO1],"",0,1)&amp;""</f>
        <v>BRND030-K</v>
      </c>
      <c r="AE506" s="112">
        <f>IF((LEN(Tabel1[[#This Row],[PPO code 1]])&lt;1),"",_xlfn.XLOOKUP(Tabel1[[#This Row],[PPO code 1]],Activiteitenoverzicht[PO - code],Activiteitenoverzicht[Jaar- freq],0))</f>
        <v>0.5</v>
      </c>
      <c r="AF506" s="121"/>
      <c r="AG506" s="122" t="str">
        <f>_xlfn.XLOOKUP(Tabel1[[#This Row],[NLSfB]],OpnameTabel[NL-SfB],OpnameTabel[PPO2],"",0,1)&amp;""</f>
        <v/>
      </c>
      <c r="AH506" s="111" t="str">
        <f>IF((LEN(Tabel1[[#This Row],[PPO code 2]])&lt;1),"",_xlfn.XLOOKUP(Tabel1[[#This Row],[PPO code 2]],Activiteitenoverzicht[PO - code],Activiteitenoverzicht[Jaar- freq],0))</f>
        <v/>
      </c>
      <c r="AI506" s="121"/>
      <c r="AJ506" s="122" t="str">
        <f>_xlfn.XLOOKUP(Tabel1[[#This Row],[NLSfB]],OpnameTabel[NL-SfB],OpnameTabel[PPO3],"",0,1)&amp;""</f>
        <v/>
      </c>
      <c r="AK506" s="111" t="str">
        <f>IF((LEN(Tabel1[[#This Row],[PPO code 3]])&lt;1),"",_xlfn.XLOOKUP(Tabel1[[#This Row],[PPO code 3]],Activiteitenoverzicht[PO - code],Activiteitenoverzicht[Jaar- freq],0))</f>
        <v/>
      </c>
      <c r="AL506" s="121"/>
      <c r="AM506" s="122" t="str">
        <f>_xlfn.XLOOKUP(Tabel1[[#This Row],[NLSfB]],OpnameTabel[NL-SfB],OpnameTabel[PPO4],"",0,1)&amp;""</f>
        <v/>
      </c>
      <c r="AN506" s="111" t="str">
        <f>IF((LEN(Tabel1[[#This Row],[PPO code 4]])&lt;1),"",_xlfn.XLOOKUP(Tabel1[[#This Row],[PPO code 4]],Activiteitenoverzicht[PO - code],Activiteitenoverzicht[Jaar- freq],0))</f>
        <v/>
      </c>
      <c r="AO506" s="121"/>
      <c r="AP506" s="123">
        <f>IF(ISNUMBER(Tabel1[[#This Row],[Freq 1]]),Tabel1[[#This Row],[Freq 1]]*Tabel1[[#This Row],[Prijs 1]],0)</f>
        <v>0</v>
      </c>
      <c r="AQ506" s="124">
        <f>IF(ISNUMBER(Tabel1[[#This Row],[Freq 2]]),Tabel1[[#This Row],[Freq 2]]*Tabel1[[#This Row],[Prijs 2]],0)</f>
        <v>0</v>
      </c>
      <c r="AR506" s="124">
        <f>IF(ISNUMBER(Tabel1[[#This Row],[Freq 3]]),Tabel1[[#This Row],[Freq 3]]*Tabel1[[#This Row],[Prijs 3]],0)</f>
        <v>0</v>
      </c>
      <c r="AS506" s="124">
        <f>IF(ISNUMBER(Tabel1[[#This Row],[Freq 4]]),Tabel1[[#This Row],[Freq 4]]*Tabel1[[#This Row],[Prijs 4]],0)</f>
        <v>0</v>
      </c>
      <c r="AT506" s="125">
        <f>SUM(Tabel1[[#This Row],[Totaal 1]:[Totaal 4]])</f>
        <v>0</v>
      </c>
    </row>
    <row r="507" spans="1:46" ht="14.25" customHeight="1" x14ac:dyDescent="0.2">
      <c r="A507" s="32">
        <v>8</v>
      </c>
      <c r="B507" s="32" t="s">
        <v>1049</v>
      </c>
      <c r="C507" s="111" t="s">
        <v>1050</v>
      </c>
      <c r="D507" s="32" t="s">
        <v>70</v>
      </c>
      <c r="E507" s="32">
        <v>3869</v>
      </c>
      <c r="F507" s="32" t="s">
        <v>1092</v>
      </c>
      <c r="G507" s="32" t="s">
        <v>79</v>
      </c>
      <c r="H507" s="112" t="str">
        <f>_xlfn.XLOOKUP(Tabel1[[#This Row],[NLSfB]],OpnameTabel[NL-SfB],OpnameTabel[Omschrijving],"",0,1)</f>
        <v>Elektrische boiler</v>
      </c>
      <c r="I507" s="32" t="str">
        <f>_xlfn.XLOOKUP(Tabel1[[#This Row],[NLSfB]],OpnameTabel[NL-SfB],OpnameTabel[Categorie],"",0,1)</f>
        <v>Water</v>
      </c>
      <c r="J507" s="32" t="s">
        <v>107</v>
      </c>
      <c r="L507" s="32">
        <v>1</v>
      </c>
      <c r="M507" s="32">
        <v>2019</v>
      </c>
      <c r="N507" s="32" t="s">
        <v>81</v>
      </c>
      <c r="O507" s="32" t="s">
        <v>1093</v>
      </c>
      <c r="P507" s="32" t="str">
        <f>_xlfn.XLOOKUP(Tabel1[[#This Row],[NLSfB]],OpnameTabel[NL-SfB],OpnameTabel[Kenmerkvraag 4],"",0,1)&amp;""</f>
        <v>Inhoud [L]</v>
      </c>
      <c r="Q507" s="33">
        <v>80</v>
      </c>
      <c r="R507" s="33" t="str">
        <f>_xlfn.XLOOKUP(Tabel1[[#This Row],[NLSfB]],OpnameTabel[NL-SfB],OpnameTabel[Kenmerkvraag 5],"",0,1)&amp;""</f>
        <v>Vermogen [kW]</v>
      </c>
      <c r="S507" s="33">
        <v>2.5</v>
      </c>
      <c r="T507" s="33" t="str">
        <f>_xlfn.XLOOKUP(Tabel1[[#This Row],[NLSfB]],OpnameTabel[NL-SfB],OpnameTabel[Kenmerkvraag 6],"",0,1)&amp;""</f>
        <v/>
      </c>
      <c r="V507" s="33" t="str">
        <f>_xlfn.XLOOKUP(Tabel1[[#This Row],[NLSfB]],OpnameTabel[NL-SfB],OpnameTabel[Kenmerkvraag 7],"",0,1)&amp;""</f>
        <v/>
      </c>
      <c r="X507" s="33" t="str">
        <f>_xlfn.XLOOKUP(Tabel1[[#This Row],[NLSfB]],OpnameTabel[NL-SfB],OpnameTabel[Kenmerkvraag 8],"",0,1)&amp;""</f>
        <v/>
      </c>
      <c r="Z507" s="33" t="str">
        <f>_xlfn.XLOOKUP(Tabel1[[#This Row],[NLSfB]],OpnameTabel[NL-SfB],OpnameTabel[Kenmerkvraag 9],"",0,1)&amp;""</f>
        <v/>
      </c>
      <c r="AB507" s="33" t="str">
        <f>_xlfn.XLOOKUP(Tabel1[[#This Row],[NLSfB]],OpnameTabel[NL-SfB],OpnameTabel[Kenmerkvraag 10],"",0,1)&amp;""</f>
        <v/>
      </c>
      <c r="AD507" s="120" t="str">
        <f>_xlfn.XLOOKUP(Tabel1[[#This Row],[NLSfB]],OpnameTabel[NL-SfB],OpnameTabel[PPO1],"",0,1)&amp;""</f>
        <v>WTR030-A</v>
      </c>
      <c r="AE507" s="112">
        <f>IF((LEN(Tabel1[[#This Row],[PPO code 1]])&lt;1),"",_xlfn.XLOOKUP(Tabel1[[#This Row],[PPO code 1]],Activiteitenoverzicht[PO - code],Activiteitenoverzicht[Jaar- freq],0))</f>
        <v>1</v>
      </c>
      <c r="AF507" s="121"/>
      <c r="AG507" s="122" t="str">
        <f>_xlfn.XLOOKUP(Tabel1[[#This Row],[NLSfB]],OpnameTabel[NL-SfB],OpnameTabel[PPO2],"",0,1)&amp;""</f>
        <v/>
      </c>
      <c r="AH507" s="111" t="str">
        <f>IF((LEN(Tabel1[[#This Row],[PPO code 2]])&lt;1),"",_xlfn.XLOOKUP(Tabel1[[#This Row],[PPO code 2]],Activiteitenoverzicht[PO - code],Activiteitenoverzicht[Jaar- freq],0))</f>
        <v/>
      </c>
      <c r="AI507" s="121"/>
      <c r="AJ507" s="122" t="str">
        <f>_xlfn.XLOOKUP(Tabel1[[#This Row],[NLSfB]],OpnameTabel[NL-SfB],OpnameTabel[PPO3],"",0,1)&amp;""</f>
        <v/>
      </c>
      <c r="AK507" s="111" t="str">
        <f>IF((LEN(Tabel1[[#This Row],[PPO code 3]])&lt;1),"",_xlfn.XLOOKUP(Tabel1[[#This Row],[PPO code 3]],Activiteitenoverzicht[PO - code],Activiteitenoverzicht[Jaar- freq],0))</f>
        <v/>
      </c>
      <c r="AL507" s="121"/>
      <c r="AM507" s="122" t="str">
        <f>_xlfn.XLOOKUP(Tabel1[[#This Row],[NLSfB]],OpnameTabel[NL-SfB],OpnameTabel[PPO4],"",0,1)&amp;""</f>
        <v/>
      </c>
      <c r="AN507" s="111" t="str">
        <f>IF((LEN(Tabel1[[#This Row],[PPO code 4]])&lt;1),"",_xlfn.XLOOKUP(Tabel1[[#This Row],[PPO code 4]],Activiteitenoverzicht[PO - code],Activiteitenoverzicht[Jaar- freq],0))</f>
        <v/>
      </c>
      <c r="AO507" s="121"/>
      <c r="AP507" s="123">
        <f>IF(ISNUMBER(Tabel1[[#This Row],[Freq 1]]),Tabel1[[#This Row],[Freq 1]]*Tabel1[[#This Row],[Prijs 1]],0)</f>
        <v>0</v>
      </c>
      <c r="AQ507" s="124">
        <f>IF(ISNUMBER(Tabel1[[#This Row],[Freq 2]]),Tabel1[[#This Row],[Freq 2]]*Tabel1[[#This Row],[Prijs 2]],0)</f>
        <v>0</v>
      </c>
      <c r="AR507" s="124">
        <f>IF(ISNUMBER(Tabel1[[#This Row],[Freq 3]]),Tabel1[[#This Row],[Freq 3]]*Tabel1[[#This Row],[Prijs 3]],0)</f>
        <v>0</v>
      </c>
      <c r="AS507" s="124">
        <f>IF(ISNUMBER(Tabel1[[#This Row],[Freq 4]]),Tabel1[[#This Row],[Freq 4]]*Tabel1[[#This Row],[Prijs 4]],0)</f>
        <v>0</v>
      </c>
      <c r="AT507" s="125">
        <f>SUM(Tabel1[[#This Row],[Totaal 1]:[Totaal 4]])</f>
        <v>0</v>
      </c>
    </row>
    <row r="508" spans="1:46" ht="14.25" customHeight="1" x14ac:dyDescent="0.2">
      <c r="A508" s="32">
        <v>8</v>
      </c>
      <c r="B508" s="32" t="s">
        <v>1049</v>
      </c>
      <c r="C508" s="111" t="s">
        <v>1050</v>
      </c>
      <c r="D508" s="32" t="s">
        <v>70</v>
      </c>
      <c r="E508" s="32">
        <v>3869</v>
      </c>
      <c r="F508" s="32" t="s">
        <v>1094</v>
      </c>
      <c r="G508" s="32" t="s">
        <v>84</v>
      </c>
      <c r="H508" s="112" t="str">
        <f>_xlfn.XLOOKUP(Tabel1[[#This Row],[NLSfB]],OpnameTabel[NL-SfB],OpnameTabel[Omschrijving],"",0,1)</f>
        <v>Brandblustoestel draagbaar</v>
      </c>
      <c r="I508" s="32" t="str">
        <f>_xlfn.XLOOKUP(Tabel1[[#This Row],[NLSfB]],OpnameTabel[NL-SfB],OpnameTabel[Categorie],"",0,1)</f>
        <v>Werktuigkundige brandveiligheid</v>
      </c>
      <c r="J508" s="32" t="s">
        <v>796</v>
      </c>
      <c r="L508" s="32">
        <v>2</v>
      </c>
      <c r="M508" s="32">
        <v>2015</v>
      </c>
      <c r="N508" s="32" t="s">
        <v>385</v>
      </c>
      <c r="O508" s="32" t="s">
        <v>77</v>
      </c>
      <c r="P508" s="32" t="str">
        <f>_xlfn.XLOOKUP(Tabel1[[#This Row],[NLSfB]],OpnameTabel[NL-SfB],OpnameTabel[Kenmerkvraag 4],"",0,1)&amp;""</f>
        <v>Blusmiddel</v>
      </c>
      <c r="Q508" s="33" t="s">
        <v>86</v>
      </c>
      <c r="R508" s="33" t="str">
        <f>_xlfn.XLOOKUP(Tabel1[[#This Row],[NLSfB]],OpnameTabel[NL-SfB],OpnameTabel[Kenmerkvraag 5],"",0,1)&amp;""</f>
        <v>Inhoud [kg]</v>
      </c>
      <c r="S508" s="33" t="s">
        <v>1088</v>
      </c>
      <c r="T508" s="33" t="str">
        <f>_xlfn.XLOOKUP(Tabel1[[#This Row],[NLSfB]],OpnameTabel[NL-SfB],OpnameTabel[Kenmerkvraag 6],"",0,1)&amp;""</f>
        <v/>
      </c>
      <c r="V508" s="33" t="str">
        <f>_xlfn.XLOOKUP(Tabel1[[#This Row],[NLSfB]],OpnameTabel[NL-SfB],OpnameTabel[Kenmerkvraag 7],"",0,1)&amp;""</f>
        <v/>
      </c>
      <c r="X508" s="33" t="str">
        <f>_xlfn.XLOOKUP(Tabel1[[#This Row],[NLSfB]],OpnameTabel[NL-SfB],OpnameTabel[Kenmerkvraag 8],"",0,1)&amp;""</f>
        <v/>
      </c>
      <c r="Z508" s="33" t="str">
        <f>_xlfn.XLOOKUP(Tabel1[[#This Row],[NLSfB]],OpnameTabel[NL-SfB],OpnameTabel[Kenmerkvraag 9],"",0,1)&amp;""</f>
        <v/>
      </c>
      <c r="AB508" s="33" t="str">
        <f>_xlfn.XLOOKUP(Tabel1[[#This Row],[NLSfB]],OpnameTabel[NL-SfB],OpnameTabel[Kenmerkvraag 10],"",0,1)&amp;""</f>
        <v/>
      </c>
      <c r="AD508" s="120" t="str">
        <f>_xlfn.XLOOKUP(Tabel1[[#This Row],[NLSfB]],OpnameTabel[NL-SfB],OpnameTabel[PPO1],"",0,1)&amp;""</f>
        <v>BRND030-K</v>
      </c>
      <c r="AE508" s="112">
        <f>IF((LEN(Tabel1[[#This Row],[PPO code 1]])&lt;1),"",_xlfn.XLOOKUP(Tabel1[[#This Row],[PPO code 1]],Activiteitenoverzicht[PO - code],Activiteitenoverzicht[Jaar- freq],0))</f>
        <v>0.5</v>
      </c>
      <c r="AF508" s="121"/>
      <c r="AG508" s="122" t="str">
        <f>_xlfn.XLOOKUP(Tabel1[[#This Row],[NLSfB]],OpnameTabel[NL-SfB],OpnameTabel[PPO2],"",0,1)&amp;""</f>
        <v/>
      </c>
      <c r="AH508" s="111" t="str">
        <f>IF((LEN(Tabel1[[#This Row],[PPO code 2]])&lt;1),"",_xlfn.XLOOKUP(Tabel1[[#This Row],[PPO code 2]],Activiteitenoverzicht[PO - code],Activiteitenoverzicht[Jaar- freq],0))</f>
        <v/>
      </c>
      <c r="AI508" s="121"/>
      <c r="AJ508" s="122" t="str">
        <f>_xlfn.XLOOKUP(Tabel1[[#This Row],[NLSfB]],OpnameTabel[NL-SfB],OpnameTabel[PPO3],"",0,1)&amp;""</f>
        <v/>
      </c>
      <c r="AK508" s="111" t="str">
        <f>IF((LEN(Tabel1[[#This Row],[PPO code 3]])&lt;1),"",_xlfn.XLOOKUP(Tabel1[[#This Row],[PPO code 3]],Activiteitenoverzicht[PO - code],Activiteitenoverzicht[Jaar- freq],0))</f>
        <v/>
      </c>
      <c r="AL508" s="121"/>
      <c r="AM508" s="122" t="str">
        <f>_xlfn.XLOOKUP(Tabel1[[#This Row],[NLSfB]],OpnameTabel[NL-SfB],OpnameTabel[PPO4],"",0,1)&amp;""</f>
        <v/>
      </c>
      <c r="AN508" s="111" t="str">
        <f>IF((LEN(Tabel1[[#This Row],[PPO code 4]])&lt;1),"",_xlfn.XLOOKUP(Tabel1[[#This Row],[PPO code 4]],Activiteitenoverzicht[PO - code],Activiteitenoverzicht[Jaar- freq],0))</f>
        <v/>
      </c>
      <c r="AO508" s="121"/>
      <c r="AP508" s="123">
        <f>IF(ISNUMBER(Tabel1[[#This Row],[Freq 1]]),Tabel1[[#This Row],[Freq 1]]*Tabel1[[#This Row],[Prijs 1]],0)</f>
        <v>0</v>
      </c>
      <c r="AQ508" s="124">
        <f>IF(ISNUMBER(Tabel1[[#This Row],[Freq 2]]),Tabel1[[#This Row],[Freq 2]]*Tabel1[[#This Row],[Prijs 2]],0)</f>
        <v>0</v>
      </c>
      <c r="AR508" s="124">
        <f>IF(ISNUMBER(Tabel1[[#This Row],[Freq 3]]),Tabel1[[#This Row],[Freq 3]]*Tabel1[[#This Row],[Prijs 3]],0)</f>
        <v>0</v>
      </c>
      <c r="AS508" s="124">
        <f>IF(ISNUMBER(Tabel1[[#This Row],[Freq 4]]),Tabel1[[#This Row],[Freq 4]]*Tabel1[[#This Row],[Prijs 4]],0)</f>
        <v>0</v>
      </c>
      <c r="AT508" s="125">
        <f>SUM(Tabel1[[#This Row],[Totaal 1]:[Totaal 4]])</f>
        <v>0</v>
      </c>
    </row>
    <row r="509" spans="1:46" ht="14.25" customHeight="1" x14ac:dyDescent="0.2">
      <c r="A509" s="32">
        <v>8</v>
      </c>
      <c r="B509" s="32" t="s">
        <v>1049</v>
      </c>
      <c r="C509" s="111" t="s">
        <v>1050</v>
      </c>
      <c r="D509" s="32" t="s">
        <v>70</v>
      </c>
      <c r="E509" s="32">
        <v>3869</v>
      </c>
      <c r="F509" s="32" t="s">
        <v>1095</v>
      </c>
      <c r="G509" s="32" t="s">
        <v>84</v>
      </c>
      <c r="H509" s="112" t="str">
        <f>_xlfn.XLOOKUP(Tabel1[[#This Row],[NLSfB]],OpnameTabel[NL-SfB],OpnameTabel[Omschrijving],"",0,1)</f>
        <v>Brandblustoestel draagbaar</v>
      </c>
      <c r="I509" s="32" t="str">
        <f>_xlfn.XLOOKUP(Tabel1[[#This Row],[NLSfB]],OpnameTabel[NL-SfB],OpnameTabel[Categorie],"",0,1)</f>
        <v>Werktuigkundige brandveiligheid</v>
      </c>
      <c r="J509" s="32" t="s">
        <v>107</v>
      </c>
      <c r="L509" s="32">
        <v>2</v>
      </c>
      <c r="M509" s="32">
        <v>2018</v>
      </c>
      <c r="N509" s="32" t="s">
        <v>85</v>
      </c>
      <c r="O509" s="32" t="s">
        <v>77</v>
      </c>
      <c r="P509" s="32" t="str">
        <f>_xlfn.XLOOKUP(Tabel1[[#This Row],[NLSfB]],OpnameTabel[NL-SfB],OpnameTabel[Kenmerkvraag 4],"",0,1)&amp;""</f>
        <v>Blusmiddel</v>
      </c>
      <c r="Q509" s="33" t="s">
        <v>1090</v>
      </c>
      <c r="R509" s="33" t="str">
        <f>_xlfn.XLOOKUP(Tabel1[[#This Row],[NLSfB]],OpnameTabel[NL-SfB],OpnameTabel[Kenmerkvraag 5],"",0,1)&amp;""</f>
        <v>Inhoud [kg]</v>
      </c>
      <c r="S509" s="33" t="s">
        <v>90</v>
      </c>
      <c r="T509" s="33" t="str">
        <f>_xlfn.XLOOKUP(Tabel1[[#This Row],[NLSfB]],OpnameTabel[NL-SfB],OpnameTabel[Kenmerkvraag 6],"",0,1)&amp;""</f>
        <v/>
      </c>
      <c r="V509" s="33" t="str">
        <f>_xlfn.XLOOKUP(Tabel1[[#This Row],[NLSfB]],OpnameTabel[NL-SfB],OpnameTabel[Kenmerkvraag 7],"",0,1)&amp;""</f>
        <v/>
      </c>
      <c r="X509" s="33" t="str">
        <f>_xlfn.XLOOKUP(Tabel1[[#This Row],[NLSfB]],OpnameTabel[NL-SfB],OpnameTabel[Kenmerkvraag 8],"",0,1)&amp;""</f>
        <v/>
      </c>
      <c r="Z509" s="33" t="str">
        <f>_xlfn.XLOOKUP(Tabel1[[#This Row],[NLSfB]],OpnameTabel[NL-SfB],OpnameTabel[Kenmerkvraag 9],"",0,1)&amp;""</f>
        <v/>
      </c>
      <c r="AB509" s="33" t="str">
        <f>_xlfn.XLOOKUP(Tabel1[[#This Row],[NLSfB]],OpnameTabel[NL-SfB],OpnameTabel[Kenmerkvraag 10],"",0,1)&amp;""</f>
        <v/>
      </c>
      <c r="AD509" s="120" t="str">
        <f>_xlfn.XLOOKUP(Tabel1[[#This Row],[NLSfB]],OpnameTabel[NL-SfB],OpnameTabel[PPO1],"",0,1)&amp;""</f>
        <v>BRND030-K</v>
      </c>
      <c r="AE509" s="112">
        <f>IF((LEN(Tabel1[[#This Row],[PPO code 1]])&lt;1),"",_xlfn.XLOOKUP(Tabel1[[#This Row],[PPO code 1]],Activiteitenoverzicht[PO - code],Activiteitenoverzicht[Jaar- freq],0))</f>
        <v>0.5</v>
      </c>
      <c r="AF509" s="121"/>
      <c r="AG509" s="122" t="str">
        <f>_xlfn.XLOOKUP(Tabel1[[#This Row],[NLSfB]],OpnameTabel[NL-SfB],OpnameTabel[PPO2],"",0,1)&amp;""</f>
        <v/>
      </c>
      <c r="AH509" s="111" t="str">
        <f>IF((LEN(Tabel1[[#This Row],[PPO code 2]])&lt;1),"",_xlfn.XLOOKUP(Tabel1[[#This Row],[PPO code 2]],Activiteitenoverzicht[PO - code],Activiteitenoverzicht[Jaar- freq],0))</f>
        <v/>
      </c>
      <c r="AI509" s="121"/>
      <c r="AJ509" s="122" t="str">
        <f>_xlfn.XLOOKUP(Tabel1[[#This Row],[NLSfB]],OpnameTabel[NL-SfB],OpnameTabel[PPO3],"",0,1)&amp;""</f>
        <v/>
      </c>
      <c r="AK509" s="111" t="str">
        <f>IF((LEN(Tabel1[[#This Row],[PPO code 3]])&lt;1),"",_xlfn.XLOOKUP(Tabel1[[#This Row],[PPO code 3]],Activiteitenoverzicht[PO - code],Activiteitenoverzicht[Jaar- freq],0))</f>
        <v/>
      </c>
      <c r="AL509" s="121"/>
      <c r="AM509" s="122" t="str">
        <f>_xlfn.XLOOKUP(Tabel1[[#This Row],[NLSfB]],OpnameTabel[NL-SfB],OpnameTabel[PPO4],"",0,1)&amp;""</f>
        <v/>
      </c>
      <c r="AN509" s="111" t="str">
        <f>IF((LEN(Tabel1[[#This Row],[PPO code 4]])&lt;1),"",_xlfn.XLOOKUP(Tabel1[[#This Row],[PPO code 4]],Activiteitenoverzicht[PO - code],Activiteitenoverzicht[Jaar- freq],0))</f>
        <v/>
      </c>
      <c r="AO509" s="121"/>
      <c r="AP509" s="123">
        <f>IF(ISNUMBER(Tabel1[[#This Row],[Freq 1]]),Tabel1[[#This Row],[Freq 1]]*Tabel1[[#This Row],[Prijs 1]],0)</f>
        <v>0</v>
      </c>
      <c r="AQ509" s="124">
        <f>IF(ISNUMBER(Tabel1[[#This Row],[Freq 2]]),Tabel1[[#This Row],[Freq 2]]*Tabel1[[#This Row],[Prijs 2]],0)</f>
        <v>0</v>
      </c>
      <c r="AR509" s="124">
        <f>IF(ISNUMBER(Tabel1[[#This Row],[Freq 3]]),Tabel1[[#This Row],[Freq 3]]*Tabel1[[#This Row],[Prijs 3]],0)</f>
        <v>0</v>
      </c>
      <c r="AS509" s="124">
        <f>IF(ISNUMBER(Tabel1[[#This Row],[Freq 4]]),Tabel1[[#This Row],[Freq 4]]*Tabel1[[#This Row],[Prijs 4]],0)</f>
        <v>0</v>
      </c>
      <c r="AT509" s="125">
        <f>SUM(Tabel1[[#This Row],[Totaal 1]:[Totaal 4]])</f>
        <v>0</v>
      </c>
    </row>
    <row r="510" spans="1:46" ht="14.25" customHeight="1" x14ac:dyDescent="0.2">
      <c r="A510" s="32">
        <v>8</v>
      </c>
      <c r="B510" s="32" t="s">
        <v>1049</v>
      </c>
      <c r="C510" s="111" t="s">
        <v>1050</v>
      </c>
      <c r="D510" s="32" t="s">
        <v>70</v>
      </c>
      <c r="E510" s="32">
        <v>3869</v>
      </c>
      <c r="F510" s="32" t="s">
        <v>1096</v>
      </c>
      <c r="G510" s="32" t="s">
        <v>1097</v>
      </c>
      <c r="H510" s="112" t="str">
        <f>_xlfn.XLOOKUP(Tabel1[[#This Row],[NLSfB]],OpnameTabel[NL-SfB],OpnameTabel[Omschrijving],"",0,1)</f>
        <v>Rook-/ventilatieluik</v>
      </c>
      <c r="I510" s="32" t="str">
        <f>_xlfn.XLOOKUP(Tabel1[[#This Row],[NLSfB]],OpnameTabel[NL-SfB],OpnameTabel[Categorie],"",0,1)</f>
        <v>Ramen en deuren</v>
      </c>
      <c r="J510" s="32" t="s">
        <v>1054</v>
      </c>
      <c r="L510" s="32">
        <v>4</v>
      </c>
      <c r="M510" s="32">
        <v>2005</v>
      </c>
      <c r="N510" s="32" t="s">
        <v>77</v>
      </c>
      <c r="O510" s="32" t="s">
        <v>1098</v>
      </c>
      <c r="P510" s="32" t="str">
        <f>_xlfn.XLOOKUP(Tabel1[[#This Row],[NLSfB]],OpnameTabel[NL-SfB],OpnameTabel[Kenmerkvraag 4],"",0,1)&amp;""</f>
        <v xml:space="preserve">Aandrijving </v>
      </c>
      <c r="Q510" s="33" t="s">
        <v>77</v>
      </c>
      <c r="R510" s="33" t="str">
        <f>_xlfn.XLOOKUP(Tabel1[[#This Row],[NLSfB]],OpnameTabel[NL-SfB],OpnameTabel[Kenmerkvraag 5],"",0,1)&amp;""</f>
        <v>Hoogte [m]</v>
      </c>
      <c r="S510" s="33" t="s">
        <v>77</v>
      </c>
      <c r="T510" s="33" t="str">
        <f>_xlfn.XLOOKUP(Tabel1[[#This Row],[NLSfB]],OpnameTabel[NL-SfB],OpnameTabel[Kenmerkvraag 6],"",0,1)&amp;""</f>
        <v>Breedte [m]</v>
      </c>
      <c r="U510" s="33" t="s">
        <v>77</v>
      </c>
      <c r="V510" s="33" t="str">
        <f>_xlfn.XLOOKUP(Tabel1[[#This Row],[NLSfB]],OpnameTabel[NL-SfB],OpnameTabel[Kenmerkvraag 7],"",0,1)&amp;""</f>
        <v/>
      </c>
      <c r="X510" s="33" t="str">
        <f>_xlfn.XLOOKUP(Tabel1[[#This Row],[NLSfB]],OpnameTabel[NL-SfB],OpnameTabel[Kenmerkvraag 8],"",0,1)&amp;""</f>
        <v/>
      </c>
      <c r="Z510" s="33" t="str">
        <f>_xlfn.XLOOKUP(Tabel1[[#This Row],[NLSfB]],OpnameTabel[NL-SfB],OpnameTabel[Kenmerkvraag 9],"",0,1)&amp;""</f>
        <v/>
      </c>
      <c r="AB510" s="33" t="str">
        <f>_xlfn.XLOOKUP(Tabel1[[#This Row],[NLSfB]],OpnameTabel[NL-SfB],OpnameTabel[Kenmerkvraag 10],"",0,1)&amp;""</f>
        <v/>
      </c>
      <c r="AD510" s="120" t="str">
        <f>_xlfn.XLOOKUP(Tabel1[[#This Row],[NLSfB]],OpnameTabel[NL-SfB],OpnameTabel[PPO1],"",0,1)&amp;""</f>
        <v>KLMT170-A</v>
      </c>
      <c r="AE510" s="112">
        <f>IF((LEN(Tabel1[[#This Row],[PPO code 1]])&lt;1),"",_xlfn.XLOOKUP(Tabel1[[#This Row],[PPO code 1]],Activiteitenoverzicht[PO - code],Activiteitenoverzicht[Jaar- freq],0))</f>
        <v>1</v>
      </c>
      <c r="AF510" s="121"/>
      <c r="AG510" s="122" t="str">
        <f>_xlfn.XLOOKUP(Tabel1[[#This Row],[NLSfB]],OpnameTabel[NL-SfB],OpnameTabel[PPO2],"",0,1)&amp;""</f>
        <v/>
      </c>
      <c r="AH510" s="111" t="str">
        <f>IF((LEN(Tabel1[[#This Row],[PPO code 2]])&lt;1),"",_xlfn.XLOOKUP(Tabel1[[#This Row],[PPO code 2]],Activiteitenoverzicht[PO - code],Activiteitenoverzicht[Jaar- freq],0))</f>
        <v/>
      </c>
      <c r="AI510" s="121"/>
      <c r="AJ510" s="122" t="str">
        <f>_xlfn.XLOOKUP(Tabel1[[#This Row],[NLSfB]],OpnameTabel[NL-SfB],OpnameTabel[PPO3],"",0,1)&amp;""</f>
        <v/>
      </c>
      <c r="AK510" s="111" t="str">
        <f>IF((LEN(Tabel1[[#This Row],[PPO code 3]])&lt;1),"",_xlfn.XLOOKUP(Tabel1[[#This Row],[PPO code 3]],Activiteitenoverzicht[PO - code],Activiteitenoverzicht[Jaar- freq],0))</f>
        <v/>
      </c>
      <c r="AL510" s="121"/>
      <c r="AM510" s="122" t="str">
        <f>_xlfn.XLOOKUP(Tabel1[[#This Row],[NLSfB]],OpnameTabel[NL-SfB],OpnameTabel[PPO4],"",0,1)&amp;""</f>
        <v/>
      </c>
      <c r="AN510" s="111" t="str">
        <f>IF((LEN(Tabel1[[#This Row],[PPO code 4]])&lt;1),"",_xlfn.XLOOKUP(Tabel1[[#This Row],[PPO code 4]],Activiteitenoverzicht[PO - code],Activiteitenoverzicht[Jaar- freq],0))</f>
        <v/>
      </c>
      <c r="AO510" s="121"/>
      <c r="AP510" s="123">
        <f>IF(ISNUMBER(Tabel1[[#This Row],[Freq 1]]),Tabel1[[#This Row],[Freq 1]]*Tabel1[[#This Row],[Prijs 1]],0)</f>
        <v>0</v>
      </c>
      <c r="AQ510" s="124">
        <f>IF(ISNUMBER(Tabel1[[#This Row],[Freq 2]]),Tabel1[[#This Row],[Freq 2]]*Tabel1[[#This Row],[Prijs 2]],0)</f>
        <v>0</v>
      </c>
      <c r="AR510" s="124">
        <f>IF(ISNUMBER(Tabel1[[#This Row],[Freq 3]]),Tabel1[[#This Row],[Freq 3]]*Tabel1[[#This Row],[Prijs 3]],0)</f>
        <v>0</v>
      </c>
      <c r="AS510" s="124">
        <f>IF(ISNUMBER(Tabel1[[#This Row],[Freq 4]]),Tabel1[[#This Row],[Freq 4]]*Tabel1[[#This Row],[Prijs 4]],0)</f>
        <v>0</v>
      </c>
      <c r="AT510" s="125">
        <f>SUM(Tabel1[[#This Row],[Totaal 1]:[Totaal 4]])</f>
        <v>0</v>
      </c>
    </row>
    <row r="511" spans="1:46" ht="14.25" customHeight="1" x14ac:dyDescent="0.2">
      <c r="A511" s="32">
        <v>8</v>
      </c>
      <c r="B511" s="32" t="s">
        <v>1049</v>
      </c>
      <c r="C511" s="111" t="s">
        <v>1050</v>
      </c>
      <c r="D511" s="32" t="s">
        <v>70</v>
      </c>
      <c r="E511" s="32">
        <v>3869</v>
      </c>
      <c r="F511" s="32" t="s">
        <v>1099</v>
      </c>
      <c r="G511" s="32" t="s">
        <v>122</v>
      </c>
      <c r="H511" s="112" t="str">
        <f>_xlfn.XLOOKUP(Tabel1[[#This Row],[NLSfB]],OpnameTabel[NL-SfB],OpnameTabel[Omschrijving],"",0,1)</f>
        <v>(Hoofd)verdeelinrichting (groepenkast)</v>
      </c>
      <c r="I511" s="32" t="str">
        <f>_xlfn.XLOOKUP(Tabel1[[#This Row],[NLSfB]],OpnameTabel[NL-SfB],OpnameTabel[Categorie],"",0,1)</f>
        <v>Centrale elektrotechnische voorzieningen</v>
      </c>
      <c r="J511" s="32" t="s">
        <v>402</v>
      </c>
      <c r="L511" s="32">
        <v>1</v>
      </c>
      <c r="M511" s="32">
        <v>2005</v>
      </c>
      <c r="N511" s="32" t="s">
        <v>1100</v>
      </c>
      <c r="O511" s="32" t="s">
        <v>438</v>
      </c>
      <c r="P511" s="32" t="str">
        <f>_xlfn.XLOOKUP(Tabel1[[#This Row],[NLSfB]],OpnameTabel[NL-SfB],OpnameTabel[Kenmerkvraag 4],"",0,1)&amp;""</f>
        <v>Inom [A]</v>
      </c>
      <c r="Q511" s="33">
        <v>630</v>
      </c>
      <c r="R511" s="33" t="str">
        <f>_xlfn.XLOOKUP(Tabel1[[#This Row],[NLSfB]],OpnameTabel[NL-SfB],OpnameTabel[Kenmerkvraag 5],"",0,1)&amp;""</f>
        <v>Lichtgroepen [stuks]</v>
      </c>
      <c r="S511" s="33" t="s">
        <v>77</v>
      </c>
      <c r="T511" s="33" t="str">
        <f>_xlfn.XLOOKUP(Tabel1[[#This Row],[NLSfB]],OpnameTabel[NL-SfB],OpnameTabel[Kenmerkvraag 6],"",0,1)&amp;""</f>
        <v>Krachtgroepen [stuks]</v>
      </c>
      <c r="U511" s="33">
        <v>3</v>
      </c>
      <c r="V511" s="33" t="str">
        <f>_xlfn.XLOOKUP(Tabel1[[#This Row],[NLSfB]],OpnameTabel[NL-SfB],OpnameTabel[Kenmerkvraag 7],"",0,1)&amp;""</f>
        <v>Groepen acht. aardlek [stuks]</v>
      </c>
      <c r="W511" s="33" t="s">
        <v>77</v>
      </c>
      <c r="X511" s="33" t="str">
        <f>_xlfn.XLOOKUP(Tabel1[[#This Row],[NLSfB]],OpnameTabel[NL-SfB],OpnameTabel[Kenmerkvraag 8],"",0,1)&amp;""</f>
        <v>Overspanningsbeveiliging</v>
      </c>
      <c r="Y511" s="33" t="s">
        <v>77</v>
      </c>
      <c r="Z511" s="33" t="str">
        <f>_xlfn.XLOOKUP(Tabel1[[#This Row],[NLSfB]],OpnameTabel[NL-SfB],OpnameTabel[Kenmerkvraag 9],"",0,1)&amp;""</f>
        <v/>
      </c>
      <c r="AB511" s="33" t="str">
        <f>_xlfn.XLOOKUP(Tabel1[[#This Row],[NLSfB]],OpnameTabel[NL-SfB],OpnameTabel[Kenmerkvraag 10],"",0,1)&amp;""</f>
        <v/>
      </c>
      <c r="AD511" s="120" t="str">
        <f>_xlfn.XLOOKUP(Tabel1[[#This Row],[NLSfB]],OpnameTabel[NL-SfB],OpnameTabel[PPO1],"",0,1)&amp;""</f>
        <v>E030-A</v>
      </c>
      <c r="AE511" s="112">
        <f>IF((LEN(Tabel1[[#This Row],[PPO code 1]])&lt;1),"",_xlfn.XLOOKUP(Tabel1[[#This Row],[PPO code 1]],Activiteitenoverzicht[PO - code],Activiteitenoverzicht[Jaar- freq],0))</f>
        <v>0.2</v>
      </c>
      <c r="AF511" s="121"/>
      <c r="AG511" s="122" t="str">
        <f>_xlfn.XLOOKUP(Tabel1[[#This Row],[NLSfB]],OpnameTabel[NL-SfB],OpnameTabel[PPO2],"",0,1)&amp;""</f>
        <v>E160-A</v>
      </c>
      <c r="AH511" s="111">
        <f>IF((LEN(Tabel1[[#This Row],[PPO code 2]])&lt;1),"",_xlfn.XLOOKUP(Tabel1[[#This Row],[PPO code 2]],Activiteitenoverzicht[PO - code],Activiteitenoverzicht[Jaar- freq],0))</f>
        <v>1</v>
      </c>
      <c r="AI511" s="121"/>
      <c r="AJ511" s="122" t="str">
        <f>_xlfn.XLOOKUP(Tabel1[[#This Row],[NLSfB]],OpnameTabel[NL-SfB],OpnameTabel[PPO3],"",0,1)&amp;""</f>
        <v>E170-A</v>
      </c>
      <c r="AK511" s="111">
        <f>IF((LEN(Tabel1[[#This Row],[PPO code 3]])&lt;1),"",_xlfn.XLOOKUP(Tabel1[[#This Row],[PPO code 3]],Activiteitenoverzicht[PO - code],Activiteitenoverzicht[Jaar- freq],0))</f>
        <v>1</v>
      </c>
      <c r="AL511" s="121"/>
      <c r="AM511" s="122" t="str">
        <f>_xlfn.XLOOKUP(Tabel1[[#This Row],[NLSfB]],OpnameTabel[NL-SfB],OpnameTabel[PPO4],"",0,1)&amp;""</f>
        <v/>
      </c>
      <c r="AN511" s="111" t="str">
        <f>IF((LEN(Tabel1[[#This Row],[PPO code 4]])&lt;1),"",_xlfn.XLOOKUP(Tabel1[[#This Row],[PPO code 4]],Activiteitenoverzicht[PO - code],Activiteitenoverzicht[Jaar- freq],0))</f>
        <v/>
      </c>
      <c r="AO511" s="121"/>
      <c r="AP511" s="123">
        <f>IF(ISNUMBER(Tabel1[[#This Row],[Freq 1]]),Tabel1[[#This Row],[Freq 1]]*Tabel1[[#This Row],[Prijs 1]],0)</f>
        <v>0</v>
      </c>
      <c r="AQ511" s="124">
        <f>IF(ISNUMBER(Tabel1[[#This Row],[Freq 2]]),Tabel1[[#This Row],[Freq 2]]*Tabel1[[#This Row],[Prijs 2]],0)</f>
        <v>0</v>
      </c>
      <c r="AR511" s="124">
        <f>IF(ISNUMBER(Tabel1[[#This Row],[Freq 3]]),Tabel1[[#This Row],[Freq 3]]*Tabel1[[#This Row],[Prijs 3]],0)</f>
        <v>0</v>
      </c>
      <c r="AS511" s="124">
        <f>IF(ISNUMBER(Tabel1[[#This Row],[Freq 4]]),Tabel1[[#This Row],[Freq 4]]*Tabel1[[#This Row],[Prijs 4]],0)</f>
        <v>0</v>
      </c>
      <c r="AT511" s="125">
        <f>SUM(Tabel1[[#This Row],[Totaal 1]:[Totaal 4]])</f>
        <v>0</v>
      </c>
    </row>
    <row r="512" spans="1:46" ht="14.25" customHeight="1" x14ac:dyDescent="0.2">
      <c r="A512" s="32">
        <v>8</v>
      </c>
      <c r="B512" s="32" t="s">
        <v>1049</v>
      </c>
      <c r="C512" s="111" t="s">
        <v>1050</v>
      </c>
      <c r="D512" s="32" t="s">
        <v>70</v>
      </c>
      <c r="E512" s="32">
        <v>3869</v>
      </c>
      <c r="F512" s="32" t="s">
        <v>1101</v>
      </c>
      <c r="G512" s="32" t="s">
        <v>122</v>
      </c>
      <c r="H512" s="112" t="str">
        <f>_xlfn.XLOOKUP(Tabel1[[#This Row],[NLSfB]],OpnameTabel[NL-SfB],OpnameTabel[Omschrijving],"",0,1)</f>
        <v>(Hoofd)verdeelinrichting (groepenkast)</v>
      </c>
      <c r="I512" s="32" t="str">
        <f>_xlfn.XLOOKUP(Tabel1[[#This Row],[NLSfB]],OpnameTabel[NL-SfB],OpnameTabel[Categorie],"",0,1)</f>
        <v>Centrale elektrotechnische voorzieningen</v>
      </c>
      <c r="J512" s="32" t="s">
        <v>1102</v>
      </c>
      <c r="L512" s="32">
        <v>1</v>
      </c>
      <c r="M512" s="32">
        <v>2005</v>
      </c>
      <c r="N512" s="32" t="s">
        <v>1100</v>
      </c>
      <c r="O512" s="32" t="s">
        <v>438</v>
      </c>
      <c r="P512" s="32" t="str">
        <f>_xlfn.XLOOKUP(Tabel1[[#This Row],[NLSfB]],OpnameTabel[NL-SfB],OpnameTabel[Kenmerkvraag 4],"",0,1)&amp;""</f>
        <v>Inom [A]</v>
      </c>
      <c r="Q512" s="33">
        <v>400</v>
      </c>
      <c r="R512" s="33" t="str">
        <f>_xlfn.XLOOKUP(Tabel1[[#This Row],[NLSfB]],OpnameTabel[NL-SfB],OpnameTabel[Kenmerkvraag 5],"",0,1)&amp;""</f>
        <v>Lichtgroepen [stuks]</v>
      </c>
      <c r="S512" s="33" t="s">
        <v>77</v>
      </c>
      <c r="T512" s="33" t="str">
        <f>_xlfn.XLOOKUP(Tabel1[[#This Row],[NLSfB]],OpnameTabel[NL-SfB],OpnameTabel[Kenmerkvraag 6],"",0,1)&amp;""</f>
        <v>Krachtgroepen [stuks]</v>
      </c>
      <c r="U512" s="33">
        <v>6</v>
      </c>
      <c r="V512" s="33" t="str">
        <f>_xlfn.XLOOKUP(Tabel1[[#This Row],[NLSfB]],OpnameTabel[NL-SfB],OpnameTabel[Kenmerkvraag 7],"",0,1)&amp;""</f>
        <v>Groepen acht. aardlek [stuks]</v>
      </c>
      <c r="W512" s="33" t="s">
        <v>77</v>
      </c>
      <c r="X512" s="33" t="str">
        <f>_xlfn.XLOOKUP(Tabel1[[#This Row],[NLSfB]],OpnameTabel[NL-SfB],OpnameTabel[Kenmerkvraag 8],"",0,1)&amp;""</f>
        <v>Overspanningsbeveiliging</v>
      </c>
      <c r="Y512" s="33" t="s">
        <v>77</v>
      </c>
      <c r="Z512" s="33" t="str">
        <f>_xlfn.XLOOKUP(Tabel1[[#This Row],[NLSfB]],OpnameTabel[NL-SfB],OpnameTabel[Kenmerkvraag 9],"",0,1)&amp;""</f>
        <v/>
      </c>
      <c r="AB512" s="33" t="str">
        <f>_xlfn.XLOOKUP(Tabel1[[#This Row],[NLSfB]],OpnameTabel[NL-SfB],OpnameTabel[Kenmerkvraag 10],"",0,1)&amp;""</f>
        <v/>
      </c>
      <c r="AD512" s="120" t="str">
        <f>_xlfn.XLOOKUP(Tabel1[[#This Row],[NLSfB]],OpnameTabel[NL-SfB],OpnameTabel[PPO1],"",0,1)&amp;""</f>
        <v>E030-A</v>
      </c>
      <c r="AE512" s="112">
        <f>IF((LEN(Tabel1[[#This Row],[PPO code 1]])&lt;1),"",_xlfn.XLOOKUP(Tabel1[[#This Row],[PPO code 1]],Activiteitenoverzicht[PO - code],Activiteitenoverzicht[Jaar- freq],0))</f>
        <v>0.2</v>
      </c>
      <c r="AF512" s="121"/>
      <c r="AG512" s="122" t="str">
        <f>_xlfn.XLOOKUP(Tabel1[[#This Row],[NLSfB]],OpnameTabel[NL-SfB],OpnameTabel[PPO2],"",0,1)&amp;""</f>
        <v>E160-A</v>
      </c>
      <c r="AH512" s="111">
        <f>IF((LEN(Tabel1[[#This Row],[PPO code 2]])&lt;1),"",_xlfn.XLOOKUP(Tabel1[[#This Row],[PPO code 2]],Activiteitenoverzicht[PO - code],Activiteitenoverzicht[Jaar- freq],0))</f>
        <v>1</v>
      </c>
      <c r="AI512" s="121"/>
      <c r="AJ512" s="122" t="str">
        <f>_xlfn.XLOOKUP(Tabel1[[#This Row],[NLSfB]],OpnameTabel[NL-SfB],OpnameTabel[PPO3],"",0,1)&amp;""</f>
        <v>E170-A</v>
      </c>
      <c r="AK512" s="111">
        <f>IF((LEN(Tabel1[[#This Row],[PPO code 3]])&lt;1),"",_xlfn.XLOOKUP(Tabel1[[#This Row],[PPO code 3]],Activiteitenoverzicht[PO - code],Activiteitenoverzicht[Jaar- freq],0))</f>
        <v>1</v>
      </c>
      <c r="AL512" s="121"/>
      <c r="AM512" s="122" t="str">
        <f>_xlfn.XLOOKUP(Tabel1[[#This Row],[NLSfB]],OpnameTabel[NL-SfB],OpnameTabel[PPO4],"",0,1)&amp;""</f>
        <v/>
      </c>
      <c r="AN512" s="111" t="str">
        <f>IF((LEN(Tabel1[[#This Row],[PPO code 4]])&lt;1),"",_xlfn.XLOOKUP(Tabel1[[#This Row],[PPO code 4]],Activiteitenoverzicht[PO - code],Activiteitenoverzicht[Jaar- freq],0))</f>
        <v/>
      </c>
      <c r="AO512" s="121"/>
      <c r="AP512" s="123">
        <f>IF(ISNUMBER(Tabel1[[#This Row],[Freq 1]]),Tabel1[[#This Row],[Freq 1]]*Tabel1[[#This Row],[Prijs 1]],0)</f>
        <v>0</v>
      </c>
      <c r="AQ512" s="124">
        <f>IF(ISNUMBER(Tabel1[[#This Row],[Freq 2]]),Tabel1[[#This Row],[Freq 2]]*Tabel1[[#This Row],[Prijs 2]],0)</f>
        <v>0</v>
      </c>
      <c r="AR512" s="124">
        <f>IF(ISNUMBER(Tabel1[[#This Row],[Freq 3]]),Tabel1[[#This Row],[Freq 3]]*Tabel1[[#This Row],[Prijs 3]],0)</f>
        <v>0</v>
      </c>
      <c r="AS512" s="124">
        <f>IF(ISNUMBER(Tabel1[[#This Row],[Freq 4]]),Tabel1[[#This Row],[Freq 4]]*Tabel1[[#This Row],[Prijs 4]],0)</f>
        <v>0</v>
      </c>
      <c r="AT512" s="125">
        <f>SUM(Tabel1[[#This Row],[Totaal 1]:[Totaal 4]])</f>
        <v>0</v>
      </c>
    </row>
    <row r="513" spans="1:46" ht="14.25" customHeight="1" x14ac:dyDescent="0.2">
      <c r="A513" s="32">
        <v>8</v>
      </c>
      <c r="B513" s="32" t="s">
        <v>1049</v>
      </c>
      <c r="C513" s="111" t="s">
        <v>1050</v>
      </c>
      <c r="D513" s="32" t="s">
        <v>70</v>
      </c>
      <c r="E513" s="32">
        <v>3869</v>
      </c>
      <c r="F513" s="32" t="s">
        <v>1103</v>
      </c>
      <c r="G513" s="32" t="s">
        <v>122</v>
      </c>
      <c r="H513" s="112" t="str">
        <f>_xlfn.XLOOKUP(Tabel1[[#This Row],[NLSfB]],OpnameTabel[NL-SfB],OpnameTabel[Omschrijving],"",0,1)</f>
        <v>(Hoofd)verdeelinrichting (groepenkast)</v>
      </c>
      <c r="I513" s="32" t="str">
        <f>_xlfn.XLOOKUP(Tabel1[[#This Row],[NLSfB]],OpnameTabel[NL-SfB],OpnameTabel[Categorie],"",0,1)</f>
        <v>Centrale elektrotechnische voorzieningen</v>
      </c>
      <c r="J513" s="32" t="s">
        <v>107</v>
      </c>
      <c r="K513" s="32" t="s">
        <v>494</v>
      </c>
      <c r="L513" s="32">
        <v>1</v>
      </c>
      <c r="M513" s="32">
        <v>2002</v>
      </c>
      <c r="N513" s="32" t="s">
        <v>1104</v>
      </c>
      <c r="O513" s="32" t="s">
        <v>159</v>
      </c>
      <c r="P513" s="32" t="str">
        <f>_xlfn.XLOOKUP(Tabel1[[#This Row],[NLSfB]],OpnameTabel[NL-SfB],OpnameTabel[Kenmerkvraag 4],"",0,1)&amp;""</f>
        <v>Inom [A]</v>
      </c>
      <c r="Q513" s="33">
        <v>125</v>
      </c>
      <c r="R513" s="33" t="str">
        <f>_xlfn.XLOOKUP(Tabel1[[#This Row],[NLSfB]],OpnameTabel[NL-SfB],OpnameTabel[Kenmerkvraag 5],"",0,1)&amp;""</f>
        <v>Lichtgroepen [stuks]</v>
      </c>
      <c r="S513" s="33">
        <v>12</v>
      </c>
      <c r="T513" s="33" t="str">
        <f>_xlfn.XLOOKUP(Tabel1[[#This Row],[NLSfB]],OpnameTabel[NL-SfB],OpnameTabel[Kenmerkvraag 6],"",0,1)&amp;""</f>
        <v>Krachtgroepen [stuks]</v>
      </c>
      <c r="U513" s="33">
        <v>7</v>
      </c>
      <c r="V513" s="33" t="str">
        <f>_xlfn.XLOOKUP(Tabel1[[#This Row],[NLSfB]],OpnameTabel[NL-SfB],OpnameTabel[Kenmerkvraag 7],"",0,1)&amp;""</f>
        <v>Groepen acht. aardlek [stuks]</v>
      </c>
      <c r="W513" s="33">
        <v>12</v>
      </c>
      <c r="X513" s="33" t="str">
        <f>_xlfn.XLOOKUP(Tabel1[[#This Row],[NLSfB]],OpnameTabel[NL-SfB],OpnameTabel[Kenmerkvraag 8],"",0,1)&amp;""</f>
        <v>Overspanningsbeveiliging</v>
      </c>
      <c r="Y513" s="33" t="s">
        <v>615</v>
      </c>
      <c r="Z513" s="33" t="str">
        <f>_xlfn.XLOOKUP(Tabel1[[#This Row],[NLSfB]],OpnameTabel[NL-SfB],OpnameTabel[Kenmerkvraag 9],"",0,1)&amp;""</f>
        <v/>
      </c>
      <c r="AB513" s="33" t="str">
        <f>_xlfn.XLOOKUP(Tabel1[[#This Row],[NLSfB]],OpnameTabel[NL-SfB],OpnameTabel[Kenmerkvraag 10],"",0,1)&amp;""</f>
        <v/>
      </c>
      <c r="AD513" s="120" t="str">
        <f>_xlfn.XLOOKUP(Tabel1[[#This Row],[NLSfB]],OpnameTabel[NL-SfB],OpnameTabel[PPO1],"",0,1)&amp;""</f>
        <v>E030-A</v>
      </c>
      <c r="AE513" s="112">
        <f>IF((LEN(Tabel1[[#This Row],[PPO code 1]])&lt;1),"",_xlfn.XLOOKUP(Tabel1[[#This Row],[PPO code 1]],Activiteitenoverzicht[PO - code],Activiteitenoverzicht[Jaar- freq],0))</f>
        <v>0.2</v>
      </c>
      <c r="AF513" s="121"/>
      <c r="AG513" s="122" t="str">
        <f>_xlfn.XLOOKUP(Tabel1[[#This Row],[NLSfB]],OpnameTabel[NL-SfB],OpnameTabel[PPO2],"",0,1)&amp;""</f>
        <v>E160-A</v>
      </c>
      <c r="AH513" s="111">
        <f>IF((LEN(Tabel1[[#This Row],[PPO code 2]])&lt;1),"",_xlfn.XLOOKUP(Tabel1[[#This Row],[PPO code 2]],Activiteitenoverzicht[PO - code],Activiteitenoverzicht[Jaar- freq],0))</f>
        <v>1</v>
      </c>
      <c r="AI513" s="121"/>
      <c r="AJ513" s="122" t="str">
        <f>_xlfn.XLOOKUP(Tabel1[[#This Row],[NLSfB]],OpnameTabel[NL-SfB],OpnameTabel[PPO3],"",0,1)&amp;""</f>
        <v>E170-A</v>
      </c>
      <c r="AK513" s="111">
        <f>IF((LEN(Tabel1[[#This Row],[PPO code 3]])&lt;1),"",_xlfn.XLOOKUP(Tabel1[[#This Row],[PPO code 3]],Activiteitenoverzicht[PO - code],Activiteitenoverzicht[Jaar- freq],0))</f>
        <v>1</v>
      </c>
      <c r="AL513" s="121"/>
      <c r="AM513" s="122" t="str">
        <f>_xlfn.XLOOKUP(Tabel1[[#This Row],[NLSfB]],OpnameTabel[NL-SfB],OpnameTabel[PPO4],"",0,1)&amp;""</f>
        <v/>
      </c>
      <c r="AN513" s="111" t="str">
        <f>IF((LEN(Tabel1[[#This Row],[PPO code 4]])&lt;1),"",_xlfn.XLOOKUP(Tabel1[[#This Row],[PPO code 4]],Activiteitenoverzicht[PO - code],Activiteitenoverzicht[Jaar- freq],0))</f>
        <v/>
      </c>
      <c r="AO513" s="121"/>
      <c r="AP513" s="123">
        <f>IF(ISNUMBER(Tabel1[[#This Row],[Freq 1]]),Tabel1[[#This Row],[Freq 1]]*Tabel1[[#This Row],[Prijs 1]],0)</f>
        <v>0</v>
      </c>
      <c r="AQ513" s="124">
        <f>IF(ISNUMBER(Tabel1[[#This Row],[Freq 2]]),Tabel1[[#This Row],[Freq 2]]*Tabel1[[#This Row],[Prijs 2]],0)</f>
        <v>0</v>
      </c>
      <c r="AR513" s="124">
        <f>IF(ISNUMBER(Tabel1[[#This Row],[Freq 3]]),Tabel1[[#This Row],[Freq 3]]*Tabel1[[#This Row],[Prijs 3]],0)</f>
        <v>0</v>
      </c>
      <c r="AS513" s="124">
        <f>IF(ISNUMBER(Tabel1[[#This Row],[Freq 4]]),Tabel1[[#This Row],[Freq 4]]*Tabel1[[#This Row],[Prijs 4]],0)</f>
        <v>0</v>
      </c>
      <c r="AT513" s="125">
        <f>SUM(Tabel1[[#This Row],[Totaal 1]:[Totaal 4]])</f>
        <v>0</v>
      </c>
    </row>
    <row r="514" spans="1:46" ht="14.25" customHeight="1" x14ac:dyDescent="0.2">
      <c r="A514" s="32">
        <v>8</v>
      </c>
      <c r="B514" s="32" t="s">
        <v>1049</v>
      </c>
      <c r="C514" s="111" t="s">
        <v>1050</v>
      </c>
      <c r="D514" s="32" t="s">
        <v>70</v>
      </c>
      <c r="E514" s="32">
        <v>3869</v>
      </c>
      <c r="F514" s="32" t="s">
        <v>1105</v>
      </c>
      <c r="G514" s="32" t="s">
        <v>122</v>
      </c>
      <c r="H514" s="112" t="str">
        <f>_xlfn.XLOOKUP(Tabel1[[#This Row],[NLSfB]],OpnameTabel[NL-SfB],OpnameTabel[Omschrijving],"",0,1)</f>
        <v>(Hoofd)verdeelinrichting (groepenkast)</v>
      </c>
      <c r="I514" s="32" t="str">
        <f>_xlfn.XLOOKUP(Tabel1[[#This Row],[NLSfB]],OpnameTabel[NL-SfB],OpnameTabel[Categorie],"",0,1)</f>
        <v>Centrale elektrotechnische voorzieningen</v>
      </c>
      <c r="J514" s="32" t="s">
        <v>1102</v>
      </c>
      <c r="K514" s="32" t="s">
        <v>1106</v>
      </c>
      <c r="L514" s="32">
        <v>1</v>
      </c>
      <c r="M514" s="32">
        <v>2012</v>
      </c>
      <c r="N514" s="32" t="s">
        <v>1104</v>
      </c>
      <c r="O514" s="32" t="s">
        <v>124</v>
      </c>
      <c r="P514" s="32" t="str">
        <f>_xlfn.XLOOKUP(Tabel1[[#This Row],[NLSfB]],OpnameTabel[NL-SfB],OpnameTabel[Kenmerkvraag 4],"",0,1)&amp;""</f>
        <v>Inom [A]</v>
      </c>
      <c r="Q514" s="33">
        <v>40</v>
      </c>
      <c r="R514" s="33" t="str">
        <f>_xlfn.XLOOKUP(Tabel1[[#This Row],[NLSfB]],OpnameTabel[NL-SfB],OpnameTabel[Kenmerkvraag 5],"",0,1)&amp;""</f>
        <v>Lichtgroepen [stuks]</v>
      </c>
      <c r="S514" s="33">
        <v>3</v>
      </c>
      <c r="T514" s="33" t="str">
        <f>_xlfn.XLOOKUP(Tabel1[[#This Row],[NLSfB]],OpnameTabel[NL-SfB],OpnameTabel[Kenmerkvraag 6],"",0,1)&amp;""</f>
        <v>Krachtgroepen [stuks]</v>
      </c>
      <c r="U514" s="33">
        <v>6</v>
      </c>
      <c r="V514" s="33" t="str">
        <f>_xlfn.XLOOKUP(Tabel1[[#This Row],[NLSfB]],OpnameTabel[NL-SfB],OpnameTabel[Kenmerkvraag 7],"",0,1)&amp;""</f>
        <v>Groepen acht. aardlek [stuks]</v>
      </c>
      <c r="W514" s="33" t="s">
        <v>77</v>
      </c>
      <c r="X514" s="33" t="str">
        <f>_xlfn.XLOOKUP(Tabel1[[#This Row],[NLSfB]],OpnameTabel[NL-SfB],OpnameTabel[Kenmerkvraag 8],"",0,1)&amp;""</f>
        <v>Overspanningsbeveiliging</v>
      </c>
      <c r="Y514" s="33" t="s">
        <v>77</v>
      </c>
      <c r="Z514" s="33" t="str">
        <f>_xlfn.XLOOKUP(Tabel1[[#This Row],[NLSfB]],OpnameTabel[NL-SfB],OpnameTabel[Kenmerkvraag 9],"",0,1)&amp;""</f>
        <v/>
      </c>
      <c r="AB514" s="33" t="str">
        <f>_xlfn.XLOOKUP(Tabel1[[#This Row],[NLSfB]],OpnameTabel[NL-SfB],OpnameTabel[Kenmerkvraag 10],"",0,1)&amp;""</f>
        <v/>
      </c>
      <c r="AD514" s="120" t="str">
        <f>_xlfn.XLOOKUP(Tabel1[[#This Row],[NLSfB]],OpnameTabel[NL-SfB],OpnameTabel[PPO1],"",0,1)&amp;""</f>
        <v>E030-A</v>
      </c>
      <c r="AE514" s="112">
        <f>IF((LEN(Tabel1[[#This Row],[PPO code 1]])&lt;1),"",_xlfn.XLOOKUP(Tabel1[[#This Row],[PPO code 1]],Activiteitenoverzicht[PO - code],Activiteitenoverzicht[Jaar- freq],0))</f>
        <v>0.2</v>
      </c>
      <c r="AF514" s="121"/>
      <c r="AG514" s="122" t="str">
        <f>_xlfn.XLOOKUP(Tabel1[[#This Row],[NLSfB]],OpnameTabel[NL-SfB],OpnameTabel[PPO2],"",0,1)&amp;""</f>
        <v>E160-A</v>
      </c>
      <c r="AH514" s="111">
        <f>IF((LEN(Tabel1[[#This Row],[PPO code 2]])&lt;1),"",_xlfn.XLOOKUP(Tabel1[[#This Row],[PPO code 2]],Activiteitenoverzicht[PO - code],Activiteitenoverzicht[Jaar- freq],0))</f>
        <v>1</v>
      </c>
      <c r="AI514" s="121"/>
      <c r="AJ514" s="122" t="str">
        <f>_xlfn.XLOOKUP(Tabel1[[#This Row],[NLSfB]],OpnameTabel[NL-SfB],OpnameTabel[PPO3],"",0,1)&amp;""</f>
        <v>E170-A</v>
      </c>
      <c r="AK514" s="111">
        <f>IF((LEN(Tabel1[[#This Row],[PPO code 3]])&lt;1),"",_xlfn.XLOOKUP(Tabel1[[#This Row],[PPO code 3]],Activiteitenoverzicht[PO - code],Activiteitenoverzicht[Jaar- freq],0))</f>
        <v>1</v>
      </c>
      <c r="AL514" s="121"/>
      <c r="AM514" s="122" t="str">
        <f>_xlfn.XLOOKUP(Tabel1[[#This Row],[NLSfB]],OpnameTabel[NL-SfB],OpnameTabel[PPO4],"",0,1)&amp;""</f>
        <v/>
      </c>
      <c r="AN514" s="111" t="str">
        <f>IF((LEN(Tabel1[[#This Row],[PPO code 4]])&lt;1),"",_xlfn.XLOOKUP(Tabel1[[#This Row],[PPO code 4]],Activiteitenoverzicht[PO - code],Activiteitenoverzicht[Jaar- freq],0))</f>
        <v/>
      </c>
      <c r="AO514" s="121"/>
      <c r="AP514" s="123">
        <f>IF(ISNUMBER(Tabel1[[#This Row],[Freq 1]]),Tabel1[[#This Row],[Freq 1]]*Tabel1[[#This Row],[Prijs 1]],0)</f>
        <v>0</v>
      </c>
      <c r="AQ514" s="124">
        <f>IF(ISNUMBER(Tabel1[[#This Row],[Freq 2]]),Tabel1[[#This Row],[Freq 2]]*Tabel1[[#This Row],[Prijs 2]],0)</f>
        <v>0</v>
      </c>
      <c r="AR514" s="124">
        <f>IF(ISNUMBER(Tabel1[[#This Row],[Freq 3]]),Tabel1[[#This Row],[Freq 3]]*Tabel1[[#This Row],[Prijs 3]],0)</f>
        <v>0</v>
      </c>
      <c r="AS514" s="124">
        <f>IF(ISNUMBER(Tabel1[[#This Row],[Freq 4]]),Tabel1[[#This Row],[Freq 4]]*Tabel1[[#This Row],[Prijs 4]],0)</f>
        <v>0</v>
      </c>
      <c r="AT514" s="125">
        <f>SUM(Tabel1[[#This Row],[Totaal 1]:[Totaal 4]])</f>
        <v>0</v>
      </c>
    </row>
    <row r="515" spans="1:46" ht="14.25" customHeight="1" x14ac:dyDescent="0.2">
      <c r="A515" s="32">
        <v>8</v>
      </c>
      <c r="B515" s="32" t="s">
        <v>1049</v>
      </c>
      <c r="C515" s="111" t="s">
        <v>1050</v>
      </c>
      <c r="D515" s="32" t="s">
        <v>70</v>
      </c>
      <c r="E515" s="32">
        <v>3869</v>
      </c>
      <c r="F515" s="32" t="s">
        <v>1107</v>
      </c>
      <c r="G515" s="32" t="s">
        <v>122</v>
      </c>
      <c r="H515" s="112" t="str">
        <f>_xlfn.XLOOKUP(Tabel1[[#This Row],[NLSfB]],OpnameTabel[NL-SfB],OpnameTabel[Omschrijving],"",0,1)</f>
        <v>(Hoofd)verdeelinrichting (groepenkast)</v>
      </c>
      <c r="I515" s="32" t="str">
        <f>_xlfn.XLOOKUP(Tabel1[[#This Row],[NLSfB]],OpnameTabel[NL-SfB],OpnameTabel[Categorie],"",0,1)</f>
        <v>Centrale elektrotechnische voorzieningen</v>
      </c>
      <c r="J515" s="32" t="s">
        <v>1102</v>
      </c>
      <c r="K515" s="32" t="s">
        <v>1108</v>
      </c>
      <c r="L515" s="32">
        <v>1</v>
      </c>
      <c r="M515" s="32">
        <v>2012</v>
      </c>
      <c r="N515" s="32" t="s">
        <v>1104</v>
      </c>
      <c r="O515" s="32" t="s">
        <v>124</v>
      </c>
      <c r="P515" s="32" t="str">
        <f>_xlfn.XLOOKUP(Tabel1[[#This Row],[NLSfB]],OpnameTabel[NL-SfB],OpnameTabel[Kenmerkvraag 4],"",0,1)&amp;""</f>
        <v>Inom [A]</v>
      </c>
      <c r="Q515" s="33">
        <v>40</v>
      </c>
      <c r="R515" s="33" t="str">
        <f>_xlfn.XLOOKUP(Tabel1[[#This Row],[NLSfB]],OpnameTabel[NL-SfB],OpnameTabel[Kenmerkvraag 5],"",0,1)&amp;""</f>
        <v>Lichtgroepen [stuks]</v>
      </c>
      <c r="S515" s="33">
        <v>11</v>
      </c>
      <c r="T515" s="33" t="str">
        <f>_xlfn.XLOOKUP(Tabel1[[#This Row],[NLSfB]],OpnameTabel[NL-SfB],OpnameTabel[Kenmerkvraag 6],"",0,1)&amp;""</f>
        <v>Krachtgroepen [stuks]</v>
      </c>
      <c r="U515" s="33">
        <v>1</v>
      </c>
      <c r="V515" s="33" t="str">
        <f>_xlfn.XLOOKUP(Tabel1[[#This Row],[NLSfB]],OpnameTabel[NL-SfB],OpnameTabel[Kenmerkvraag 7],"",0,1)&amp;""</f>
        <v>Groepen acht. aardlek [stuks]</v>
      </c>
      <c r="W515" s="33" t="s">
        <v>77</v>
      </c>
      <c r="X515" s="33" t="str">
        <f>_xlfn.XLOOKUP(Tabel1[[#This Row],[NLSfB]],OpnameTabel[NL-SfB],OpnameTabel[Kenmerkvraag 8],"",0,1)&amp;""</f>
        <v>Overspanningsbeveiliging</v>
      </c>
      <c r="Y515" s="33" t="s">
        <v>77</v>
      </c>
      <c r="Z515" s="33" t="str">
        <f>_xlfn.XLOOKUP(Tabel1[[#This Row],[NLSfB]],OpnameTabel[NL-SfB],OpnameTabel[Kenmerkvraag 9],"",0,1)&amp;""</f>
        <v/>
      </c>
      <c r="AB515" s="33" t="str">
        <f>_xlfn.XLOOKUP(Tabel1[[#This Row],[NLSfB]],OpnameTabel[NL-SfB],OpnameTabel[Kenmerkvraag 10],"",0,1)&amp;""</f>
        <v/>
      </c>
      <c r="AD515" s="120" t="str">
        <f>_xlfn.XLOOKUP(Tabel1[[#This Row],[NLSfB]],OpnameTabel[NL-SfB],OpnameTabel[PPO1],"",0,1)&amp;""</f>
        <v>E030-A</v>
      </c>
      <c r="AE515" s="112">
        <f>IF((LEN(Tabel1[[#This Row],[PPO code 1]])&lt;1),"",_xlfn.XLOOKUP(Tabel1[[#This Row],[PPO code 1]],Activiteitenoverzicht[PO - code],Activiteitenoverzicht[Jaar- freq],0))</f>
        <v>0.2</v>
      </c>
      <c r="AF515" s="121"/>
      <c r="AG515" s="122" t="str">
        <f>_xlfn.XLOOKUP(Tabel1[[#This Row],[NLSfB]],OpnameTabel[NL-SfB],OpnameTabel[PPO2],"",0,1)&amp;""</f>
        <v>E160-A</v>
      </c>
      <c r="AH515" s="111">
        <f>IF((LEN(Tabel1[[#This Row],[PPO code 2]])&lt;1),"",_xlfn.XLOOKUP(Tabel1[[#This Row],[PPO code 2]],Activiteitenoverzicht[PO - code],Activiteitenoverzicht[Jaar- freq],0))</f>
        <v>1</v>
      </c>
      <c r="AI515" s="121"/>
      <c r="AJ515" s="122" t="str">
        <f>_xlfn.XLOOKUP(Tabel1[[#This Row],[NLSfB]],OpnameTabel[NL-SfB],OpnameTabel[PPO3],"",0,1)&amp;""</f>
        <v>E170-A</v>
      </c>
      <c r="AK515" s="111">
        <f>IF((LEN(Tabel1[[#This Row],[PPO code 3]])&lt;1),"",_xlfn.XLOOKUP(Tabel1[[#This Row],[PPO code 3]],Activiteitenoverzicht[PO - code],Activiteitenoverzicht[Jaar- freq],0))</f>
        <v>1</v>
      </c>
      <c r="AL515" s="121"/>
      <c r="AM515" s="122" t="str">
        <f>_xlfn.XLOOKUP(Tabel1[[#This Row],[NLSfB]],OpnameTabel[NL-SfB],OpnameTabel[PPO4],"",0,1)&amp;""</f>
        <v/>
      </c>
      <c r="AN515" s="111" t="str">
        <f>IF((LEN(Tabel1[[#This Row],[PPO code 4]])&lt;1),"",_xlfn.XLOOKUP(Tabel1[[#This Row],[PPO code 4]],Activiteitenoverzicht[PO - code],Activiteitenoverzicht[Jaar- freq],0))</f>
        <v/>
      </c>
      <c r="AO515" s="121"/>
      <c r="AP515" s="123">
        <f>IF(ISNUMBER(Tabel1[[#This Row],[Freq 1]]),Tabel1[[#This Row],[Freq 1]]*Tabel1[[#This Row],[Prijs 1]],0)</f>
        <v>0</v>
      </c>
      <c r="AQ515" s="124">
        <f>IF(ISNUMBER(Tabel1[[#This Row],[Freq 2]]),Tabel1[[#This Row],[Freq 2]]*Tabel1[[#This Row],[Prijs 2]],0)</f>
        <v>0</v>
      </c>
      <c r="AR515" s="124">
        <f>IF(ISNUMBER(Tabel1[[#This Row],[Freq 3]]),Tabel1[[#This Row],[Freq 3]]*Tabel1[[#This Row],[Prijs 3]],0)</f>
        <v>0</v>
      </c>
      <c r="AS515" s="124">
        <f>IF(ISNUMBER(Tabel1[[#This Row],[Freq 4]]),Tabel1[[#This Row],[Freq 4]]*Tabel1[[#This Row],[Prijs 4]],0)</f>
        <v>0</v>
      </c>
      <c r="AT515" s="125">
        <f>SUM(Tabel1[[#This Row],[Totaal 1]:[Totaal 4]])</f>
        <v>0</v>
      </c>
    </row>
    <row r="516" spans="1:46" ht="14.25" customHeight="1" x14ac:dyDescent="0.2">
      <c r="A516" s="32">
        <v>8</v>
      </c>
      <c r="B516" s="32" t="s">
        <v>1049</v>
      </c>
      <c r="C516" s="111" t="s">
        <v>1050</v>
      </c>
      <c r="D516" s="32" t="s">
        <v>70</v>
      </c>
      <c r="E516" s="32">
        <v>3869</v>
      </c>
      <c r="F516" s="32" t="s">
        <v>1109</v>
      </c>
      <c r="G516" s="32" t="s">
        <v>122</v>
      </c>
      <c r="H516" s="112" t="str">
        <f>_xlfn.XLOOKUP(Tabel1[[#This Row],[NLSfB]],OpnameTabel[NL-SfB],OpnameTabel[Omschrijving],"",0,1)</f>
        <v>(Hoofd)verdeelinrichting (groepenkast)</v>
      </c>
      <c r="I516" s="32" t="str">
        <f>_xlfn.XLOOKUP(Tabel1[[#This Row],[NLSfB]],OpnameTabel[NL-SfB],OpnameTabel[Categorie],"",0,1)</f>
        <v>Centrale elektrotechnische voorzieningen</v>
      </c>
      <c r="J516" s="32" t="s">
        <v>1102</v>
      </c>
      <c r="K516" s="32" t="s">
        <v>1110</v>
      </c>
      <c r="L516" s="32">
        <v>1</v>
      </c>
      <c r="M516" s="32">
        <v>2012</v>
      </c>
      <c r="N516" s="32" t="s">
        <v>1104</v>
      </c>
      <c r="O516" s="32" t="s">
        <v>124</v>
      </c>
      <c r="P516" s="32" t="str">
        <f>_xlfn.XLOOKUP(Tabel1[[#This Row],[NLSfB]],OpnameTabel[NL-SfB],OpnameTabel[Kenmerkvraag 4],"",0,1)&amp;""</f>
        <v>Inom [A]</v>
      </c>
      <c r="Q516" s="33">
        <v>40</v>
      </c>
      <c r="R516" s="33" t="str">
        <f>_xlfn.XLOOKUP(Tabel1[[#This Row],[NLSfB]],OpnameTabel[NL-SfB],OpnameTabel[Kenmerkvraag 5],"",0,1)&amp;""</f>
        <v>Lichtgroepen [stuks]</v>
      </c>
      <c r="S516" s="33">
        <v>11</v>
      </c>
      <c r="T516" s="33" t="str">
        <f>_xlfn.XLOOKUP(Tabel1[[#This Row],[NLSfB]],OpnameTabel[NL-SfB],OpnameTabel[Kenmerkvraag 6],"",0,1)&amp;""</f>
        <v>Krachtgroepen [stuks]</v>
      </c>
      <c r="U516" s="33">
        <v>1</v>
      </c>
      <c r="V516" s="33" t="str">
        <f>_xlfn.XLOOKUP(Tabel1[[#This Row],[NLSfB]],OpnameTabel[NL-SfB],OpnameTabel[Kenmerkvraag 7],"",0,1)&amp;""</f>
        <v>Groepen acht. aardlek [stuks]</v>
      </c>
      <c r="W516" s="33" t="s">
        <v>77</v>
      </c>
      <c r="X516" s="33" t="str">
        <f>_xlfn.XLOOKUP(Tabel1[[#This Row],[NLSfB]],OpnameTabel[NL-SfB],OpnameTabel[Kenmerkvraag 8],"",0,1)&amp;""</f>
        <v>Overspanningsbeveiliging</v>
      </c>
      <c r="Y516" s="33" t="s">
        <v>77</v>
      </c>
      <c r="Z516" s="33" t="str">
        <f>_xlfn.XLOOKUP(Tabel1[[#This Row],[NLSfB]],OpnameTabel[NL-SfB],OpnameTabel[Kenmerkvraag 9],"",0,1)&amp;""</f>
        <v/>
      </c>
      <c r="AB516" s="33" t="str">
        <f>_xlfn.XLOOKUP(Tabel1[[#This Row],[NLSfB]],OpnameTabel[NL-SfB],OpnameTabel[Kenmerkvraag 10],"",0,1)&amp;""</f>
        <v/>
      </c>
      <c r="AD516" s="120" t="str">
        <f>_xlfn.XLOOKUP(Tabel1[[#This Row],[NLSfB]],OpnameTabel[NL-SfB],OpnameTabel[PPO1],"",0,1)&amp;""</f>
        <v>E030-A</v>
      </c>
      <c r="AE516" s="112">
        <f>IF((LEN(Tabel1[[#This Row],[PPO code 1]])&lt;1),"",_xlfn.XLOOKUP(Tabel1[[#This Row],[PPO code 1]],Activiteitenoverzicht[PO - code],Activiteitenoverzicht[Jaar- freq],0))</f>
        <v>0.2</v>
      </c>
      <c r="AF516" s="121"/>
      <c r="AG516" s="122" t="str">
        <f>_xlfn.XLOOKUP(Tabel1[[#This Row],[NLSfB]],OpnameTabel[NL-SfB],OpnameTabel[PPO2],"",0,1)&amp;""</f>
        <v>E160-A</v>
      </c>
      <c r="AH516" s="111">
        <f>IF((LEN(Tabel1[[#This Row],[PPO code 2]])&lt;1),"",_xlfn.XLOOKUP(Tabel1[[#This Row],[PPO code 2]],Activiteitenoverzicht[PO - code],Activiteitenoverzicht[Jaar- freq],0))</f>
        <v>1</v>
      </c>
      <c r="AI516" s="121"/>
      <c r="AJ516" s="122" t="str">
        <f>_xlfn.XLOOKUP(Tabel1[[#This Row],[NLSfB]],OpnameTabel[NL-SfB],OpnameTabel[PPO3],"",0,1)&amp;""</f>
        <v>E170-A</v>
      </c>
      <c r="AK516" s="111">
        <f>IF((LEN(Tabel1[[#This Row],[PPO code 3]])&lt;1),"",_xlfn.XLOOKUP(Tabel1[[#This Row],[PPO code 3]],Activiteitenoverzicht[PO - code],Activiteitenoverzicht[Jaar- freq],0))</f>
        <v>1</v>
      </c>
      <c r="AL516" s="121"/>
      <c r="AM516" s="122" t="str">
        <f>_xlfn.XLOOKUP(Tabel1[[#This Row],[NLSfB]],OpnameTabel[NL-SfB],OpnameTabel[PPO4],"",0,1)&amp;""</f>
        <v/>
      </c>
      <c r="AN516" s="111" t="str">
        <f>IF((LEN(Tabel1[[#This Row],[PPO code 4]])&lt;1),"",_xlfn.XLOOKUP(Tabel1[[#This Row],[PPO code 4]],Activiteitenoverzicht[PO - code],Activiteitenoverzicht[Jaar- freq],0))</f>
        <v/>
      </c>
      <c r="AO516" s="121"/>
      <c r="AP516" s="123">
        <f>IF(ISNUMBER(Tabel1[[#This Row],[Freq 1]]),Tabel1[[#This Row],[Freq 1]]*Tabel1[[#This Row],[Prijs 1]],0)</f>
        <v>0</v>
      </c>
      <c r="AQ516" s="124">
        <f>IF(ISNUMBER(Tabel1[[#This Row],[Freq 2]]),Tabel1[[#This Row],[Freq 2]]*Tabel1[[#This Row],[Prijs 2]],0)</f>
        <v>0</v>
      </c>
      <c r="AR516" s="124">
        <f>IF(ISNUMBER(Tabel1[[#This Row],[Freq 3]]),Tabel1[[#This Row],[Freq 3]]*Tabel1[[#This Row],[Prijs 3]],0)</f>
        <v>0</v>
      </c>
      <c r="AS516" s="124">
        <f>IF(ISNUMBER(Tabel1[[#This Row],[Freq 4]]),Tabel1[[#This Row],[Freq 4]]*Tabel1[[#This Row],[Prijs 4]],0)</f>
        <v>0</v>
      </c>
      <c r="AT516" s="125">
        <f>SUM(Tabel1[[#This Row],[Totaal 1]:[Totaal 4]])</f>
        <v>0</v>
      </c>
    </row>
    <row r="517" spans="1:46" ht="14.25" customHeight="1" x14ac:dyDescent="0.2">
      <c r="A517" s="32">
        <v>8</v>
      </c>
      <c r="B517" s="32" t="s">
        <v>1049</v>
      </c>
      <c r="C517" s="111" t="s">
        <v>1050</v>
      </c>
      <c r="D517" s="32" t="s">
        <v>70</v>
      </c>
      <c r="E517" s="32">
        <v>3869</v>
      </c>
      <c r="F517" s="32" t="s">
        <v>1111</v>
      </c>
      <c r="G517" s="32" t="s">
        <v>122</v>
      </c>
      <c r="H517" s="112" t="str">
        <f>_xlfn.XLOOKUP(Tabel1[[#This Row],[NLSfB]],OpnameTabel[NL-SfB],OpnameTabel[Omschrijving],"",0,1)</f>
        <v>(Hoofd)verdeelinrichting (groepenkast)</v>
      </c>
      <c r="I517" s="32" t="str">
        <f>_xlfn.XLOOKUP(Tabel1[[#This Row],[NLSfB]],OpnameTabel[NL-SfB],OpnameTabel[Categorie],"",0,1)</f>
        <v>Centrale elektrotechnische voorzieningen</v>
      </c>
      <c r="J517" s="32" t="s">
        <v>104</v>
      </c>
      <c r="K517" s="32" t="s">
        <v>1112</v>
      </c>
      <c r="L517" s="32">
        <v>1</v>
      </c>
      <c r="M517" s="32">
        <v>2012</v>
      </c>
      <c r="N517" s="32" t="s">
        <v>1104</v>
      </c>
      <c r="O517" s="32" t="s">
        <v>124</v>
      </c>
      <c r="P517" s="32" t="str">
        <f>_xlfn.XLOOKUP(Tabel1[[#This Row],[NLSfB]],OpnameTabel[NL-SfB],OpnameTabel[Kenmerkvraag 4],"",0,1)&amp;""</f>
        <v>Inom [A]</v>
      </c>
      <c r="Q517" s="33">
        <v>40</v>
      </c>
      <c r="R517" s="33" t="str">
        <f>_xlfn.XLOOKUP(Tabel1[[#This Row],[NLSfB]],OpnameTabel[NL-SfB],OpnameTabel[Kenmerkvraag 5],"",0,1)&amp;""</f>
        <v>Lichtgroepen [stuks]</v>
      </c>
      <c r="S517" s="33">
        <v>1</v>
      </c>
      <c r="T517" s="33" t="str">
        <f>_xlfn.XLOOKUP(Tabel1[[#This Row],[NLSfB]],OpnameTabel[NL-SfB],OpnameTabel[Kenmerkvraag 6],"",0,1)&amp;""</f>
        <v>Krachtgroepen [stuks]</v>
      </c>
      <c r="U517" s="33">
        <v>1</v>
      </c>
      <c r="V517" s="33" t="str">
        <f>_xlfn.XLOOKUP(Tabel1[[#This Row],[NLSfB]],OpnameTabel[NL-SfB],OpnameTabel[Kenmerkvraag 7],"",0,1)&amp;""</f>
        <v>Groepen acht. aardlek [stuks]</v>
      </c>
      <c r="W517" s="33">
        <v>3</v>
      </c>
      <c r="X517" s="33" t="str">
        <f>_xlfn.XLOOKUP(Tabel1[[#This Row],[NLSfB]],OpnameTabel[NL-SfB],OpnameTabel[Kenmerkvraag 8],"",0,1)&amp;""</f>
        <v>Overspanningsbeveiliging</v>
      </c>
      <c r="Y517" s="33" t="s">
        <v>77</v>
      </c>
      <c r="Z517" s="33" t="str">
        <f>_xlfn.XLOOKUP(Tabel1[[#This Row],[NLSfB]],OpnameTabel[NL-SfB],OpnameTabel[Kenmerkvraag 9],"",0,1)&amp;""</f>
        <v/>
      </c>
      <c r="AB517" s="33" t="str">
        <f>_xlfn.XLOOKUP(Tabel1[[#This Row],[NLSfB]],OpnameTabel[NL-SfB],OpnameTabel[Kenmerkvraag 10],"",0,1)&amp;""</f>
        <v/>
      </c>
      <c r="AD517" s="120" t="str">
        <f>_xlfn.XLOOKUP(Tabel1[[#This Row],[NLSfB]],OpnameTabel[NL-SfB],OpnameTabel[PPO1],"",0,1)&amp;""</f>
        <v>E030-A</v>
      </c>
      <c r="AE517" s="112">
        <f>IF((LEN(Tabel1[[#This Row],[PPO code 1]])&lt;1),"",_xlfn.XLOOKUP(Tabel1[[#This Row],[PPO code 1]],Activiteitenoverzicht[PO - code],Activiteitenoverzicht[Jaar- freq],0))</f>
        <v>0.2</v>
      </c>
      <c r="AF517" s="121"/>
      <c r="AG517" s="122" t="str">
        <f>_xlfn.XLOOKUP(Tabel1[[#This Row],[NLSfB]],OpnameTabel[NL-SfB],OpnameTabel[PPO2],"",0,1)&amp;""</f>
        <v>E160-A</v>
      </c>
      <c r="AH517" s="111">
        <f>IF((LEN(Tabel1[[#This Row],[PPO code 2]])&lt;1),"",_xlfn.XLOOKUP(Tabel1[[#This Row],[PPO code 2]],Activiteitenoverzicht[PO - code],Activiteitenoverzicht[Jaar- freq],0))</f>
        <v>1</v>
      </c>
      <c r="AI517" s="121"/>
      <c r="AJ517" s="122" t="str">
        <f>_xlfn.XLOOKUP(Tabel1[[#This Row],[NLSfB]],OpnameTabel[NL-SfB],OpnameTabel[PPO3],"",0,1)&amp;""</f>
        <v>E170-A</v>
      </c>
      <c r="AK517" s="111">
        <f>IF((LEN(Tabel1[[#This Row],[PPO code 3]])&lt;1),"",_xlfn.XLOOKUP(Tabel1[[#This Row],[PPO code 3]],Activiteitenoverzicht[PO - code],Activiteitenoverzicht[Jaar- freq],0))</f>
        <v>1</v>
      </c>
      <c r="AL517" s="121"/>
      <c r="AM517" s="122" t="str">
        <f>_xlfn.XLOOKUP(Tabel1[[#This Row],[NLSfB]],OpnameTabel[NL-SfB],OpnameTabel[PPO4],"",0,1)&amp;""</f>
        <v/>
      </c>
      <c r="AN517" s="111" t="str">
        <f>IF((LEN(Tabel1[[#This Row],[PPO code 4]])&lt;1),"",_xlfn.XLOOKUP(Tabel1[[#This Row],[PPO code 4]],Activiteitenoverzicht[PO - code],Activiteitenoverzicht[Jaar- freq],0))</f>
        <v/>
      </c>
      <c r="AO517" s="121"/>
      <c r="AP517" s="123">
        <f>IF(ISNUMBER(Tabel1[[#This Row],[Freq 1]]),Tabel1[[#This Row],[Freq 1]]*Tabel1[[#This Row],[Prijs 1]],0)</f>
        <v>0</v>
      </c>
      <c r="AQ517" s="124">
        <f>IF(ISNUMBER(Tabel1[[#This Row],[Freq 2]]),Tabel1[[#This Row],[Freq 2]]*Tabel1[[#This Row],[Prijs 2]],0)</f>
        <v>0</v>
      </c>
      <c r="AR517" s="124">
        <f>IF(ISNUMBER(Tabel1[[#This Row],[Freq 3]]),Tabel1[[#This Row],[Freq 3]]*Tabel1[[#This Row],[Prijs 3]],0)</f>
        <v>0</v>
      </c>
      <c r="AS517" s="124">
        <f>IF(ISNUMBER(Tabel1[[#This Row],[Freq 4]]),Tabel1[[#This Row],[Freq 4]]*Tabel1[[#This Row],[Prijs 4]],0)</f>
        <v>0</v>
      </c>
      <c r="AT517" s="125">
        <f>SUM(Tabel1[[#This Row],[Totaal 1]:[Totaal 4]])</f>
        <v>0</v>
      </c>
    </row>
    <row r="518" spans="1:46" ht="14.25" customHeight="1" x14ac:dyDescent="0.2">
      <c r="A518" s="32">
        <v>8</v>
      </c>
      <c r="B518" s="32" t="s">
        <v>1049</v>
      </c>
      <c r="C518" s="111" t="s">
        <v>1050</v>
      </c>
      <c r="D518" s="32" t="s">
        <v>70</v>
      </c>
      <c r="E518" s="32">
        <v>3869</v>
      </c>
      <c r="F518" s="32" t="s">
        <v>1113</v>
      </c>
      <c r="G518" s="32" t="s">
        <v>230</v>
      </c>
      <c r="H518" s="112" t="str">
        <f>_xlfn.XLOOKUP(Tabel1[[#This Row],[NLSfB]],OpnameTabel[NL-SfB],OpnameTabel[Omschrijving],"",0,1)</f>
        <v>Verdeler/verzamelaar</v>
      </c>
      <c r="I518" s="32" t="str">
        <f>_xlfn.XLOOKUP(Tabel1[[#This Row],[NLSfB]],OpnameTabel[NL-SfB],OpnameTabel[Categorie],"",0,1)</f>
        <v>Koeling/verwarming</v>
      </c>
      <c r="J518" s="32" t="s">
        <v>402</v>
      </c>
      <c r="K518" s="32" t="s">
        <v>1114</v>
      </c>
      <c r="L518" s="32">
        <v>1</v>
      </c>
      <c r="M518" s="32">
        <v>1997</v>
      </c>
      <c r="N518" s="32" t="s">
        <v>77</v>
      </c>
      <c r="O518" s="32" t="s">
        <v>77</v>
      </c>
      <c r="P518" s="32" t="str">
        <f>_xlfn.XLOOKUP(Tabel1[[#This Row],[NLSfB]],OpnameTabel[NL-SfB],OpnameTabel[Kenmerkvraag 4],"",0,1)&amp;""</f>
        <v>Groepen [stuks]</v>
      </c>
      <c r="Q518" s="33">
        <v>3</v>
      </c>
      <c r="R518" s="33" t="str">
        <f>_xlfn.XLOOKUP(Tabel1[[#This Row],[NLSfB]],OpnameTabel[NL-SfB],OpnameTabel[Kenmerkvraag 5],"",0,1)&amp;""</f>
        <v>Pompen [stuks]</v>
      </c>
      <c r="S518" s="33">
        <v>2</v>
      </c>
      <c r="T518" s="33" t="str">
        <f>_xlfn.XLOOKUP(Tabel1[[#This Row],[NLSfB]],OpnameTabel[NL-SfB],OpnameTabel[Kenmerkvraag 6],"",0,1)&amp;""</f>
        <v>Automatische ontluchting</v>
      </c>
      <c r="U518" s="33" t="s">
        <v>77</v>
      </c>
      <c r="V518" s="33" t="str">
        <f>_xlfn.XLOOKUP(Tabel1[[#This Row],[NLSfB]],OpnameTabel[NL-SfB],OpnameTabel[Kenmerkvraag 7],"",0,1)&amp;""</f>
        <v/>
      </c>
      <c r="X518" s="33" t="str">
        <f>_xlfn.XLOOKUP(Tabel1[[#This Row],[NLSfB]],OpnameTabel[NL-SfB],OpnameTabel[Kenmerkvraag 8],"",0,1)&amp;""</f>
        <v/>
      </c>
      <c r="Z518" s="33" t="str">
        <f>_xlfn.XLOOKUP(Tabel1[[#This Row],[NLSfB]],OpnameTabel[NL-SfB],OpnameTabel[Kenmerkvraag 9],"",0,1)&amp;""</f>
        <v/>
      </c>
      <c r="AB518" s="33" t="str">
        <f>_xlfn.XLOOKUP(Tabel1[[#This Row],[NLSfB]],OpnameTabel[NL-SfB],OpnameTabel[Kenmerkvraag 10],"",0,1)&amp;""</f>
        <v/>
      </c>
      <c r="AD518" s="120" t="str">
        <f>_xlfn.XLOOKUP(Tabel1[[#This Row],[NLSfB]],OpnameTabel[NL-SfB],OpnameTabel[PPO1],"",0,1)&amp;""</f>
        <v>VW060-A</v>
      </c>
      <c r="AE518" s="112">
        <f>IF((LEN(Tabel1[[#This Row],[PPO code 1]])&lt;1),"",_xlfn.XLOOKUP(Tabel1[[#This Row],[PPO code 1]],Activiteitenoverzicht[PO - code],Activiteitenoverzicht[Jaar- freq],0))</f>
        <v>1</v>
      </c>
      <c r="AF518" s="121"/>
      <c r="AG518" s="122" t="str">
        <f>_xlfn.XLOOKUP(Tabel1[[#This Row],[NLSfB]],OpnameTabel[NL-SfB],OpnameTabel[PPO2],"",0,1)&amp;""</f>
        <v/>
      </c>
      <c r="AH518" s="111" t="str">
        <f>IF((LEN(Tabel1[[#This Row],[PPO code 2]])&lt;1),"",_xlfn.XLOOKUP(Tabel1[[#This Row],[PPO code 2]],Activiteitenoverzicht[PO - code],Activiteitenoverzicht[Jaar- freq],0))</f>
        <v/>
      </c>
      <c r="AI518" s="121"/>
      <c r="AJ518" s="122" t="str">
        <f>_xlfn.XLOOKUP(Tabel1[[#This Row],[NLSfB]],OpnameTabel[NL-SfB],OpnameTabel[PPO3],"",0,1)&amp;""</f>
        <v/>
      </c>
      <c r="AK518" s="111" t="str">
        <f>IF((LEN(Tabel1[[#This Row],[PPO code 3]])&lt;1),"",_xlfn.XLOOKUP(Tabel1[[#This Row],[PPO code 3]],Activiteitenoverzicht[PO - code],Activiteitenoverzicht[Jaar- freq],0))</f>
        <v/>
      </c>
      <c r="AL518" s="121"/>
      <c r="AM518" s="122" t="str">
        <f>_xlfn.XLOOKUP(Tabel1[[#This Row],[NLSfB]],OpnameTabel[NL-SfB],OpnameTabel[PPO4],"",0,1)&amp;""</f>
        <v/>
      </c>
      <c r="AN518" s="111" t="str">
        <f>IF((LEN(Tabel1[[#This Row],[PPO code 4]])&lt;1),"",_xlfn.XLOOKUP(Tabel1[[#This Row],[PPO code 4]],Activiteitenoverzicht[PO - code],Activiteitenoverzicht[Jaar- freq],0))</f>
        <v/>
      </c>
      <c r="AO518" s="121"/>
      <c r="AP518" s="123">
        <f>IF(ISNUMBER(Tabel1[[#This Row],[Freq 1]]),Tabel1[[#This Row],[Freq 1]]*Tabel1[[#This Row],[Prijs 1]],0)</f>
        <v>0</v>
      </c>
      <c r="AQ518" s="124">
        <f>IF(ISNUMBER(Tabel1[[#This Row],[Freq 2]]),Tabel1[[#This Row],[Freq 2]]*Tabel1[[#This Row],[Prijs 2]],0)</f>
        <v>0</v>
      </c>
      <c r="AR518" s="124">
        <f>IF(ISNUMBER(Tabel1[[#This Row],[Freq 3]]),Tabel1[[#This Row],[Freq 3]]*Tabel1[[#This Row],[Prijs 3]],0)</f>
        <v>0</v>
      </c>
      <c r="AS518" s="124">
        <f>IF(ISNUMBER(Tabel1[[#This Row],[Freq 4]]),Tabel1[[#This Row],[Freq 4]]*Tabel1[[#This Row],[Prijs 4]],0)</f>
        <v>0</v>
      </c>
      <c r="AT518" s="125">
        <f>SUM(Tabel1[[#This Row],[Totaal 1]:[Totaal 4]])</f>
        <v>0</v>
      </c>
    </row>
    <row r="519" spans="1:46" ht="14.25" customHeight="1" x14ac:dyDescent="0.2">
      <c r="A519" s="32">
        <v>8</v>
      </c>
      <c r="B519" s="32" t="s">
        <v>1049</v>
      </c>
      <c r="C519" s="111" t="s">
        <v>1050</v>
      </c>
      <c r="D519" s="32" t="s">
        <v>70</v>
      </c>
      <c r="E519" s="32">
        <v>3869</v>
      </c>
      <c r="F519" s="32" t="s">
        <v>1115</v>
      </c>
      <c r="G519" s="32" t="s">
        <v>122</v>
      </c>
      <c r="H519" s="112" t="str">
        <f>_xlfn.XLOOKUP(Tabel1[[#This Row],[NLSfB]],OpnameTabel[NL-SfB],OpnameTabel[Omschrijving],"",0,1)</f>
        <v>(Hoofd)verdeelinrichting (groepenkast)</v>
      </c>
      <c r="I519" s="32" t="str">
        <f>_xlfn.XLOOKUP(Tabel1[[#This Row],[NLSfB]],OpnameTabel[NL-SfB],OpnameTabel[Categorie],"",0,1)</f>
        <v>Centrale elektrotechnische voorzieningen</v>
      </c>
      <c r="J519" s="32" t="s">
        <v>107</v>
      </c>
      <c r="K519" s="32" t="s">
        <v>1116</v>
      </c>
      <c r="L519" s="32">
        <v>1</v>
      </c>
      <c r="M519" s="32">
        <v>2012</v>
      </c>
      <c r="N519" s="32" t="s">
        <v>1104</v>
      </c>
      <c r="O519" s="32" t="s">
        <v>124</v>
      </c>
      <c r="P519" s="32" t="str">
        <f>_xlfn.XLOOKUP(Tabel1[[#This Row],[NLSfB]],OpnameTabel[NL-SfB],OpnameTabel[Kenmerkvraag 4],"",0,1)&amp;""</f>
        <v>Inom [A]</v>
      </c>
      <c r="Q519" s="33">
        <v>63</v>
      </c>
      <c r="R519" s="33" t="str">
        <f>_xlfn.XLOOKUP(Tabel1[[#This Row],[NLSfB]],OpnameTabel[NL-SfB],OpnameTabel[Kenmerkvraag 5],"",0,1)&amp;""</f>
        <v>Lichtgroepen [stuks]</v>
      </c>
      <c r="S519" s="33">
        <v>13</v>
      </c>
      <c r="T519" s="33" t="str">
        <f>_xlfn.XLOOKUP(Tabel1[[#This Row],[NLSfB]],OpnameTabel[NL-SfB],OpnameTabel[Kenmerkvraag 6],"",0,1)&amp;""</f>
        <v>Krachtgroepen [stuks]</v>
      </c>
      <c r="U519" s="33">
        <v>5</v>
      </c>
      <c r="V519" s="33" t="str">
        <f>_xlfn.XLOOKUP(Tabel1[[#This Row],[NLSfB]],OpnameTabel[NL-SfB],OpnameTabel[Kenmerkvraag 7],"",0,1)&amp;""</f>
        <v>Groepen acht. aardlek [stuks]</v>
      </c>
      <c r="W519" s="33">
        <v>5</v>
      </c>
      <c r="X519" s="33" t="str">
        <f>_xlfn.XLOOKUP(Tabel1[[#This Row],[NLSfB]],OpnameTabel[NL-SfB],OpnameTabel[Kenmerkvraag 8],"",0,1)&amp;""</f>
        <v>Overspanningsbeveiliging</v>
      </c>
      <c r="Y519" s="33" t="s">
        <v>77</v>
      </c>
      <c r="Z519" s="33" t="str">
        <f>_xlfn.XLOOKUP(Tabel1[[#This Row],[NLSfB]],OpnameTabel[NL-SfB],OpnameTabel[Kenmerkvraag 9],"",0,1)&amp;""</f>
        <v/>
      </c>
      <c r="AB519" s="33" t="str">
        <f>_xlfn.XLOOKUP(Tabel1[[#This Row],[NLSfB]],OpnameTabel[NL-SfB],OpnameTabel[Kenmerkvraag 10],"",0,1)&amp;""</f>
        <v/>
      </c>
      <c r="AD519" s="120" t="str">
        <f>_xlfn.XLOOKUP(Tabel1[[#This Row],[NLSfB]],OpnameTabel[NL-SfB],OpnameTabel[PPO1],"",0,1)&amp;""</f>
        <v>E030-A</v>
      </c>
      <c r="AE519" s="112">
        <f>IF((LEN(Tabel1[[#This Row],[PPO code 1]])&lt;1),"",_xlfn.XLOOKUP(Tabel1[[#This Row],[PPO code 1]],Activiteitenoverzicht[PO - code],Activiteitenoverzicht[Jaar- freq],0))</f>
        <v>0.2</v>
      </c>
      <c r="AF519" s="121"/>
      <c r="AG519" s="122" t="str">
        <f>_xlfn.XLOOKUP(Tabel1[[#This Row],[NLSfB]],OpnameTabel[NL-SfB],OpnameTabel[PPO2],"",0,1)&amp;""</f>
        <v>E160-A</v>
      </c>
      <c r="AH519" s="111">
        <f>IF((LEN(Tabel1[[#This Row],[PPO code 2]])&lt;1),"",_xlfn.XLOOKUP(Tabel1[[#This Row],[PPO code 2]],Activiteitenoverzicht[PO - code],Activiteitenoverzicht[Jaar- freq],0))</f>
        <v>1</v>
      </c>
      <c r="AI519" s="121"/>
      <c r="AJ519" s="122" t="str">
        <f>_xlfn.XLOOKUP(Tabel1[[#This Row],[NLSfB]],OpnameTabel[NL-SfB],OpnameTabel[PPO3],"",0,1)&amp;""</f>
        <v>E170-A</v>
      </c>
      <c r="AK519" s="111">
        <f>IF((LEN(Tabel1[[#This Row],[PPO code 3]])&lt;1),"",_xlfn.XLOOKUP(Tabel1[[#This Row],[PPO code 3]],Activiteitenoverzicht[PO - code],Activiteitenoverzicht[Jaar- freq],0))</f>
        <v>1</v>
      </c>
      <c r="AL519" s="121"/>
      <c r="AM519" s="122" t="str">
        <f>_xlfn.XLOOKUP(Tabel1[[#This Row],[NLSfB]],OpnameTabel[NL-SfB],OpnameTabel[PPO4],"",0,1)&amp;""</f>
        <v/>
      </c>
      <c r="AN519" s="111" t="str">
        <f>IF((LEN(Tabel1[[#This Row],[PPO code 4]])&lt;1),"",_xlfn.XLOOKUP(Tabel1[[#This Row],[PPO code 4]],Activiteitenoverzicht[PO - code],Activiteitenoverzicht[Jaar- freq],0))</f>
        <v/>
      </c>
      <c r="AO519" s="121"/>
      <c r="AP519" s="123">
        <f>IF(ISNUMBER(Tabel1[[#This Row],[Freq 1]]),Tabel1[[#This Row],[Freq 1]]*Tabel1[[#This Row],[Prijs 1]],0)</f>
        <v>0</v>
      </c>
      <c r="AQ519" s="124">
        <f>IF(ISNUMBER(Tabel1[[#This Row],[Freq 2]]),Tabel1[[#This Row],[Freq 2]]*Tabel1[[#This Row],[Prijs 2]],0)</f>
        <v>0</v>
      </c>
      <c r="AR519" s="124">
        <f>IF(ISNUMBER(Tabel1[[#This Row],[Freq 3]]),Tabel1[[#This Row],[Freq 3]]*Tabel1[[#This Row],[Prijs 3]],0)</f>
        <v>0</v>
      </c>
      <c r="AS519" s="124">
        <f>IF(ISNUMBER(Tabel1[[#This Row],[Freq 4]]),Tabel1[[#This Row],[Freq 4]]*Tabel1[[#This Row],[Prijs 4]],0)</f>
        <v>0</v>
      </c>
      <c r="AT519" s="125">
        <f>SUM(Tabel1[[#This Row],[Totaal 1]:[Totaal 4]])</f>
        <v>0</v>
      </c>
    </row>
    <row r="520" spans="1:46" ht="14.25" customHeight="1" x14ac:dyDescent="0.2">
      <c r="A520" s="32">
        <v>8</v>
      </c>
      <c r="B520" s="32" t="s">
        <v>1049</v>
      </c>
      <c r="C520" s="111" t="s">
        <v>1050</v>
      </c>
      <c r="D520" s="32" t="s">
        <v>70</v>
      </c>
      <c r="E520" s="32">
        <v>3869</v>
      </c>
      <c r="F520" s="32" t="s">
        <v>1117</v>
      </c>
      <c r="G520" s="32" t="s">
        <v>122</v>
      </c>
      <c r="H520" s="112" t="str">
        <f>_xlfn.XLOOKUP(Tabel1[[#This Row],[NLSfB]],OpnameTabel[NL-SfB],OpnameTabel[Omschrijving],"",0,1)</f>
        <v>(Hoofd)verdeelinrichting (groepenkast)</v>
      </c>
      <c r="I520" s="32" t="str">
        <f>_xlfn.XLOOKUP(Tabel1[[#This Row],[NLSfB]],OpnameTabel[NL-SfB],OpnameTabel[Categorie],"",0,1)</f>
        <v>Centrale elektrotechnische voorzieningen</v>
      </c>
      <c r="J520" s="32" t="s">
        <v>107</v>
      </c>
      <c r="K520" s="32" t="s">
        <v>1118</v>
      </c>
      <c r="L520" s="32">
        <v>1</v>
      </c>
      <c r="M520" s="32">
        <v>2012</v>
      </c>
      <c r="N520" s="32" t="s">
        <v>1104</v>
      </c>
      <c r="O520" s="32" t="s">
        <v>124</v>
      </c>
      <c r="P520" s="32" t="str">
        <f>_xlfn.XLOOKUP(Tabel1[[#This Row],[NLSfB]],OpnameTabel[NL-SfB],OpnameTabel[Kenmerkvraag 4],"",0,1)&amp;""</f>
        <v>Inom [A]</v>
      </c>
      <c r="Q520" s="33">
        <v>63</v>
      </c>
      <c r="R520" s="33" t="str">
        <f>_xlfn.XLOOKUP(Tabel1[[#This Row],[NLSfB]],OpnameTabel[NL-SfB],OpnameTabel[Kenmerkvraag 5],"",0,1)&amp;""</f>
        <v>Lichtgroepen [stuks]</v>
      </c>
      <c r="S520" s="33">
        <v>14</v>
      </c>
      <c r="T520" s="33" t="str">
        <f>_xlfn.XLOOKUP(Tabel1[[#This Row],[NLSfB]],OpnameTabel[NL-SfB],OpnameTabel[Kenmerkvraag 6],"",0,1)&amp;""</f>
        <v>Krachtgroepen [stuks]</v>
      </c>
      <c r="U520" s="33">
        <v>6</v>
      </c>
      <c r="V520" s="33" t="str">
        <f>_xlfn.XLOOKUP(Tabel1[[#This Row],[NLSfB]],OpnameTabel[NL-SfB],OpnameTabel[Kenmerkvraag 7],"",0,1)&amp;""</f>
        <v>Groepen acht. aardlek [stuks]</v>
      </c>
      <c r="W520" s="33">
        <v>8</v>
      </c>
      <c r="X520" s="33" t="str">
        <f>_xlfn.XLOOKUP(Tabel1[[#This Row],[NLSfB]],OpnameTabel[NL-SfB],OpnameTabel[Kenmerkvraag 8],"",0,1)&amp;""</f>
        <v>Overspanningsbeveiliging</v>
      </c>
      <c r="Y520" s="33" t="s">
        <v>77</v>
      </c>
      <c r="Z520" s="33" t="str">
        <f>_xlfn.XLOOKUP(Tabel1[[#This Row],[NLSfB]],OpnameTabel[NL-SfB],OpnameTabel[Kenmerkvraag 9],"",0,1)&amp;""</f>
        <v/>
      </c>
      <c r="AB520" s="33" t="str">
        <f>_xlfn.XLOOKUP(Tabel1[[#This Row],[NLSfB]],OpnameTabel[NL-SfB],OpnameTabel[Kenmerkvraag 10],"",0,1)&amp;""</f>
        <v/>
      </c>
      <c r="AD520" s="120" t="str">
        <f>_xlfn.XLOOKUP(Tabel1[[#This Row],[NLSfB]],OpnameTabel[NL-SfB],OpnameTabel[PPO1],"",0,1)&amp;""</f>
        <v>E030-A</v>
      </c>
      <c r="AE520" s="112">
        <f>IF((LEN(Tabel1[[#This Row],[PPO code 1]])&lt;1),"",_xlfn.XLOOKUP(Tabel1[[#This Row],[PPO code 1]],Activiteitenoverzicht[PO - code],Activiteitenoverzicht[Jaar- freq],0))</f>
        <v>0.2</v>
      </c>
      <c r="AF520" s="121"/>
      <c r="AG520" s="122" t="str">
        <f>_xlfn.XLOOKUP(Tabel1[[#This Row],[NLSfB]],OpnameTabel[NL-SfB],OpnameTabel[PPO2],"",0,1)&amp;""</f>
        <v>E160-A</v>
      </c>
      <c r="AH520" s="111">
        <f>IF((LEN(Tabel1[[#This Row],[PPO code 2]])&lt;1),"",_xlfn.XLOOKUP(Tabel1[[#This Row],[PPO code 2]],Activiteitenoverzicht[PO - code],Activiteitenoverzicht[Jaar- freq],0))</f>
        <v>1</v>
      </c>
      <c r="AI520" s="121"/>
      <c r="AJ520" s="122" t="str">
        <f>_xlfn.XLOOKUP(Tabel1[[#This Row],[NLSfB]],OpnameTabel[NL-SfB],OpnameTabel[PPO3],"",0,1)&amp;""</f>
        <v>E170-A</v>
      </c>
      <c r="AK520" s="111">
        <f>IF((LEN(Tabel1[[#This Row],[PPO code 3]])&lt;1),"",_xlfn.XLOOKUP(Tabel1[[#This Row],[PPO code 3]],Activiteitenoverzicht[PO - code],Activiteitenoverzicht[Jaar- freq],0))</f>
        <v>1</v>
      </c>
      <c r="AL520" s="121"/>
      <c r="AM520" s="122" t="str">
        <f>_xlfn.XLOOKUP(Tabel1[[#This Row],[NLSfB]],OpnameTabel[NL-SfB],OpnameTabel[PPO4],"",0,1)&amp;""</f>
        <v/>
      </c>
      <c r="AN520" s="111" t="str">
        <f>IF((LEN(Tabel1[[#This Row],[PPO code 4]])&lt;1),"",_xlfn.XLOOKUP(Tabel1[[#This Row],[PPO code 4]],Activiteitenoverzicht[PO - code],Activiteitenoverzicht[Jaar- freq],0))</f>
        <v/>
      </c>
      <c r="AO520" s="121"/>
      <c r="AP520" s="123">
        <f>IF(ISNUMBER(Tabel1[[#This Row],[Freq 1]]),Tabel1[[#This Row],[Freq 1]]*Tabel1[[#This Row],[Prijs 1]],0)</f>
        <v>0</v>
      </c>
      <c r="AQ520" s="124">
        <f>IF(ISNUMBER(Tabel1[[#This Row],[Freq 2]]),Tabel1[[#This Row],[Freq 2]]*Tabel1[[#This Row],[Prijs 2]],0)</f>
        <v>0</v>
      </c>
      <c r="AR520" s="124">
        <f>IF(ISNUMBER(Tabel1[[#This Row],[Freq 3]]),Tabel1[[#This Row],[Freq 3]]*Tabel1[[#This Row],[Prijs 3]],0)</f>
        <v>0</v>
      </c>
      <c r="AS520" s="124">
        <f>IF(ISNUMBER(Tabel1[[#This Row],[Freq 4]]),Tabel1[[#This Row],[Freq 4]]*Tabel1[[#This Row],[Prijs 4]],0)</f>
        <v>0</v>
      </c>
      <c r="AT520" s="125">
        <f>SUM(Tabel1[[#This Row],[Totaal 1]:[Totaal 4]])</f>
        <v>0</v>
      </c>
    </row>
    <row r="521" spans="1:46" ht="14.25" customHeight="1" x14ac:dyDescent="0.2">
      <c r="A521" s="32">
        <v>8</v>
      </c>
      <c r="B521" s="32" t="s">
        <v>1049</v>
      </c>
      <c r="C521" s="111" t="s">
        <v>1050</v>
      </c>
      <c r="D521" s="32" t="s">
        <v>70</v>
      </c>
      <c r="E521" s="32">
        <v>3869</v>
      </c>
      <c r="F521" s="32" t="s">
        <v>1119</v>
      </c>
      <c r="G521" s="32" t="s">
        <v>122</v>
      </c>
      <c r="H521" s="112" t="str">
        <f>_xlfn.XLOOKUP(Tabel1[[#This Row],[NLSfB]],OpnameTabel[NL-SfB],OpnameTabel[Omschrijving],"",0,1)</f>
        <v>(Hoofd)verdeelinrichting (groepenkast)</v>
      </c>
      <c r="I521" s="32" t="str">
        <f>_xlfn.XLOOKUP(Tabel1[[#This Row],[NLSfB]],OpnameTabel[NL-SfB],OpnameTabel[Categorie],"",0,1)</f>
        <v>Centrale elektrotechnische voorzieningen</v>
      </c>
      <c r="J521" s="32" t="s">
        <v>107</v>
      </c>
      <c r="K521" s="32" t="s">
        <v>1120</v>
      </c>
      <c r="L521" s="32">
        <v>1</v>
      </c>
      <c r="M521" s="32">
        <v>2012</v>
      </c>
      <c r="N521" s="32" t="s">
        <v>1104</v>
      </c>
      <c r="O521" s="32" t="s">
        <v>124</v>
      </c>
      <c r="P521" s="32" t="str">
        <f>_xlfn.XLOOKUP(Tabel1[[#This Row],[NLSfB]],OpnameTabel[NL-SfB],OpnameTabel[Kenmerkvraag 4],"",0,1)&amp;""</f>
        <v>Inom [A]</v>
      </c>
      <c r="Q521" s="33" t="s">
        <v>77</v>
      </c>
      <c r="R521" s="33" t="str">
        <f>_xlfn.XLOOKUP(Tabel1[[#This Row],[NLSfB]],OpnameTabel[NL-SfB],OpnameTabel[Kenmerkvraag 5],"",0,1)&amp;""</f>
        <v>Lichtgroepen [stuks]</v>
      </c>
      <c r="S521" s="33" t="s">
        <v>77</v>
      </c>
      <c r="T521" s="33" t="str">
        <f>_xlfn.XLOOKUP(Tabel1[[#This Row],[NLSfB]],OpnameTabel[NL-SfB],OpnameTabel[Kenmerkvraag 6],"",0,1)&amp;""</f>
        <v>Krachtgroepen [stuks]</v>
      </c>
      <c r="U521" s="33" t="s">
        <v>77</v>
      </c>
      <c r="V521" s="33" t="str">
        <f>_xlfn.XLOOKUP(Tabel1[[#This Row],[NLSfB]],OpnameTabel[NL-SfB],OpnameTabel[Kenmerkvraag 7],"",0,1)&amp;""</f>
        <v>Groepen acht. aardlek [stuks]</v>
      </c>
      <c r="W521" s="33" t="s">
        <v>77</v>
      </c>
      <c r="X521" s="33" t="str">
        <f>_xlfn.XLOOKUP(Tabel1[[#This Row],[NLSfB]],OpnameTabel[NL-SfB],OpnameTabel[Kenmerkvraag 8],"",0,1)&amp;""</f>
        <v>Overspanningsbeveiliging</v>
      </c>
      <c r="Y521" s="33" t="s">
        <v>77</v>
      </c>
      <c r="Z521" s="33" t="str">
        <f>_xlfn.XLOOKUP(Tabel1[[#This Row],[NLSfB]],OpnameTabel[NL-SfB],OpnameTabel[Kenmerkvraag 9],"",0,1)&amp;""</f>
        <v/>
      </c>
      <c r="AB521" s="33" t="str">
        <f>_xlfn.XLOOKUP(Tabel1[[#This Row],[NLSfB]],OpnameTabel[NL-SfB],OpnameTabel[Kenmerkvraag 10],"",0,1)&amp;""</f>
        <v/>
      </c>
      <c r="AD521" s="120" t="str">
        <f>_xlfn.XLOOKUP(Tabel1[[#This Row],[NLSfB]],OpnameTabel[NL-SfB],OpnameTabel[PPO1],"",0,1)&amp;""</f>
        <v>E030-A</v>
      </c>
      <c r="AE521" s="112">
        <f>IF((LEN(Tabel1[[#This Row],[PPO code 1]])&lt;1),"",_xlfn.XLOOKUP(Tabel1[[#This Row],[PPO code 1]],Activiteitenoverzicht[PO - code],Activiteitenoverzicht[Jaar- freq],0))</f>
        <v>0.2</v>
      </c>
      <c r="AF521" s="121"/>
      <c r="AG521" s="122" t="str">
        <f>_xlfn.XLOOKUP(Tabel1[[#This Row],[NLSfB]],OpnameTabel[NL-SfB],OpnameTabel[PPO2],"",0,1)&amp;""</f>
        <v>E160-A</v>
      </c>
      <c r="AH521" s="111">
        <f>IF((LEN(Tabel1[[#This Row],[PPO code 2]])&lt;1),"",_xlfn.XLOOKUP(Tabel1[[#This Row],[PPO code 2]],Activiteitenoverzicht[PO - code],Activiteitenoverzicht[Jaar- freq],0))</f>
        <v>1</v>
      </c>
      <c r="AI521" s="121"/>
      <c r="AJ521" s="122" t="str">
        <f>_xlfn.XLOOKUP(Tabel1[[#This Row],[NLSfB]],OpnameTabel[NL-SfB],OpnameTabel[PPO3],"",0,1)&amp;""</f>
        <v>E170-A</v>
      </c>
      <c r="AK521" s="111">
        <f>IF((LEN(Tabel1[[#This Row],[PPO code 3]])&lt;1),"",_xlfn.XLOOKUP(Tabel1[[#This Row],[PPO code 3]],Activiteitenoverzicht[PO - code],Activiteitenoverzicht[Jaar- freq],0))</f>
        <v>1</v>
      </c>
      <c r="AL521" s="121"/>
      <c r="AM521" s="122" t="str">
        <f>_xlfn.XLOOKUP(Tabel1[[#This Row],[NLSfB]],OpnameTabel[NL-SfB],OpnameTabel[PPO4],"",0,1)&amp;""</f>
        <v/>
      </c>
      <c r="AN521" s="111" t="str">
        <f>IF((LEN(Tabel1[[#This Row],[PPO code 4]])&lt;1),"",_xlfn.XLOOKUP(Tabel1[[#This Row],[PPO code 4]],Activiteitenoverzicht[PO - code],Activiteitenoverzicht[Jaar- freq],0))</f>
        <v/>
      </c>
      <c r="AO521" s="121"/>
      <c r="AP521" s="123">
        <f>IF(ISNUMBER(Tabel1[[#This Row],[Freq 1]]),Tabel1[[#This Row],[Freq 1]]*Tabel1[[#This Row],[Prijs 1]],0)</f>
        <v>0</v>
      </c>
      <c r="AQ521" s="124">
        <f>IF(ISNUMBER(Tabel1[[#This Row],[Freq 2]]),Tabel1[[#This Row],[Freq 2]]*Tabel1[[#This Row],[Prijs 2]],0)</f>
        <v>0</v>
      </c>
      <c r="AR521" s="124">
        <f>IF(ISNUMBER(Tabel1[[#This Row],[Freq 3]]),Tabel1[[#This Row],[Freq 3]]*Tabel1[[#This Row],[Prijs 3]],0)</f>
        <v>0</v>
      </c>
      <c r="AS521" s="124">
        <f>IF(ISNUMBER(Tabel1[[#This Row],[Freq 4]]),Tabel1[[#This Row],[Freq 4]]*Tabel1[[#This Row],[Prijs 4]],0)</f>
        <v>0</v>
      </c>
      <c r="AT521" s="125">
        <f>SUM(Tabel1[[#This Row],[Totaal 1]:[Totaal 4]])</f>
        <v>0</v>
      </c>
    </row>
    <row r="522" spans="1:46" ht="14.25" customHeight="1" x14ac:dyDescent="0.2">
      <c r="A522" s="32">
        <v>8</v>
      </c>
      <c r="B522" s="32" t="s">
        <v>1049</v>
      </c>
      <c r="C522" s="111" t="s">
        <v>1050</v>
      </c>
      <c r="D522" s="32" t="s">
        <v>70</v>
      </c>
      <c r="E522" s="32">
        <v>3869</v>
      </c>
      <c r="F522" s="32" t="s">
        <v>1121</v>
      </c>
      <c r="G522" s="32" t="s">
        <v>511</v>
      </c>
      <c r="H522" s="112" t="str">
        <f>_xlfn.XLOOKUP(Tabel1[[#This Row],[NLSfB]],OpnameTabel[NL-SfB],OpnameTabel[Omschrijving],"",0,1)</f>
        <v>Verlichtingsarmatuur</v>
      </c>
      <c r="I522" s="32" t="str">
        <f>_xlfn.XLOOKUP(Tabel1[[#This Row],[NLSfB]],OpnameTabel[NL-SfB],OpnameTabel[Categorie],"",0,1)</f>
        <v>Verlichting</v>
      </c>
      <c r="J522" s="32" t="s">
        <v>107</v>
      </c>
      <c r="L522" s="32">
        <v>6</v>
      </c>
      <c r="M522" s="32">
        <v>2008</v>
      </c>
      <c r="N522" s="32" t="s">
        <v>77</v>
      </c>
      <c r="O522" s="32" t="s">
        <v>513</v>
      </c>
      <c r="P522" s="32" t="str">
        <f>_xlfn.XLOOKUP(Tabel1[[#This Row],[NLSfB]],OpnameTabel[NL-SfB],OpnameTabel[Kenmerkvraag 4],"",0,1)&amp;""</f>
        <v>Type lichtbron</v>
      </c>
      <c r="Q522" s="33">
        <v>1</v>
      </c>
      <c r="R522" s="33" t="str">
        <f>_xlfn.XLOOKUP(Tabel1[[#This Row],[NLSfB]],OpnameTabel[NL-SfB],OpnameTabel[Kenmerkvraag 5],"",0,1)&amp;""</f>
        <v>Vermogen [W]</v>
      </c>
      <c r="S522" s="33" t="s">
        <v>77</v>
      </c>
      <c r="T522" s="33" t="str">
        <f>_xlfn.XLOOKUP(Tabel1[[#This Row],[NLSfB]],OpnameTabel[NL-SfB],OpnameTabel[Kenmerkvraag 6],"",0,1)&amp;""</f>
        <v>Type sensor</v>
      </c>
      <c r="U522" s="33" t="s">
        <v>77</v>
      </c>
      <c r="V522" s="33" t="str">
        <f>_xlfn.XLOOKUP(Tabel1[[#This Row],[NLSfB]],OpnameTabel[NL-SfB],OpnameTabel[Kenmerkvraag 7],"",0,1)&amp;""</f>
        <v>Communicatieprotocol</v>
      </c>
      <c r="W522" s="33" t="s">
        <v>77</v>
      </c>
      <c r="X522" s="33" t="str">
        <f>_xlfn.XLOOKUP(Tabel1[[#This Row],[NLSfB]],OpnameTabel[NL-SfB],OpnameTabel[Kenmerkvraag 8],"",0,1)&amp;""</f>
        <v>Kleurtemperatuur [K]</v>
      </c>
      <c r="Y522" s="33" t="s">
        <v>77</v>
      </c>
      <c r="Z522" s="33" t="str">
        <f>_xlfn.XLOOKUP(Tabel1[[#This Row],[NLSfB]],OpnameTabel[NL-SfB],OpnameTabel[Kenmerkvraag 9],"",0,1)&amp;""</f>
        <v/>
      </c>
      <c r="AB522" s="33" t="str">
        <f>_xlfn.XLOOKUP(Tabel1[[#This Row],[NLSfB]],OpnameTabel[NL-SfB],OpnameTabel[Kenmerkvraag 10],"",0,1)&amp;""</f>
        <v/>
      </c>
      <c r="AD522" s="120" t="str">
        <f>_xlfn.XLOOKUP(Tabel1[[#This Row],[NLSfB]],OpnameTabel[NL-SfB],OpnameTabel[PPO1],"",0,1)&amp;""</f>
        <v>LCHT010-A</v>
      </c>
      <c r="AE522" s="112">
        <f>IF((LEN(Tabel1[[#This Row],[PPO code 1]])&lt;1),"",_xlfn.XLOOKUP(Tabel1[[#This Row],[PPO code 1]],Activiteitenoverzicht[PO - code],Activiteitenoverzicht[Jaar- freq],0))</f>
        <v>1</v>
      </c>
      <c r="AF522" s="121"/>
      <c r="AG522" s="122" t="str">
        <f>_xlfn.XLOOKUP(Tabel1[[#This Row],[NLSfB]],OpnameTabel[NL-SfB],OpnameTabel[PPO2],"",0,1)&amp;""</f>
        <v/>
      </c>
      <c r="AH522" s="111" t="str">
        <f>IF((LEN(Tabel1[[#This Row],[PPO code 2]])&lt;1),"",_xlfn.XLOOKUP(Tabel1[[#This Row],[PPO code 2]],Activiteitenoverzicht[PO - code],Activiteitenoverzicht[Jaar- freq],0))</f>
        <v/>
      </c>
      <c r="AI522" s="121"/>
      <c r="AJ522" s="122" t="str">
        <f>_xlfn.XLOOKUP(Tabel1[[#This Row],[NLSfB]],OpnameTabel[NL-SfB],OpnameTabel[PPO3],"",0,1)&amp;""</f>
        <v/>
      </c>
      <c r="AK522" s="111" t="str">
        <f>IF((LEN(Tabel1[[#This Row],[PPO code 3]])&lt;1),"",_xlfn.XLOOKUP(Tabel1[[#This Row],[PPO code 3]],Activiteitenoverzicht[PO - code],Activiteitenoverzicht[Jaar- freq],0))</f>
        <v/>
      </c>
      <c r="AL522" s="121"/>
      <c r="AM522" s="122" t="str">
        <f>_xlfn.XLOOKUP(Tabel1[[#This Row],[NLSfB]],OpnameTabel[NL-SfB],OpnameTabel[PPO4],"",0,1)&amp;""</f>
        <v/>
      </c>
      <c r="AN522" s="111" t="str">
        <f>IF((LEN(Tabel1[[#This Row],[PPO code 4]])&lt;1),"",_xlfn.XLOOKUP(Tabel1[[#This Row],[PPO code 4]],Activiteitenoverzicht[PO - code],Activiteitenoverzicht[Jaar- freq],0))</f>
        <v/>
      </c>
      <c r="AO522" s="121"/>
      <c r="AP522" s="123">
        <f>IF(ISNUMBER(Tabel1[[#This Row],[Freq 1]]),Tabel1[[#This Row],[Freq 1]]*Tabel1[[#This Row],[Prijs 1]],0)</f>
        <v>0</v>
      </c>
      <c r="AQ522" s="124">
        <f>IF(ISNUMBER(Tabel1[[#This Row],[Freq 2]]),Tabel1[[#This Row],[Freq 2]]*Tabel1[[#This Row],[Prijs 2]],0)</f>
        <v>0</v>
      </c>
      <c r="AR522" s="124">
        <f>IF(ISNUMBER(Tabel1[[#This Row],[Freq 3]]),Tabel1[[#This Row],[Freq 3]]*Tabel1[[#This Row],[Prijs 3]],0)</f>
        <v>0</v>
      </c>
      <c r="AS522" s="124">
        <f>IF(ISNUMBER(Tabel1[[#This Row],[Freq 4]]),Tabel1[[#This Row],[Freq 4]]*Tabel1[[#This Row],[Prijs 4]],0)</f>
        <v>0</v>
      </c>
      <c r="AT522" s="125">
        <f>SUM(Tabel1[[#This Row],[Totaal 1]:[Totaal 4]])</f>
        <v>0</v>
      </c>
    </row>
    <row r="523" spans="1:46" ht="14.25" customHeight="1" x14ac:dyDescent="0.2">
      <c r="A523" s="32">
        <v>8</v>
      </c>
      <c r="B523" s="32" t="s">
        <v>1049</v>
      </c>
      <c r="C523" s="111" t="s">
        <v>1050</v>
      </c>
      <c r="D523" s="32" t="s">
        <v>70</v>
      </c>
      <c r="E523" s="32">
        <v>3869</v>
      </c>
      <c r="F523" s="32" t="s">
        <v>1122</v>
      </c>
      <c r="G523" s="32" t="s">
        <v>189</v>
      </c>
      <c r="H523" s="112" t="str">
        <f>_xlfn.XLOOKUP(Tabel1[[#This Row],[NLSfB]],OpnameTabel[NL-SfB],OpnameTabel[Omschrijving],"",0,1)</f>
        <v>Noodverlichtingsarmaturen decentraal (met accu)</v>
      </c>
      <c r="I523" s="32" t="str">
        <f>_xlfn.XLOOKUP(Tabel1[[#This Row],[NLSfB]],OpnameTabel[NL-SfB],OpnameTabel[Categorie],"",0,1)</f>
        <v>Verlichting</v>
      </c>
      <c r="J523" s="32" t="s">
        <v>1123</v>
      </c>
      <c r="L523" s="32">
        <v>2</v>
      </c>
      <c r="M523" s="32">
        <v>2008</v>
      </c>
      <c r="N523" s="32" t="s">
        <v>1124</v>
      </c>
      <c r="O523" s="32" t="s">
        <v>77</v>
      </c>
      <c r="P523" s="32" t="str">
        <f>_xlfn.XLOOKUP(Tabel1[[#This Row],[NLSfB]],OpnameTabel[NL-SfB],OpnameTabel[Kenmerkvraag 4],"",0,1)&amp;""</f>
        <v>Lichtbron</v>
      </c>
      <c r="Q523" s="33" t="s">
        <v>518</v>
      </c>
      <c r="R523" s="33" t="str">
        <f>_xlfn.XLOOKUP(Tabel1[[#This Row],[NLSfB]],OpnameTabel[NL-SfB],OpnameTabel[Kenmerkvraag 5],"",0,1)&amp;""</f>
        <v>Aantal accupakketten in armatuur</v>
      </c>
      <c r="S523" s="33" t="s">
        <v>77</v>
      </c>
      <c r="T523" s="33" t="str">
        <f>_xlfn.XLOOKUP(Tabel1[[#This Row],[NLSfB]],OpnameTabel[NL-SfB],OpnameTabel[Kenmerkvraag 6],"",0,1)&amp;""</f>
        <v/>
      </c>
      <c r="V523" s="33" t="str">
        <f>_xlfn.XLOOKUP(Tabel1[[#This Row],[NLSfB]],OpnameTabel[NL-SfB],OpnameTabel[Kenmerkvraag 7],"",0,1)&amp;""</f>
        <v/>
      </c>
      <c r="X523" s="33" t="str">
        <f>_xlfn.XLOOKUP(Tabel1[[#This Row],[NLSfB]],OpnameTabel[NL-SfB],OpnameTabel[Kenmerkvraag 8],"",0,1)&amp;""</f>
        <v/>
      </c>
      <c r="Z523" s="33" t="str">
        <f>_xlfn.XLOOKUP(Tabel1[[#This Row],[NLSfB]],OpnameTabel[NL-SfB],OpnameTabel[Kenmerkvraag 9],"",0,1)&amp;""</f>
        <v/>
      </c>
      <c r="AB523" s="33" t="str">
        <f>_xlfn.XLOOKUP(Tabel1[[#This Row],[NLSfB]],OpnameTabel[NL-SfB],OpnameTabel[Kenmerkvraag 10],"",0,1)&amp;""</f>
        <v/>
      </c>
      <c r="AD523" s="120" t="str">
        <f>_xlfn.XLOOKUP(Tabel1[[#This Row],[NLSfB]],OpnameTabel[NL-SfB],OpnameTabel[PPO1],"",0,1)&amp;""</f>
        <v>LCHT040-A</v>
      </c>
      <c r="AE523" s="112">
        <f>IF((LEN(Tabel1[[#This Row],[PPO code 1]])&lt;1),"",_xlfn.XLOOKUP(Tabel1[[#This Row],[PPO code 1]],Activiteitenoverzicht[PO - code],Activiteitenoverzicht[Jaar- freq],0))</f>
        <v>1</v>
      </c>
      <c r="AF523" s="121"/>
      <c r="AG523" s="122" t="str">
        <f>_xlfn.XLOOKUP(Tabel1[[#This Row],[NLSfB]],OpnameTabel[NL-SfB],OpnameTabel[PPO2],"",0,1)&amp;""</f>
        <v/>
      </c>
      <c r="AH523" s="111" t="str">
        <f>IF((LEN(Tabel1[[#This Row],[PPO code 2]])&lt;1),"",_xlfn.XLOOKUP(Tabel1[[#This Row],[PPO code 2]],Activiteitenoverzicht[PO - code],Activiteitenoverzicht[Jaar- freq],0))</f>
        <v/>
      </c>
      <c r="AI523" s="121"/>
      <c r="AJ523" s="122" t="str">
        <f>_xlfn.XLOOKUP(Tabel1[[#This Row],[NLSfB]],OpnameTabel[NL-SfB],OpnameTabel[PPO3],"",0,1)&amp;""</f>
        <v/>
      </c>
      <c r="AK523" s="111" t="str">
        <f>IF((LEN(Tabel1[[#This Row],[PPO code 3]])&lt;1),"",_xlfn.XLOOKUP(Tabel1[[#This Row],[PPO code 3]],Activiteitenoverzicht[PO - code],Activiteitenoverzicht[Jaar- freq],0))</f>
        <v/>
      </c>
      <c r="AL523" s="121"/>
      <c r="AM523" s="122" t="str">
        <f>_xlfn.XLOOKUP(Tabel1[[#This Row],[NLSfB]],OpnameTabel[NL-SfB],OpnameTabel[PPO4],"",0,1)&amp;""</f>
        <v/>
      </c>
      <c r="AN523" s="111" t="str">
        <f>IF((LEN(Tabel1[[#This Row],[PPO code 4]])&lt;1),"",_xlfn.XLOOKUP(Tabel1[[#This Row],[PPO code 4]],Activiteitenoverzicht[PO - code],Activiteitenoverzicht[Jaar- freq],0))</f>
        <v/>
      </c>
      <c r="AO523" s="121"/>
      <c r="AP523" s="123">
        <f>IF(ISNUMBER(Tabel1[[#This Row],[Freq 1]]),Tabel1[[#This Row],[Freq 1]]*Tabel1[[#This Row],[Prijs 1]],0)</f>
        <v>0</v>
      </c>
      <c r="AQ523" s="124">
        <f>IF(ISNUMBER(Tabel1[[#This Row],[Freq 2]]),Tabel1[[#This Row],[Freq 2]]*Tabel1[[#This Row],[Prijs 2]],0)</f>
        <v>0</v>
      </c>
      <c r="AR523" s="124">
        <f>IF(ISNUMBER(Tabel1[[#This Row],[Freq 3]]),Tabel1[[#This Row],[Freq 3]]*Tabel1[[#This Row],[Prijs 3]],0)</f>
        <v>0</v>
      </c>
      <c r="AS523" s="124">
        <f>IF(ISNUMBER(Tabel1[[#This Row],[Freq 4]]),Tabel1[[#This Row],[Freq 4]]*Tabel1[[#This Row],[Prijs 4]],0)</f>
        <v>0</v>
      </c>
      <c r="AT523" s="125">
        <f>SUM(Tabel1[[#This Row],[Totaal 1]:[Totaal 4]])</f>
        <v>0</v>
      </c>
    </row>
    <row r="524" spans="1:46" ht="14.25" customHeight="1" x14ac:dyDescent="0.2">
      <c r="A524" s="32">
        <v>8</v>
      </c>
      <c r="B524" s="32" t="s">
        <v>1049</v>
      </c>
      <c r="C524" s="111" t="s">
        <v>1050</v>
      </c>
      <c r="D524" s="32" t="s">
        <v>70</v>
      </c>
      <c r="E524" s="32">
        <v>3869</v>
      </c>
      <c r="F524" s="32" t="s">
        <v>1125</v>
      </c>
      <c r="G524" s="32" t="s">
        <v>239</v>
      </c>
      <c r="H524" s="112" t="str">
        <f>_xlfn.XLOOKUP(Tabel1[[#This Row],[NLSfB]],OpnameTabel[NL-SfB],OpnameTabel[Omschrijving],"",0,1)</f>
        <v>Koelunit (splitsysteem, koelen) 5-50 ton CO2eq</v>
      </c>
      <c r="I524" s="32" t="str">
        <f>_xlfn.XLOOKUP(Tabel1[[#This Row],[NLSfB]],OpnameTabel[NL-SfB],OpnameTabel[Categorie],"",0,1)</f>
        <v>Koeling</v>
      </c>
      <c r="J524" s="32" t="s">
        <v>115</v>
      </c>
      <c r="L524" s="32">
        <v>1</v>
      </c>
      <c r="M524" s="32">
        <v>2019</v>
      </c>
      <c r="N524" s="32" t="s">
        <v>247</v>
      </c>
      <c r="O524" s="32" t="s">
        <v>1126</v>
      </c>
      <c r="P524" s="32" t="str">
        <f>_xlfn.XLOOKUP(Tabel1[[#This Row],[NLSfB]],OpnameTabel[NL-SfB],OpnameTabel[Kenmerkvraag 4],"",0,1)&amp;""</f>
        <v>STEK logboek</v>
      </c>
      <c r="Q524" s="33" t="s">
        <v>76</v>
      </c>
      <c r="R524" s="33" t="str">
        <f>_xlfn.XLOOKUP(Tabel1[[#This Row],[NLSfB]],OpnameTabel[NL-SfB],OpnameTabel[Kenmerkvraag 5],"",0,1)&amp;""</f>
        <v>Koelvermogen (tot.) [kW]</v>
      </c>
      <c r="S524" s="33" t="s">
        <v>1127</v>
      </c>
      <c r="T524" s="33" t="str">
        <f>_xlfn.XLOOKUP(Tabel1[[#This Row],[NLSfB]],OpnameTabel[NL-SfB],OpnameTabel[Kenmerkvraag 6],"",0,1)&amp;""</f>
        <v>Soort koudemiddel</v>
      </c>
      <c r="U524" s="33" t="s">
        <v>1128</v>
      </c>
      <c r="V524" s="33" t="str">
        <f>_xlfn.XLOOKUP(Tabel1[[#This Row],[NLSfB]],OpnameTabel[NL-SfB],OpnameTabel[Kenmerkvraag 7],"",0,1)&amp;""</f>
        <v>Hoeveelheid koudem. [kg]</v>
      </c>
      <c r="W524" s="33" t="s">
        <v>1129</v>
      </c>
      <c r="X524" s="33" t="str">
        <f>_xlfn.XLOOKUP(Tabel1[[#This Row],[NLSfB]],OpnameTabel[NL-SfB],OpnameTabel[Kenmerkvraag 8],"",0,1)&amp;""</f>
        <v>Binnenunits [stuks]</v>
      </c>
      <c r="Y524" s="33" t="s">
        <v>77</v>
      </c>
      <c r="Z524" s="33" t="str">
        <f>_xlfn.XLOOKUP(Tabel1[[#This Row],[NLSfB]],OpnameTabel[NL-SfB],OpnameTabel[Kenmerkvraag 9],"",0,1)&amp;""</f>
        <v>Type binnenunit</v>
      </c>
      <c r="AA524" s="33" t="s">
        <v>77</v>
      </c>
      <c r="AB524" s="33" t="str">
        <f>_xlfn.XLOOKUP(Tabel1[[#This Row],[NLSfB]],OpnameTabel[NL-SfB],OpnameTabel[Kenmerkvraag 10],"",0,1)&amp;""</f>
        <v/>
      </c>
      <c r="AD524" s="120" t="str">
        <f>_xlfn.XLOOKUP(Tabel1[[#This Row],[NLSfB]],OpnameTabel[NL-SfB],OpnameTabel[PPO1],"",0,1)&amp;""</f>
        <v>KLMT111-A1</v>
      </c>
      <c r="AE524" s="112">
        <f>IF((LEN(Tabel1[[#This Row],[PPO code 1]])&lt;1),"",_xlfn.XLOOKUP(Tabel1[[#This Row],[PPO code 1]],Activiteitenoverzicht[PO - code],Activiteitenoverzicht[Jaar- freq],0))</f>
        <v>1</v>
      </c>
      <c r="AF524" s="121"/>
      <c r="AG524" s="122" t="str">
        <f>_xlfn.XLOOKUP(Tabel1[[#This Row],[NLSfB]],OpnameTabel[NL-SfB],OpnameTabel[PPO2],"",0,1)&amp;""</f>
        <v>KLMT111-K1</v>
      </c>
      <c r="AH524" s="111">
        <f>IF((LEN(Tabel1[[#This Row],[PPO code 2]])&lt;1),"",_xlfn.XLOOKUP(Tabel1[[#This Row],[PPO code 2]],Activiteitenoverzicht[PO - code],Activiteitenoverzicht[Jaar- freq],0))</f>
        <v>0.2</v>
      </c>
      <c r="AI524" s="121"/>
      <c r="AJ524" s="122" t="str">
        <f>_xlfn.XLOOKUP(Tabel1[[#This Row],[NLSfB]],OpnameTabel[NL-SfB],OpnameTabel[PPO3],"",0,1)&amp;""</f>
        <v/>
      </c>
      <c r="AK524" s="111" t="str">
        <f>IF((LEN(Tabel1[[#This Row],[PPO code 3]])&lt;1),"",_xlfn.XLOOKUP(Tabel1[[#This Row],[PPO code 3]],Activiteitenoverzicht[PO - code],Activiteitenoverzicht[Jaar- freq],0))</f>
        <v/>
      </c>
      <c r="AL524" s="121"/>
      <c r="AM524" s="122" t="str">
        <f>_xlfn.XLOOKUP(Tabel1[[#This Row],[NLSfB]],OpnameTabel[NL-SfB],OpnameTabel[PPO4],"",0,1)&amp;""</f>
        <v/>
      </c>
      <c r="AN524" s="111" t="str">
        <f>IF((LEN(Tabel1[[#This Row],[PPO code 4]])&lt;1),"",_xlfn.XLOOKUP(Tabel1[[#This Row],[PPO code 4]],Activiteitenoverzicht[PO - code],Activiteitenoverzicht[Jaar- freq],0))</f>
        <v/>
      </c>
      <c r="AO524" s="121"/>
      <c r="AP524" s="123">
        <f>IF(ISNUMBER(Tabel1[[#This Row],[Freq 1]]),Tabel1[[#This Row],[Freq 1]]*Tabel1[[#This Row],[Prijs 1]],0)</f>
        <v>0</v>
      </c>
      <c r="AQ524" s="124">
        <f>IF(ISNUMBER(Tabel1[[#This Row],[Freq 2]]),Tabel1[[#This Row],[Freq 2]]*Tabel1[[#This Row],[Prijs 2]],0)</f>
        <v>0</v>
      </c>
      <c r="AR524" s="124">
        <f>IF(ISNUMBER(Tabel1[[#This Row],[Freq 3]]),Tabel1[[#This Row],[Freq 3]]*Tabel1[[#This Row],[Prijs 3]],0)</f>
        <v>0</v>
      </c>
      <c r="AS524" s="124">
        <f>IF(ISNUMBER(Tabel1[[#This Row],[Freq 4]]),Tabel1[[#This Row],[Freq 4]]*Tabel1[[#This Row],[Prijs 4]],0)</f>
        <v>0</v>
      </c>
      <c r="AT524" s="125">
        <f>SUM(Tabel1[[#This Row],[Totaal 1]:[Totaal 4]])</f>
        <v>0</v>
      </c>
    </row>
    <row r="525" spans="1:46" ht="14.25" customHeight="1" x14ac:dyDescent="0.2">
      <c r="A525" s="32">
        <v>8</v>
      </c>
      <c r="B525" s="32" t="s">
        <v>1049</v>
      </c>
      <c r="C525" s="111" t="s">
        <v>1050</v>
      </c>
      <c r="D525" s="32" t="s">
        <v>70</v>
      </c>
      <c r="E525" s="32">
        <v>3869</v>
      </c>
      <c r="F525" s="32" t="s">
        <v>1130</v>
      </c>
      <c r="G525" s="32" t="s">
        <v>189</v>
      </c>
      <c r="H525" s="112" t="str">
        <f>_xlfn.XLOOKUP(Tabel1[[#This Row],[NLSfB]],OpnameTabel[NL-SfB],OpnameTabel[Omschrijving],"",0,1)</f>
        <v>Noodverlichtingsarmaturen decentraal (met accu)</v>
      </c>
      <c r="I525" s="32" t="str">
        <f>_xlfn.XLOOKUP(Tabel1[[#This Row],[NLSfB]],OpnameTabel[NL-SfB],OpnameTabel[Categorie],"",0,1)</f>
        <v>Verlichting</v>
      </c>
      <c r="J525" s="32" t="s">
        <v>1123</v>
      </c>
      <c r="L525" s="32">
        <v>8</v>
      </c>
      <c r="M525" s="32">
        <v>2021</v>
      </c>
      <c r="N525" s="32" t="s">
        <v>77</v>
      </c>
      <c r="O525" s="32" t="s">
        <v>77</v>
      </c>
      <c r="P525" s="32" t="str">
        <f>_xlfn.XLOOKUP(Tabel1[[#This Row],[NLSfB]],OpnameTabel[NL-SfB],OpnameTabel[Kenmerkvraag 4],"",0,1)&amp;""</f>
        <v>Lichtbron</v>
      </c>
      <c r="Q525" s="33" t="s">
        <v>525</v>
      </c>
      <c r="R525" s="33" t="str">
        <f>_xlfn.XLOOKUP(Tabel1[[#This Row],[NLSfB]],OpnameTabel[NL-SfB],OpnameTabel[Kenmerkvraag 5],"",0,1)&amp;""</f>
        <v>Aantal accupakketten in armatuur</v>
      </c>
      <c r="S525" s="33" t="s">
        <v>77</v>
      </c>
      <c r="T525" s="33" t="str">
        <f>_xlfn.XLOOKUP(Tabel1[[#This Row],[NLSfB]],OpnameTabel[NL-SfB],OpnameTabel[Kenmerkvraag 6],"",0,1)&amp;""</f>
        <v/>
      </c>
      <c r="V525" s="33" t="str">
        <f>_xlfn.XLOOKUP(Tabel1[[#This Row],[NLSfB]],OpnameTabel[NL-SfB],OpnameTabel[Kenmerkvraag 7],"",0,1)&amp;""</f>
        <v/>
      </c>
      <c r="X525" s="33" t="str">
        <f>_xlfn.XLOOKUP(Tabel1[[#This Row],[NLSfB]],OpnameTabel[NL-SfB],OpnameTabel[Kenmerkvraag 8],"",0,1)&amp;""</f>
        <v/>
      </c>
      <c r="Z525" s="33" t="str">
        <f>_xlfn.XLOOKUP(Tabel1[[#This Row],[NLSfB]],OpnameTabel[NL-SfB],OpnameTabel[Kenmerkvraag 9],"",0,1)&amp;""</f>
        <v/>
      </c>
      <c r="AB525" s="33" t="str">
        <f>_xlfn.XLOOKUP(Tabel1[[#This Row],[NLSfB]],OpnameTabel[NL-SfB],OpnameTabel[Kenmerkvraag 10],"",0,1)&amp;""</f>
        <v/>
      </c>
      <c r="AD525" s="120" t="str">
        <f>_xlfn.XLOOKUP(Tabel1[[#This Row],[NLSfB]],OpnameTabel[NL-SfB],OpnameTabel[PPO1],"",0,1)&amp;""</f>
        <v>LCHT040-A</v>
      </c>
      <c r="AE525" s="112">
        <f>IF((LEN(Tabel1[[#This Row],[PPO code 1]])&lt;1),"",_xlfn.XLOOKUP(Tabel1[[#This Row],[PPO code 1]],Activiteitenoverzicht[PO - code],Activiteitenoverzicht[Jaar- freq],0))</f>
        <v>1</v>
      </c>
      <c r="AF525" s="121"/>
      <c r="AG525" s="122" t="str">
        <f>_xlfn.XLOOKUP(Tabel1[[#This Row],[NLSfB]],OpnameTabel[NL-SfB],OpnameTabel[PPO2],"",0,1)&amp;""</f>
        <v/>
      </c>
      <c r="AH525" s="111" t="str">
        <f>IF((LEN(Tabel1[[#This Row],[PPO code 2]])&lt;1),"",_xlfn.XLOOKUP(Tabel1[[#This Row],[PPO code 2]],Activiteitenoverzicht[PO - code],Activiteitenoverzicht[Jaar- freq],0))</f>
        <v/>
      </c>
      <c r="AI525" s="121"/>
      <c r="AJ525" s="122" t="str">
        <f>_xlfn.XLOOKUP(Tabel1[[#This Row],[NLSfB]],OpnameTabel[NL-SfB],OpnameTabel[PPO3],"",0,1)&amp;""</f>
        <v/>
      </c>
      <c r="AK525" s="111" t="str">
        <f>IF((LEN(Tabel1[[#This Row],[PPO code 3]])&lt;1),"",_xlfn.XLOOKUP(Tabel1[[#This Row],[PPO code 3]],Activiteitenoverzicht[PO - code],Activiteitenoverzicht[Jaar- freq],0))</f>
        <v/>
      </c>
      <c r="AL525" s="121"/>
      <c r="AM525" s="122" t="str">
        <f>_xlfn.XLOOKUP(Tabel1[[#This Row],[NLSfB]],OpnameTabel[NL-SfB],OpnameTabel[PPO4],"",0,1)&amp;""</f>
        <v/>
      </c>
      <c r="AN525" s="111" t="str">
        <f>IF((LEN(Tabel1[[#This Row],[PPO code 4]])&lt;1),"",_xlfn.XLOOKUP(Tabel1[[#This Row],[PPO code 4]],Activiteitenoverzicht[PO - code],Activiteitenoverzicht[Jaar- freq],0))</f>
        <v/>
      </c>
      <c r="AO525" s="121"/>
      <c r="AP525" s="123">
        <f>IF(ISNUMBER(Tabel1[[#This Row],[Freq 1]]),Tabel1[[#This Row],[Freq 1]]*Tabel1[[#This Row],[Prijs 1]],0)</f>
        <v>0</v>
      </c>
      <c r="AQ525" s="124">
        <f>IF(ISNUMBER(Tabel1[[#This Row],[Freq 2]]),Tabel1[[#This Row],[Freq 2]]*Tabel1[[#This Row],[Prijs 2]],0)</f>
        <v>0</v>
      </c>
      <c r="AR525" s="124">
        <f>IF(ISNUMBER(Tabel1[[#This Row],[Freq 3]]),Tabel1[[#This Row],[Freq 3]]*Tabel1[[#This Row],[Prijs 3]],0)</f>
        <v>0</v>
      </c>
      <c r="AS525" s="124">
        <f>IF(ISNUMBER(Tabel1[[#This Row],[Freq 4]]),Tabel1[[#This Row],[Freq 4]]*Tabel1[[#This Row],[Prijs 4]],0)</f>
        <v>0</v>
      </c>
      <c r="AT525" s="125">
        <f>SUM(Tabel1[[#This Row],[Totaal 1]:[Totaal 4]])</f>
        <v>0</v>
      </c>
    </row>
    <row r="526" spans="1:46" ht="14.25" customHeight="1" x14ac:dyDescent="0.2">
      <c r="A526" s="32">
        <v>8</v>
      </c>
      <c r="B526" s="32" t="s">
        <v>1049</v>
      </c>
      <c r="C526" s="111" t="s">
        <v>1050</v>
      </c>
      <c r="D526" s="32" t="s">
        <v>70</v>
      </c>
      <c r="E526" s="32">
        <v>3869</v>
      </c>
      <c r="F526" s="32" t="s">
        <v>1131</v>
      </c>
      <c r="G526" s="32" t="s">
        <v>189</v>
      </c>
      <c r="H526" s="112" t="str">
        <f>_xlfn.XLOOKUP(Tabel1[[#This Row],[NLSfB]],OpnameTabel[NL-SfB],OpnameTabel[Omschrijving],"",0,1)</f>
        <v>Noodverlichtingsarmaturen decentraal (met accu)</v>
      </c>
      <c r="I526" s="32" t="str">
        <f>_xlfn.XLOOKUP(Tabel1[[#This Row],[NLSfB]],OpnameTabel[NL-SfB],OpnameTabel[Categorie],"",0,1)</f>
        <v>Verlichting</v>
      </c>
      <c r="J526" s="32" t="s">
        <v>827</v>
      </c>
      <c r="L526" s="32">
        <v>10</v>
      </c>
      <c r="M526" s="32">
        <v>2021</v>
      </c>
      <c r="N526" s="32" t="s">
        <v>77</v>
      </c>
      <c r="O526" s="32" t="s">
        <v>77</v>
      </c>
      <c r="P526" s="32" t="str">
        <f>_xlfn.XLOOKUP(Tabel1[[#This Row],[NLSfB]],OpnameTabel[NL-SfB],OpnameTabel[Kenmerkvraag 4],"",0,1)&amp;""</f>
        <v>Lichtbron</v>
      </c>
      <c r="Q526" s="33" t="s">
        <v>525</v>
      </c>
      <c r="R526" s="33" t="str">
        <f>_xlfn.XLOOKUP(Tabel1[[#This Row],[NLSfB]],OpnameTabel[NL-SfB],OpnameTabel[Kenmerkvraag 5],"",0,1)&amp;""</f>
        <v>Aantal accupakketten in armatuur</v>
      </c>
      <c r="S526" s="33" t="s">
        <v>77</v>
      </c>
      <c r="T526" s="33" t="str">
        <f>_xlfn.XLOOKUP(Tabel1[[#This Row],[NLSfB]],OpnameTabel[NL-SfB],OpnameTabel[Kenmerkvraag 6],"",0,1)&amp;""</f>
        <v/>
      </c>
      <c r="V526" s="33" t="str">
        <f>_xlfn.XLOOKUP(Tabel1[[#This Row],[NLSfB]],OpnameTabel[NL-SfB],OpnameTabel[Kenmerkvraag 7],"",0,1)&amp;""</f>
        <v/>
      </c>
      <c r="X526" s="33" t="str">
        <f>_xlfn.XLOOKUP(Tabel1[[#This Row],[NLSfB]],OpnameTabel[NL-SfB],OpnameTabel[Kenmerkvraag 8],"",0,1)&amp;""</f>
        <v/>
      </c>
      <c r="Z526" s="33" t="str">
        <f>_xlfn.XLOOKUP(Tabel1[[#This Row],[NLSfB]],OpnameTabel[NL-SfB],OpnameTabel[Kenmerkvraag 9],"",0,1)&amp;""</f>
        <v/>
      </c>
      <c r="AB526" s="33" t="str">
        <f>_xlfn.XLOOKUP(Tabel1[[#This Row],[NLSfB]],OpnameTabel[NL-SfB],OpnameTabel[Kenmerkvraag 10],"",0,1)&amp;""</f>
        <v/>
      </c>
      <c r="AD526" s="120" t="str">
        <f>_xlfn.XLOOKUP(Tabel1[[#This Row],[NLSfB]],OpnameTabel[NL-SfB],OpnameTabel[PPO1],"",0,1)&amp;""</f>
        <v>LCHT040-A</v>
      </c>
      <c r="AE526" s="112">
        <f>IF((LEN(Tabel1[[#This Row],[PPO code 1]])&lt;1),"",_xlfn.XLOOKUP(Tabel1[[#This Row],[PPO code 1]],Activiteitenoverzicht[PO - code],Activiteitenoverzicht[Jaar- freq],0))</f>
        <v>1</v>
      </c>
      <c r="AF526" s="121"/>
      <c r="AG526" s="122" t="str">
        <f>_xlfn.XLOOKUP(Tabel1[[#This Row],[NLSfB]],OpnameTabel[NL-SfB],OpnameTabel[PPO2],"",0,1)&amp;""</f>
        <v/>
      </c>
      <c r="AH526" s="111" t="str">
        <f>IF((LEN(Tabel1[[#This Row],[PPO code 2]])&lt;1),"",_xlfn.XLOOKUP(Tabel1[[#This Row],[PPO code 2]],Activiteitenoverzicht[PO - code],Activiteitenoverzicht[Jaar- freq],0))</f>
        <v/>
      </c>
      <c r="AI526" s="121"/>
      <c r="AJ526" s="122" t="str">
        <f>_xlfn.XLOOKUP(Tabel1[[#This Row],[NLSfB]],OpnameTabel[NL-SfB],OpnameTabel[PPO3],"",0,1)&amp;""</f>
        <v/>
      </c>
      <c r="AK526" s="111" t="str">
        <f>IF((LEN(Tabel1[[#This Row],[PPO code 3]])&lt;1),"",_xlfn.XLOOKUP(Tabel1[[#This Row],[PPO code 3]],Activiteitenoverzicht[PO - code],Activiteitenoverzicht[Jaar- freq],0))</f>
        <v/>
      </c>
      <c r="AL526" s="121"/>
      <c r="AM526" s="122" t="str">
        <f>_xlfn.XLOOKUP(Tabel1[[#This Row],[NLSfB]],OpnameTabel[NL-SfB],OpnameTabel[PPO4],"",0,1)&amp;""</f>
        <v/>
      </c>
      <c r="AN526" s="111" t="str">
        <f>IF((LEN(Tabel1[[#This Row],[PPO code 4]])&lt;1),"",_xlfn.XLOOKUP(Tabel1[[#This Row],[PPO code 4]],Activiteitenoverzicht[PO - code],Activiteitenoverzicht[Jaar- freq],0))</f>
        <v/>
      </c>
      <c r="AO526" s="121"/>
      <c r="AP526" s="123">
        <f>IF(ISNUMBER(Tabel1[[#This Row],[Freq 1]]),Tabel1[[#This Row],[Freq 1]]*Tabel1[[#This Row],[Prijs 1]],0)</f>
        <v>0</v>
      </c>
      <c r="AQ526" s="124">
        <f>IF(ISNUMBER(Tabel1[[#This Row],[Freq 2]]),Tabel1[[#This Row],[Freq 2]]*Tabel1[[#This Row],[Prijs 2]],0)</f>
        <v>0</v>
      </c>
      <c r="AR526" s="124">
        <f>IF(ISNUMBER(Tabel1[[#This Row],[Freq 3]]),Tabel1[[#This Row],[Freq 3]]*Tabel1[[#This Row],[Prijs 3]],0)</f>
        <v>0</v>
      </c>
      <c r="AS526" s="124">
        <f>IF(ISNUMBER(Tabel1[[#This Row],[Freq 4]]),Tabel1[[#This Row],[Freq 4]]*Tabel1[[#This Row],[Prijs 4]],0)</f>
        <v>0</v>
      </c>
      <c r="AT526" s="125">
        <f>SUM(Tabel1[[#This Row],[Totaal 1]:[Totaal 4]])</f>
        <v>0</v>
      </c>
    </row>
    <row r="527" spans="1:46" ht="14.25" customHeight="1" x14ac:dyDescent="0.2">
      <c r="A527" s="32">
        <v>8</v>
      </c>
      <c r="B527" s="32" t="s">
        <v>1049</v>
      </c>
      <c r="C527" s="111" t="s">
        <v>1050</v>
      </c>
      <c r="D527" s="32" t="s">
        <v>70</v>
      </c>
      <c r="E527" s="32">
        <v>3869</v>
      </c>
      <c r="F527" s="32" t="s">
        <v>1132</v>
      </c>
      <c r="G527" s="32" t="s">
        <v>189</v>
      </c>
      <c r="H527" s="112" t="str">
        <f>_xlfn.XLOOKUP(Tabel1[[#This Row],[NLSfB]],OpnameTabel[NL-SfB],OpnameTabel[Omschrijving],"",0,1)</f>
        <v>Noodverlichtingsarmaturen decentraal (met accu)</v>
      </c>
      <c r="I527" s="32" t="str">
        <f>_xlfn.XLOOKUP(Tabel1[[#This Row],[NLSfB]],OpnameTabel[NL-SfB],OpnameTabel[Categorie],"",0,1)</f>
        <v>Verlichting</v>
      </c>
      <c r="J527" s="32" t="s">
        <v>107</v>
      </c>
      <c r="L527" s="32">
        <v>12</v>
      </c>
      <c r="M527" s="32">
        <v>2021</v>
      </c>
      <c r="N527" s="32" t="s">
        <v>77</v>
      </c>
      <c r="O527" s="32" t="s">
        <v>77</v>
      </c>
      <c r="P527" s="32" t="str">
        <f>_xlfn.XLOOKUP(Tabel1[[#This Row],[NLSfB]],OpnameTabel[NL-SfB],OpnameTabel[Kenmerkvraag 4],"",0,1)&amp;""</f>
        <v>Lichtbron</v>
      </c>
      <c r="Q527" s="33" t="s">
        <v>525</v>
      </c>
      <c r="R527" s="33" t="str">
        <f>_xlfn.XLOOKUP(Tabel1[[#This Row],[NLSfB]],OpnameTabel[NL-SfB],OpnameTabel[Kenmerkvraag 5],"",0,1)&amp;""</f>
        <v>Aantal accupakketten in armatuur</v>
      </c>
      <c r="S527" s="33" t="s">
        <v>77</v>
      </c>
      <c r="T527" s="33" t="str">
        <f>_xlfn.XLOOKUP(Tabel1[[#This Row],[NLSfB]],OpnameTabel[NL-SfB],OpnameTabel[Kenmerkvraag 6],"",0,1)&amp;""</f>
        <v/>
      </c>
      <c r="V527" s="33" t="str">
        <f>_xlfn.XLOOKUP(Tabel1[[#This Row],[NLSfB]],OpnameTabel[NL-SfB],OpnameTabel[Kenmerkvraag 7],"",0,1)&amp;""</f>
        <v/>
      </c>
      <c r="X527" s="33" t="str">
        <f>_xlfn.XLOOKUP(Tabel1[[#This Row],[NLSfB]],OpnameTabel[NL-SfB],OpnameTabel[Kenmerkvraag 8],"",0,1)&amp;""</f>
        <v/>
      </c>
      <c r="Z527" s="33" t="str">
        <f>_xlfn.XLOOKUP(Tabel1[[#This Row],[NLSfB]],OpnameTabel[NL-SfB],OpnameTabel[Kenmerkvraag 9],"",0,1)&amp;""</f>
        <v/>
      </c>
      <c r="AB527" s="33" t="str">
        <f>_xlfn.XLOOKUP(Tabel1[[#This Row],[NLSfB]],OpnameTabel[NL-SfB],OpnameTabel[Kenmerkvraag 10],"",0,1)&amp;""</f>
        <v/>
      </c>
      <c r="AD527" s="120" t="str">
        <f>_xlfn.XLOOKUP(Tabel1[[#This Row],[NLSfB]],OpnameTabel[NL-SfB],OpnameTabel[PPO1],"",0,1)&amp;""</f>
        <v>LCHT040-A</v>
      </c>
      <c r="AE527" s="112">
        <f>IF((LEN(Tabel1[[#This Row],[PPO code 1]])&lt;1),"",_xlfn.XLOOKUP(Tabel1[[#This Row],[PPO code 1]],Activiteitenoverzicht[PO - code],Activiteitenoverzicht[Jaar- freq],0))</f>
        <v>1</v>
      </c>
      <c r="AF527" s="121"/>
      <c r="AG527" s="122" t="str">
        <f>_xlfn.XLOOKUP(Tabel1[[#This Row],[NLSfB]],OpnameTabel[NL-SfB],OpnameTabel[PPO2],"",0,1)&amp;""</f>
        <v/>
      </c>
      <c r="AH527" s="111" t="str">
        <f>IF((LEN(Tabel1[[#This Row],[PPO code 2]])&lt;1),"",_xlfn.XLOOKUP(Tabel1[[#This Row],[PPO code 2]],Activiteitenoverzicht[PO - code],Activiteitenoverzicht[Jaar- freq],0))</f>
        <v/>
      </c>
      <c r="AI527" s="121"/>
      <c r="AJ527" s="122" t="str">
        <f>_xlfn.XLOOKUP(Tabel1[[#This Row],[NLSfB]],OpnameTabel[NL-SfB],OpnameTabel[PPO3],"",0,1)&amp;""</f>
        <v/>
      </c>
      <c r="AK527" s="111" t="str">
        <f>IF((LEN(Tabel1[[#This Row],[PPO code 3]])&lt;1),"",_xlfn.XLOOKUP(Tabel1[[#This Row],[PPO code 3]],Activiteitenoverzicht[PO - code],Activiteitenoverzicht[Jaar- freq],0))</f>
        <v/>
      </c>
      <c r="AL527" s="121"/>
      <c r="AM527" s="122" t="str">
        <f>_xlfn.XLOOKUP(Tabel1[[#This Row],[NLSfB]],OpnameTabel[NL-SfB],OpnameTabel[PPO4],"",0,1)&amp;""</f>
        <v/>
      </c>
      <c r="AN527" s="111" t="str">
        <f>IF((LEN(Tabel1[[#This Row],[PPO code 4]])&lt;1),"",_xlfn.XLOOKUP(Tabel1[[#This Row],[PPO code 4]],Activiteitenoverzicht[PO - code],Activiteitenoverzicht[Jaar- freq],0))</f>
        <v/>
      </c>
      <c r="AO527" s="121"/>
      <c r="AP527" s="123">
        <f>IF(ISNUMBER(Tabel1[[#This Row],[Freq 1]]),Tabel1[[#This Row],[Freq 1]]*Tabel1[[#This Row],[Prijs 1]],0)</f>
        <v>0</v>
      </c>
      <c r="AQ527" s="124">
        <f>IF(ISNUMBER(Tabel1[[#This Row],[Freq 2]]),Tabel1[[#This Row],[Freq 2]]*Tabel1[[#This Row],[Prijs 2]],0)</f>
        <v>0</v>
      </c>
      <c r="AR527" s="124">
        <f>IF(ISNUMBER(Tabel1[[#This Row],[Freq 3]]),Tabel1[[#This Row],[Freq 3]]*Tabel1[[#This Row],[Prijs 3]],0)</f>
        <v>0</v>
      </c>
      <c r="AS527" s="124">
        <f>IF(ISNUMBER(Tabel1[[#This Row],[Freq 4]]),Tabel1[[#This Row],[Freq 4]]*Tabel1[[#This Row],[Prijs 4]],0)</f>
        <v>0</v>
      </c>
      <c r="AT527" s="125">
        <f>SUM(Tabel1[[#This Row],[Totaal 1]:[Totaal 4]])</f>
        <v>0</v>
      </c>
    </row>
    <row r="528" spans="1:46" ht="14.25" customHeight="1" x14ac:dyDescent="0.2">
      <c r="A528" s="32">
        <v>8</v>
      </c>
      <c r="B528" s="32" t="s">
        <v>1049</v>
      </c>
      <c r="C528" s="111" t="s">
        <v>1050</v>
      </c>
      <c r="D528" s="32" t="s">
        <v>70</v>
      </c>
      <c r="E528" s="32">
        <v>3869</v>
      </c>
      <c r="F528" s="32" t="s">
        <v>1133</v>
      </c>
      <c r="G528" s="32" t="s">
        <v>178</v>
      </c>
      <c r="H528" s="112" t="str">
        <f>_xlfn.XLOOKUP(Tabel1[[#This Row],[NLSfB]],OpnameTabel[NL-SfB],OpnameTabel[Omschrijving],"",0,1)</f>
        <v>Vluchtwegpictogrammen decentraal (met accu)</v>
      </c>
      <c r="I528" s="32" t="str">
        <f>_xlfn.XLOOKUP(Tabel1[[#This Row],[NLSfB]],OpnameTabel[NL-SfB],OpnameTabel[Categorie],"",0,1)</f>
        <v>Verlichting</v>
      </c>
      <c r="J528" s="32" t="s">
        <v>1123</v>
      </c>
      <c r="L528" s="32">
        <v>2</v>
      </c>
      <c r="M528" s="32">
        <v>2008</v>
      </c>
      <c r="N528" s="32" t="s">
        <v>533</v>
      </c>
      <c r="O528" s="32" t="s">
        <v>77</v>
      </c>
      <c r="P528" s="32" t="str">
        <f>_xlfn.XLOOKUP(Tabel1[[#This Row],[NLSfB]],OpnameTabel[NL-SfB],OpnameTabel[Kenmerkvraag 4],"",0,1)&amp;""</f>
        <v>Lichtbron</v>
      </c>
      <c r="Q528" s="33" t="s">
        <v>518</v>
      </c>
      <c r="R528" s="33" t="str">
        <f>_xlfn.XLOOKUP(Tabel1[[#This Row],[NLSfB]],OpnameTabel[NL-SfB],OpnameTabel[Kenmerkvraag 5],"",0,1)&amp;""</f>
        <v>Aantal accupakketten in armatuur</v>
      </c>
      <c r="S528" s="33" t="s">
        <v>77</v>
      </c>
      <c r="T528" s="33" t="str">
        <f>_xlfn.XLOOKUP(Tabel1[[#This Row],[NLSfB]],OpnameTabel[NL-SfB],OpnameTabel[Kenmerkvraag 6],"",0,1)&amp;""</f>
        <v/>
      </c>
      <c r="V528" s="33" t="str">
        <f>_xlfn.XLOOKUP(Tabel1[[#This Row],[NLSfB]],OpnameTabel[NL-SfB],OpnameTabel[Kenmerkvraag 7],"",0,1)&amp;""</f>
        <v/>
      </c>
      <c r="X528" s="33" t="str">
        <f>_xlfn.XLOOKUP(Tabel1[[#This Row],[NLSfB]],OpnameTabel[NL-SfB],OpnameTabel[Kenmerkvraag 8],"",0,1)&amp;""</f>
        <v/>
      </c>
      <c r="Z528" s="33" t="str">
        <f>_xlfn.XLOOKUP(Tabel1[[#This Row],[NLSfB]],OpnameTabel[NL-SfB],OpnameTabel[Kenmerkvraag 9],"",0,1)&amp;""</f>
        <v/>
      </c>
      <c r="AB528" s="33" t="str">
        <f>_xlfn.XLOOKUP(Tabel1[[#This Row],[NLSfB]],OpnameTabel[NL-SfB],OpnameTabel[Kenmerkvraag 10],"",0,1)&amp;""</f>
        <v/>
      </c>
      <c r="AD528" s="120" t="str">
        <f>_xlfn.XLOOKUP(Tabel1[[#This Row],[NLSfB]],OpnameTabel[NL-SfB],OpnameTabel[PPO1],"",0,1)&amp;""</f>
        <v>LCHT040-A</v>
      </c>
      <c r="AE528" s="112">
        <f>IF((LEN(Tabel1[[#This Row],[PPO code 1]])&lt;1),"",_xlfn.XLOOKUP(Tabel1[[#This Row],[PPO code 1]],Activiteitenoverzicht[PO - code],Activiteitenoverzicht[Jaar- freq],0))</f>
        <v>1</v>
      </c>
      <c r="AF528" s="121"/>
      <c r="AG528" s="122" t="str">
        <f>_xlfn.XLOOKUP(Tabel1[[#This Row],[NLSfB]],OpnameTabel[NL-SfB],OpnameTabel[PPO2],"",0,1)&amp;""</f>
        <v/>
      </c>
      <c r="AH528" s="111" t="str">
        <f>IF((LEN(Tabel1[[#This Row],[PPO code 2]])&lt;1),"",_xlfn.XLOOKUP(Tabel1[[#This Row],[PPO code 2]],Activiteitenoverzicht[PO - code],Activiteitenoverzicht[Jaar- freq],0))</f>
        <v/>
      </c>
      <c r="AI528" s="121"/>
      <c r="AJ528" s="122" t="str">
        <f>_xlfn.XLOOKUP(Tabel1[[#This Row],[NLSfB]],OpnameTabel[NL-SfB],OpnameTabel[PPO3],"",0,1)&amp;""</f>
        <v/>
      </c>
      <c r="AK528" s="111" t="str">
        <f>IF((LEN(Tabel1[[#This Row],[PPO code 3]])&lt;1),"",_xlfn.XLOOKUP(Tabel1[[#This Row],[PPO code 3]],Activiteitenoverzicht[PO - code],Activiteitenoverzicht[Jaar- freq],0))</f>
        <v/>
      </c>
      <c r="AL528" s="121"/>
      <c r="AM528" s="122" t="str">
        <f>_xlfn.XLOOKUP(Tabel1[[#This Row],[NLSfB]],OpnameTabel[NL-SfB],OpnameTabel[PPO4],"",0,1)&amp;""</f>
        <v/>
      </c>
      <c r="AN528" s="111" t="str">
        <f>IF((LEN(Tabel1[[#This Row],[PPO code 4]])&lt;1),"",_xlfn.XLOOKUP(Tabel1[[#This Row],[PPO code 4]],Activiteitenoverzicht[PO - code],Activiteitenoverzicht[Jaar- freq],0))</f>
        <v/>
      </c>
      <c r="AO528" s="121"/>
      <c r="AP528" s="123">
        <f>IF(ISNUMBER(Tabel1[[#This Row],[Freq 1]]),Tabel1[[#This Row],[Freq 1]]*Tabel1[[#This Row],[Prijs 1]],0)</f>
        <v>0</v>
      </c>
      <c r="AQ528" s="124">
        <f>IF(ISNUMBER(Tabel1[[#This Row],[Freq 2]]),Tabel1[[#This Row],[Freq 2]]*Tabel1[[#This Row],[Prijs 2]],0)</f>
        <v>0</v>
      </c>
      <c r="AR528" s="124">
        <f>IF(ISNUMBER(Tabel1[[#This Row],[Freq 3]]),Tabel1[[#This Row],[Freq 3]]*Tabel1[[#This Row],[Prijs 3]],0)</f>
        <v>0</v>
      </c>
      <c r="AS528" s="124">
        <f>IF(ISNUMBER(Tabel1[[#This Row],[Freq 4]]),Tabel1[[#This Row],[Freq 4]]*Tabel1[[#This Row],[Prijs 4]],0)</f>
        <v>0</v>
      </c>
      <c r="AT528" s="125">
        <f>SUM(Tabel1[[#This Row],[Totaal 1]:[Totaal 4]])</f>
        <v>0</v>
      </c>
    </row>
    <row r="529" spans="1:46" ht="14.25" customHeight="1" x14ac:dyDescent="0.2">
      <c r="A529" s="32">
        <v>8</v>
      </c>
      <c r="B529" s="32" t="s">
        <v>1049</v>
      </c>
      <c r="C529" s="111" t="s">
        <v>1050</v>
      </c>
      <c r="D529" s="32" t="s">
        <v>70</v>
      </c>
      <c r="E529" s="32">
        <v>3869</v>
      </c>
      <c r="F529" s="32" t="s">
        <v>1134</v>
      </c>
      <c r="G529" s="32" t="s">
        <v>178</v>
      </c>
      <c r="H529" s="112" t="str">
        <f>_xlfn.XLOOKUP(Tabel1[[#This Row],[NLSfB]],OpnameTabel[NL-SfB],OpnameTabel[Omschrijving],"",0,1)</f>
        <v>Vluchtwegpictogrammen decentraal (met accu)</v>
      </c>
      <c r="I529" s="32" t="str">
        <f>_xlfn.XLOOKUP(Tabel1[[#This Row],[NLSfB]],OpnameTabel[NL-SfB],OpnameTabel[Categorie],"",0,1)</f>
        <v>Verlichting</v>
      </c>
      <c r="J529" s="32" t="s">
        <v>1123</v>
      </c>
      <c r="L529" s="32">
        <v>12</v>
      </c>
      <c r="M529" s="32">
        <v>2021</v>
      </c>
      <c r="N529" s="32" t="s">
        <v>1135</v>
      </c>
      <c r="O529" s="32" t="s">
        <v>77</v>
      </c>
      <c r="P529" s="32" t="str">
        <f>_xlfn.XLOOKUP(Tabel1[[#This Row],[NLSfB]],OpnameTabel[NL-SfB],OpnameTabel[Kenmerkvraag 4],"",0,1)&amp;""</f>
        <v>Lichtbron</v>
      </c>
      <c r="Q529" s="33" t="s">
        <v>525</v>
      </c>
      <c r="R529" s="33" t="str">
        <f>_xlfn.XLOOKUP(Tabel1[[#This Row],[NLSfB]],OpnameTabel[NL-SfB],OpnameTabel[Kenmerkvraag 5],"",0,1)&amp;""</f>
        <v>Aantal accupakketten in armatuur</v>
      </c>
      <c r="S529" s="33" t="s">
        <v>77</v>
      </c>
      <c r="T529" s="33" t="str">
        <f>_xlfn.XLOOKUP(Tabel1[[#This Row],[NLSfB]],OpnameTabel[NL-SfB],OpnameTabel[Kenmerkvraag 6],"",0,1)&amp;""</f>
        <v/>
      </c>
      <c r="V529" s="33" t="str">
        <f>_xlfn.XLOOKUP(Tabel1[[#This Row],[NLSfB]],OpnameTabel[NL-SfB],OpnameTabel[Kenmerkvraag 7],"",0,1)&amp;""</f>
        <v/>
      </c>
      <c r="X529" s="33" t="str">
        <f>_xlfn.XLOOKUP(Tabel1[[#This Row],[NLSfB]],OpnameTabel[NL-SfB],OpnameTabel[Kenmerkvraag 8],"",0,1)&amp;""</f>
        <v/>
      </c>
      <c r="Z529" s="33" t="str">
        <f>_xlfn.XLOOKUP(Tabel1[[#This Row],[NLSfB]],OpnameTabel[NL-SfB],OpnameTabel[Kenmerkvraag 9],"",0,1)&amp;""</f>
        <v/>
      </c>
      <c r="AB529" s="33" t="str">
        <f>_xlfn.XLOOKUP(Tabel1[[#This Row],[NLSfB]],OpnameTabel[NL-SfB],OpnameTabel[Kenmerkvraag 10],"",0,1)&amp;""</f>
        <v/>
      </c>
      <c r="AD529" s="120" t="str">
        <f>_xlfn.XLOOKUP(Tabel1[[#This Row],[NLSfB]],OpnameTabel[NL-SfB],OpnameTabel[PPO1],"",0,1)&amp;""</f>
        <v>LCHT040-A</v>
      </c>
      <c r="AE529" s="112">
        <f>IF((LEN(Tabel1[[#This Row],[PPO code 1]])&lt;1),"",_xlfn.XLOOKUP(Tabel1[[#This Row],[PPO code 1]],Activiteitenoverzicht[PO - code],Activiteitenoverzicht[Jaar- freq],0))</f>
        <v>1</v>
      </c>
      <c r="AF529" s="121"/>
      <c r="AG529" s="122" t="str">
        <f>_xlfn.XLOOKUP(Tabel1[[#This Row],[NLSfB]],OpnameTabel[NL-SfB],OpnameTabel[PPO2],"",0,1)&amp;""</f>
        <v/>
      </c>
      <c r="AH529" s="111" t="str">
        <f>IF((LEN(Tabel1[[#This Row],[PPO code 2]])&lt;1),"",_xlfn.XLOOKUP(Tabel1[[#This Row],[PPO code 2]],Activiteitenoverzicht[PO - code],Activiteitenoverzicht[Jaar- freq],0))</f>
        <v/>
      </c>
      <c r="AI529" s="121"/>
      <c r="AJ529" s="122" t="str">
        <f>_xlfn.XLOOKUP(Tabel1[[#This Row],[NLSfB]],OpnameTabel[NL-SfB],OpnameTabel[PPO3],"",0,1)&amp;""</f>
        <v/>
      </c>
      <c r="AK529" s="111" t="str">
        <f>IF((LEN(Tabel1[[#This Row],[PPO code 3]])&lt;1),"",_xlfn.XLOOKUP(Tabel1[[#This Row],[PPO code 3]],Activiteitenoverzicht[PO - code],Activiteitenoverzicht[Jaar- freq],0))</f>
        <v/>
      </c>
      <c r="AL529" s="121"/>
      <c r="AM529" s="122" t="str">
        <f>_xlfn.XLOOKUP(Tabel1[[#This Row],[NLSfB]],OpnameTabel[NL-SfB],OpnameTabel[PPO4],"",0,1)&amp;""</f>
        <v/>
      </c>
      <c r="AN529" s="111" t="str">
        <f>IF((LEN(Tabel1[[#This Row],[PPO code 4]])&lt;1),"",_xlfn.XLOOKUP(Tabel1[[#This Row],[PPO code 4]],Activiteitenoverzicht[PO - code],Activiteitenoverzicht[Jaar- freq],0))</f>
        <v/>
      </c>
      <c r="AO529" s="121"/>
      <c r="AP529" s="123">
        <f>IF(ISNUMBER(Tabel1[[#This Row],[Freq 1]]),Tabel1[[#This Row],[Freq 1]]*Tabel1[[#This Row],[Prijs 1]],0)</f>
        <v>0</v>
      </c>
      <c r="AQ529" s="124">
        <f>IF(ISNUMBER(Tabel1[[#This Row],[Freq 2]]),Tabel1[[#This Row],[Freq 2]]*Tabel1[[#This Row],[Prijs 2]],0)</f>
        <v>0</v>
      </c>
      <c r="AR529" s="124">
        <f>IF(ISNUMBER(Tabel1[[#This Row],[Freq 3]]),Tabel1[[#This Row],[Freq 3]]*Tabel1[[#This Row],[Prijs 3]],0)</f>
        <v>0</v>
      </c>
      <c r="AS529" s="124">
        <f>IF(ISNUMBER(Tabel1[[#This Row],[Freq 4]]),Tabel1[[#This Row],[Freq 4]]*Tabel1[[#This Row],[Prijs 4]],0)</f>
        <v>0</v>
      </c>
      <c r="AT529" s="125">
        <f>SUM(Tabel1[[#This Row],[Totaal 1]:[Totaal 4]])</f>
        <v>0</v>
      </c>
    </row>
    <row r="530" spans="1:46" x14ac:dyDescent="0.2">
      <c r="A530" s="32">
        <v>8</v>
      </c>
      <c r="B530" s="32" t="s">
        <v>1049</v>
      </c>
      <c r="C530" s="111" t="s">
        <v>1050</v>
      </c>
      <c r="D530" s="32" t="s">
        <v>70</v>
      </c>
      <c r="E530" s="32">
        <v>3869</v>
      </c>
      <c r="F530" s="32" t="s">
        <v>1136</v>
      </c>
      <c r="G530" s="32" t="s">
        <v>178</v>
      </c>
      <c r="H530" s="112" t="str">
        <f>_xlfn.XLOOKUP(Tabel1[[#This Row],[NLSfB]],OpnameTabel[NL-SfB],OpnameTabel[Omschrijving],"",0,1)</f>
        <v>Vluchtwegpictogrammen decentraal (met accu)</v>
      </c>
      <c r="I530" s="32" t="str">
        <f>_xlfn.XLOOKUP(Tabel1[[#This Row],[NLSfB]],OpnameTabel[NL-SfB],OpnameTabel[Categorie],"",0,1)</f>
        <v>Verlichting</v>
      </c>
      <c r="J530" s="32" t="s">
        <v>827</v>
      </c>
      <c r="L530" s="32">
        <v>8</v>
      </c>
      <c r="M530" s="32">
        <v>2021</v>
      </c>
      <c r="N530" s="32" t="s">
        <v>1137</v>
      </c>
      <c r="O530" s="32" t="s">
        <v>77</v>
      </c>
      <c r="P530" s="32" t="str">
        <f>_xlfn.XLOOKUP(Tabel1[[#This Row],[NLSfB]],OpnameTabel[NL-SfB],OpnameTabel[Kenmerkvraag 4],"",0,1)&amp;""</f>
        <v>Lichtbron</v>
      </c>
      <c r="Q530" s="33" t="s">
        <v>525</v>
      </c>
      <c r="R530" s="33" t="str">
        <f>_xlfn.XLOOKUP(Tabel1[[#This Row],[NLSfB]],OpnameTabel[NL-SfB],OpnameTabel[Kenmerkvraag 5],"",0,1)&amp;""</f>
        <v>Aantal accupakketten in armatuur</v>
      </c>
      <c r="S530" s="33" t="s">
        <v>77</v>
      </c>
      <c r="T530" s="33" t="str">
        <f>_xlfn.XLOOKUP(Tabel1[[#This Row],[NLSfB]],OpnameTabel[NL-SfB],OpnameTabel[Kenmerkvraag 6],"",0,1)&amp;""</f>
        <v/>
      </c>
      <c r="V530" s="33" t="str">
        <f>_xlfn.XLOOKUP(Tabel1[[#This Row],[NLSfB]],OpnameTabel[NL-SfB],OpnameTabel[Kenmerkvraag 7],"",0,1)&amp;""</f>
        <v/>
      </c>
      <c r="X530" s="33" t="str">
        <f>_xlfn.XLOOKUP(Tabel1[[#This Row],[NLSfB]],OpnameTabel[NL-SfB],OpnameTabel[Kenmerkvraag 8],"",0,1)&amp;""</f>
        <v/>
      </c>
      <c r="Z530" s="33" t="str">
        <f>_xlfn.XLOOKUP(Tabel1[[#This Row],[NLSfB]],OpnameTabel[NL-SfB],OpnameTabel[Kenmerkvraag 9],"",0,1)&amp;""</f>
        <v/>
      </c>
      <c r="AB530" s="33" t="str">
        <f>_xlfn.XLOOKUP(Tabel1[[#This Row],[NLSfB]],OpnameTabel[NL-SfB],OpnameTabel[Kenmerkvraag 10],"",0,1)&amp;""</f>
        <v/>
      </c>
      <c r="AD530" s="120" t="str">
        <f>_xlfn.XLOOKUP(Tabel1[[#This Row],[NLSfB]],OpnameTabel[NL-SfB],OpnameTabel[PPO1],"",0,1)&amp;""</f>
        <v>LCHT040-A</v>
      </c>
      <c r="AE530" s="112">
        <f>IF((LEN(Tabel1[[#This Row],[PPO code 1]])&lt;1),"",_xlfn.XLOOKUP(Tabel1[[#This Row],[PPO code 1]],Activiteitenoverzicht[PO - code],Activiteitenoverzicht[Jaar- freq],0))</f>
        <v>1</v>
      </c>
      <c r="AF530" s="121"/>
      <c r="AG530" s="122" t="str">
        <f>_xlfn.XLOOKUP(Tabel1[[#This Row],[NLSfB]],OpnameTabel[NL-SfB],OpnameTabel[PPO2],"",0,1)&amp;""</f>
        <v/>
      </c>
      <c r="AH530" s="111" t="str">
        <f>IF((LEN(Tabel1[[#This Row],[PPO code 2]])&lt;1),"",_xlfn.XLOOKUP(Tabel1[[#This Row],[PPO code 2]],Activiteitenoverzicht[PO - code],Activiteitenoverzicht[Jaar- freq],0))</f>
        <v/>
      </c>
      <c r="AI530" s="121"/>
      <c r="AJ530" s="122" t="str">
        <f>_xlfn.XLOOKUP(Tabel1[[#This Row],[NLSfB]],OpnameTabel[NL-SfB],OpnameTabel[PPO3],"",0,1)&amp;""</f>
        <v/>
      </c>
      <c r="AK530" s="111" t="str">
        <f>IF((LEN(Tabel1[[#This Row],[PPO code 3]])&lt;1),"",_xlfn.XLOOKUP(Tabel1[[#This Row],[PPO code 3]],Activiteitenoverzicht[PO - code],Activiteitenoverzicht[Jaar- freq],0))</f>
        <v/>
      </c>
      <c r="AL530" s="121"/>
      <c r="AM530" s="122" t="str">
        <f>_xlfn.XLOOKUP(Tabel1[[#This Row],[NLSfB]],OpnameTabel[NL-SfB],OpnameTabel[PPO4],"",0,1)&amp;""</f>
        <v/>
      </c>
      <c r="AN530" s="111" t="str">
        <f>IF((LEN(Tabel1[[#This Row],[PPO code 4]])&lt;1),"",_xlfn.XLOOKUP(Tabel1[[#This Row],[PPO code 4]],Activiteitenoverzicht[PO - code],Activiteitenoverzicht[Jaar- freq],0))</f>
        <v/>
      </c>
      <c r="AO530" s="121"/>
      <c r="AP530" s="123">
        <f>IF(ISNUMBER(Tabel1[[#This Row],[Freq 1]]),Tabel1[[#This Row],[Freq 1]]*Tabel1[[#This Row],[Prijs 1]],0)</f>
        <v>0</v>
      </c>
      <c r="AQ530" s="124">
        <f>IF(ISNUMBER(Tabel1[[#This Row],[Freq 2]]),Tabel1[[#This Row],[Freq 2]]*Tabel1[[#This Row],[Prijs 2]],0)</f>
        <v>0</v>
      </c>
      <c r="AR530" s="124">
        <f>IF(ISNUMBER(Tabel1[[#This Row],[Freq 3]]),Tabel1[[#This Row],[Freq 3]]*Tabel1[[#This Row],[Prijs 3]],0)</f>
        <v>0</v>
      </c>
      <c r="AS530" s="124">
        <f>IF(ISNUMBER(Tabel1[[#This Row],[Freq 4]]),Tabel1[[#This Row],[Freq 4]]*Tabel1[[#This Row],[Prijs 4]],0)</f>
        <v>0</v>
      </c>
      <c r="AT530" s="125">
        <f>SUM(Tabel1[[#This Row],[Totaal 1]:[Totaal 4]])</f>
        <v>0</v>
      </c>
    </row>
    <row r="531" spans="1:46" x14ac:dyDescent="0.2">
      <c r="A531" s="32">
        <v>8</v>
      </c>
      <c r="B531" s="32" t="s">
        <v>1049</v>
      </c>
      <c r="C531" s="111" t="s">
        <v>1050</v>
      </c>
      <c r="D531" s="32" t="s">
        <v>70</v>
      </c>
      <c r="E531" s="32">
        <v>3869</v>
      </c>
      <c r="F531" s="32" t="s">
        <v>1138</v>
      </c>
      <c r="G531" s="32" t="s">
        <v>178</v>
      </c>
      <c r="H531" s="112" t="str">
        <f>_xlfn.XLOOKUP(Tabel1[[#This Row],[NLSfB]],OpnameTabel[NL-SfB],OpnameTabel[Omschrijving],"",0,1)</f>
        <v>Vluchtwegpictogrammen decentraal (met accu)</v>
      </c>
      <c r="I531" s="32" t="str">
        <f>_xlfn.XLOOKUP(Tabel1[[#This Row],[NLSfB]],OpnameTabel[NL-SfB],OpnameTabel[Categorie],"",0,1)</f>
        <v>Verlichting</v>
      </c>
      <c r="J531" s="32" t="s">
        <v>107</v>
      </c>
      <c r="L531" s="32">
        <v>12</v>
      </c>
      <c r="M531" s="32">
        <v>2021</v>
      </c>
      <c r="N531" s="32" t="s">
        <v>1137</v>
      </c>
      <c r="O531" s="32" t="s">
        <v>77</v>
      </c>
      <c r="P531" s="32" t="str">
        <f>_xlfn.XLOOKUP(Tabel1[[#This Row],[NLSfB]],OpnameTabel[NL-SfB],OpnameTabel[Kenmerkvraag 4],"",0,1)&amp;""</f>
        <v>Lichtbron</v>
      </c>
      <c r="Q531" s="33" t="s">
        <v>525</v>
      </c>
      <c r="R531" s="33" t="str">
        <f>_xlfn.XLOOKUP(Tabel1[[#This Row],[NLSfB]],OpnameTabel[NL-SfB],OpnameTabel[Kenmerkvraag 5],"",0,1)&amp;""</f>
        <v>Aantal accupakketten in armatuur</v>
      </c>
      <c r="S531" s="33" t="s">
        <v>77</v>
      </c>
      <c r="T531" s="33" t="str">
        <f>_xlfn.XLOOKUP(Tabel1[[#This Row],[NLSfB]],OpnameTabel[NL-SfB],OpnameTabel[Kenmerkvraag 6],"",0,1)&amp;""</f>
        <v/>
      </c>
      <c r="V531" s="33" t="str">
        <f>_xlfn.XLOOKUP(Tabel1[[#This Row],[NLSfB]],OpnameTabel[NL-SfB],OpnameTabel[Kenmerkvraag 7],"",0,1)&amp;""</f>
        <v/>
      </c>
      <c r="X531" s="33" t="str">
        <f>_xlfn.XLOOKUP(Tabel1[[#This Row],[NLSfB]],OpnameTabel[NL-SfB],OpnameTabel[Kenmerkvraag 8],"",0,1)&amp;""</f>
        <v/>
      </c>
      <c r="Z531" s="33" t="str">
        <f>_xlfn.XLOOKUP(Tabel1[[#This Row],[NLSfB]],OpnameTabel[NL-SfB],OpnameTabel[Kenmerkvraag 9],"",0,1)&amp;""</f>
        <v/>
      </c>
      <c r="AB531" s="33" t="str">
        <f>_xlfn.XLOOKUP(Tabel1[[#This Row],[NLSfB]],OpnameTabel[NL-SfB],OpnameTabel[Kenmerkvraag 10],"",0,1)&amp;""</f>
        <v/>
      </c>
      <c r="AD531" s="120" t="str">
        <f>_xlfn.XLOOKUP(Tabel1[[#This Row],[NLSfB]],OpnameTabel[NL-SfB],OpnameTabel[PPO1],"",0,1)&amp;""</f>
        <v>LCHT040-A</v>
      </c>
      <c r="AE531" s="112">
        <f>IF((LEN(Tabel1[[#This Row],[PPO code 1]])&lt;1),"",_xlfn.XLOOKUP(Tabel1[[#This Row],[PPO code 1]],Activiteitenoverzicht[PO - code],Activiteitenoverzicht[Jaar- freq],0))</f>
        <v>1</v>
      </c>
      <c r="AF531" s="121"/>
      <c r="AG531" s="122" t="str">
        <f>_xlfn.XLOOKUP(Tabel1[[#This Row],[NLSfB]],OpnameTabel[NL-SfB],OpnameTabel[PPO2],"",0,1)&amp;""</f>
        <v/>
      </c>
      <c r="AH531" s="111" t="str">
        <f>IF((LEN(Tabel1[[#This Row],[PPO code 2]])&lt;1),"",_xlfn.XLOOKUP(Tabel1[[#This Row],[PPO code 2]],Activiteitenoverzicht[PO - code],Activiteitenoverzicht[Jaar- freq],0))</f>
        <v/>
      </c>
      <c r="AI531" s="121"/>
      <c r="AJ531" s="122" t="str">
        <f>_xlfn.XLOOKUP(Tabel1[[#This Row],[NLSfB]],OpnameTabel[NL-SfB],OpnameTabel[PPO3],"",0,1)&amp;""</f>
        <v/>
      </c>
      <c r="AK531" s="111" t="str">
        <f>IF((LEN(Tabel1[[#This Row],[PPO code 3]])&lt;1),"",_xlfn.XLOOKUP(Tabel1[[#This Row],[PPO code 3]],Activiteitenoverzicht[PO - code],Activiteitenoverzicht[Jaar- freq],0))</f>
        <v/>
      </c>
      <c r="AL531" s="121"/>
      <c r="AM531" s="122" t="str">
        <f>_xlfn.XLOOKUP(Tabel1[[#This Row],[NLSfB]],OpnameTabel[NL-SfB],OpnameTabel[PPO4],"",0,1)&amp;""</f>
        <v/>
      </c>
      <c r="AN531" s="111" t="str">
        <f>IF((LEN(Tabel1[[#This Row],[PPO code 4]])&lt;1),"",_xlfn.XLOOKUP(Tabel1[[#This Row],[PPO code 4]],Activiteitenoverzicht[PO - code],Activiteitenoverzicht[Jaar- freq],0))</f>
        <v/>
      </c>
      <c r="AO531" s="121"/>
      <c r="AP531" s="123">
        <f>IF(ISNUMBER(Tabel1[[#This Row],[Freq 1]]),Tabel1[[#This Row],[Freq 1]]*Tabel1[[#This Row],[Prijs 1]],0)</f>
        <v>0</v>
      </c>
      <c r="AQ531" s="124">
        <f>IF(ISNUMBER(Tabel1[[#This Row],[Freq 2]]),Tabel1[[#This Row],[Freq 2]]*Tabel1[[#This Row],[Prijs 2]],0)</f>
        <v>0</v>
      </c>
      <c r="AR531" s="124">
        <f>IF(ISNUMBER(Tabel1[[#This Row],[Freq 3]]),Tabel1[[#This Row],[Freq 3]]*Tabel1[[#This Row],[Prijs 3]],0)</f>
        <v>0</v>
      </c>
      <c r="AS531" s="124">
        <f>IF(ISNUMBER(Tabel1[[#This Row],[Freq 4]]),Tabel1[[#This Row],[Freq 4]]*Tabel1[[#This Row],[Prijs 4]],0)</f>
        <v>0</v>
      </c>
      <c r="AT531" s="125">
        <f>SUM(Tabel1[[#This Row],[Totaal 1]:[Totaal 4]])</f>
        <v>0</v>
      </c>
    </row>
    <row r="532" spans="1:46" x14ac:dyDescent="0.2">
      <c r="A532" s="32">
        <v>8</v>
      </c>
      <c r="B532" s="32" t="s">
        <v>1049</v>
      </c>
      <c r="C532" s="111" t="s">
        <v>1050</v>
      </c>
      <c r="D532" s="32" t="s">
        <v>70</v>
      </c>
      <c r="E532" s="32">
        <v>3869</v>
      </c>
      <c r="F532" s="32" t="s">
        <v>1139</v>
      </c>
      <c r="G532" s="32" t="s">
        <v>178</v>
      </c>
      <c r="H532" s="112" t="str">
        <f>_xlfn.XLOOKUP(Tabel1[[#This Row],[NLSfB]],OpnameTabel[NL-SfB],OpnameTabel[Omschrijving],"",0,1)</f>
        <v>Vluchtwegpictogrammen decentraal (met accu)</v>
      </c>
      <c r="I532" s="32" t="str">
        <f>_xlfn.XLOOKUP(Tabel1[[#This Row],[NLSfB]],OpnameTabel[NL-SfB],OpnameTabel[Categorie],"",0,1)</f>
        <v>Verlichting</v>
      </c>
      <c r="J532" s="32" t="s">
        <v>107</v>
      </c>
      <c r="L532" s="32">
        <v>2</v>
      </c>
      <c r="M532" s="32">
        <v>2008</v>
      </c>
      <c r="N532" s="32" t="s">
        <v>517</v>
      </c>
      <c r="O532" s="32" t="s">
        <v>77</v>
      </c>
      <c r="P532" s="32" t="str">
        <f>_xlfn.XLOOKUP(Tabel1[[#This Row],[NLSfB]],OpnameTabel[NL-SfB],OpnameTabel[Kenmerkvraag 4],"",0,1)&amp;""</f>
        <v>Lichtbron</v>
      </c>
      <c r="Q532" s="33" t="s">
        <v>518</v>
      </c>
      <c r="R532" s="33" t="str">
        <f>_xlfn.XLOOKUP(Tabel1[[#This Row],[NLSfB]],OpnameTabel[NL-SfB],OpnameTabel[Kenmerkvraag 5],"",0,1)&amp;""</f>
        <v>Aantal accupakketten in armatuur</v>
      </c>
      <c r="S532" s="33" t="s">
        <v>77</v>
      </c>
      <c r="T532" s="33" t="str">
        <f>_xlfn.XLOOKUP(Tabel1[[#This Row],[NLSfB]],OpnameTabel[NL-SfB],OpnameTabel[Kenmerkvraag 6],"",0,1)&amp;""</f>
        <v/>
      </c>
      <c r="V532" s="33" t="str">
        <f>_xlfn.XLOOKUP(Tabel1[[#This Row],[NLSfB]],OpnameTabel[NL-SfB],OpnameTabel[Kenmerkvraag 7],"",0,1)&amp;""</f>
        <v/>
      </c>
      <c r="X532" s="33" t="str">
        <f>_xlfn.XLOOKUP(Tabel1[[#This Row],[NLSfB]],OpnameTabel[NL-SfB],OpnameTabel[Kenmerkvraag 8],"",0,1)&amp;""</f>
        <v/>
      </c>
      <c r="Z532" s="33" t="str">
        <f>_xlfn.XLOOKUP(Tabel1[[#This Row],[NLSfB]],OpnameTabel[NL-SfB],OpnameTabel[Kenmerkvraag 9],"",0,1)&amp;""</f>
        <v/>
      </c>
      <c r="AB532" s="33" t="str">
        <f>_xlfn.XLOOKUP(Tabel1[[#This Row],[NLSfB]],OpnameTabel[NL-SfB],OpnameTabel[Kenmerkvraag 10],"",0,1)&amp;""</f>
        <v/>
      </c>
      <c r="AD532" s="120" t="str">
        <f>_xlfn.XLOOKUP(Tabel1[[#This Row],[NLSfB]],OpnameTabel[NL-SfB],OpnameTabel[PPO1],"",0,1)&amp;""</f>
        <v>LCHT040-A</v>
      </c>
      <c r="AE532" s="112">
        <f>IF((LEN(Tabel1[[#This Row],[PPO code 1]])&lt;1),"",_xlfn.XLOOKUP(Tabel1[[#This Row],[PPO code 1]],Activiteitenoverzicht[PO - code],Activiteitenoverzicht[Jaar- freq],0))</f>
        <v>1</v>
      </c>
      <c r="AF532" s="121"/>
      <c r="AG532" s="122" t="str">
        <f>_xlfn.XLOOKUP(Tabel1[[#This Row],[NLSfB]],OpnameTabel[NL-SfB],OpnameTabel[PPO2],"",0,1)&amp;""</f>
        <v/>
      </c>
      <c r="AH532" s="111" t="str">
        <f>IF((LEN(Tabel1[[#This Row],[PPO code 2]])&lt;1),"",_xlfn.XLOOKUP(Tabel1[[#This Row],[PPO code 2]],Activiteitenoverzicht[PO - code],Activiteitenoverzicht[Jaar- freq],0))</f>
        <v/>
      </c>
      <c r="AI532" s="121"/>
      <c r="AJ532" s="122" t="str">
        <f>_xlfn.XLOOKUP(Tabel1[[#This Row],[NLSfB]],OpnameTabel[NL-SfB],OpnameTabel[PPO3],"",0,1)&amp;""</f>
        <v/>
      </c>
      <c r="AK532" s="111" t="str">
        <f>IF((LEN(Tabel1[[#This Row],[PPO code 3]])&lt;1),"",_xlfn.XLOOKUP(Tabel1[[#This Row],[PPO code 3]],Activiteitenoverzicht[PO - code],Activiteitenoverzicht[Jaar- freq],0))</f>
        <v/>
      </c>
      <c r="AL532" s="121"/>
      <c r="AM532" s="122" t="str">
        <f>_xlfn.XLOOKUP(Tabel1[[#This Row],[NLSfB]],OpnameTabel[NL-SfB],OpnameTabel[PPO4],"",0,1)&amp;""</f>
        <v/>
      </c>
      <c r="AN532" s="111" t="str">
        <f>IF((LEN(Tabel1[[#This Row],[PPO code 4]])&lt;1),"",_xlfn.XLOOKUP(Tabel1[[#This Row],[PPO code 4]],Activiteitenoverzicht[PO - code],Activiteitenoverzicht[Jaar- freq],0))</f>
        <v/>
      </c>
      <c r="AO532" s="121"/>
      <c r="AP532" s="123">
        <f>IF(ISNUMBER(Tabel1[[#This Row],[Freq 1]]),Tabel1[[#This Row],[Freq 1]]*Tabel1[[#This Row],[Prijs 1]],0)</f>
        <v>0</v>
      </c>
      <c r="AQ532" s="124">
        <f>IF(ISNUMBER(Tabel1[[#This Row],[Freq 2]]),Tabel1[[#This Row],[Freq 2]]*Tabel1[[#This Row],[Prijs 2]],0)</f>
        <v>0</v>
      </c>
      <c r="AR532" s="124">
        <f>IF(ISNUMBER(Tabel1[[#This Row],[Freq 3]]),Tabel1[[#This Row],[Freq 3]]*Tabel1[[#This Row],[Prijs 3]],0)</f>
        <v>0</v>
      </c>
      <c r="AS532" s="124">
        <f>IF(ISNUMBER(Tabel1[[#This Row],[Freq 4]]),Tabel1[[#This Row],[Freq 4]]*Tabel1[[#This Row],[Prijs 4]],0)</f>
        <v>0</v>
      </c>
      <c r="AT532" s="125">
        <f>SUM(Tabel1[[#This Row],[Totaal 1]:[Totaal 4]])</f>
        <v>0</v>
      </c>
    </row>
    <row r="533" spans="1:46" x14ac:dyDescent="0.2">
      <c r="A533" s="32">
        <v>8</v>
      </c>
      <c r="B533" s="32" t="s">
        <v>1049</v>
      </c>
      <c r="C533" s="111" t="s">
        <v>1050</v>
      </c>
      <c r="D533" s="32" t="s">
        <v>70</v>
      </c>
      <c r="E533" s="32">
        <v>3869</v>
      </c>
      <c r="F533" s="32" t="s">
        <v>1140</v>
      </c>
      <c r="G533" s="32" t="s">
        <v>239</v>
      </c>
      <c r="H533" s="112" t="str">
        <f>_xlfn.XLOOKUP(Tabel1[[#This Row],[NLSfB]],OpnameTabel[NL-SfB],OpnameTabel[Omschrijving],"",0,1)</f>
        <v>Koelunit (splitsysteem, koelen) 5-50 ton CO2eq</v>
      </c>
      <c r="I533" s="32" t="str">
        <f>_xlfn.XLOOKUP(Tabel1[[#This Row],[NLSfB]],OpnameTabel[NL-SfB],OpnameTabel[Categorie],"",0,1)</f>
        <v>Koeling</v>
      </c>
      <c r="J533" s="32" t="s">
        <v>115</v>
      </c>
      <c r="L533" s="32">
        <v>2</v>
      </c>
      <c r="M533" s="32">
        <v>2019</v>
      </c>
      <c r="N533" s="32" t="s">
        <v>247</v>
      </c>
      <c r="O533" s="32" t="s">
        <v>1126</v>
      </c>
      <c r="P533" s="32" t="str">
        <f>_xlfn.XLOOKUP(Tabel1[[#This Row],[NLSfB]],OpnameTabel[NL-SfB],OpnameTabel[Kenmerkvraag 4],"",0,1)&amp;""</f>
        <v>STEK logboek</v>
      </c>
      <c r="Q533" s="33" t="s">
        <v>76</v>
      </c>
      <c r="R533" s="33" t="str">
        <f>_xlfn.XLOOKUP(Tabel1[[#This Row],[NLSfB]],OpnameTabel[NL-SfB],OpnameTabel[Kenmerkvraag 5],"",0,1)&amp;""</f>
        <v>Koelvermogen (tot.) [kW]</v>
      </c>
      <c r="S533" s="33" t="s">
        <v>1127</v>
      </c>
      <c r="T533" s="33" t="str">
        <f>_xlfn.XLOOKUP(Tabel1[[#This Row],[NLSfB]],OpnameTabel[NL-SfB],OpnameTabel[Kenmerkvraag 6],"",0,1)&amp;""</f>
        <v>Soort koudemiddel</v>
      </c>
      <c r="U533" s="33" t="s">
        <v>1128</v>
      </c>
      <c r="V533" s="33" t="str">
        <f>_xlfn.XLOOKUP(Tabel1[[#This Row],[NLSfB]],OpnameTabel[NL-SfB],OpnameTabel[Kenmerkvraag 7],"",0,1)&amp;""</f>
        <v>Hoeveelheid koudem. [kg]</v>
      </c>
      <c r="W533" s="33" t="s">
        <v>1129</v>
      </c>
      <c r="X533" s="33" t="str">
        <f>_xlfn.XLOOKUP(Tabel1[[#This Row],[NLSfB]],OpnameTabel[NL-SfB],OpnameTabel[Kenmerkvraag 8],"",0,1)&amp;""</f>
        <v>Binnenunits [stuks]</v>
      </c>
      <c r="Y533" s="33" t="s">
        <v>77</v>
      </c>
      <c r="Z533" s="33" t="str">
        <f>_xlfn.XLOOKUP(Tabel1[[#This Row],[NLSfB]],OpnameTabel[NL-SfB],OpnameTabel[Kenmerkvraag 9],"",0,1)&amp;""</f>
        <v>Type binnenunit</v>
      </c>
      <c r="AA533" s="33" t="s">
        <v>77</v>
      </c>
      <c r="AB533" s="33" t="str">
        <f>_xlfn.XLOOKUP(Tabel1[[#This Row],[NLSfB]],OpnameTabel[NL-SfB],OpnameTabel[Kenmerkvraag 10],"",0,1)&amp;""</f>
        <v/>
      </c>
      <c r="AD533" s="120" t="str">
        <f>_xlfn.XLOOKUP(Tabel1[[#This Row],[NLSfB]],OpnameTabel[NL-SfB],OpnameTabel[PPO1],"",0,1)&amp;""</f>
        <v>KLMT111-A1</v>
      </c>
      <c r="AE533" s="112">
        <f>IF((LEN(Tabel1[[#This Row],[PPO code 1]])&lt;1),"",_xlfn.XLOOKUP(Tabel1[[#This Row],[PPO code 1]],Activiteitenoverzicht[PO - code],Activiteitenoverzicht[Jaar- freq],0))</f>
        <v>1</v>
      </c>
      <c r="AF533" s="121"/>
      <c r="AG533" s="122" t="str">
        <f>_xlfn.XLOOKUP(Tabel1[[#This Row],[NLSfB]],OpnameTabel[NL-SfB],OpnameTabel[PPO2],"",0,1)&amp;""</f>
        <v>KLMT111-K1</v>
      </c>
      <c r="AH533" s="111">
        <f>IF((LEN(Tabel1[[#This Row],[PPO code 2]])&lt;1),"",_xlfn.XLOOKUP(Tabel1[[#This Row],[PPO code 2]],Activiteitenoverzicht[PO - code],Activiteitenoverzicht[Jaar- freq],0))</f>
        <v>0.2</v>
      </c>
      <c r="AI533" s="121"/>
      <c r="AJ533" s="122" t="str">
        <f>_xlfn.XLOOKUP(Tabel1[[#This Row],[NLSfB]],OpnameTabel[NL-SfB],OpnameTabel[PPO3],"",0,1)&amp;""</f>
        <v/>
      </c>
      <c r="AK533" s="111" t="str">
        <f>IF((LEN(Tabel1[[#This Row],[PPO code 3]])&lt;1),"",_xlfn.XLOOKUP(Tabel1[[#This Row],[PPO code 3]],Activiteitenoverzicht[PO - code],Activiteitenoverzicht[Jaar- freq],0))</f>
        <v/>
      </c>
      <c r="AL533" s="121"/>
      <c r="AM533" s="122" t="str">
        <f>_xlfn.XLOOKUP(Tabel1[[#This Row],[NLSfB]],OpnameTabel[NL-SfB],OpnameTabel[PPO4],"",0,1)&amp;""</f>
        <v/>
      </c>
      <c r="AN533" s="111" t="str">
        <f>IF((LEN(Tabel1[[#This Row],[PPO code 4]])&lt;1),"",_xlfn.XLOOKUP(Tabel1[[#This Row],[PPO code 4]],Activiteitenoverzicht[PO - code],Activiteitenoverzicht[Jaar- freq],0))</f>
        <v/>
      </c>
      <c r="AO533" s="121"/>
      <c r="AP533" s="123">
        <f>IF(ISNUMBER(Tabel1[[#This Row],[Freq 1]]),Tabel1[[#This Row],[Freq 1]]*Tabel1[[#This Row],[Prijs 1]],0)</f>
        <v>0</v>
      </c>
      <c r="AQ533" s="124">
        <f>IF(ISNUMBER(Tabel1[[#This Row],[Freq 2]]),Tabel1[[#This Row],[Freq 2]]*Tabel1[[#This Row],[Prijs 2]],0)</f>
        <v>0</v>
      </c>
      <c r="AR533" s="124">
        <f>IF(ISNUMBER(Tabel1[[#This Row],[Freq 3]]),Tabel1[[#This Row],[Freq 3]]*Tabel1[[#This Row],[Prijs 3]],0)</f>
        <v>0</v>
      </c>
      <c r="AS533" s="124">
        <f>IF(ISNUMBER(Tabel1[[#This Row],[Freq 4]]),Tabel1[[#This Row],[Freq 4]]*Tabel1[[#This Row],[Prijs 4]],0)</f>
        <v>0</v>
      </c>
      <c r="AT533" s="125">
        <f>SUM(Tabel1[[#This Row],[Totaal 1]:[Totaal 4]])</f>
        <v>0</v>
      </c>
    </row>
    <row r="534" spans="1:46" x14ac:dyDescent="0.2">
      <c r="A534" s="32">
        <v>8</v>
      </c>
      <c r="B534" s="32" t="s">
        <v>1049</v>
      </c>
      <c r="C534" s="111" t="s">
        <v>1050</v>
      </c>
      <c r="D534" s="32" t="s">
        <v>70</v>
      </c>
      <c r="E534" s="32">
        <v>3869</v>
      </c>
      <c r="F534" s="32" t="s">
        <v>1141</v>
      </c>
      <c r="G534" s="32" t="s">
        <v>1142</v>
      </c>
      <c r="H534" s="112" t="str">
        <f>_xlfn.XLOOKUP(Tabel1[[#This Row],[NLSfB]],OpnameTabel[NL-SfB],OpnameTabel[Omschrijving],"",0,1)</f>
        <v>Signalering individuele gasdetectie</v>
      </c>
      <c r="I534" s="32" t="str">
        <f>_xlfn.XLOOKUP(Tabel1[[#This Row],[NLSfB]],OpnameTabel[NL-SfB],OpnameTabel[Categorie],"",0,1)</f>
        <v>Beveiliging</v>
      </c>
      <c r="J534" s="32" t="s">
        <v>402</v>
      </c>
      <c r="L534" s="32">
        <v>1</v>
      </c>
      <c r="M534" s="32">
        <v>2008</v>
      </c>
      <c r="N534" s="32" t="s">
        <v>1143</v>
      </c>
      <c r="O534" s="32" t="s">
        <v>1144</v>
      </c>
      <c r="P534" s="32" t="str">
        <f>_xlfn.XLOOKUP(Tabel1[[#This Row],[NLSfB]],OpnameTabel[NL-SfB],OpnameTabel[Kenmerkvraag 4],"",0,1)&amp;""</f>
        <v/>
      </c>
      <c r="Q534" s="33"/>
      <c r="R534" s="33" t="str">
        <f>_xlfn.XLOOKUP(Tabel1[[#This Row],[NLSfB]],OpnameTabel[NL-SfB],OpnameTabel[Kenmerkvraag 5],"",0,1)&amp;""</f>
        <v/>
      </c>
      <c r="T534" s="33" t="str">
        <f>_xlfn.XLOOKUP(Tabel1[[#This Row],[NLSfB]],OpnameTabel[NL-SfB],OpnameTabel[Kenmerkvraag 6],"",0,1)&amp;""</f>
        <v/>
      </c>
      <c r="V534" s="33" t="str">
        <f>_xlfn.XLOOKUP(Tabel1[[#This Row],[NLSfB]],OpnameTabel[NL-SfB],OpnameTabel[Kenmerkvraag 7],"",0,1)&amp;""</f>
        <v/>
      </c>
      <c r="X534" s="33" t="str">
        <f>_xlfn.XLOOKUP(Tabel1[[#This Row],[NLSfB]],OpnameTabel[NL-SfB],OpnameTabel[Kenmerkvraag 8],"",0,1)&amp;""</f>
        <v/>
      </c>
      <c r="Z534" s="33" t="str">
        <f>_xlfn.XLOOKUP(Tabel1[[#This Row],[NLSfB]],OpnameTabel[NL-SfB],OpnameTabel[Kenmerkvraag 9],"",0,1)&amp;""</f>
        <v/>
      </c>
      <c r="AB534" s="33" t="str">
        <f>_xlfn.XLOOKUP(Tabel1[[#This Row],[NLSfB]],OpnameTabel[NL-SfB],OpnameTabel[Kenmerkvraag 10],"",0,1)&amp;""</f>
        <v/>
      </c>
      <c r="AD534" s="120" t="str">
        <f>_xlfn.XLOOKUP(Tabel1[[#This Row],[NLSfB]],OpnameTabel[NL-SfB],OpnameTabel[PPO1],"",0,1)&amp;""</f>
        <v>SIG040-A</v>
      </c>
      <c r="AE534" s="112">
        <f>IF((LEN(Tabel1[[#This Row],[PPO code 1]])&lt;1),"",_xlfn.XLOOKUP(Tabel1[[#This Row],[PPO code 1]],Activiteitenoverzicht[PO - code],Activiteitenoverzicht[Jaar- freq],0))</f>
        <v>1</v>
      </c>
      <c r="AF534" s="121"/>
      <c r="AG534" s="122" t="str">
        <f>_xlfn.XLOOKUP(Tabel1[[#This Row],[NLSfB]],OpnameTabel[NL-SfB],OpnameTabel[PPO2],"",0,1)&amp;""</f>
        <v/>
      </c>
      <c r="AH534" s="111" t="str">
        <f>IF((LEN(Tabel1[[#This Row],[PPO code 2]])&lt;1),"",_xlfn.XLOOKUP(Tabel1[[#This Row],[PPO code 2]],Activiteitenoverzicht[PO - code],Activiteitenoverzicht[Jaar- freq],0))</f>
        <v/>
      </c>
      <c r="AI534" s="121"/>
      <c r="AJ534" s="122" t="str">
        <f>_xlfn.XLOOKUP(Tabel1[[#This Row],[NLSfB]],OpnameTabel[NL-SfB],OpnameTabel[PPO3],"",0,1)&amp;""</f>
        <v/>
      </c>
      <c r="AK534" s="111" t="str">
        <f>IF((LEN(Tabel1[[#This Row],[PPO code 3]])&lt;1),"",_xlfn.XLOOKUP(Tabel1[[#This Row],[PPO code 3]],Activiteitenoverzicht[PO - code],Activiteitenoverzicht[Jaar- freq],0))</f>
        <v/>
      </c>
      <c r="AL534" s="121"/>
      <c r="AM534" s="122" t="str">
        <f>_xlfn.XLOOKUP(Tabel1[[#This Row],[NLSfB]],OpnameTabel[NL-SfB],OpnameTabel[PPO4],"",0,1)&amp;""</f>
        <v/>
      </c>
      <c r="AN534" s="111" t="str">
        <f>IF((LEN(Tabel1[[#This Row],[PPO code 4]])&lt;1),"",_xlfn.XLOOKUP(Tabel1[[#This Row],[PPO code 4]],Activiteitenoverzicht[PO - code],Activiteitenoverzicht[Jaar- freq],0))</f>
        <v/>
      </c>
      <c r="AO534" s="121"/>
      <c r="AP534" s="123">
        <f>IF(ISNUMBER(Tabel1[[#This Row],[Freq 1]]),Tabel1[[#This Row],[Freq 1]]*Tabel1[[#This Row],[Prijs 1]],0)</f>
        <v>0</v>
      </c>
      <c r="AQ534" s="124">
        <f>IF(ISNUMBER(Tabel1[[#This Row],[Freq 2]]),Tabel1[[#This Row],[Freq 2]]*Tabel1[[#This Row],[Prijs 2]],0)</f>
        <v>0</v>
      </c>
      <c r="AR534" s="124">
        <f>IF(ISNUMBER(Tabel1[[#This Row],[Freq 3]]),Tabel1[[#This Row],[Freq 3]]*Tabel1[[#This Row],[Prijs 3]],0)</f>
        <v>0</v>
      </c>
      <c r="AS534" s="124">
        <f>IF(ISNUMBER(Tabel1[[#This Row],[Freq 4]]),Tabel1[[#This Row],[Freq 4]]*Tabel1[[#This Row],[Prijs 4]],0)</f>
        <v>0</v>
      </c>
      <c r="AT534" s="125">
        <f>SUM(Tabel1[[#This Row],[Totaal 1]:[Totaal 4]])</f>
        <v>0</v>
      </c>
    </row>
    <row r="535" spans="1:46" x14ac:dyDescent="0.2">
      <c r="A535" s="32">
        <v>8</v>
      </c>
      <c r="B535" s="32" t="s">
        <v>1049</v>
      </c>
      <c r="C535" s="111" t="s">
        <v>1050</v>
      </c>
      <c r="D535" s="32" t="s">
        <v>70</v>
      </c>
      <c r="E535" s="32">
        <v>3869</v>
      </c>
      <c r="F535" s="32" t="s">
        <v>1145</v>
      </c>
      <c r="G535" s="32" t="s">
        <v>200</v>
      </c>
      <c r="H535" s="112" t="str">
        <f>_xlfn.XLOOKUP(Tabel1[[#This Row],[NLSfB]],OpnameTabel[NL-SfB],OpnameTabel[Omschrijving],"",0,1)</f>
        <v>Zonweringbesturing</v>
      </c>
      <c r="I535" s="32" t="str">
        <f>_xlfn.XLOOKUP(Tabel1[[#This Row],[NLSfB]],OpnameTabel[NL-SfB],OpnameTabel[Categorie],"",0,1)</f>
        <v>Beveiliging</v>
      </c>
      <c r="J535" s="32" t="s">
        <v>224</v>
      </c>
      <c r="L535" s="32">
        <v>30</v>
      </c>
      <c r="M535" s="32">
        <v>1997</v>
      </c>
      <c r="N535" s="32" t="s">
        <v>77</v>
      </c>
      <c r="O535" s="32" t="s">
        <v>77</v>
      </c>
      <c r="P535" s="32" t="str">
        <f>_xlfn.XLOOKUP(Tabel1[[#This Row],[NLSfB]],OpnameTabel[NL-SfB],OpnameTabel[Kenmerkvraag 4],"",0,1)&amp;""</f>
        <v>Bedieneenheden [stuks]</v>
      </c>
      <c r="Q535" s="33">
        <v>30</v>
      </c>
      <c r="R535" s="33" t="str">
        <f>_xlfn.XLOOKUP(Tabel1[[#This Row],[NLSfB]],OpnameTabel[NL-SfB],OpnameTabel[Kenmerkvraag 5],"",0,1)&amp;""</f>
        <v>Aut. sturing (zon)</v>
      </c>
      <c r="S535" s="33" t="s">
        <v>77</v>
      </c>
      <c r="T535" s="33" t="str">
        <f>_xlfn.XLOOKUP(Tabel1[[#This Row],[NLSfB]],OpnameTabel[NL-SfB],OpnameTabel[Kenmerkvraag 6],"",0,1)&amp;""</f>
        <v>Aut. Sturing (wind)</v>
      </c>
      <c r="U535" s="33" t="s">
        <v>77</v>
      </c>
      <c r="V535" s="33" t="str">
        <f>_xlfn.XLOOKUP(Tabel1[[#This Row],[NLSfB]],OpnameTabel[NL-SfB],OpnameTabel[Kenmerkvraag 7],"",0,1)&amp;""</f>
        <v/>
      </c>
      <c r="X535" s="33" t="str">
        <f>_xlfn.XLOOKUP(Tabel1[[#This Row],[NLSfB]],OpnameTabel[NL-SfB],OpnameTabel[Kenmerkvraag 8],"",0,1)&amp;""</f>
        <v/>
      </c>
      <c r="Z535" s="33" t="str">
        <f>_xlfn.XLOOKUP(Tabel1[[#This Row],[NLSfB]],OpnameTabel[NL-SfB],OpnameTabel[Kenmerkvraag 9],"",0,1)&amp;""</f>
        <v/>
      </c>
      <c r="AB535" s="33" t="str">
        <f>_xlfn.XLOOKUP(Tabel1[[#This Row],[NLSfB]],OpnameTabel[NL-SfB],OpnameTabel[Kenmerkvraag 10],"",0,1)&amp;""</f>
        <v/>
      </c>
      <c r="AD535" s="120" t="str">
        <f>_xlfn.XLOOKUP(Tabel1[[#This Row],[NLSfB]],OpnameTabel[NL-SfB],OpnameTabel[PPO1],"",0,1)&amp;""</f>
        <v>GVL010-A</v>
      </c>
      <c r="AE535" s="112">
        <f>IF((LEN(Tabel1[[#This Row],[PPO code 1]])&lt;1),"",_xlfn.XLOOKUP(Tabel1[[#This Row],[PPO code 1]],Activiteitenoverzicht[PO - code],Activiteitenoverzicht[Jaar- freq],0))</f>
        <v>0.5</v>
      </c>
      <c r="AF535" s="121"/>
      <c r="AG535" s="122" t="str">
        <f>_xlfn.XLOOKUP(Tabel1[[#This Row],[NLSfB]],OpnameTabel[NL-SfB],OpnameTabel[PPO2],"",0,1)&amp;""</f>
        <v>GVL030-A</v>
      </c>
      <c r="AH535" s="111">
        <f>IF((LEN(Tabel1[[#This Row],[PPO code 2]])&lt;1),"",_xlfn.XLOOKUP(Tabel1[[#This Row],[PPO code 2]],Activiteitenoverzicht[PO - code],Activiteitenoverzicht[Jaar- freq],0))</f>
        <v>0.5</v>
      </c>
      <c r="AI535" s="121"/>
      <c r="AJ535" s="122" t="str">
        <f>_xlfn.XLOOKUP(Tabel1[[#This Row],[NLSfB]],OpnameTabel[NL-SfB],OpnameTabel[PPO3],"",0,1)&amp;""</f>
        <v/>
      </c>
      <c r="AK535" s="111" t="str">
        <f>IF((LEN(Tabel1[[#This Row],[PPO code 3]])&lt;1),"",_xlfn.XLOOKUP(Tabel1[[#This Row],[PPO code 3]],Activiteitenoverzicht[PO - code],Activiteitenoverzicht[Jaar- freq],0))</f>
        <v/>
      </c>
      <c r="AL535" s="121"/>
      <c r="AM535" s="122" t="str">
        <f>_xlfn.XLOOKUP(Tabel1[[#This Row],[NLSfB]],OpnameTabel[NL-SfB],OpnameTabel[PPO4],"",0,1)&amp;""</f>
        <v/>
      </c>
      <c r="AN535" s="111" t="str">
        <f>IF((LEN(Tabel1[[#This Row],[PPO code 4]])&lt;1),"",_xlfn.XLOOKUP(Tabel1[[#This Row],[PPO code 4]],Activiteitenoverzicht[PO - code],Activiteitenoverzicht[Jaar- freq],0))</f>
        <v/>
      </c>
      <c r="AO535" s="121"/>
      <c r="AP535" s="123">
        <f>IF(ISNUMBER(Tabel1[[#This Row],[Freq 1]]),Tabel1[[#This Row],[Freq 1]]*Tabel1[[#This Row],[Prijs 1]],0)</f>
        <v>0</v>
      </c>
      <c r="AQ535" s="124">
        <f>IF(ISNUMBER(Tabel1[[#This Row],[Freq 2]]),Tabel1[[#This Row],[Freq 2]]*Tabel1[[#This Row],[Prijs 2]],0)</f>
        <v>0</v>
      </c>
      <c r="AR535" s="124">
        <f>IF(ISNUMBER(Tabel1[[#This Row],[Freq 3]]),Tabel1[[#This Row],[Freq 3]]*Tabel1[[#This Row],[Prijs 3]],0)</f>
        <v>0</v>
      </c>
      <c r="AS535" s="124">
        <f>IF(ISNUMBER(Tabel1[[#This Row],[Freq 4]]),Tabel1[[#This Row],[Freq 4]]*Tabel1[[#This Row],[Prijs 4]],0)</f>
        <v>0</v>
      </c>
      <c r="AT535" s="125">
        <f>SUM(Tabel1[[#This Row],[Totaal 1]:[Totaal 4]])</f>
        <v>0</v>
      </c>
    </row>
    <row r="536" spans="1:46" x14ac:dyDescent="0.2">
      <c r="A536" s="32">
        <v>8</v>
      </c>
      <c r="B536" s="32" t="s">
        <v>1049</v>
      </c>
      <c r="C536" s="111" t="s">
        <v>1050</v>
      </c>
      <c r="D536" s="32" t="s">
        <v>70</v>
      </c>
      <c r="E536" s="32">
        <v>3869</v>
      </c>
      <c r="F536" s="32" t="s">
        <v>1146</v>
      </c>
      <c r="G536" s="32" t="s">
        <v>218</v>
      </c>
      <c r="H536" s="112" t="str">
        <f>_xlfn.XLOOKUP(Tabel1[[#This Row],[NLSfB]],OpnameTabel[NL-SfB],OpnameTabel[Omschrijving],"",0,1)</f>
        <v>Armaturen buitenverlichting/gevelverlichting</v>
      </c>
      <c r="I536" s="32" t="str">
        <f>_xlfn.XLOOKUP(Tabel1[[#This Row],[NLSfB]],OpnameTabel[NL-SfB],OpnameTabel[Categorie],"",0,1)</f>
        <v>Terrein</v>
      </c>
      <c r="J536" s="32" t="s">
        <v>204</v>
      </c>
      <c r="L536" s="32">
        <v>8</v>
      </c>
      <c r="M536" s="32" t="s">
        <v>1147</v>
      </c>
      <c r="N536" s="32" t="s">
        <v>77</v>
      </c>
      <c r="O536" s="32" t="s">
        <v>77</v>
      </c>
      <c r="P536" s="32" t="str">
        <f>_xlfn.XLOOKUP(Tabel1[[#This Row],[NLSfB]],OpnameTabel[NL-SfB],OpnameTabel[Kenmerkvraag 4],"",0,1)&amp;""</f>
        <v>Lichtbrontype</v>
      </c>
      <c r="Q536" s="33" t="s">
        <v>77</v>
      </c>
      <c r="R536" s="33" t="str">
        <f>_xlfn.XLOOKUP(Tabel1[[#This Row],[NLSfB]],OpnameTabel[NL-SfB],OpnameTabel[Kenmerkvraag 5],"",0,1)&amp;""</f>
        <v>Armaturen [stuks]</v>
      </c>
      <c r="S536" s="33" t="s">
        <v>77</v>
      </c>
      <c r="T536" s="33" t="str">
        <f>_xlfn.XLOOKUP(Tabel1[[#This Row],[NLSfB]],OpnameTabel[NL-SfB],OpnameTabel[Kenmerkvraag 6],"",0,1)&amp;""</f>
        <v>Vermogen per eenheid [W]</v>
      </c>
      <c r="U536" s="33" t="s">
        <v>77</v>
      </c>
      <c r="V536" s="33" t="str">
        <f>_xlfn.XLOOKUP(Tabel1[[#This Row],[NLSfB]],OpnameTabel[NL-SfB],OpnameTabel[Kenmerkvraag 7],"",0,1)&amp;""</f>
        <v/>
      </c>
      <c r="X536" s="33" t="str">
        <f>_xlfn.XLOOKUP(Tabel1[[#This Row],[NLSfB]],OpnameTabel[NL-SfB],OpnameTabel[Kenmerkvraag 8],"",0,1)&amp;""</f>
        <v/>
      </c>
      <c r="Z536" s="33" t="str">
        <f>_xlfn.XLOOKUP(Tabel1[[#This Row],[NLSfB]],OpnameTabel[NL-SfB],OpnameTabel[Kenmerkvraag 9],"",0,1)&amp;""</f>
        <v/>
      </c>
      <c r="AB536" s="33" t="str">
        <f>_xlfn.XLOOKUP(Tabel1[[#This Row],[NLSfB]],OpnameTabel[NL-SfB],OpnameTabel[Kenmerkvraag 10],"",0,1)&amp;""</f>
        <v/>
      </c>
      <c r="AD536" s="120" t="str">
        <f>_xlfn.XLOOKUP(Tabel1[[#This Row],[NLSfB]],OpnameTabel[NL-SfB],OpnameTabel[PPO1],"",0,1)&amp;""</f>
        <v>LCHT010-A</v>
      </c>
      <c r="AE536" s="112">
        <f>IF((LEN(Tabel1[[#This Row],[PPO code 1]])&lt;1),"",_xlfn.XLOOKUP(Tabel1[[#This Row],[PPO code 1]],Activiteitenoverzicht[PO - code],Activiteitenoverzicht[Jaar- freq],0))</f>
        <v>1</v>
      </c>
      <c r="AF536" s="121"/>
      <c r="AG536" s="122" t="str">
        <f>_xlfn.XLOOKUP(Tabel1[[#This Row],[NLSfB]],OpnameTabel[NL-SfB],OpnameTabel[PPO2],"",0,1)&amp;""</f>
        <v/>
      </c>
      <c r="AH536" s="111" t="str">
        <f>IF((LEN(Tabel1[[#This Row],[PPO code 2]])&lt;1),"",_xlfn.XLOOKUP(Tabel1[[#This Row],[PPO code 2]],Activiteitenoverzicht[PO - code],Activiteitenoverzicht[Jaar- freq],0))</f>
        <v/>
      </c>
      <c r="AI536" s="121"/>
      <c r="AJ536" s="122" t="str">
        <f>_xlfn.XLOOKUP(Tabel1[[#This Row],[NLSfB]],OpnameTabel[NL-SfB],OpnameTabel[PPO3],"",0,1)&amp;""</f>
        <v/>
      </c>
      <c r="AK536" s="111" t="str">
        <f>IF((LEN(Tabel1[[#This Row],[PPO code 3]])&lt;1),"",_xlfn.XLOOKUP(Tabel1[[#This Row],[PPO code 3]],Activiteitenoverzicht[PO - code],Activiteitenoverzicht[Jaar- freq],0))</f>
        <v/>
      </c>
      <c r="AL536" s="121"/>
      <c r="AM536" s="122" t="str">
        <f>_xlfn.XLOOKUP(Tabel1[[#This Row],[NLSfB]],OpnameTabel[NL-SfB],OpnameTabel[PPO4],"",0,1)&amp;""</f>
        <v/>
      </c>
      <c r="AN536" s="111" t="str">
        <f>IF((LEN(Tabel1[[#This Row],[PPO code 4]])&lt;1),"",_xlfn.XLOOKUP(Tabel1[[#This Row],[PPO code 4]],Activiteitenoverzicht[PO - code],Activiteitenoverzicht[Jaar- freq],0))</f>
        <v/>
      </c>
      <c r="AO536" s="121"/>
      <c r="AP536" s="123">
        <f>IF(ISNUMBER(Tabel1[[#This Row],[Freq 1]]),Tabel1[[#This Row],[Freq 1]]*Tabel1[[#This Row],[Prijs 1]],0)</f>
        <v>0</v>
      </c>
      <c r="AQ536" s="124">
        <f>IF(ISNUMBER(Tabel1[[#This Row],[Freq 2]]),Tabel1[[#This Row],[Freq 2]]*Tabel1[[#This Row],[Prijs 2]],0)</f>
        <v>0</v>
      </c>
      <c r="AR536" s="124">
        <f>IF(ISNUMBER(Tabel1[[#This Row],[Freq 3]]),Tabel1[[#This Row],[Freq 3]]*Tabel1[[#This Row],[Prijs 3]],0)</f>
        <v>0</v>
      </c>
      <c r="AS536" s="124">
        <f>IF(ISNUMBER(Tabel1[[#This Row],[Freq 4]]),Tabel1[[#This Row],[Freq 4]]*Tabel1[[#This Row],[Prijs 4]],0)</f>
        <v>0</v>
      </c>
      <c r="AT536" s="125">
        <f>SUM(Tabel1[[#This Row],[Totaal 1]:[Totaal 4]])</f>
        <v>0</v>
      </c>
    </row>
    <row r="537" spans="1:46" x14ac:dyDescent="0.2">
      <c r="A537" s="32">
        <v>8</v>
      </c>
      <c r="B537" s="32" t="s">
        <v>1049</v>
      </c>
      <c r="C537" s="111" t="s">
        <v>1050</v>
      </c>
      <c r="D537" s="32" t="s">
        <v>70</v>
      </c>
      <c r="E537" s="32">
        <v>3869</v>
      </c>
      <c r="F537" s="32" t="s">
        <v>1148</v>
      </c>
      <c r="G537" s="32" t="s">
        <v>239</v>
      </c>
      <c r="H537" s="112" t="str">
        <f>_xlfn.XLOOKUP(Tabel1[[#This Row],[NLSfB]],OpnameTabel[NL-SfB],OpnameTabel[Omschrijving],"",0,1)</f>
        <v>Koelunit (splitsysteem, koelen) 5-50 ton CO2eq</v>
      </c>
      <c r="I537" s="32" t="str">
        <f>_xlfn.XLOOKUP(Tabel1[[#This Row],[NLSfB]],OpnameTabel[NL-SfB],OpnameTabel[Categorie],"",0,1)</f>
        <v>Koeling</v>
      </c>
      <c r="J537" s="32" t="s">
        <v>115</v>
      </c>
      <c r="L537" s="32">
        <v>1</v>
      </c>
      <c r="M537" s="32">
        <v>2012</v>
      </c>
      <c r="N537" s="32" t="s">
        <v>247</v>
      </c>
      <c r="O537" s="32" t="s">
        <v>1149</v>
      </c>
      <c r="P537" s="32" t="str">
        <f>_xlfn.XLOOKUP(Tabel1[[#This Row],[NLSfB]],OpnameTabel[NL-SfB],OpnameTabel[Kenmerkvraag 4],"",0,1)&amp;""</f>
        <v>STEK logboek</v>
      </c>
      <c r="Q537" s="33" t="s">
        <v>76</v>
      </c>
      <c r="R537" s="33" t="str">
        <f>_xlfn.XLOOKUP(Tabel1[[#This Row],[NLSfB]],OpnameTabel[NL-SfB],OpnameTabel[Kenmerkvraag 5],"",0,1)&amp;""</f>
        <v>Koelvermogen (tot.) [kW]</v>
      </c>
      <c r="S537" s="33" t="s">
        <v>1150</v>
      </c>
      <c r="T537" s="33" t="str">
        <f>_xlfn.XLOOKUP(Tabel1[[#This Row],[NLSfB]],OpnameTabel[NL-SfB],OpnameTabel[Kenmerkvraag 6],"",0,1)&amp;""</f>
        <v>Soort koudemiddel</v>
      </c>
      <c r="U537" s="33" t="s">
        <v>1128</v>
      </c>
      <c r="V537" s="33" t="str">
        <f>_xlfn.XLOOKUP(Tabel1[[#This Row],[NLSfB]],OpnameTabel[NL-SfB],OpnameTabel[Kenmerkvraag 7],"",0,1)&amp;""</f>
        <v>Hoeveelheid koudem. [kg]</v>
      </c>
      <c r="W537" s="33" t="s">
        <v>1151</v>
      </c>
      <c r="X537" s="33" t="str">
        <f>_xlfn.XLOOKUP(Tabel1[[#This Row],[NLSfB]],OpnameTabel[NL-SfB],OpnameTabel[Kenmerkvraag 8],"",0,1)&amp;""</f>
        <v>Binnenunits [stuks]</v>
      </c>
      <c r="Y537" s="33" t="s">
        <v>77</v>
      </c>
      <c r="Z537" s="33" t="str">
        <f>_xlfn.XLOOKUP(Tabel1[[#This Row],[NLSfB]],OpnameTabel[NL-SfB],OpnameTabel[Kenmerkvraag 9],"",0,1)&amp;""</f>
        <v>Type binnenunit</v>
      </c>
      <c r="AA537" s="33" t="s">
        <v>77</v>
      </c>
      <c r="AB537" s="33" t="str">
        <f>_xlfn.XLOOKUP(Tabel1[[#This Row],[NLSfB]],OpnameTabel[NL-SfB],OpnameTabel[Kenmerkvraag 10],"",0,1)&amp;""</f>
        <v/>
      </c>
      <c r="AD537" s="120" t="str">
        <f>_xlfn.XLOOKUP(Tabel1[[#This Row],[NLSfB]],OpnameTabel[NL-SfB],OpnameTabel[PPO1],"",0,1)&amp;""</f>
        <v>KLMT111-A1</v>
      </c>
      <c r="AE537" s="112">
        <f>IF((LEN(Tabel1[[#This Row],[PPO code 1]])&lt;1),"",_xlfn.XLOOKUP(Tabel1[[#This Row],[PPO code 1]],Activiteitenoverzicht[PO - code],Activiteitenoverzicht[Jaar- freq],0))</f>
        <v>1</v>
      </c>
      <c r="AF537" s="121"/>
      <c r="AG537" s="122" t="str">
        <f>_xlfn.XLOOKUP(Tabel1[[#This Row],[NLSfB]],OpnameTabel[NL-SfB],OpnameTabel[PPO2],"",0,1)&amp;""</f>
        <v>KLMT111-K1</v>
      </c>
      <c r="AH537" s="111">
        <f>IF((LEN(Tabel1[[#This Row],[PPO code 2]])&lt;1),"",_xlfn.XLOOKUP(Tabel1[[#This Row],[PPO code 2]],Activiteitenoverzicht[PO - code],Activiteitenoverzicht[Jaar- freq],0))</f>
        <v>0.2</v>
      </c>
      <c r="AI537" s="121"/>
      <c r="AJ537" s="122" t="str">
        <f>_xlfn.XLOOKUP(Tabel1[[#This Row],[NLSfB]],OpnameTabel[NL-SfB],OpnameTabel[PPO3],"",0,1)&amp;""</f>
        <v/>
      </c>
      <c r="AK537" s="111" t="str">
        <f>IF((LEN(Tabel1[[#This Row],[PPO code 3]])&lt;1),"",_xlfn.XLOOKUP(Tabel1[[#This Row],[PPO code 3]],Activiteitenoverzicht[PO - code],Activiteitenoverzicht[Jaar- freq],0))</f>
        <v/>
      </c>
      <c r="AL537" s="121"/>
      <c r="AM537" s="122" t="str">
        <f>_xlfn.XLOOKUP(Tabel1[[#This Row],[NLSfB]],OpnameTabel[NL-SfB],OpnameTabel[PPO4],"",0,1)&amp;""</f>
        <v/>
      </c>
      <c r="AN537" s="111" t="str">
        <f>IF((LEN(Tabel1[[#This Row],[PPO code 4]])&lt;1),"",_xlfn.XLOOKUP(Tabel1[[#This Row],[PPO code 4]],Activiteitenoverzicht[PO - code],Activiteitenoverzicht[Jaar- freq],0))</f>
        <v/>
      </c>
      <c r="AO537" s="121"/>
      <c r="AP537" s="123">
        <f>IF(ISNUMBER(Tabel1[[#This Row],[Freq 1]]),Tabel1[[#This Row],[Freq 1]]*Tabel1[[#This Row],[Prijs 1]],0)</f>
        <v>0</v>
      </c>
      <c r="AQ537" s="124">
        <f>IF(ISNUMBER(Tabel1[[#This Row],[Freq 2]]),Tabel1[[#This Row],[Freq 2]]*Tabel1[[#This Row],[Prijs 2]],0)</f>
        <v>0</v>
      </c>
      <c r="AR537" s="124">
        <f>IF(ISNUMBER(Tabel1[[#This Row],[Freq 3]]),Tabel1[[#This Row],[Freq 3]]*Tabel1[[#This Row],[Prijs 3]],0)</f>
        <v>0</v>
      </c>
      <c r="AS537" s="124">
        <f>IF(ISNUMBER(Tabel1[[#This Row],[Freq 4]]),Tabel1[[#This Row],[Freq 4]]*Tabel1[[#This Row],[Prijs 4]],0)</f>
        <v>0</v>
      </c>
      <c r="AT537" s="125">
        <f>SUM(Tabel1[[#This Row],[Totaal 1]:[Totaal 4]])</f>
        <v>0</v>
      </c>
    </row>
    <row r="538" spans="1:46" x14ac:dyDescent="0.2">
      <c r="A538" s="32">
        <v>8</v>
      </c>
      <c r="B538" s="32" t="s">
        <v>1049</v>
      </c>
      <c r="C538" s="111" t="s">
        <v>1050</v>
      </c>
      <c r="D538" s="32" t="s">
        <v>70</v>
      </c>
      <c r="E538" s="32">
        <v>3869</v>
      </c>
      <c r="F538" s="32" t="s">
        <v>1152</v>
      </c>
      <c r="G538" s="32" t="s">
        <v>223</v>
      </c>
      <c r="H538" s="112" t="str">
        <f>_xlfn.XLOOKUP(Tabel1[[#This Row],[NLSfB]],OpnameTabel[NL-SfB],OpnameTabel[Omschrijving],"",0,1)</f>
        <v>Drinkwaterleidingnet</v>
      </c>
      <c r="I538" s="32" t="str">
        <f>_xlfn.XLOOKUP(Tabel1[[#This Row],[NLSfB]],OpnameTabel[NL-SfB],OpnameTabel[Categorie],"",0,1)</f>
        <v>Water</v>
      </c>
      <c r="J538" s="32" t="s">
        <v>224</v>
      </c>
      <c r="L538" s="32">
        <v>1</v>
      </c>
      <c r="M538" s="32">
        <v>1997</v>
      </c>
      <c r="N538" s="32" t="s">
        <v>77</v>
      </c>
      <c r="O538" s="32" t="s">
        <v>77</v>
      </c>
      <c r="P538" s="32" t="str">
        <f>_xlfn.XLOOKUP(Tabel1[[#This Row],[NLSfB]],OpnameTabel[NL-SfB],OpnameTabel[Kenmerkvraag 4],"",0,1)&amp;""</f>
        <v>Keerkleppen [stuks]</v>
      </c>
      <c r="Q538" s="33">
        <v>77</v>
      </c>
      <c r="R538" s="33" t="str">
        <f>_xlfn.XLOOKUP(Tabel1[[#This Row],[NLSfB]],OpnameTabel[NL-SfB],OpnameTabel[Kenmerkvraag 5],"",0,1)&amp;""</f>
        <v>Douches [stuks]</v>
      </c>
      <c r="S538" s="33">
        <v>0</v>
      </c>
      <c r="T538" s="33" t="str">
        <f>_xlfn.XLOOKUP(Tabel1[[#This Row],[NLSfB]],OpnameTabel[NL-SfB],OpnameTabel[Kenmerkvraag 6],"",0,1)&amp;""</f>
        <v/>
      </c>
      <c r="V538" s="33" t="str">
        <f>_xlfn.XLOOKUP(Tabel1[[#This Row],[NLSfB]],OpnameTabel[NL-SfB],OpnameTabel[Kenmerkvraag 7],"",0,1)&amp;""</f>
        <v/>
      </c>
      <c r="X538" s="33" t="str">
        <f>_xlfn.XLOOKUP(Tabel1[[#This Row],[NLSfB]],OpnameTabel[NL-SfB],OpnameTabel[Kenmerkvraag 8],"",0,1)&amp;""</f>
        <v/>
      </c>
      <c r="Z538" s="33" t="str">
        <f>_xlfn.XLOOKUP(Tabel1[[#This Row],[NLSfB]],OpnameTabel[NL-SfB],OpnameTabel[Kenmerkvraag 9],"",0,1)&amp;""</f>
        <v/>
      </c>
      <c r="AB538" s="33" t="str">
        <f>_xlfn.XLOOKUP(Tabel1[[#This Row],[NLSfB]],OpnameTabel[NL-SfB],OpnameTabel[Kenmerkvraag 10],"",0,1)&amp;""</f>
        <v/>
      </c>
      <c r="AD538" s="120" t="str">
        <f>_xlfn.XLOOKUP(Tabel1[[#This Row],[NLSfB]],OpnameTabel[NL-SfB],OpnameTabel[PPO1],"",0,1)&amp;""</f>
        <v>WTR100-A</v>
      </c>
      <c r="AE538" s="112">
        <f>IF((LEN(Tabel1[[#This Row],[PPO code 1]])&lt;1),"",_xlfn.XLOOKUP(Tabel1[[#This Row],[PPO code 1]],Activiteitenoverzicht[PO - code],Activiteitenoverzicht[Jaar- freq],0))</f>
        <v>1</v>
      </c>
      <c r="AF538" s="121"/>
      <c r="AG538" s="122" t="str">
        <f>_xlfn.XLOOKUP(Tabel1[[#This Row],[NLSfB]],OpnameTabel[NL-SfB],OpnameTabel[PPO2],"",0,1)&amp;""</f>
        <v>WTR160-A</v>
      </c>
      <c r="AH538" s="111">
        <f>IF((LEN(Tabel1[[#This Row],[PPO code 2]])&lt;1),"",_xlfn.XLOOKUP(Tabel1[[#This Row],[PPO code 2]],Activiteitenoverzicht[PO - code],Activiteitenoverzicht[Jaar- freq],0))</f>
        <v>1</v>
      </c>
      <c r="AI538" s="121"/>
      <c r="AJ538" s="122" t="str">
        <f>_xlfn.XLOOKUP(Tabel1[[#This Row],[NLSfB]],OpnameTabel[NL-SfB],OpnameTabel[PPO3],"",0,1)&amp;""</f>
        <v/>
      </c>
      <c r="AK538" s="111" t="str">
        <f>IF((LEN(Tabel1[[#This Row],[PPO code 3]])&lt;1),"",_xlfn.XLOOKUP(Tabel1[[#This Row],[PPO code 3]],Activiteitenoverzicht[PO - code],Activiteitenoverzicht[Jaar- freq],0))</f>
        <v/>
      </c>
      <c r="AL538" s="121"/>
      <c r="AM538" s="122" t="str">
        <f>_xlfn.XLOOKUP(Tabel1[[#This Row],[NLSfB]],OpnameTabel[NL-SfB],OpnameTabel[PPO4],"",0,1)&amp;""</f>
        <v/>
      </c>
      <c r="AN538" s="111" t="str">
        <f>IF((LEN(Tabel1[[#This Row],[PPO code 4]])&lt;1),"",_xlfn.XLOOKUP(Tabel1[[#This Row],[PPO code 4]],Activiteitenoverzicht[PO - code],Activiteitenoverzicht[Jaar- freq],0))</f>
        <v/>
      </c>
      <c r="AO538" s="121"/>
      <c r="AP538" s="123">
        <f>IF(ISNUMBER(Tabel1[[#This Row],[Freq 1]]),Tabel1[[#This Row],[Freq 1]]*Tabel1[[#This Row],[Prijs 1]],0)</f>
        <v>0</v>
      </c>
      <c r="AQ538" s="124">
        <f>IF(ISNUMBER(Tabel1[[#This Row],[Freq 2]]),Tabel1[[#This Row],[Freq 2]]*Tabel1[[#This Row],[Prijs 2]],0)</f>
        <v>0</v>
      </c>
      <c r="AR538" s="124">
        <f>IF(ISNUMBER(Tabel1[[#This Row],[Freq 3]]),Tabel1[[#This Row],[Freq 3]]*Tabel1[[#This Row],[Prijs 3]],0)</f>
        <v>0</v>
      </c>
      <c r="AS538" s="124">
        <f>IF(ISNUMBER(Tabel1[[#This Row],[Freq 4]]),Tabel1[[#This Row],[Freq 4]]*Tabel1[[#This Row],[Prijs 4]],0)</f>
        <v>0</v>
      </c>
      <c r="AT538" s="125">
        <f>SUM(Tabel1[[#This Row],[Totaal 1]:[Totaal 4]])</f>
        <v>0</v>
      </c>
    </row>
    <row r="539" spans="1:46" x14ac:dyDescent="0.2">
      <c r="A539" s="32">
        <v>8</v>
      </c>
      <c r="B539" s="32" t="s">
        <v>1049</v>
      </c>
      <c r="C539" s="111" t="s">
        <v>1050</v>
      </c>
      <c r="D539" s="32" t="s">
        <v>70</v>
      </c>
      <c r="E539" s="32">
        <v>3869</v>
      </c>
      <c r="F539" s="32" t="s">
        <v>1153</v>
      </c>
      <c r="G539" s="32" t="s">
        <v>226</v>
      </c>
      <c r="H539" s="112" t="str">
        <f>_xlfn.XLOOKUP(Tabel1[[#This Row],[NLSfB]],OpnameTabel[NL-SfB],OpnameTabel[Omschrijving],"",0,1)</f>
        <v>Gasinstallatie leidingnet</v>
      </c>
      <c r="I539" s="32" t="str">
        <f>_xlfn.XLOOKUP(Tabel1[[#This Row],[NLSfB]],OpnameTabel[NL-SfB],OpnameTabel[Categorie],"",0,1)</f>
        <v>Gassen</v>
      </c>
      <c r="J539" s="32" t="s">
        <v>224</v>
      </c>
      <c r="L539" s="32">
        <v>1</v>
      </c>
      <c r="M539" s="32">
        <v>1997</v>
      </c>
      <c r="N539" s="32" t="s">
        <v>77</v>
      </c>
      <c r="O539" s="32" t="s">
        <v>77</v>
      </c>
      <c r="P539" s="32" t="str">
        <f>_xlfn.XLOOKUP(Tabel1[[#This Row],[NLSfB]],OpnameTabel[NL-SfB],OpnameTabel[Kenmerkvraag 4],"",0,1)&amp;""</f>
        <v/>
      </c>
      <c r="Q539" s="33"/>
      <c r="R539" s="33" t="str">
        <f>_xlfn.XLOOKUP(Tabel1[[#This Row],[NLSfB]],OpnameTabel[NL-SfB],OpnameTabel[Kenmerkvraag 5],"",0,1)&amp;""</f>
        <v/>
      </c>
      <c r="T539" s="33" t="str">
        <f>_xlfn.XLOOKUP(Tabel1[[#This Row],[NLSfB]],OpnameTabel[NL-SfB],OpnameTabel[Kenmerkvraag 6],"",0,1)&amp;""</f>
        <v/>
      </c>
      <c r="V539" s="33" t="str">
        <f>_xlfn.XLOOKUP(Tabel1[[#This Row],[NLSfB]],OpnameTabel[NL-SfB],OpnameTabel[Kenmerkvraag 7],"",0,1)&amp;""</f>
        <v/>
      </c>
      <c r="X539" s="33" t="str">
        <f>_xlfn.XLOOKUP(Tabel1[[#This Row],[NLSfB]],OpnameTabel[NL-SfB],OpnameTabel[Kenmerkvraag 8],"",0,1)&amp;""</f>
        <v/>
      </c>
      <c r="Z539" s="33" t="str">
        <f>_xlfn.XLOOKUP(Tabel1[[#This Row],[NLSfB]],OpnameTabel[NL-SfB],OpnameTabel[Kenmerkvraag 9],"",0,1)&amp;""</f>
        <v/>
      </c>
      <c r="AB539" s="33" t="str">
        <f>_xlfn.XLOOKUP(Tabel1[[#This Row],[NLSfB]],OpnameTabel[NL-SfB],OpnameTabel[Kenmerkvraag 10],"",0,1)&amp;""</f>
        <v/>
      </c>
      <c r="AD539" s="120" t="str">
        <f>_xlfn.XLOOKUP(Tabel1[[#This Row],[NLSfB]],OpnameTabel[NL-SfB],OpnameTabel[PPO1],"",0,1)&amp;""</f>
        <v>GAL010-A</v>
      </c>
      <c r="AE539" s="112">
        <f>IF((LEN(Tabel1[[#This Row],[PPO code 1]])&lt;1),"",_xlfn.XLOOKUP(Tabel1[[#This Row],[PPO code 1]],Activiteitenoverzicht[PO - code],Activiteitenoverzicht[Jaar- freq],0))</f>
        <v>1</v>
      </c>
      <c r="AF539" s="121"/>
      <c r="AG539" s="122" t="str">
        <f>_xlfn.XLOOKUP(Tabel1[[#This Row],[NLSfB]],OpnameTabel[NL-SfB],OpnameTabel[PPO2],"",0,1)&amp;""</f>
        <v>GAL010-K</v>
      </c>
      <c r="AH539" s="111">
        <f>IF((LEN(Tabel1[[#This Row],[PPO code 2]])&lt;1),"",_xlfn.XLOOKUP(Tabel1[[#This Row],[PPO code 2]],Activiteitenoverzicht[PO - code],Activiteitenoverzicht[Jaar- freq],0))</f>
        <v>0.25</v>
      </c>
      <c r="AI539" s="121"/>
      <c r="AJ539" s="122" t="str">
        <f>_xlfn.XLOOKUP(Tabel1[[#This Row],[NLSfB]],OpnameTabel[NL-SfB],OpnameTabel[PPO3],"",0,1)&amp;""</f>
        <v/>
      </c>
      <c r="AK539" s="111" t="str">
        <f>IF((LEN(Tabel1[[#This Row],[PPO code 3]])&lt;1),"",_xlfn.XLOOKUP(Tabel1[[#This Row],[PPO code 3]],Activiteitenoverzicht[PO - code],Activiteitenoverzicht[Jaar- freq],0))</f>
        <v/>
      </c>
      <c r="AL539" s="121"/>
      <c r="AM539" s="122" t="str">
        <f>_xlfn.XLOOKUP(Tabel1[[#This Row],[NLSfB]],OpnameTabel[NL-SfB],OpnameTabel[PPO4],"",0,1)&amp;""</f>
        <v/>
      </c>
      <c r="AN539" s="111" t="str">
        <f>IF((LEN(Tabel1[[#This Row],[PPO code 4]])&lt;1),"",_xlfn.XLOOKUP(Tabel1[[#This Row],[PPO code 4]],Activiteitenoverzicht[PO - code],Activiteitenoverzicht[Jaar- freq],0))</f>
        <v/>
      </c>
      <c r="AO539" s="121"/>
      <c r="AP539" s="123">
        <f>IF(ISNUMBER(Tabel1[[#This Row],[Freq 1]]),Tabel1[[#This Row],[Freq 1]]*Tabel1[[#This Row],[Prijs 1]],0)</f>
        <v>0</v>
      </c>
      <c r="AQ539" s="124">
        <f>IF(ISNUMBER(Tabel1[[#This Row],[Freq 2]]),Tabel1[[#This Row],[Freq 2]]*Tabel1[[#This Row],[Prijs 2]],0)</f>
        <v>0</v>
      </c>
      <c r="AR539" s="124">
        <f>IF(ISNUMBER(Tabel1[[#This Row],[Freq 3]]),Tabel1[[#This Row],[Freq 3]]*Tabel1[[#This Row],[Prijs 3]],0)</f>
        <v>0</v>
      </c>
      <c r="AS539" s="124">
        <f>IF(ISNUMBER(Tabel1[[#This Row],[Freq 4]]),Tabel1[[#This Row],[Freq 4]]*Tabel1[[#This Row],[Prijs 4]],0)</f>
        <v>0</v>
      </c>
      <c r="AT539" s="125">
        <f>SUM(Tabel1[[#This Row],[Totaal 1]:[Totaal 4]])</f>
        <v>0</v>
      </c>
    </row>
    <row r="540" spans="1:46" x14ac:dyDescent="0.2">
      <c r="A540" s="32">
        <v>8</v>
      </c>
      <c r="B540" s="32" t="s">
        <v>1049</v>
      </c>
      <c r="C540" s="111" t="s">
        <v>1050</v>
      </c>
      <c r="D540" s="32" t="s">
        <v>70</v>
      </c>
      <c r="E540" s="32">
        <v>3869</v>
      </c>
      <c r="F540" s="32" t="s">
        <v>1154</v>
      </c>
      <c r="G540" s="32" t="s">
        <v>228</v>
      </c>
      <c r="H540" s="112" t="str">
        <f>_xlfn.XLOOKUP(Tabel1[[#This Row],[NLSfB]],OpnameTabel[NL-SfB],OpnameTabel[Omschrijving],"",0,1)</f>
        <v>Afvoerleidingnet</v>
      </c>
      <c r="I540" s="32" t="str">
        <f>_xlfn.XLOOKUP(Tabel1[[#This Row],[NLSfB]],OpnameTabel[NL-SfB],OpnameTabel[Categorie],"",0,1)</f>
        <v>Afvoeren</v>
      </c>
      <c r="J540" s="32" t="s">
        <v>224</v>
      </c>
      <c r="L540" s="32">
        <v>1</v>
      </c>
      <c r="M540" s="32">
        <v>1997</v>
      </c>
      <c r="N540" s="32" t="s">
        <v>77</v>
      </c>
      <c r="O540" s="32" t="s">
        <v>77</v>
      </c>
      <c r="P540" s="32" t="str">
        <f>_xlfn.XLOOKUP(Tabel1[[#This Row],[NLSfB]],OpnameTabel[NL-SfB],OpnameTabel[Kenmerkvraag 4],"",0,1)&amp;""</f>
        <v/>
      </c>
      <c r="Q540" s="33"/>
      <c r="R540" s="33" t="str">
        <f>_xlfn.XLOOKUP(Tabel1[[#This Row],[NLSfB]],OpnameTabel[NL-SfB],OpnameTabel[Kenmerkvraag 5],"",0,1)&amp;""</f>
        <v/>
      </c>
      <c r="T540" s="33" t="str">
        <f>_xlfn.XLOOKUP(Tabel1[[#This Row],[NLSfB]],OpnameTabel[NL-SfB],OpnameTabel[Kenmerkvraag 6],"",0,1)&amp;""</f>
        <v/>
      </c>
      <c r="V540" s="33" t="str">
        <f>_xlfn.XLOOKUP(Tabel1[[#This Row],[NLSfB]],OpnameTabel[NL-SfB],OpnameTabel[Kenmerkvraag 7],"",0,1)&amp;""</f>
        <v/>
      </c>
      <c r="X540" s="33" t="str">
        <f>_xlfn.XLOOKUP(Tabel1[[#This Row],[NLSfB]],OpnameTabel[NL-SfB],OpnameTabel[Kenmerkvraag 8],"",0,1)&amp;""</f>
        <v/>
      </c>
      <c r="Z540" s="33" t="str">
        <f>_xlfn.XLOOKUP(Tabel1[[#This Row],[NLSfB]],OpnameTabel[NL-SfB],OpnameTabel[Kenmerkvraag 9],"",0,1)&amp;""</f>
        <v/>
      </c>
      <c r="AB540" s="33" t="str">
        <f>_xlfn.XLOOKUP(Tabel1[[#This Row],[NLSfB]],OpnameTabel[NL-SfB],OpnameTabel[Kenmerkvraag 10],"",0,1)&amp;""</f>
        <v/>
      </c>
      <c r="AD540" s="120" t="str">
        <f>_xlfn.XLOOKUP(Tabel1[[#This Row],[NLSfB]],OpnameTabel[NL-SfB],OpnameTabel[PPO1],"",0,1)&amp;""</f>
        <v>WTR190-A</v>
      </c>
      <c r="AE540" s="112">
        <f>IF((LEN(Tabel1[[#This Row],[PPO code 1]])&lt;1),"",_xlfn.XLOOKUP(Tabel1[[#This Row],[PPO code 1]],Activiteitenoverzicht[PO - code],Activiteitenoverzicht[Jaar- freq],0))</f>
        <v>1</v>
      </c>
      <c r="AF540" s="121"/>
      <c r="AG540" s="122" t="str">
        <f>_xlfn.XLOOKUP(Tabel1[[#This Row],[NLSfB]],OpnameTabel[NL-SfB],OpnameTabel[PPO2],"",0,1)&amp;""</f>
        <v/>
      </c>
      <c r="AH540" s="111" t="str">
        <f>IF((LEN(Tabel1[[#This Row],[PPO code 2]])&lt;1),"",_xlfn.XLOOKUP(Tabel1[[#This Row],[PPO code 2]],Activiteitenoverzicht[PO - code],Activiteitenoverzicht[Jaar- freq],0))</f>
        <v/>
      </c>
      <c r="AI540" s="121"/>
      <c r="AJ540" s="122" t="str">
        <f>_xlfn.XLOOKUP(Tabel1[[#This Row],[NLSfB]],OpnameTabel[NL-SfB],OpnameTabel[PPO3],"",0,1)&amp;""</f>
        <v/>
      </c>
      <c r="AK540" s="111" t="str">
        <f>IF((LEN(Tabel1[[#This Row],[PPO code 3]])&lt;1),"",_xlfn.XLOOKUP(Tabel1[[#This Row],[PPO code 3]],Activiteitenoverzicht[PO - code],Activiteitenoverzicht[Jaar- freq],0))</f>
        <v/>
      </c>
      <c r="AL540" s="121"/>
      <c r="AM540" s="122" t="str">
        <f>_xlfn.XLOOKUP(Tabel1[[#This Row],[NLSfB]],OpnameTabel[NL-SfB],OpnameTabel[PPO4],"",0,1)&amp;""</f>
        <v/>
      </c>
      <c r="AN540" s="111" t="str">
        <f>IF((LEN(Tabel1[[#This Row],[PPO code 4]])&lt;1),"",_xlfn.XLOOKUP(Tabel1[[#This Row],[PPO code 4]],Activiteitenoverzicht[PO - code],Activiteitenoverzicht[Jaar- freq],0))</f>
        <v/>
      </c>
      <c r="AO540" s="121"/>
      <c r="AP540" s="123">
        <f>IF(ISNUMBER(Tabel1[[#This Row],[Freq 1]]),Tabel1[[#This Row],[Freq 1]]*Tabel1[[#This Row],[Prijs 1]],0)</f>
        <v>0</v>
      </c>
      <c r="AQ540" s="124">
        <f>IF(ISNUMBER(Tabel1[[#This Row],[Freq 2]]),Tabel1[[#This Row],[Freq 2]]*Tabel1[[#This Row],[Prijs 2]],0)</f>
        <v>0</v>
      </c>
      <c r="AR540" s="124">
        <f>IF(ISNUMBER(Tabel1[[#This Row],[Freq 3]]),Tabel1[[#This Row],[Freq 3]]*Tabel1[[#This Row],[Prijs 3]],0)</f>
        <v>0</v>
      </c>
      <c r="AS540" s="124">
        <f>IF(ISNUMBER(Tabel1[[#This Row],[Freq 4]]),Tabel1[[#This Row],[Freq 4]]*Tabel1[[#This Row],[Prijs 4]],0)</f>
        <v>0</v>
      </c>
      <c r="AT540" s="125">
        <f>SUM(Tabel1[[#This Row],[Totaal 1]:[Totaal 4]])</f>
        <v>0</v>
      </c>
    </row>
    <row r="541" spans="1:46" x14ac:dyDescent="0.2">
      <c r="A541" s="32">
        <v>8</v>
      </c>
      <c r="B541" s="32" t="s">
        <v>1049</v>
      </c>
      <c r="C541" s="111" t="s">
        <v>1050</v>
      </c>
      <c r="D541" s="32" t="s">
        <v>70</v>
      </c>
      <c r="E541" s="32">
        <v>3869</v>
      </c>
      <c r="F541" s="32" t="s">
        <v>1155</v>
      </c>
      <c r="G541" s="32" t="s">
        <v>239</v>
      </c>
      <c r="H541" s="112" t="str">
        <f>_xlfn.XLOOKUP(Tabel1[[#This Row],[NLSfB]],OpnameTabel[NL-SfB],OpnameTabel[Omschrijving],"",0,1)</f>
        <v>Koelunit (splitsysteem, koelen) 5-50 ton CO2eq</v>
      </c>
      <c r="I541" s="32" t="str">
        <f>_xlfn.XLOOKUP(Tabel1[[#This Row],[NLSfB]],OpnameTabel[NL-SfB],OpnameTabel[Categorie],"",0,1)</f>
        <v>Koeling</v>
      </c>
      <c r="J541" s="32" t="s">
        <v>1156</v>
      </c>
      <c r="K541" s="32" t="s">
        <v>1157</v>
      </c>
      <c r="L541" s="32">
        <v>3</v>
      </c>
      <c r="M541" s="32" t="s">
        <v>77</v>
      </c>
      <c r="N541" s="32" t="s">
        <v>77</v>
      </c>
      <c r="O541" s="32" t="s">
        <v>77</v>
      </c>
      <c r="P541" s="32" t="str">
        <f>_xlfn.XLOOKUP(Tabel1[[#This Row],[NLSfB]],OpnameTabel[NL-SfB],OpnameTabel[Kenmerkvraag 4],"",0,1)&amp;""</f>
        <v>STEK logboek</v>
      </c>
      <c r="Q541" s="33" t="s">
        <v>76</v>
      </c>
      <c r="R541" s="33" t="str">
        <f>_xlfn.XLOOKUP(Tabel1[[#This Row],[NLSfB]],OpnameTabel[NL-SfB],OpnameTabel[Kenmerkvraag 5],"",0,1)&amp;""</f>
        <v>Koelvermogen (tot.) [kW]</v>
      </c>
      <c r="S541" s="33" t="s">
        <v>77</v>
      </c>
      <c r="T541" s="33" t="str">
        <f>_xlfn.XLOOKUP(Tabel1[[#This Row],[NLSfB]],OpnameTabel[NL-SfB],OpnameTabel[Kenmerkvraag 6],"",0,1)&amp;""</f>
        <v>Soort koudemiddel</v>
      </c>
      <c r="U541" s="33" t="s">
        <v>77</v>
      </c>
      <c r="V541" s="33" t="str">
        <f>_xlfn.XLOOKUP(Tabel1[[#This Row],[NLSfB]],OpnameTabel[NL-SfB],OpnameTabel[Kenmerkvraag 7],"",0,1)&amp;""</f>
        <v>Hoeveelheid koudem. [kg]</v>
      </c>
      <c r="W541" s="33" t="s">
        <v>77</v>
      </c>
      <c r="X541" s="33" t="str">
        <f>_xlfn.XLOOKUP(Tabel1[[#This Row],[NLSfB]],OpnameTabel[NL-SfB],OpnameTabel[Kenmerkvraag 8],"",0,1)&amp;""</f>
        <v>Binnenunits [stuks]</v>
      </c>
      <c r="Y541" s="33" t="s">
        <v>77</v>
      </c>
      <c r="Z541" s="33" t="str">
        <f>_xlfn.XLOOKUP(Tabel1[[#This Row],[NLSfB]],OpnameTabel[NL-SfB],OpnameTabel[Kenmerkvraag 9],"",0,1)&amp;""</f>
        <v>Type binnenunit</v>
      </c>
      <c r="AA541" s="33" t="s">
        <v>77</v>
      </c>
      <c r="AB541" s="33" t="str">
        <f>_xlfn.XLOOKUP(Tabel1[[#This Row],[NLSfB]],OpnameTabel[NL-SfB],OpnameTabel[Kenmerkvraag 10],"",0,1)&amp;""</f>
        <v/>
      </c>
      <c r="AD541" s="120" t="str">
        <f>_xlfn.XLOOKUP(Tabel1[[#This Row],[NLSfB]],OpnameTabel[NL-SfB],OpnameTabel[PPO1],"",0,1)&amp;""</f>
        <v>KLMT111-A1</v>
      </c>
      <c r="AE541" s="112">
        <f>IF((LEN(Tabel1[[#This Row],[PPO code 1]])&lt;1),"",_xlfn.XLOOKUP(Tabel1[[#This Row],[PPO code 1]],Activiteitenoverzicht[PO - code],Activiteitenoverzicht[Jaar- freq],0))</f>
        <v>1</v>
      </c>
      <c r="AF541" s="121"/>
      <c r="AG541" s="122" t="str">
        <f>_xlfn.XLOOKUP(Tabel1[[#This Row],[NLSfB]],OpnameTabel[NL-SfB],OpnameTabel[PPO2],"",0,1)&amp;""</f>
        <v>KLMT111-K1</v>
      </c>
      <c r="AH541" s="111">
        <f>IF((LEN(Tabel1[[#This Row],[PPO code 2]])&lt;1),"",_xlfn.XLOOKUP(Tabel1[[#This Row],[PPO code 2]],Activiteitenoverzicht[PO - code],Activiteitenoverzicht[Jaar- freq],0))</f>
        <v>0.2</v>
      </c>
      <c r="AI541" s="121"/>
      <c r="AJ541" s="122" t="str">
        <f>_xlfn.XLOOKUP(Tabel1[[#This Row],[NLSfB]],OpnameTabel[NL-SfB],OpnameTabel[PPO3],"",0,1)&amp;""</f>
        <v/>
      </c>
      <c r="AK541" s="111" t="str">
        <f>IF((LEN(Tabel1[[#This Row],[PPO code 3]])&lt;1),"",_xlfn.XLOOKUP(Tabel1[[#This Row],[PPO code 3]],Activiteitenoverzicht[PO - code],Activiteitenoverzicht[Jaar- freq],0))</f>
        <v/>
      </c>
      <c r="AL541" s="121"/>
      <c r="AM541" s="122" t="str">
        <f>_xlfn.XLOOKUP(Tabel1[[#This Row],[NLSfB]],OpnameTabel[NL-SfB],OpnameTabel[PPO4],"",0,1)&amp;""</f>
        <v/>
      </c>
      <c r="AN541" s="111" t="str">
        <f>IF((LEN(Tabel1[[#This Row],[PPO code 4]])&lt;1),"",_xlfn.XLOOKUP(Tabel1[[#This Row],[PPO code 4]],Activiteitenoverzicht[PO - code],Activiteitenoverzicht[Jaar- freq],0))</f>
        <v/>
      </c>
      <c r="AO541" s="121"/>
      <c r="AP541" s="123">
        <f>IF(ISNUMBER(Tabel1[[#This Row],[Freq 1]]),Tabel1[[#This Row],[Freq 1]]*Tabel1[[#This Row],[Prijs 1]],0)</f>
        <v>0</v>
      </c>
      <c r="AQ541" s="124">
        <f>IF(ISNUMBER(Tabel1[[#This Row],[Freq 2]]),Tabel1[[#This Row],[Freq 2]]*Tabel1[[#This Row],[Prijs 2]],0)</f>
        <v>0</v>
      </c>
      <c r="AR541" s="124">
        <f>IF(ISNUMBER(Tabel1[[#This Row],[Freq 3]]),Tabel1[[#This Row],[Freq 3]]*Tabel1[[#This Row],[Prijs 3]],0)</f>
        <v>0</v>
      </c>
      <c r="AS541" s="124">
        <f>IF(ISNUMBER(Tabel1[[#This Row],[Freq 4]]),Tabel1[[#This Row],[Freq 4]]*Tabel1[[#This Row],[Prijs 4]],0)</f>
        <v>0</v>
      </c>
      <c r="AT541" s="125">
        <f>SUM(Tabel1[[#This Row],[Totaal 1]:[Totaal 4]])</f>
        <v>0</v>
      </c>
    </row>
    <row r="542" spans="1:46" x14ac:dyDescent="0.2">
      <c r="A542" s="32">
        <v>1</v>
      </c>
      <c r="B542" s="111" t="s">
        <v>68</v>
      </c>
      <c r="C542" s="111" t="s">
        <v>69</v>
      </c>
      <c r="D542" s="111" t="s">
        <v>70</v>
      </c>
      <c r="E542" s="111">
        <v>10994</v>
      </c>
      <c r="F542" s="32" t="s">
        <v>5956</v>
      </c>
      <c r="G542" s="32" t="s">
        <v>3148</v>
      </c>
      <c r="H542" s="33" t="str">
        <f>_xlfn.XLOOKUP(Tabel1[[#This Row],[NLSfB]],OpnameTabel[NL-SfB],OpnameTabel[Omschrijving],"",0,1)</f>
        <v>Brandmeldinstallatie centrale</v>
      </c>
      <c r="I542" s="32" t="str">
        <f>_xlfn.XLOOKUP(Tabel1[[#This Row],[NLSfB]],OpnameTabel[NL-SfB],OpnameTabel[Categorie],"",0,1)</f>
        <v>Beveiliging</v>
      </c>
      <c r="J542" s="32"/>
      <c r="K542" s="32" t="s">
        <v>5962</v>
      </c>
      <c r="L542" s="32">
        <v>1</v>
      </c>
      <c r="M542" s="32" t="s">
        <v>77</v>
      </c>
      <c r="N542" s="32" t="s">
        <v>77</v>
      </c>
      <c r="O542" s="32" t="s">
        <v>77</v>
      </c>
      <c r="P542" s="32" t="str">
        <f>_xlfn.XLOOKUP(Tabel1[[#This Row],[NLSfB]],OpnameTabel[NL-SfB],OpnameTabel[Kenmerkvraag 4],"",0,1)&amp;""</f>
        <v>Certificatie</v>
      </c>
      <c r="Q542" s="32" t="s">
        <v>77</v>
      </c>
      <c r="R542" s="33" t="str">
        <f>_xlfn.XLOOKUP(Tabel1[[#This Row],[NLSfB]],OpnameTabel[NL-SfB],OpnameTabel[Kenmerkvraag 5],"",0,1)&amp;""</f>
        <v>Keuringsrapporten</v>
      </c>
      <c r="S542" s="32" t="s">
        <v>77</v>
      </c>
      <c r="T542" s="33" t="str">
        <f>_xlfn.XLOOKUP(Tabel1[[#This Row],[NLSfB]],OpnameTabel[NL-SfB],OpnameTabel[Kenmerkvraag 6],"",0,1)&amp;""</f>
        <v>Logboek aanwezig</v>
      </c>
      <c r="U542" s="32" t="s">
        <v>77</v>
      </c>
      <c r="V542" s="33" t="str">
        <f>_xlfn.XLOOKUP(Tabel1[[#This Row],[NLSfB]],OpnameTabel[NL-SfB],OpnameTabel[Kenmerkvraag 7],"",0,1)&amp;""</f>
        <v>Keuringsdatum [dd-mm-jjjj]</v>
      </c>
      <c r="W542" s="32" t="s">
        <v>77</v>
      </c>
      <c r="X542" s="33" t="str">
        <f>_xlfn.XLOOKUP(Tabel1[[#This Row],[NLSfB]],OpnameTabel[NL-SfB],OpnameTabel[Kenmerkvraag 8],"",0,1)&amp;""</f>
        <v>Type paneel</v>
      </c>
      <c r="Y542" s="32" t="s">
        <v>77</v>
      </c>
      <c r="Z542" s="33" t="str">
        <f>_xlfn.XLOOKUP(Tabel1[[#This Row],[NLSfB]],OpnameTabel[NL-SfB],OpnameTabel[Kenmerkvraag 9],"",0,1)&amp;""</f>
        <v>Signaleringen [stuks]</v>
      </c>
      <c r="AA542" s="32">
        <v>20</v>
      </c>
      <c r="AB542" s="33" t="str">
        <f>_xlfn.XLOOKUP(Tabel1[[#This Row],[NLSfB]],OpnameTabel[NL-SfB],OpnameTabel[Kenmerkvraag 10],"",0,1)&amp;""</f>
        <v/>
      </c>
      <c r="AD542" s="120" t="str">
        <f>_xlfn.XLOOKUP(Tabel1[[#This Row],[NLSfB]],OpnameTabel[NL-SfB],OpnameTabel[PPO1],"",0,1)&amp;""</f>
        <v>BRND100-A1</v>
      </c>
      <c r="AE542" s="112">
        <f>IF((LEN(Tabel1[[#This Row],[PPO code 1]])&lt;1),"",_xlfn.XLOOKUP(Tabel1[[#This Row],[PPO code 1]],Activiteitenoverzicht[PO - code],Activiteitenoverzicht[Jaar- freq],0))</f>
        <v>1</v>
      </c>
      <c r="AF542" s="121"/>
      <c r="AG542" s="122" t="str">
        <f>_xlfn.XLOOKUP(Tabel1[[#This Row],[NLSfB]],OpnameTabel[NL-SfB],OpnameTabel[PPO2],"",0,1)&amp;""</f>
        <v>BRND100-A2</v>
      </c>
      <c r="AH542" s="111">
        <f>IF((LEN(Tabel1[[#This Row],[PPO code 2]])&lt;1),"",_xlfn.XLOOKUP(Tabel1[[#This Row],[PPO code 2]],Activiteitenoverzicht[PO - code],Activiteitenoverzicht[Jaar- freq],0))</f>
        <v>2</v>
      </c>
      <c r="AI542" s="121"/>
      <c r="AJ542" s="122" t="str">
        <f>_xlfn.XLOOKUP(Tabel1[[#This Row],[NLSfB]],OpnameTabel[NL-SfB],OpnameTabel[PPO3],"",0,1)&amp;""</f>
        <v>BRND100-A3</v>
      </c>
      <c r="AK542" s="111">
        <f>IF((LEN(Tabel1[[#This Row],[PPO code 3]])&lt;1),"",_xlfn.XLOOKUP(Tabel1[[#This Row],[PPO code 3]],Activiteitenoverzicht[PO - code],Activiteitenoverzicht[Jaar- freq],0))</f>
        <v>12</v>
      </c>
      <c r="AL542" s="121"/>
      <c r="AM542" s="122" t="str">
        <f>_xlfn.XLOOKUP(Tabel1[[#This Row],[NLSfB]],OpnameTabel[NL-SfB],OpnameTabel[PPO4],"",0,1)&amp;""</f>
        <v/>
      </c>
      <c r="AN542" s="111" t="str">
        <f>IF((LEN(Tabel1[[#This Row],[PPO code 4]])&lt;1),"",_xlfn.XLOOKUP(Tabel1[[#This Row],[PPO code 4]],Activiteitenoverzicht[PO - code],Activiteitenoverzicht[Jaar- freq],0))</f>
        <v/>
      </c>
      <c r="AO542" s="121"/>
      <c r="AP542" s="123">
        <f>IF(ISNUMBER(Tabel1[[#This Row],[Freq 1]]),Tabel1[[#This Row],[Freq 1]]*Tabel1[[#This Row],[Prijs 1]],0)</f>
        <v>0</v>
      </c>
      <c r="AQ542" s="124">
        <f>IF(ISNUMBER(Tabel1[[#This Row],[Freq 2]]),Tabel1[[#This Row],[Freq 2]]*Tabel1[[#This Row],[Prijs 2]],0)</f>
        <v>0</v>
      </c>
      <c r="AR542" s="124">
        <f>IF(ISNUMBER(Tabel1[[#This Row],[Freq 3]]),Tabel1[[#This Row],[Freq 3]]*Tabel1[[#This Row],[Prijs 3]],0)</f>
        <v>0</v>
      </c>
      <c r="AS542" s="124">
        <f>IF(ISNUMBER(Tabel1[[#This Row],[Freq 4]]),Tabel1[[#This Row],[Freq 4]]*Tabel1[[#This Row],[Prijs 4]],0)</f>
        <v>0</v>
      </c>
      <c r="AT542" s="125">
        <f>SUM(Tabel1[[#This Row],[Totaal 1]:[Totaal 4]])</f>
        <v>0</v>
      </c>
    </row>
    <row r="543" spans="1:46" x14ac:dyDescent="0.2">
      <c r="A543" s="32">
        <v>2</v>
      </c>
      <c r="B543" s="32" t="s">
        <v>357</v>
      </c>
      <c r="C543" s="111" t="s">
        <v>358</v>
      </c>
      <c r="D543" s="32" t="s">
        <v>70</v>
      </c>
      <c r="E543" s="32">
        <v>11465</v>
      </c>
      <c r="F543" s="32" t="s">
        <v>5957</v>
      </c>
      <c r="G543" s="32" t="s">
        <v>3148</v>
      </c>
      <c r="H543" s="33" t="str">
        <f>_xlfn.XLOOKUP(Tabel1[[#This Row],[NLSfB]],OpnameTabel[NL-SfB],OpnameTabel[Omschrijving],"",0,1)</f>
        <v>Brandmeldinstallatie centrale</v>
      </c>
      <c r="I543" s="32" t="str">
        <f>_xlfn.XLOOKUP(Tabel1[[#This Row],[NLSfB]],OpnameTabel[NL-SfB],OpnameTabel[Categorie],"",0,1)</f>
        <v>Beveiliging</v>
      </c>
      <c r="J543" s="32"/>
      <c r="K543" s="32" t="s">
        <v>5962</v>
      </c>
      <c r="L543" s="32">
        <v>1</v>
      </c>
      <c r="M543" s="32" t="s">
        <v>77</v>
      </c>
      <c r="N543" s="32" t="s">
        <v>77</v>
      </c>
      <c r="O543" s="32" t="s">
        <v>77</v>
      </c>
      <c r="P543" s="32" t="str">
        <f>_xlfn.XLOOKUP(Tabel1[[#This Row],[NLSfB]],OpnameTabel[NL-SfB],OpnameTabel[Kenmerkvraag 4],"",0,1)&amp;""</f>
        <v>Certificatie</v>
      </c>
      <c r="Q543" s="32" t="s">
        <v>77</v>
      </c>
      <c r="R543" s="33" t="str">
        <f>_xlfn.XLOOKUP(Tabel1[[#This Row],[NLSfB]],OpnameTabel[NL-SfB],OpnameTabel[Kenmerkvraag 5],"",0,1)&amp;""</f>
        <v>Keuringsrapporten</v>
      </c>
      <c r="S543" s="32" t="s">
        <v>77</v>
      </c>
      <c r="T543" s="33" t="str">
        <f>_xlfn.XLOOKUP(Tabel1[[#This Row],[NLSfB]],OpnameTabel[NL-SfB],OpnameTabel[Kenmerkvraag 6],"",0,1)&amp;""</f>
        <v>Logboek aanwezig</v>
      </c>
      <c r="U543" s="32" t="s">
        <v>77</v>
      </c>
      <c r="V543" s="33" t="str">
        <f>_xlfn.XLOOKUP(Tabel1[[#This Row],[NLSfB]],OpnameTabel[NL-SfB],OpnameTabel[Kenmerkvraag 7],"",0,1)&amp;""</f>
        <v>Keuringsdatum [dd-mm-jjjj]</v>
      </c>
      <c r="W543" s="32" t="s">
        <v>77</v>
      </c>
      <c r="X543" s="33" t="str">
        <f>_xlfn.XLOOKUP(Tabel1[[#This Row],[NLSfB]],OpnameTabel[NL-SfB],OpnameTabel[Kenmerkvraag 8],"",0,1)&amp;""</f>
        <v>Type paneel</v>
      </c>
      <c r="Y543" s="32" t="s">
        <v>77</v>
      </c>
      <c r="Z543" s="33" t="str">
        <f>_xlfn.XLOOKUP(Tabel1[[#This Row],[NLSfB]],OpnameTabel[NL-SfB],OpnameTabel[Kenmerkvraag 9],"",0,1)&amp;""</f>
        <v>Signaleringen [stuks]</v>
      </c>
      <c r="AA543" s="32">
        <v>21</v>
      </c>
      <c r="AB543" s="33" t="str">
        <f>_xlfn.XLOOKUP(Tabel1[[#This Row],[NLSfB]],OpnameTabel[NL-SfB],OpnameTabel[Kenmerkvraag 10],"",0,1)&amp;""</f>
        <v/>
      </c>
      <c r="AD543" s="120" t="str">
        <f>_xlfn.XLOOKUP(Tabel1[[#This Row],[NLSfB]],OpnameTabel[NL-SfB],OpnameTabel[PPO1],"",0,1)&amp;""</f>
        <v>BRND100-A1</v>
      </c>
      <c r="AE543" s="112">
        <f>IF((LEN(Tabel1[[#This Row],[PPO code 1]])&lt;1),"",_xlfn.XLOOKUP(Tabel1[[#This Row],[PPO code 1]],Activiteitenoverzicht[PO - code],Activiteitenoverzicht[Jaar- freq],0))</f>
        <v>1</v>
      </c>
      <c r="AF543" s="121"/>
      <c r="AG543" s="122" t="str">
        <f>_xlfn.XLOOKUP(Tabel1[[#This Row],[NLSfB]],OpnameTabel[NL-SfB],OpnameTabel[PPO2],"",0,1)&amp;""</f>
        <v>BRND100-A2</v>
      </c>
      <c r="AH543" s="111">
        <f>IF((LEN(Tabel1[[#This Row],[PPO code 2]])&lt;1),"",_xlfn.XLOOKUP(Tabel1[[#This Row],[PPO code 2]],Activiteitenoverzicht[PO - code],Activiteitenoverzicht[Jaar- freq],0))</f>
        <v>2</v>
      </c>
      <c r="AI543" s="121"/>
      <c r="AJ543" s="122" t="str">
        <f>_xlfn.XLOOKUP(Tabel1[[#This Row],[NLSfB]],OpnameTabel[NL-SfB],OpnameTabel[PPO3],"",0,1)&amp;""</f>
        <v>BRND100-A3</v>
      </c>
      <c r="AK543" s="111">
        <f>IF((LEN(Tabel1[[#This Row],[PPO code 3]])&lt;1),"",_xlfn.XLOOKUP(Tabel1[[#This Row],[PPO code 3]],Activiteitenoverzicht[PO - code],Activiteitenoverzicht[Jaar- freq],0))</f>
        <v>12</v>
      </c>
      <c r="AL543" s="121"/>
      <c r="AM543" s="122" t="str">
        <f>_xlfn.XLOOKUP(Tabel1[[#This Row],[NLSfB]],OpnameTabel[NL-SfB],OpnameTabel[PPO4],"",0,1)&amp;""</f>
        <v/>
      </c>
      <c r="AN543" s="111" t="str">
        <f>IF((LEN(Tabel1[[#This Row],[PPO code 4]])&lt;1),"",_xlfn.XLOOKUP(Tabel1[[#This Row],[PPO code 4]],Activiteitenoverzicht[PO - code],Activiteitenoverzicht[Jaar- freq],0))</f>
        <v/>
      </c>
      <c r="AO543" s="121"/>
      <c r="AP543" s="123">
        <f>IF(ISNUMBER(Tabel1[[#This Row],[Freq 1]]),Tabel1[[#This Row],[Freq 1]]*Tabel1[[#This Row],[Prijs 1]],0)</f>
        <v>0</v>
      </c>
      <c r="AQ543" s="124">
        <f>IF(ISNUMBER(Tabel1[[#This Row],[Freq 2]]),Tabel1[[#This Row],[Freq 2]]*Tabel1[[#This Row],[Prijs 2]],0)</f>
        <v>0</v>
      </c>
      <c r="AR543" s="124">
        <f>IF(ISNUMBER(Tabel1[[#This Row],[Freq 3]]),Tabel1[[#This Row],[Freq 3]]*Tabel1[[#This Row],[Prijs 3]],0)</f>
        <v>0</v>
      </c>
      <c r="AS543" s="124">
        <f>IF(ISNUMBER(Tabel1[[#This Row],[Freq 4]]),Tabel1[[#This Row],[Freq 4]]*Tabel1[[#This Row],[Prijs 4]],0)</f>
        <v>0</v>
      </c>
      <c r="AT543" s="125">
        <f>SUM(Tabel1[[#This Row],[Totaal 1]:[Totaal 4]])</f>
        <v>0</v>
      </c>
    </row>
    <row r="544" spans="1:46" x14ac:dyDescent="0.2">
      <c r="A544" s="32">
        <v>3</v>
      </c>
      <c r="B544" s="32" t="s">
        <v>719</v>
      </c>
      <c r="C544" s="111" t="s">
        <v>720</v>
      </c>
      <c r="D544" s="32" t="s">
        <v>721</v>
      </c>
      <c r="E544" s="32">
        <v>5660</v>
      </c>
      <c r="F544" s="32" t="s">
        <v>5958</v>
      </c>
      <c r="G544" s="32" t="s">
        <v>3148</v>
      </c>
      <c r="H544" s="33" t="str">
        <f>_xlfn.XLOOKUP(Tabel1[[#This Row],[NLSfB]],OpnameTabel[NL-SfB],OpnameTabel[Omschrijving],"",0,1)</f>
        <v>Brandmeldinstallatie centrale</v>
      </c>
      <c r="I544" s="32" t="str">
        <f>_xlfn.XLOOKUP(Tabel1[[#This Row],[NLSfB]],OpnameTabel[NL-SfB],OpnameTabel[Categorie],"",0,1)</f>
        <v>Beveiliging</v>
      </c>
      <c r="J544" s="32"/>
      <c r="K544" s="32" t="s">
        <v>5962</v>
      </c>
      <c r="L544" s="32">
        <v>1</v>
      </c>
      <c r="M544" s="32" t="s">
        <v>77</v>
      </c>
      <c r="N544" s="32" t="s">
        <v>77</v>
      </c>
      <c r="O544" s="32" t="s">
        <v>77</v>
      </c>
      <c r="P544" s="32" t="str">
        <f>_xlfn.XLOOKUP(Tabel1[[#This Row],[NLSfB]],OpnameTabel[NL-SfB],OpnameTabel[Kenmerkvraag 4],"",0,1)&amp;""</f>
        <v>Certificatie</v>
      </c>
      <c r="Q544" s="32" t="s">
        <v>77</v>
      </c>
      <c r="R544" s="33" t="str">
        <f>_xlfn.XLOOKUP(Tabel1[[#This Row],[NLSfB]],OpnameTabel[NL-SfB],OpnameTabel[Kenmerkvraag 5],"",0,1)&amp;""</f>
        <v>Keuringsrapporten</v>
      </c>
      <c r="S544" s="32" t="s">
        <v>77</v>
      </c>
      <c r="T544" s="33" t="str">
        <f>_xlfn.XLOOKUP(Tabel1[[#This Row],[NLSfB]],OpnameTabel[NL-SfB],OpnameTabel[Kenmerkvraag 6],"",0,1)&amp;""</f>
        <v>Logboek aanwezig</v>
      </c>
      <c r="U544" s="32" t="s">
        <v>77</v>
      </c>
      <c r="V544" s="33" t="str">
        <f>_xlfn.XLOOKUP(Tabel1[[#This Row],[NLSfB]],OpnameTabel[NL-SfB],OpnameTabel[Kenmerkvraag 7],"",0,1)&amp;""</f>
        <v>Keuringsdatum [dd-mm-jjjj]</v>
      </c>
      <c r="W544" s="32" t="s">
        <v>77</v>
      </c>
      <c r="X544" s="33" t="str">
        <f>_xlfn.XLOOKUP(Tabel1[[#This Row],[NLSfB]],OpnameTabel[NL-SfB],OpnameTabel[Kenmerkvraag 8],"",0,1)&amp;""</f>
        <v>Type paneel</v>
      </c>
      <c r="Y544" s="32" t="s">
        <v>77</v>
      </c>
      <c r="Z544" s="33" t="str">
        <f>_xlfn.XLOOKUP(Tabel1[[#This Row],[NLSfB]],OpnameTabel[NL-SfB],OpnameTabel[Kenmerkvraag 9],"",0,1)&amp;""</f>
        <v>Signaleringen [stuks]</v>
      </c>
      <c r="AA544" s="32">
        <v>3</v>
      </c>
      <c r="AB544" s="33" t="str">
        <f>_xlfn.XLOOKUP(Tabel1[[#This Row],[NLSfB]],OpnameTabel[NL-SfB],OpnameTabel[Kenmerkvraag 10],"",0,1)&amp;""</f>
        <v/>
      </c>
      <c r="AD544" s="120" t="str">
        <f>_xlfn.XLOOKUP(Tabel1[[#This Row],[NLSfB]],OpnameTabel[NL-SfB],OpnameTabel[PPO1],"",0,1)&amp;""</f>
        <v>BRND100-A1</v>
      </c>
      <c r="AE544" s="112">
        <f>IF((LEN(Tabel1[[#This Row],[PPO code 1]])&lt;1),"",_xlfn.XLOOKUP(Tabel1[[#This Row],[PPO code 1]],Activiteitenoverzicht[PO - code],Activiteitenoverzicht[Jaar- freq],0))</f>
        <v>1</v>
      </c>
      <c r="AF544" s="121"/>
      <c r="AG544" s="122" t="str">
        <f>_xlfn.XLOOKUP(Tabel1[[#This Row],[NLSfB]],OpnameTabel[NL-SfB],OpnameTabel[PPO2],"",0,1)&amp;""</f>
        <v>BRND100-A2</v>
      </c>
      <c r="AH544" s="111">
        <f>IF((LEN(Tabel1[[#This Row],[PPO code 2]])&lt;1),"",_xlfn.XLOOKUP(Tabel1[[#This Row],[PPO code 2]],Activiteitenoverzicht[PO - code],Activiteitenoverzicht[Jaar- freq],0))</f>
        <v>2</v>
      </c>
      <c r="AI544" s="121"/>
      <c r="AJ544" s="122" t="str">
        <f>_xlfn.XLOOKUP(Tabel1[[#This Row],[NLSfB]],OpnameTabel[NL-SfB],OpnameTabel[PPO3],"",0,1)&amp;""</f>
        <v>BRND100-A3</v>
      </c>
      <c r="AK544" s="111">
        <f>IF((LEN(Tabel1[[#This Row],[PPO code 3]])&lt;1),"",_xlfn.XLOOKUP(Tabel1[[#This Row],[PPO code 3]],Activiteitenoverzicht[PO - code],Activiteitenoverzicht[Jaar- freq],0))</f>
        <v>12</v>
      </c>
      <c r="AL544" s="121"/>
      <c r="AM544" s="122" t="str">
        <f>_xlfn.XLOOKUP(Tabel1[[#This Row],[NLSfB]],OpnameTabel[NL-SfB],OpnameTabel[PPO4],"",0,1)&amp;""</f>
        <v/>
      </c>
      <c r="AN544" s="111" t="str">
        <f>IF((LEN(Tabel1[[#This Row],[PPO code 4]])&lt;1),"",_xlfn.XLOOKUP(Tabel1[[#This Row],[PPO code 4]],Activiteitenoverzicht[PO - code],Activiteitenoverzicht[Jaar- freq],0))</f>
        <v/>
      </c>
      <c r="AO544" s="121"/>
      <c r="AP544" s="123">
        <f>IF(ISNUMBER(Tabel1[[#This Row],[Freq 1]]),Tabel1[[#This Row],[Freq 1]]*Tabel1[[#This Row],[Prijs 1]],0)</f>
        <v>0</v>
      </c>
      <c r="AQ544" s="124">
        <f>IF(ISNUMBER(Tabel1[[#This Row],[Freq 2]]),Tabel1[[#This Row],[Freq 2]]*Tabel1[[#This Row],[Prijs 2]],0)</f>
        <v>0</v>
      </c>
      <c r="AR544" s="124">
        <f>IF(ISNUMBER(Tabel1[[#This Row],[Freq 3]]),Tabel1[[#This Row],[Freq 3]]*Tabel1[[#This Row],[Prijs 3]],0)</f>
        <v>0</v>
      </c>
      <c r="AS544" s="124">
        <f>IF(ISNUMBER(Tabel1[[#This Row],[Freq 4]]),Tabel1[[#This Row],[Freq 4]]*Tabel1[[#This Row],[Prijs 4]],0)</f>
        <v>0</v>
      </c>
      <c r="AT544" s="125">
        <f>SUM(Tabel1[[#This Row],[Totaal 1]:[Totaal 4]])</f>
        <v>0</v>
      </c>
    </row>
    <row r="545" spans="1:46" x14ac:dyDescent="0.2">
      <c r="A545" s="32">
        <v>4</v>
      </c>
      <c r="B545" s="32" t="s">
        <v>719</v>
      </c>
      <c r="C545" s="111" t="s">
        <v>759</v>
      </c>
      <c r="D545" s="32" t="s">
        <v>721</v>
      </c>
      <c r="E545" s="32">
        <v>1000</v>
      </c>
      <c r="F545" s="32" t="s">
        <v>5959</v>
      </c>
      <c r="G545" s="32" t="s">
        <v>3148</v>
      </c>
      <c r="H545" s="33" t="str">
        <f>_xlfn.XLOOKUP(Tabel1[[#This Row],[NLSfB]],OpnameTabel[NL-SfB],OpnameTabel[Omschrijving],"",0,1)</f>
        <v>Brandmeldinstallatie centrale</v>
      </c>
      <c r="I545" s="32" t="str">
        <f>_xlfn.XLOOKUP(Tabel1[[#This Row],[NLSfB]],OpnameTabel[NL-SfB],OpnameTabel[Categorie],"",0,1)</f>
        <v>Beveiliging</v>
      </c>
      <c r="J545" s="32"/>
      <c r="K545" s="32" t="s">
        <v>5962</v>
      </c>
      <c r="L545" s="32">
        <v>1</v>
      </c>
      <c r="M545" s="32" t="s">
        <v>77</v>
      </c>
      <c r="N545" s="32" t="s">
        <v>77</v>
      </c>
      <c r="O545" s="32" t="s">
        <v>77</v>
      </c>
      <c r="P545" s="32" t="str">
        <f>_xlfn.XLOOKUP(Tabel1[[#This Row],[NLSfB]],OpnameTabel[NL-SfB],OpnameTabel[Kenmerkvraag 4],"",0,1)&amp;""</f>
        <v>Certificatie</v>
      </c>
      <c r="Q545" s="32" t="s">
        <v>77</v>
      </c>
      <c r="R545" s="33" t="str">
        <f>_xlfn.XLOOKUP(Tabel1[[#This Row],[NLSfB]],OpnameTabel[NL-SfB],OpnameTabel[Kenmerkvraag 5],"",0,1)&amp;""</f>
        <v>Keuringsrapporten</v>
      </c>
      <c r="S545" s="32" t="s">
        <v>77</v>
      </c>
      <c r="T545" s="33" t="str">
        <f>_xlfn.XLOOKUP(Tabel1[[#This Row],[NLSfB]],OpnameTabel[NL-SfB],OpnameTabel[Kenmerkvraag 6],"",0,1)&amp;""</f>
        <v>Logboek aanwezig</v>
      </c>
      <c r="U545" s="32" t="s">
        <v>77</v>
      </c>
      <c r="V545" s="33" t="str">
        <f>_xlfn.XLOOKUP(Tabel1[[#This Row],[NLSfB]],OpnameTabel[NL-SfB],OpnameTabel[Kenmerkvraag 7],"",0,1)&amp;""</f>
        <v>Keuringsdatum [dd-mm-jjjj]</v>
      </c>
      <c r="W545" s="32" t="s">
        <v>77</v>
      </c>
      <c r="X545" s="33" t="str">
        <f>_xlfn.XLOOKUP(Tabel1[[#This Row],[NLSfB]],OpnameTabel[NL-SfB],OpnameTabel[Kenmerkvraag 8],"",0,1)&amp;""</f>
        <v>Type paneel</v>
      </c>
      <c r="Y545" s="32" t="s">
        <v>77</v>
      </c>
      <c r="Z545" s="33" t="str">
        <f>_xlfn.XLOOKUP(Tabel1[[#This Row],[NLSfB]],OpnameTabel[NL-SfB],OpnameTabel[Kenmerkvraag 9],"",0,1)&amp;""</f>
        <v>Signaleringen [stuks]</v>
      </c>
      <c r="AA545" s="32">
        <v>10</v>
      </c>
      <c r="AB545" s="33" t="str">
        <f>_xlfn.XLOOKUP(Tabel1[[#This Row],[NLSfB]],OpnameTabel[NL-SfB],OpnameTabel[Kenmerkvraag 10],"",0,1)&amp;""</f>
        <v/>
      </c>
      <c r="AD545" s="120" t="str">
        <f>_xlfn.XLOOKUP(Tabel1[[#This Row],[NLSfB]],OpnameTabel[NL-SfB],OpnameTabel[PPO1],"",0,1)&amp;""</f>
        <v>BRND100-A1</v>
      </c>
      <c r="AE545" s="112">
        <f>IF((LEN(Tabel1[[#This Row],[PPO code 1]])&lt;1),"",_xlfn.XLOOKUP(Tabel1[[#This Row],[PPO code 1]],Activiteitenoverzicht[PO - code],Activiteitenoverzicht[Jaar- freq],0))</f>
        <v>1</v>
      </c>
      <c r="AF545" s="121"/>
      <c r="AG545" s="122" t="str">
        <f>_xlfn.XLOOKUP(Tabel1[[#This Row],[NLSfB]],OpnameTabel[NL-SfB],OpnameTabel[PPO2],"",0,1)&amp;""</f>
        <v>BRND100-A2</v>
      </c>
      <c r="AH545" s="111">
        <f>IF((LEN(Tabel1[[#This Row],[PPO code 2]])&lt;1),"",_xlfn.XLOOKUP(Tabel1[[#This Row],[PPO code 2]],Activiteitenoverzicht[PO - code],Activiteitenoverzicht[Jaar- freq],0))</f>
        <v>2</v>
      </c>
      <c r="AI545" s="121"/>
      <c r="AJ545" s="122" t="str">
        <f>_xlfn.XLOOKUP(Tabel1[[#This Row],[NLSfB]],OpnameTabel[NL-SfB],OpnameTabel[PPO3],"",0,1)&amp;""</f>
        <v>BRND100-A3</v>
      </c>
      <c r="AK545" s="111">
        <f>IF((LEN(Tabel1[[#This Row],[PPO code 3]])&lt;1),"",_xlfn.XLOOKUP(Tabel1[[#This Row],[PPO code 3]],Activiteitenoverzicht[PO - code],Activiteitenoverzicht[Jaar- freq],0))</f>
        <v>12</v>
      </c>
      <c r="AL545" s="121"/>
      <c r="AM545" s="122" t="str">
        <f>_xlfn.XLOOKUP(Tabel1[[#This Row],[NLSfB]],OpnameTabel[NL-SfB],OpnameTabel[PPO4],"",0,1)&amp;""</f>
        <v/>
      </c>
      <c r="AN545" s="111" t="str">
        <f>IF((LEN(Tabel1[[#This Row],[PPO code 4]])&lt;1),"",_xlfn.XLOOKUP(Tabel1[[#This Row],[PPO code 4]],Activiteitenoverzicht[PO - code],Activiteitenoverzicht[Jaar- freq],0))</f>
        <v/>
      </c>
      <c r="AO545" s="121"/>
      <c r="AP545" s="123">
        <f>IF(ISNUMBER(Tabel1[[#This Row],[Freq 1]]),Tabel1[[#This Row],[Freq 1]]*Tabel1[[#This Row],[Prijs 1]],0)</f>
        <v>0</v>
      </c>
      <c r="AQ545" s="124">
        <f>IF(ISNUMBER(Tabel1[[#This Row],[Freq 2]]),Tabel1[[#This Row],[Freq 2]]*Tabel1[[#This Row],[Prijs 2]],0)</f>
        <v>0</v>
      </c>
      <c r="AR545" s="124">
        <f>IF(ISNUMBER(Tabel1[[#This Row],[Freq 3]]),Tabel1[[#This Row],[Freq 3]]*Tabel1[[#This Row],[Prijs 3]],0)</f>
        <v>0</v>
      </c>
      <c r="AS545" s="124">
        <f>IF(ISNUMBER(Tabel1[[#This Row],[Freq 4]]),Tabel1[[#This Row],[Freq 4]]*Tabel1[[#This Row],[Prijs 4]],0)</f>
        <v>0</v>
      </c>
      <c r="AT545" s="125">
        <f>SUM(Tabel1[[#This Row],[Totaal 1]:[Totaal 4]])</f>
        <v>0</v>
      </c>
    </row>
    <row r="546" spans="1:46" x14ac:dyDescent="0.2">
      <c r="A546" s="32">
        <v>5</v>
      </c>
      <c r="B546" s="117" t="s">
        <v>841</v>
      </c>
      <c r="C546" s="111" t="s">
        <v>842</v>
      </c>
      <c r="D546" s="32" t="s">
        <v>70</v>
      </c>
      <c r="E546" s="32">
        <v>1466</v>
      </c>
      <c r="F546" s="32" t="s">
        <v>5960</v>
      </c>
      <c r="G546" s="32" t="s">
        <v>3148</v>
      </c>
      <c r="H546" s="33" t="str">
        <f>_xlfn.XLOOKUP(Tabel1[[#This Row],[NLSfB]],OpnameTabel[NL-SfB],OpnameTabel[Omschrijving],"",0,1)</f>
        <v>Brandmeldinstallatie centrale</v>
      </c>
      <c r="I546" s="32" t="str">
        <f>_xlfn.XLOOKUP(Tabel1[[#This Row],[NLSfB]],OpnameTabel[NL-SfB],OpnameTabel[Categorie],"",0,1)</f>
        <v>Beveiliging</v>
      </c>
      <c r="J546" s="32"/>
      <c r="K546" s="32" t="s">
        <v>5962</v>
      </c>
      <c r="L546" s="32">
        <v>1</v>
      </c>
      <c r="M546" s="32" t="s">
        <v>77</v>
      </c>
      <c r="N546" s="32" t="s">
        <v>77</v>
      </c>
      <c r="O546" s="32" t="s">
        <v>77</v>
      </c>
      <c r="P546" s="32" t="str">
        <f>_xlfn.XLOOKUP(Tabel1[[#This Row],[NLSfB]],OpnameTabel[NL-SfB],OpnameTabel[Kenmerkvraag 4],"",0,1)&amp;""</f>
        <v>Certificatie</v>
      </c>
      <c r="Q546" s="32" t="s">
        <v>77</v>
      </c>
      <c r="R546" s="33" t="str">
        <f>_xlfn.XLOOKUP(Tabel1[[#This Row],[NLSfB]],OpnameTabel[NL-SfB],OpnameTabel[Kenmerkvraag 5],"",0,1)&amp;""</f>
        <v>Keuringsrapporten</v>
      </c>
      <c r="S546" s="32" t="s">
        <v>77</v>
      </c>
      <c r="T546" s="33" t="str">
        <f>_xlfn.XLOOKUP(Tabel1[[#This Row],[NLSfB]],OpnameTabel[NL-SfB],OpnameTabel[Kenmerkvraag 6],"",0,1)&amp;""</f>
        <v>Logboek aanwezig</v>
      </c>
      <c r="U546" s="32" t="s">
        <v>77</v>
      </c>
      <c r="V546" s="33" t="str">
        <f>_xlfn.XLOOKUP(Tabel1[[#This Row],[NLSfB]],OpnameTabel[NL-SfB],OpnameTabel[Kenmerkvraag 7],"",0,1)&amp;""</f>
        <v>Keuringsdatum [dd-mm-jjjj]</v>
      </c>
      <c r="W546" s="32" t="s">
        <v>77</v>
      </c>
      <c r="X546" s="33" t="str">
        <f>_xlfn.XLOOKUP(Tabel1[[#This Row],[NLSfB]],OpnameTabel[NL-SfB],OpnameTabel[Kenmerkvraag 8],"",0,1)&amp;""</f>
        <v>Type paneel</v>
      </c>
      <c r="Y546" s="32" t="s">
        <v>77</v>
      </c>
      <c r="Z546" s="33" t="str">
        <f>_xlfn.XLOOKUP(Tabel1[[#This Row],[NLSfB]],OpnameTabel[NL-SfB],OpnameTabel[Kenmerkvraag 9],"",0,1)&amp;""</f>
        <v>Signaleringen [stuks]</v>
      </c>
      <c r="AA546" s="32">
        <v>3</v>
      </c>
      <c r="AB546" s="33" t="str">
        <f>_xlfn.XLOOKUP(Tabel1[[#This Row],[NLSfB]],OpnameTabel[NL-SfB],OpnameTabel[Kenmerkvraag 10],"",0,1)&amp;""</f>
        <v/>
      </c>
      <c r="AD546" s="120" t="str">
        <f>_xlfn.XLOOKUP(Tabel1[[#This Row],[NLSfB]],OpnameTabel[NL-SfB],OpnameTabel[PPO1],"",0,1)&amp;""</f>
        <v>BRND100-A1</v>
      </c>
      <c r="AE546" s="112">
        <f>IF((LEN(Tabel1[[#This Row],[PPO code 1]])&lt;1),"",_xlfn.XLOOKUP(Tabel1[[#This Row],[PPO code 1]],Activiteitenoverzicht[PO - code],Activiteitenoverzicht[Jaar- freq],0))</f>
        <v>1</v>
      </c>
      <c r="AF546" s="121"/>
      <c r="AG546" s="122" t="str">
        <f>_xlfn.XLOOKUP(Tabel1[[#This Row],[NLSfB]],OpnameTabel[NL-SfB],OpnameTabel[PPO2],"",0,1)&amp;""</f>
        <v>BRND100-A2</v>
      </c>
      <c r="AH546" s="111">
        <f>IF((LEN(Tabel1[[#This Row],[PPO code 2]])&lt;1),"",_xlfn.XLOOKUP(Tabel1[[#This Row],[PPO code 2]],Activiteitenoverzicht[PO - code],Activiteitenoverzicht[Jaar- freq],0))</f>
        <v>2</v>
      </c>
      <c r="AI546" s="121"/>
      <c r="AJ546" s="122" t="str">
        <f>_xlfn.XLOOKUP(Tabel1[[#This Row],[NLSfB]],OpnameTabel[NL-SfB],OpnameTabel[PPO3],"",0,1)&amp;""</f>
        <v>BRND100-A3</v>
      </c>
      <c r="AK546" s="111">
        <f>IF((LEN(Tabel1[[#This Row],[PPO code 3]])&lt;1),"",_xlfn.XLOOKUP(Tabel1[[#This Row],[PPO code 3]],Activiteitenoverzicht[PO - code],Activiteitenoverzicht[Jaar- freq],0))</f>
        <v>12</v>
      </c>
      <c r="AL546" s="121"/>
      <c r="AM546" s="122" t="str">
        <f>_xlfn.XLOOKUP(Tabel1[[#This Row],[NLSfB]],OpnameTabel[NL-SfB],OpnameTabel[PPO4],"",0,1)&amp;""</f>
        <v/>
      </c>
      <c r="AN546" s="111" t="str">
        <f>IF((LEN(Tabel1[[#This Row],[PPO code 4]])&lt;1),"",_xlfn.XLOOKUP(Tabel1[[#This Row],[PPO code 4]],Activiteitenoverzicht[PO - code],Activiteitenoverzicht[Jaar- freq],0))</f>
        <v/>
      </c>
      <c r="AO546" s="121"/>
      <c r="AP546" s="123">
        <f>IF(ISNUMBER(Tabel1[[#This Row],[Freq 1]]),Tabel1[[#This Row],[Freq 1]]*Tabel1[[#This Row],[Prijs 1]],0)</f>
        <v>0</v>
      </c>
      <c r="AQ546" s="124">
        <f>IF(ISNUMBER(Tabel1[[#This Row],[Freq 2]]),Tabel1[[#This Row],[Freq 2]]*Tabel1[[#This Row],[Prijs 2]],0)</f>
        <v>0</v>
      </c>
      <c r="AR546" s="124">
        <f>IF(ISNUMBER(Tabel1[[#This Row],[Freq 3]]),Tabel1[[#This Row],[Freq 3]]*Tabel1[[#This Row],[Prijs 3]],0)</f>
        <v>0</v>
      </c>
      <c r="AS546" s="124">
        <f>IF(ISNUMBER(Tabel1[[#This Row],[Freq 4]]),Tabel1[[#This Row],[Freq 4]]*Tabel1[[#This Row],[Prijs 4]],0)</f>
        <v>0</v>
      </c>
      <c r="AT546" s="125">
        <f>SUM(Tabel1[[#This Row],[Totaal 1]:[Totaal 4]])</f>
        <v>0</v>
      </c>
    </row>
    <row r="547" spans="1:46" x14ac:dyDescent="0.2">
      <c r="A547" s="32">
        <v>6</v>
      </c>
      <c r="B547" s="32" t="s">
        <v>877</v>
      </c>
      <c r="C547" s="111" t="s">
        <v>878</v>
      </c>
      <c r="D547" s="32" t="s">
        <v>70</v>
      </c>
      <c r="E547" s="32">
        <v>1669</v>
      </c>
      <c r="F547" s="32" t="s">
        <v>922</v>
      </c>
      <c r="G547" s="32" t="s">
        <v>3148</v>
      </c>
      <c r="H547" s="33" t="str">
        <f>_xlfn.XLOOKUP(Tabel1[[#This Row],[NLSfB]],OpnameTabel[NL-SfB],OpnameTabel[Omschrijving],"",0,1)</f>
        <v>Brandmeldinstallatie centrale</v>
      </c>
      <c r="I547" s="32" t="str">
        <f>_xlfn.XLOOKUP(Tabel1[[#This Row],[NLSfB]],OpnameTabel[NL-SfB],OpnameTabel[Categorie],"",0,1)</f>
        <v>Beveiliging</v>
      </c>
      <c r="J547" s="32"/>
      <c r="K547" s="32" t="s">
        <v>5962</v>
      </c>
      <c r="L547" s="32">
        <v>1</v>
      </c>
      <c r="M547" s="32" t="s">
        <v>77</v>
      </c>
      <c r="N547" s="32" t="s">
        <v>77</v>
      </c>
      <c r="O547" s="32" t="s">
        <v>77</v>
      </c>
      <c r="P547" s="32" t="str">
        <f>_xlfn.XLOOKUP(Tabel1[[#This Row],[NLSfB]],OpnameTabel[NL-SfB],OpnameTabel[Kenmerkvraag 4],"",0,1)&amp;""</f>
        <v>Certificatie</v>
      </c>
      <c r="Q547" s="32" t="s">
        <v>77</v>
      </c>
      <c r="R547" s="33" t="str">
        <f>_xlfn.XLOOKUP(Tabel1[[#This Row],[NLSfB]],OpnameTabel[NL-SfB],OpnameTabel[Kenmerkvraag 5],"",0,1)&amp;""</f>
        <v>Keuringsrapporten</v>
      </c>
      <c r="S547" s="32" t="s">
        <v>77</v>
      </c>
      <c r="T547" s="33" t="str">
        <f>_xlfn.XLOOKUP(Tabel1[[#This Row],[NLSfB]],OpnameTabel[NL-SfB],OpnameTabel[Kenmerkvraag 6],"",0,1)&amp;""</f>
        <v>Logboek aanwezig</v>
      </c>
      <c r="U547" s="32" t="s">
        <v>77</v>
      </c>
      <c r="V547" s="33" t="str">
        <f>_xlfn.XLOOKUP(Tabel1[[#This Row],[NLSfB]],OpnameTabel[NL-SfB],OpnameTabel[Kenmerkvraag 7],"",0,1)&amp;""</f>
        <v>Keuringsdatum [dd-mm-jjjj]</v>
      </c>
      <c r="W547" s="32" t="s">
        <v>77</v>
      </c>
      <c r="X547" s="33" t="str">
        <f>_xlfn.XLOOKUP(Tabel1[[#This Row],[NLSfB]],OpnameTabel[NL-SfB],OpnameTabel[Kenmerkvraag 8],"",0,1)&amp;""</f>
        <v>Type paneel</v>
      </c>
      <c r="Y547" s="32" t="s">
        <v>77</v>
      </c>
      <c r="Z547" s="33" t="str">
        <f>_xlfn.XLOOKUP(Tabel1[[#This Row],[NLSfB]],OpnameTabel[NL-SfB],OpnameTabel[Kenmerkvraag 9],"",0,1)&amp;""</f>
        <v>Signaleringen [stuks]</v>
      </c>
      <c r="AA547" s="32">
        <v>7</v>
      </c>
      <c r="AB547" s="33" t="str">
        <f>_xlfn.XLOOKUP(Tabel1[[#This Row],[NLSfB]],OpnameTabel[NL-SfB],OpnameTabel[Kenmerkvraag 10],"",0,1)&amp;""</f>
        <v/>
      </c>
      <c r="AD547" s="120" t="str">
        <f>_xlfn.XLOOKUP(Tabel1[[#This Row],[NLSfB]],OpnameTabel[NL-SfB],OpnameTabel[PPO1],"",0,1)&amp;""</f>
        <v>BRND100-A1</v>
      </c>
      <c r="AE547" s="112">
        <f>IF((LEN(Tabel1[[#This Row],[PPO code 1]])&lt;1),"",_xlfn.XLOOKUP(Tabel1[[#This Row],[PPO code 1]],Activiteitenoverzicht[PO - code],Activiteitenoverzicht[Jaar- freq],0))</f>
        <v>1</v>
      </c>
      <c r="AF547" s="121"/>
      <c r="AG547" s="122" t="str">
        <f>_xlfn.XLOOKUP(Tabel1[[#This Row],[NLSfB]],OpnameTabel[NL-SfB],OpnameTabel[PPO2],"",0,1)&amp;""</f>
        <v>BRND100-A2</v>
      </c>
      <c r="AH547" s="111">
        <f>IF((LEN(Tabel1[[#This Row],[PPO code 2]])&lt;1),"",_xlfn.XLOOKUP(Tabel1[[#This Row],[PPO code 2]],Activiteitenoverzicht[PO - code],Activiteitenoverzicht[Jaar- freq],0))</f>
        <v>2</v>
      </c>
      <c r="AI547" s="121"/>
      <c r="AJ547" s="122" t="str">
        <f>_xlfn.XLOOKUP(Tabel1[[#This Row],[NLSfB]],OpnameTabel[NL-SfB],OpnameTabel[PPO3],"",0,1)&amp;""</f>
        <v>BRND100-A3</v>
      </c>
      <c r="AK547" s="111">
        <f>IF((LEN(Tabel1[[#This Row],[PPO code 3]])&lt;1),"",_xlfn.XLOOKUP(Tabel1[[#This Row],[PPO code 3]],Activiteitenoverzicht[PO - code],Activiteitenoverzicht[Jaar- freq],0))</f>
        <v>12</v>
      </c>
      <c r="AL547" s="121"/>
      <c r="AM547" s="122" t="str">
        <f>_xlfn.XLOOKUP(Tabel1[[#This Row],[NLSfB]],OpnameTabel[NL-SfB],OpnameTabel[PPO4],"",0,1)&amp;""</f>
        <v/>
      </c>
      <c r="AN547" s="111" t="str">
        <f>IF((LEN(Tabel1[[#This Row],[PPO code 4]])&lt;1),"",_xlfn.XLOOKUP(Tabel1[[#This Row],[PPO code 4]],Activiteitenoverzicht[PO - code],Activiteitenoverzicht[Jaar- freq],0))</f>
        <v/>
      </c>
      <c r="AO547" s="121"/>
      <c r="AP547" s="123">
        <f>IF(ISNUMBER(Tabel1[[#This Row],[Freq 1]]),Tabel1[[#This Row],[Freq 1]]*Tabel1[[#This Row],[Prijs 1]],0)</f>
        <v>0</v>
      </c>
      <c r="AQ547" s="124">
        <f>IF(ISNUMBER(Tabel1[[#This Row],[Freq 2]]),Tabel1[[#This Row],[Freq 2]]*Tabel1[[#This Row],[Prijs 2]],0)</f>
        <v>0</v>
      </c>
      <c r="AR547" s="124">
        <f>IF(ISNUMBER(Tabel1[[#This Row],[Freq 3]]),Tabel1[[#This Row],[Freq 3]]*Tabel1[[#This Row],[Prijs 3]],0)</f>
        <v>0</v>
      </c>
      <c r="AS547" s="124">
        <f>IF(ISNUMBER(Tabel1[[#This Row],[Freq 4]]),Tabel1[[#This Row],[Freq 4]]*Tabel1[[#This Row],[Prijs 4]],0)</f>
        <v>0</v>
      </c>
      <c r="AT547" s="125">
        <f>SUM(Tabel1[[#This Row],[Totaal 1]:[Totaal 4]])</f>
        <v>0</v>
      </c>
    </row>
    <row r="548" spans="1:46" x14ac:dyDescent="0.2">
      <c r="A548" s="32">
        <v>7</v>
      </c>
      <c r="B548" s="32" t="s">
        <v>923</v>
      </c>
      <c r="C548" s="111" t="s">
        <v>924</v>
      </c>
      <c r="D548" s="32" t="s">
        <v>70</v>
      </c>
      <c r="E548" s="32">
        <f t="shared" ref="E548" si="3">3112+198</f>
        <v>3310</v>
      </c>
      <c r="F548" s="32" t="s">
        <v>1047</v>
      </c>
      <c r="G548" s="32" t="s">
        <v>3148</v>
      </c>
      <c r="H548" s="33" t="str">
        <f>_xlfn.XLOOKUP(Tabel1[[#This Row],[NLSfB]],OpnameTabel[NL-SfB],OpnameTabel[Omschrijving],"",0,1)</f>
        <v>Brandmeldinstallatie centrale</v>
      </c>
      <c r="I548" s="32" t="str">
        <f>_xlfn.XLOOKUP(Tabel1[[#This Row],[NLSfB]],OpnameTabel[NL-SfB],OpnameTabel[Categorie],"",0,1)</f>
        <v>Beveiliging</v>
      </c>
      <c r="J548" s="32"/>
      <c r="K548" s="32" t="s">
        <v>5962</v>
      </c>
      <c r="L548" s="32">
        <v>1</v>
      </c>
      <c r="M548" s="32" t="s">
        <v>77</v>
      </c>
      <c r="N548" s="32" t="s">
        <v>77</v>
      </c>
      <c r="O548" s="32" t="s">
        <v>77</v>
      </c>
      <c r="P548" s="32" t="str">
        <f>_xlfn.XLOOKUP(Tabel1[[#This Row],[NLSfB]],OpnameTabel[NL-SfB],OpnameTabel[Kenmerkvraag 4],"",0,1)&amp;""</f>
        <v>Certificatie</v>
      </c>
      <c r="Q548" s="32" t="s">
        <v>77</v>
      </c>
      <c r="R548" s="33" t="str">
        <f>_xlfn.XLOOKUP(Tabel1[[#This Row],[NLSfB]],OpnameTabel[NL-SfB],OpnameTabel[Kenmerkvraag 5],"",0,1)&amp;""</f>
        <v>Keuringsrapporten</v>
      </c>
      <c r="S548" s="32" t="s">
        <v>77</v>
      </c>
      <c r="T548" s="33" t="str">
        <f>_xlfn.XLOOKUP(Tabel1[[#This Row],[NLSfB]],OpnameTabel[NL-SfB],OpnameTabel[Kenmerkvraag 6],"",0,1)&amp;""</f>
        <v>Logboek aanwezig</v>
      </c>
      <c r="U548" s="32" t="s">
        <v>77</v>
      </c>
      <c r="V548" s="33" t="str">
        <f>_xlfn.XLOOKUP(Tabel1[[#This Row],[NLSfB]],OpnameTabel[NL-SfB],OpnameTabel[Kenmerkvraag 7],"",0,1)&amp;""</f>
        <v>Keuringsdatum [dd-mm-jjjj]</v>
      </c>
      <c r="W548" s="32" t="s">
        <v>77</v>
      </c>
      <c r="X548" s="33" t="str">
        <f>_xlfn.XLOOKUP(Tabel1[[#This Row],[NLSfB]],OpnameTabel[NL-SfB],OpnameTabel[Kenmerkvraag 8],"",0,1)&amp;""</f>
        <v>Type paneel</v>
      </c>
      <c r="Y548" s="32" t="s">
        <v>77</v>
      </c>
      <c r="Z548" s="33" t="str">
        <f>_xlfn.XLOOKUP(Tabel1[[#This Row],[NLSfB]],OpnameTabel[NL-SfB],OpnameTabel[Kenmerkvraag 9],"",0,1)&amp;""</f>
        <v>Signaleringen [stuks]</v>
      </c>
      <c r="AA548" s="32">
        <v>5</v>
      </c>
      <c r="AB548" s="33" t="str">
        <f>_xlfn.XLOOKUP(Tabel1[[#This Row],[NLSfB]],OpnameTabel[NL-SfB],OpnameTabel[Kenmerkvraag 10],"",0,1)&amp;""</f>
        <v/>
      </c>
      <c r="AD548" s="120" t="str">
        <f>_xlfn.XLOOKUP(Tabel1[[#This Row],[NLSfB]],OpnameTabel[NL-SfB],OpnameTabel[PPO1],"",0,1)&amp;""</f>
        <v>BRND100-A1</v>
      </c>
      <c r="AE548" s="112">
        <f>IF((LEN(Tabel1[[#This Row],[PPO code 1]])&lt;1),"",_xlfn.XLOOKUP(Tabel1[[#This Row],[PPO code 1]],Activiteitenoverzicht[PO - code],Activiteitenoverzicht[Jaar- freq],0))</f>
        <v>1</v>
      </c>
      <c r="AF548" s="121"/>
      <c r="AG548" s="122" t="str">
        <f>_xlfn.XLOOKUP(Tabel1[[#This Row],[NLSfB]],OpnameTabel[NL-SfB],OpnameTabel[PPO2],"",0,1)&amp;""</f>
        <v>BRND100-A2</v>
      </c>
      <c r="AH548" s="111">
        <f>IF((LEN(Tabel1[[#This Row],[PPO code 2]])&lt;1),"",_xlfn.XLOOKUP(Tabel1[[#This Row],[PPO code 2]],Activiteitenoverzicht[PO - code],Activiteitenoverzicht[Jaar- freq],0))</f>
        <v>2</v>
      </c>
      <c r="AI548" s="121"/>
      <c r="AJ548" s="122" t="str">
        <f>_xlfn.XLOOKUP(Tabel1[[#This Row],[NLSfB]],OpnameTabel[NL-SfB],OpnameTabel[PPO3],"",0,1)&amp;""</f>
        <v>BRND100-A3</v>
      </c>
      <c r="AK548" s="111">
        <f>IF((LEN(Tabel1[[#This Row],[PPO code 3]])&lt;1),"",_xlfn.XLOOKUP(Tabel1[[#This Row],[PPO code 3]],Activiteitenoverzicht[PO - code],Activiteitenoverzicht[Jaar- freq],0))</f>
        <v>12</v>
      </c>
      <c r="AL548" s="121"/>
      <c r="AM548" s="122" t="str">
        <f>_xlfn.XLOOKUP(Tabel1[[#This Row],[NLSfB]],OpnameTabel[NL-SfB],OpnameTabel[PPO4],"",0,1)&amp;""</f>
        <v/>
      </c>
      <c r="AN548" s="111" t="str">
        <f>IF((LEN(Tabel1[[#This Row],[PPO code 4]])&lt;1),"",_xlfn.XLOOKUP(Tabel1[[#This Row],[PPO code 4]],Activiteitenoverzicht[PO - code],Activiteitenoverzicht[Jaar- freq],0))</f>
        <v/>
      </c>
      <c r="AO548" s="121"/>
      <c r="AP548" s="123">
        <f>IF(ISNUMBER(Tabel1[[#This Row],[Freq 1]]),Tabel1[[#This Row],[Freq 1]]*Tabel1[[#This Row],[Prijs 1]],0)</f>
        <v>0</v>
      </c>
      <c r="AQ548" s="124">
        <f>IF(ISNUMBER(Tabel1[[#This Row],[Freq 2]]),Tabel1[[#This Row],[Freq 2]]*Tabel1[[#This Row],[Prijs 2]],0)</f>
        <v>0</v>
      </c>
      <c r="AR548" s="124">
        <f>IF(ISNUMBER(Tabel1[[#This Row],[Freq 3]]),Tabel1[[#This Row],[Freq 3]]*Tabel1[[#This Row],[Prijs 3]],0)</f>
        <v>0</v>
      </c>
      <c r="AS548" s="124">
        <f>IF(ISNUMBER(Tabel1[[#This Row],[Freq 4]]),Tabel1[[#This Row],[Freq 4]]*Tabel1[[#This Row],[Prijs 4]],0)</f>
        <v>0</v>
      </c>
      <c r="AT548" s="125">
        <f>SUM(Tabel1[[#This Row],[Totaal 1]:[Totaal 4]])</f>
        <v>0</v>
      </c>
    </row>
    <row r="549" spans="1:46" x14ac:dyDescent="0.2">
      <c r="A549" s="32">
        <v>8</v>
      </c>
      <c r="B549" s="32" t="s">
        <v>1049</v>
      </c>
      <c r="C549" s="111" t="s">
        <v>1050</v>
      </c>
      <c r="D549" s="32" t="s">
        <v>70</v>
      </c>
      <c r="E549" s="32">
        <v>3869</v>
      </c>
      <c r="F549" s="32" t="s">
        <v>5961</v>
      </c>
      <c r="G549" s="32" t="s">
        <v>3148</v>
      </c>
      <c r="H549" s="33" t="str">
        <f>_xlfn.XLOOKUP(Tabel1[[#This Row],[NLSfB]],OpnameTabel[NL-SfB],OpnameTabel[Omschrijving],"",0,1)</f>
        <v>Brandmeldinstallatie centrale</v>
      </c>
      <c r="I549" s="32" t="str">
        <f>_xlfn.XLOOKUP(Tabel1[[#This Row],[NLSfB]],OpnameTabel[NL-SfB],OpnameTabel[Categorie],"",0,1)</f>
        <v>Beveiliging</v>
      </c>
      <c r="J549" s="32"/>
      <c r="K549" s="32" t="s">
        <v>5962</v>
      </c>
      <c r="L549" s="32">
        <v>1</v>
      </c>
      <c r="M549" s="32" t="s">
        <v>77</v>
      </c>
      <c r="N549" s="32" t="s">
        <v>77</v>
      </c>
      <c r="O549" s="32" t="s">
        <v>77</v>
      </c>
      <c r="P549" s="32" t="str">
        <f>_xlfn.XLOOKUP(Tabel1[[#This Row],[NLSfB]],OpnameTabel[NL-SfB],OpnameTabel[Kenmerkvraag 4],"",0,1)&amp;""</f>
        <v>Certificatie</v>
      </c>
      <c r="Q549" s="32" t="s">
        <v>77</v>
      </c>
      <c r="R549" s="33" t="str">
        <f>_xlfn.XLOOKUP(Tabel1[[#This Row],[NLSfB]],OpnameTabel[NL-SfB],OpnameTabel[Kenmerkvraag 5],"",0,1)&amp;""</f>
        <v>Keuringsrapporten</v>
      </c>
      <c r="S549" s="32" t="s">
        <v>77</v>
      </c>
      <c r="T549" s="33" t="str">
        <f>_xlfn.XLOOKUP(Tabel1[[#This Row],[NLSfB]],OpnameTabel[NL-SfB],OpnameTabel[Kenmerkvraag 6],"",0,1)&amp;""</f>
        <v>Logboek aanwezig</v>
      </c>
      <c r="U549" s="32" t="s">
        <v>77</v>
      </c>
      <c r="V549" s="33" t="str">
        <f>_xlfn.XLOOKUP(Tabel1[[#This Row],[NLSfB]],OpnameTabel[NL-SfB],OpnameTabel[Kenmerkvraag 7],"",0,1)&amp;""</f>
        <v>Keuringsdatum [dd-mm-jjjj]</v>
      </c>
      <c r="W549" s="32" t="s">
        <v>77</v>
      </c>
      <c r="X549" s="33" t="str">
        <f>_xlfn.XLOOKUP(Tabel1[[#This Row],[NLSfB]],OpnameTabel[NL-SfB],OpnameTabel[Kenmerkvraag 8],"",0,1)&amp;""</f>
        <v>Type paneel</v>
      </c>
      <c r="Y549" s="32" t="s">
        <v>77</v>
      </c>
      <c r="Z549" s="33" t="str">
        <f>_xlfn.XLOOKUP(Tabel1[[#This Row],[NLSfB]],OpnameTabel[NL-SfB],OpnameTabel[Kenmerkvraag 9],"",0,1)&amp;""</f>
        <v>Signaleringen [stuks]</v>
      </c>
      <c r="AA549" s="32">
        <v>15</v>
      </c>
      <c r="AB549" s="33" t="str">
        <f>_xlfn.XLOOKUP(Tabel1[[#This Row],[NLSfB]],OpnameTabel[NL-SfB],OpnameTabel[Kenmerkvraag 10],"",0,1)&amp;""</f>
        <v/>
      </c>
      <c r="AD549" s="120" t="str">
        <f>_xlfn.XLOOKUP(Tabel1[[#This Row],[NLSfB]],OpnameTabel[NL-SfB],OpnameTabel[PPO1],"",0,1)&amp;""</f>
        <v>BRND100-A1</v>
      </c>
      <c r="AE549" s="112">
        <f>IF((LEN(Tabel1[[#This Row],[PPO code 1]])&lt;1),"",_xlfn.XLOOKUP(Tabel1[[#This Row],[PPO code 1]],Activiteitenoverzicht[PO - code],Activiteitenoverzicht[Jaar- freq],0))</f>
        <v>1</v>
      </c>
      <c r="AF549" s="121"/>
      <c r="AG549" s="122" t="str">
        <f>_xlfn.XLOOKUP(Tabel1[[#This Row],[NLSfB]],OpnameTabel[NL-SfB],OpnameTabel[PPO2],"",0,1)&amp;""</f>
        <v>BRND100-A2</v>
      </c>
      <c r="AH549" s="111">
        <f>IF((LEN(Tabel1[[#This Row],[PPO code 2]])&lt;1),"",_xlfn.XLOOKUP(Tabel1[[#This Row],[PPO code 2]],Activiteitenoverzicht[PO - code],Activiteitenoverzicht[Jaar- freq],0))</f>
        <v>2</v>
      </c>
      <c r="AI549" s="121"/>
      <c r="AJ549" s="122" t="str">
        <f>_xlfn.XLOOKUP(Tabel1[[#This Row],[NLSfB]],OpnameTabel[NL-SfB],OpnameTabel[PPO3],"",0,1)&amp;""</f>
        <v>BRND100-A3</v>
      </c>
      <c r="AK549" s="111">
        <f>IF((LEN(Tabel1[[#This Row],[PPO code 3]])&lt;1),"",_xlfn.XLOOKUP(Tabel1[[#This Row],[PPO code 3]],Activiteitenoverzicht[PO - code],Activiteitenoverzicht[Jaar- freq],0))</f>
        <v>12</v>
      </c>
      <c r="AL549" s="121"/>
      <c r="AM549" s="122" t="str">
        <f>_xlfn.XLOOKUP(Tabel1[[#This Row],[NLSfB]],OpnameTabel[NL-SfB],OpnameTabel[PPO4],"",0,1)&amp;""</f>
        <v/>
      </c>
      <c r="AN549" s="111" t="str">
        <f>IF((LEN(Tabel1[[#This Row],[PPO code 4]])&lt;1),"",_xlfn.XLOOKUP(Tabel1[[#This Row],[PPO code 4]],Activiteitenoverzicht[PO - code],Activiteitenoverzicht[Jaar- freq],0))</f>
        <v/>
      </c>
      <c r="AO549" s="121"/>
      <c r="AP549" s="123">
        <f>IF(ISNUMBER(Tabel1[[#This Row],[Freq 1]]),Tabel1[[#This Row],[Freq 1]]*Tabel1[[#This Row],[Prijs 1]],0)</f>
        <v>0</v>
      </c>
      <c r="AQ549" s="124">
        <f>IF(ISNUMBER(Tabel1[[#This Row],[Freq 2]]),Tabel1[[#This Row],[Freq 2]]*Tabel1[[#This Row],[Prijs 2]],0)</f>
        <v>0</v>
      </c>
      <c r="AR549" s="124">
        <f>IF(ISNUMBER(Tabel1[[#This Row],[Freq 3]]),Tabel1[[#This Row],[Freq 3]]*Tabel1[[#This Row],[Prijs 3]],0)</f>
        <v>0</v>
      </c>
      <c r="AS549" s="124">
        <f>IF(ISNUMBER(Tabel1[[#This Row],[Freq 4]]),Tabel1[[#This Row],[Freq 4]]*Tabel1[[#This Row],[Prijs 4]],0)</f>
        <v>0</v>
      </c>
      <c r="AT549" s="125">
        <f>SUM(Tabel1[[#This Row],[Totaal 1]:[Totaal 4]])</f>
        <v>0</v>
      </c>
    </row>
  </sheetData>
  <sheetProtection sort="0"/>
  <protectedRanges>
    <protectedRange sqref="AF13:AF549 AI13:AI549 AL13:AL549 AO13:AO549" name="Bereik1"/>
  </protectedRanges>
  <mergeCells count="1">
    <mergeCell ref="AL7:AO7"/>
  </mergeCells>
  <phoneticPr fontId="24" type="noConversion"/>
  <conditionalFormatting sqref="Q13:Q549">
    <cfRule type="expression" dxfId="119" priority="33">
      <formula>AND(LEN($P13)&gt;0, ISBLANK($Q13))</formula>
    </cfRule>
  </conditionalFormatting>
  <conditionalFormatting sqref="S13:S549">
    <cfRule type="expression" dxfId="118" priority="34">
      <formula>AND(LEN($R13)&gt;0, ISBLANK($S13))</formula>
    </cfRule>
  </conditionalFormatting>
  <conditionalFormatting sqref="U13:U549">
    <cfRule type="expression" dxfId="117" priority="35">
      <formula>AND(LEN($T13)&gt;0, ISBLANK($U13))</formula>
    </cfRule>
  </conditionalFormatting>
  <conditionalFormatting sqref="W13:W549">
    <cfRule type="expression" dxfId="116" priority="36">
      <formula>AND(LEN($V13)&gt;0, ISBLANK($W13))</formula>
    </cfRule>
  </conditionalFormatting>
  <conditionalFormatting sqref="Y13:Y549">
    <cfRule type="expression" dxfId="115" priority="37">
      <formula>AND(LEN($X13)&gt;0, ISBLANK($Y13))</formula>
    </cfRule>
  </conditionalFormatting>
  <conditionalFormatting sqref="AA13:AA549">
    <cfRule type="expression" dxfId="114" priority="64">
      <formula>AND(LEN($Z13)&gt;0, ISBLANK($AA13))</formula>
    </cfRule>
  </conditionalFormatting>
  <conditionalFormatting sqref="AC13:AC549">
    <cfRule type="expression" dxfId="113" priority="69">
      <formula>AND(LEN($AB13)&gt;0, ISBLANK($AC13))</formula>
    </cfRule>
  </conditionalFormatting>
  <conditionalFormatting sqref="L13:L549">
    <cfRule type="expression" dxfId="112" priority="18">
      <formula>AND(LEN($G13)&gt;0, ISBLANK($L13))</formula>
    </cfRule>
  </conditionalFormatting>
  <conditionalFormatting sqref="M13:M549">
    <cfRule type="expression" dxfId="111" priority="24">
      <formula>AND(LEN($G13)&gt;0, ISBLANK($M13))</formula>
    </cfRule>
  </conditionalFormatting>
  <conditionalFormatting sqref="N13:N549">
    <cfRule type="expression" dxfId="110" priority="4">
      <formula>AND(LEN($G13)&gt;0, ISBLANK($N13))</formula>
    </cfRule>
    <cfRule type="expression" dxfId="109" priority="31">
      <formula>AND(LEN($G13)&gt;0, ISBLANK($N$13))</formula>
    </cfRule>
  </conditionalFormatting>
  <conditionalFormatting sqref="L13:AC549">
    <cfRule type="cellIs" priority="3" operator="equal">
      <formula>"-"</formula>
    </cfRule>
  </conditionalFormatting>
  <conditionalFormatting sqref="O13:O549">
    <cfRule type="expression" dxfId="108" priority="14">
      <formula>AND(LEN($G13)&gt;0, ISBLANK($O13))</formula>
    </cfRule>
    <cfRule type="expression" dxfId="107" priority="32">
      <formula>AND(LEN($G13)&gt;0, ISBLANK($O13))</formula>
    </cfRule>
  </conditionalFormatting>
  <conditionalFormatting sqref="AA542:AA549 Y542:Y549 W542:W549 U542:U549 S542:S549 Q542:Q549">
    <cfRule type="expression" dxfId="106" priority="1">
      <formula>AND(LEN($G542)&gt;0, ISBLANK($O542))</formula>
    </cfRule>
    <cfRule type="expression" dxfId="105" priority="2">
      <formula>AND(LEN($G542)&gt;0, ISBLANK($O542))</formula>
    </cfRule>
  </conditionalFormatting>
  <pageMargins left="0.70866141732283472" right="0.70866141732283472" top="0.74803149606299213" bottom="0.74803149606299213" header="0.31496062992125984" footer="0.31496062992125984"/>
  <pageSetup paperSize="9" scale="26" orientation="landscape" r:id="rId1"/>
  <headerFooter>
    <oddFooter>&amp;C&amp;10&amp;K03+000Pagina &amp;P van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7238-4EF0-4837-9C9C-D9180315702C}">
  <sheetPr>
    <tabColor theme="5"/>
  </sheetPr>
  <dimension ref="A1:O9"/>
  <sheetViews>
    <sheetView view="pageBreakPreview" zoomScale="60" zoomScaleNormal="100" workbookViewId="0">
      <selection activeCell="D13" sqref="D13"/>
    </sheetView>
  </sheetViews>
  <sheetFormatPr defaultColWidth="8.69921875" defaultRowHeight="14.25" x14ac:dyDescent="0.2"/>
  <cols>
    <col min="1" max="1" width="10.796875" style="34" customWidth="1"/>
    <col min="2" max="7" width="8.69921875" style="34"/>
    <col min="8" max="9" width="7.296875" style="34" customWidth="1"/>
    <col min="10" max="16384" width="8.69921875" style="34"/>
  </cols>
  <sheetData>
    <row r="1" spans="1:15" ht="18" x14ac:dyDescent="0.25">
      <c r="A1" s="36" t="s">
        <v>1158</v>
      </c>
    </row>
    <row r="2" spans="1:15" ht="18" x14ac:dyDescent="0.25">
      <c r="A2" s="36"/>
    </row>
    <row r="4" spans="1:15" x14ac:dyDescent="0.2">
      <c r="A4" s="30" t="s">
        <v>15</v>
      </c>
      <c r="B4" s="118" t="s">
        <v>16</v>
      </c>
      <c r="N4" s="30"/>
      <c r="O4" s="118"/>
    </row>
    <row r="5" spans="1:15" x14ac:dyDescent="0.2">
      <c r="A5" s="30" t="s">
        <v>17</v>
      </c>
      <c r="B5" s="118" t="s">
        <v>18</v>
      </c>
      <c r="N5" s="30"/>
      <c r="O5" s="118"/>
    </row>
    <row r="6" spans="1:15" x14ac:dyDescent="0.2">
      <c r="A6" s="30" t="s">
        <v>19</v>
      </c>
      <c r="B6" s="118" t="s">
        <v>1159</v>
      </c>
      <c r="N6" s="30"/>
      <c r="O6" s="118"/>
    </row>
    <row r="7" spans="1:15" x14ac:dyDescent="0.2">
      <c r="A7" s="30" t="s">
        <v>1160</v>
      </c>
      <c r="B7" s="118" t="s">
        <v>1161</v>
      </c>
      <c r="N7" s="30"/>
      <c r="O7" s="118"/>
    </row>
    <row r="8" spans="1:15" x14ac:dyDescent="0.2">
      <c r="N8" s="30"/>
      <c r="O8" s="118"/>
    </row>
    <row r="9" spans="1:15" ht="15" x14ac:dyDescent="0.2">
      <c r="A9" s="35" t="s">
        <v>1162</v>
      </c>
      <c r="N9" s="30"/>
      <c r="O9" s="118"/>
    </row>
  </sheetData>
  <pageMargins left="0.70866141732283472" right="0.70866141732283472" top="0.74803149606299213" bottom="0.74803149606299213" header="0.31496062992125984" footer="0.31496062992125984"/>
  <pageSetup paperSize="9" scale="81" orientation="portrait" r:id="rId1"/>
  <headerFooter>
    <oddFooter>&amp;C&amp;10&amp;K03+000Pagina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3863-7495-4E49-BAE5-851F9321A833}">
  <sheetPr>
    <tabColor theme="5"/>
  </sheetPr>
  <dimension ref="A1:AL195"/>
  <sheetViews>
    <sheetView view="pageBreakPreview" zoomScale="60" zoomScaleNormal="100" workbookViewId="0">
      <selection activeCell="D13" sqref="D13"/>
    </sheetView>
  </sheetViews>
  <sheetFormatPr defaultColWidth="8.69921875" defaultRowHeight="14.25" x14ac:dyDescent="0.2"/>
  <cols>
    <col min="1" max="1" width="8.69921875" style="40"/>
    <col min="2" max="2" width="15.59765625" style="40" customWidth="1"/>
    <col min="3" max="3" width="49.5" style="40" customWidth="1"/>
    <col min="4" max="38" width="8.69921875" style="37"/>
    <col min="39" max="16384" width="8.69921875" style="29"/>
  </cols>
  <sheetData>
    <row r="1" spans="1:38" x14ac:dyDescent="0.2">
      <c r="A1" s="103" t="s">
        <v>1158</v>
      </c>
    </row>
    <row r="2" spans="1:38" ht="15" x14ac:dyDescent="0.2">
      <c r="A2" s="42" t="s">
        <v>1163</v>
      </c>
    </row>
    <row r="3" spans="1:38" s="40" customFormat="1" ht="12.75" x14ac:dyDescent="0.2">
      <c r="A3" s="38" t="s">
        <v>1164</v>
      </c>
      <c r="B3" s="38" t="s">
        <v>1165</v>
      </c>
      <c r="C3" s="38" t="s">
        <v>1166</v>
      </c>
      <c r="D3" s="38" t="s">
        <v>1167</v>
      </c>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row>
    <row r="4" spans="1:38" hidden="1" x14ac:dyDescent="0.2">
      <c r="A4" s="41">
        <f>_xlfn.XLOOKUP(Tabel2[[#This Row],[PPO-code]],Activiteitenoverzicht[PO - code],Activiteitenoverzicht[regel-nr])</f>
        <v>1</v>
      </c>
      <c r="B4" s="77" t="s">
        <v>1168</v>
      </c>
      <c r="C4" s="78" t="str">
        <f>_xlfn.XLOOKUP(Tabel2[[#This Row],[PPO-code]],Activiteitenoverzicht[PO - code],Activiteitenoverzicht[Omschrijving werkzaamheden])</f>
        <v>Toegangscontrole; Toegangscontrole paneel</v>
      </c>
      <c r="D4" s="37">
        <f>_xlfn.XLOOKUP(Tabel2[[#This Row],[PPO-code]],Activiteitenoverzicht[PO - code],Activiteitenoverzicht[aanwezig op assetlijst])</f>
        <v>0</v>
      </c>
    </row>
    <row r="5" spans="1:38" hidden="1" x14ac:dyDescent="0.2">
      <c r="A5" s="41">
        <f>_xlfn.XLOOKUP(Tabel2[[#This Row],[PPO-code]],Activiteitenoverzicht[PO - code],Activiteitenoverzicht[regel-nr])</f>
        <v>23</v>
      </c>
      <c r="B5" s="77" t="s">
        <v>1169</v>
      </c>
      <c r="C5" s="78" t="str">
        <f>_xlfn.XLOOKUP(Tabel2[[#This Row],[PPO-code]],Activiteitenoverzicht[PO - code],Activiteitenoverzicht[Omschrijving werkzaamheden])</f>
        <v>Camerabewaking (CCTV)</v>
      </c>
      <c r="D5" s="37">
        <f>_xlfn.XLOOKUP(Tabel2[[#This Row],[PPO-code]],Activiteitenoverzicht[PO - code],Activiteitenoverzicht[aanwezig op assetlijst])</f>
        <v>0</v>
      </c>
    </row>
    <row r="6" spans="1:38" hidden="1" x14ac:dyDescent="0.2">
      <c r="A6" s="41">
        <f>_xlfn.XLOOKUP(Tabel2[[#This Row],[PPO-code]],Activiteitenoverzicht[PO - code],Activiteitenoverzicht[regel-nr])</f>
        <v>34</v>
      </c>
      <c r="B6" s="77" t="s">
        <v>1170</v>
      </c>
      <c r="C6" s="78" t="str">
        <f>_xlfn.XLOOKUP(Tabel2[[#This Row],[PPO-code]],Activiteitenoverzicht[PO - code],Activiteitenoverzicht[Omschrijving werkzaamheden])</f>
        <v>Camerabewaking (CCTV)</v>
      </c>
      <c r="D6" s="37">
        <f>_xlfn.XLOOKUP(Tabel2[[#This Row],[PPO-code]],Activiteitenoverzicht[PO - code],Activiteitenoverzicht[aanwezig op assetlijst])</f>
        <v>0</v>
      </c>
    </row>
    <row r="7" spans="1:38" x14ac:dyDescent="0.2">
      <c r="A7" s="41">
        <f>_xlfn.XLOOKUP(Tabel2[[#This Row],[PPO-code]],Activiteitenoverzicht[PO - code],Activiteitenoverzicht[regel-nr])</f>
        <v>41</v>
      </c>
      <c r="B7" s="77" t="s">
        <v>1171</v>
      </c>
      <c r="C7" s="78" t="str">
        <f>_xlfn.XLOOKUP(Tabel2[[#This Row],[PPO-code]],Activiteitenoverzicht[PO - code],Activiteitenoverzicht[Omschrijving werkzaamheden])</f>
        <v>Brandslanghaspel</v>
      </c>
      <c r="D7" s="37">
        <f>_xlfn.XLOOKUP(Tabel2[[#This Row],[PPO-code]],Activiteitenoverzicht[PO - code],Activiteitenoverzicht[aanwezig op assetlijst])</f>
        <v>33</v>
      </c>
    </row>
    <row r="8" spans="1:38" x14ac:dyDescent="0.2">
      <c r="A8" s="41">
        <f>_xlfn.XLOOKUP(Tabel2[[#This Row],[PPO-code]],Activiteitenoverzicht[PO - code],Activiteitenoverzicht[regel-nr])</f>
        <v>53</v>
      </c>
      <c r="B8" s="77" t="s">
        <v>1172</v>
      </c>
      <c r="C8" s="78" t="str">
        <f>_xlfn.XLOOKUP(Tabel2[[#This Row],[PPO-code]],Activiteitenoverzicht[PO - code],Activiteitenoverzicht[Omschrijving werkzaamheden])</f>
        <v>Brandslanghaspel</v>
      </c>
      <c r="D8" s="37">
        <f>_xlfn.XLOOKUP(Tabel2[[#This Row],[PPO-code]],Activiteitenoverzicht[PO - code],Activiteitenoverzicht[aanwezig op assetlijst])</f>
        <v>33</v>
      </c>
    </row>
    <row r="9" spans="1:38" hidden="1" x14ac:dyDescent="0.2">
      <c r="A9" s="41">
        <f>_xlfn.XLOOKUP(Tabel2[[#This Row],[PPO-code]],Activiteitenoverzicht[PO - code],Activiteitenoverzicht[regel-nr])</f>
        <v>56</v>
      </c>
      <c r="B9" s="77" t="s">
        <v>1173</v>
      </c>
      <c r="C9" s="78" t="str">
        <f>_xlfn.XLOOKUP(Tabel2[[#This Row],[PPO-code]],Activiteitenoverzicht[PO - code],Activiteitenoverzicht[Omschrijving werkzaamheden])</f>
        <v>Brandpompen</v>
      </c>
      <c r="D9" s="37">
        <f>_xlfn.XLOOKUP(Tabel2[[#This Row],[PPO-code]],Activiteitenoverzicht[PO - code],Activiteitenoverzicht[aanwezig op assetlijst])</f>
        <v>0</v>
      </c>
    </row>
    <row r="10" spans="1:38" x14ac:dyDescent="0.2">
      <c r="A10" s="41">
        <f>_xlfn.XLOOKUP(Tabel2[[#This Row],[PPO-code]],Activiteitenoverzicht[PO - code],Activiteitenoverzicht[regel-nr])</f>
        <v>69</v>
      </c>
      <c r="B10" s="77" t="s">
        <v>1174</v>
      </c>
      <c r="C10" s="78" t="str">
        <f>_xlfn.XLOOKUP(Tabel2[[#This Row],[PPO-code]],Activiteitenoverzicht[PO - code],Activiteitenoverzicht[Omschrijving werkzaamheden])</f>
        <v>Brandblusmiddelen draagbaar inspectie</v>
      </c>
      <c r="D10" s="37">
        <f>_xlfn.XLOOKUP(Tabel2[[#This Row],[PPO-code]],Activiteitenoverzicht[PO - code],Activiteitenoverzicht[aanwezig op assetlijst])</f>
        <v>45</v>
      </c>
    </row>
    <row r="11" spans="1:38" hidden="1" x14ac:dyDescent="0.2">
      <c r="A11" s="41">
        <f>_xlfn.XLOOKUP(Tabel2[[#This Row],[PPO-code]],Activiteitenoverzicht[PO - code],Activiteitenoverzicht[regel-nr])</f>
        <v>74</v>
      </c>
      <c r="B11" s="77" t="s">
        <v>1175</v>
      </c>
      <c r="C11" s="78" t="str">
        <f>_xlfn.XLOOKUP(Tabel2[[#This Row],[PPO-code]],Activiteitenoverzicht[PO - code],Activiteitenoverzicht[Omschrijving werkzaamheden])</f>
        <v>Droge blusleiding</v>
      </c>
      <c r="D11" s="37">
        <f>_xlfn.XLOOKUP(Tabel2[[#This Row],[PPO-code]],Activiteitenoverzicht[PO - code],Activiteitenoverzicht[aanwezig op assetlijst])</f>
        <v>0</v>
      </c>
    </row>
    <row r="12" spans="1:38" hidden="1" x14ac:dyDescent="0.2">
      <c r="A12" s="41">
        <f>_xlfn.XLOOKUP(Tabel2[[#This Row],[PPO-code]],Activiteitenoverzicht[PO - code],Activiteitenoverzicht[regel-nr])</f>
        <v>82</v>
      </c>
      <c r="B12" s="77" t="s">
        <v>1176</v>
      </c>
      <c r="C12" s="78" t="str">
        <f>_xlfn.XLOOKUP(Tabel2[[#This Row],[PPO-code]],Activiteitenoverzicht[PO - code],Activiteitenoverzicht[Omschrijving werkzaamheden])</f>
        <v>Droge blusleiding</v>
      </c>
      <c r="D12" s="37">
        <f>_xlfn.XLOOKUP(Tabel2[[#This Row],[PPO-code]],Activiteitenoverzicht[PO - code],Activiteitenoverzicht[aanwezig op assetlijst])</f>
        <v>0</v>
      </c>
    </row>
    <row r="13" spans="1:38" ht="25.5" x14ac:dyDescent="0.2">
      <c r="A13" s="41">
        <f>_xlfn.XLOOKUP(Tabel2[[#This Row],[PPO-code]],Activiteitenoverzicht[PO - code],Activiteitenoverzicht[regel-nr])</f>
        <v>87</v>
      </c>
      <c r="B13" s="77" t="s">
        <v>1177</v>
      </c>
      <c r="C13" s="78" t="str">
        <f>_xlfn.XLOOKUP(Tabel2[[#This Row],[PPO-code]],Activiteitenoverzicht[PO - code],Activiteitenoverzicht[Omschrijving werkzaamheden])</f>
        <v>Brandmeld-/ontruimingsinstallatie; Ontruimingsinstallatie klasse A (gesproken woord); Ontruimingsinstallatie (geografisch) paneel</v>
      </c>
      <c r="D13" s="37">
        <f>_xlfn.XLOOKUP(Tabel2[[#This Row],[PPO-code]],Activiteitenoverzicht[PO - code],Activiteitenoverzicht[aanwezig op assetlijst])</f>
        <v>8</v>
      </c>
    </row>
    <row r="14" spans="1:38" ht="25.5" x14ac:dyDescent="0.2">
      <c r="A14" s="41">
        <f>_xlfn.XLOOKUP(Tabel2[[#This Row],[PPO-code]],Activiteitenoverzicht[PO - code],Activiteitenoverzicht[regel-nr])</f>
        <v>134</v>
      </c>
      <c r="B14" s="77" t="s">
        <v>1178</v>
      </c>
      <c r="C14" s="78" t="str">
        <f>_xlfn.XLOOKUP(Tabel2[[#This Row],[PPO-code]],Activiteitenoverzicht[PO - code],Activiteitenoverzicht[Omschrijving werkzaamheden])</f>
        <v>Brandmeld-/ontruimingsinstallatie; Ontruimingsinstallatie klasse A (gesproken woord); Ontruimingsinstallatie (geografisch) paneel</v>
      </c>
      <c r="D14" s="37">
        <f>_xlfn.XLOOKUP(Tabel2[[#This Row],[PPO-code]],Activiteitenoverzicht[PO - code],Activiteitenoverzicht[aanwezig op assetlijst])</f>
        <v>8</v>
      </c>
    </row>
    <row r="15" spans="1:38" ht="25.5" x14ac:dyDescent="0.2">
      <c r="A15" s="41">
        <f>_xlfn.XLOOKUP(Tabel2[[#This Row],[PPO-code]],Activiteitenoverzicht[PO - code],Activiteitenoverzicht[regel-nr])</f>
        <v>166</v>
      </c>
      <c r="B15" s="77" t="s">
        <v>1179</v>
      </c>
      <c r="C15" s="78" t="str">
        <f>_xlfn.XLOOKUP(Tabel2[[#This Row],[PPO-code]],Activiteitenoverzicht[PO - code],Activiteitenoverzicht[Omschrijving werkzaamheden])</f>
        <v>Brandmeld-/ontruimingsinstallatie; Ontruimingsinstallatie klasse A (gesproken woord); Ontruimingsinstallatie (geografisch) paneel</v>
      </c>
      <c r="D15" s="37">
        <f>_xlfn.XLOOKUP(Tabel2[[#This Row],[PPO-code]],Activiteitenoverzicht[PO - code],Activiteitenoverzicht[aanwezig op assetlijst])</f>
        <v>8</v>
      </c>
    </row>
    <row r="16" spans="1:38" hidden="1" x14ac:dyDescent="0.2">
      <c r="A16" s="41">
        <f>_xlfn.XLOOKUP(Tabel2[[#This Row],[PPO-code]],Activiteitenoverzicht[PO - code],Activiteitenoverzicht[regel-nr])</f>
        <v>181</v>
      </c>
      <c r="B16" s="77" t="s">
        <v>1180</v>
      </c>
      <c r="C16" s="78" t="str">
        <f>_xlfn.XLOOKUP(Tabel2[[#This Row],[PPO-code]],Activiteitenoverzicht[PO - code],Activiteitenoverzicht[Omschrijving werkzaamheden])</f>
        <v>Sprinkler installatie</v>
      </c>
      <c r="D16" s="37">
        <f>_xlfn.XLOOKUP(Tabel2[[#This Row],[PPO-code]],Activiteitenoverzicht[PO - code],Activiteitenoverzicht[aanwezig op assetlijst])</f>
        <v>0</v>
      </c>
    </row>
    <row r="17" spans="1:4" hidden="1" x14ac:dyDescent="0.2">
      <c r="A17" s="41">
        <f>_xlfn.XLOOKUP(Tabel2[[#This Row],[PPO-code]],Activiteitenoverzicht[PO - code],Activiteitenoverzicht[regel-nr])</f>
        <v>249</v>
      </c>
      <c r="B17" s="77" t="s">
        <v>1181</v>
      </c>
      <c r="C17" s="78" t="str">
        <f>_xlfn.XLOOKUP(Tabel2[[#This Row],[PPO-code]],Activiteitenoverzicht[PO - code],Activiteitenoverzicht[Omschrijving werkzaamheden])</f>
        <v>Brandmeldinstallatie aerosolen</v>
      </c>
      <c r="D17" s="37">
        <f>_xlfn.XLOOKUP(Tabel2[[#This Row],[PPO-code]],Activiteitenoverzicht[PO - code],Activiteitenoverzicht[aanwezig op assetlijst])</f>
        <v>0</v>
      </c>
    </row>
    <row r="18" spans="1:4" hidden="1" x14ac:dyDescent="0.2">
      <c r="A18" s="41">
        <f>_xlfn.XLOOKUP(Tabel2[[#This Row],[PPO-code]],Activiteitenoverzicht[PO - code],Activiteitenoverzicht[regel-nr])</f>
        <v>252</v>
      </c>
      <c r="B18" s="77" t="s">
        <v>1182</v>
      </c>
      <c r="C18" s="78" t="str">
        <f>_xlfn.XLOOKUP(Tabel2[[#This Row],[PPO-code]],Activiteitenoverzicht[PO - code],Activiteitenoverzicht[Omschrijving werkzaamheden])</f>
        <v>Brandmeldinstallatie aerosolen</v>
      </c>
      <c r="D18" s="37">
        <f>_xlfn.XLOOKUP(Tabel2[[#This Row],[PPO-code]],Activiteitenoverzicht[PO - code],Activiteitenoverzicht[aanwezig op assetlijst])</f>
        <v>0</v>
      </c>
    </row>
    <row r="19" spans="1:4" hidden="1" x14ac:dyDescent="0.2">
      <c r="A19" s="41">
        <f>_xlfn.XLOOKUP(Tabel2[[#This Row],[PPO-code]],Activiteitenoverzicht[PO - code],Activiteitenoverzicht[regel-nr])</f>
        <v>255</v>
      </c>
      <c r="B19" s="77" t="s">
        <v>1183</v>
      </c>
      <c r="C19" s="78" t="str">
        <f>_xlfn.XLOOKUP(Tabel2[[#This Row],[PPO-code]],Activiteitenoverzicht[PO - code],Activiteitenoverzicht[Omschrijving werkzaamheden])</f>
        <v>Brandmeldinstallatie aerosolen</v>
      </c>
      <c r="D19" s="37">
        <f>_xlfn.XLOOKUP(Tabel2[[#This Row],[PPO-code]],Activiteitenoverzicht[PO - code],Activiteitenoverzicht[aanwezig op assetlijst])</f>
        <v>0</v>
      </c>
    </row>
    <row r="20" spans="1:4" hidden="1" x14ac:dyDescent="0.2">
      <c r="A20" s="41">
        <f>_xlfn.XLOOKUP(Tabel2[[#This Row],[PPO-code]],Activiteitenoverzicht[PO - code],Activiteitenoverzicht[regel-nr])</f>
        <v>258</v>
      </c>
      <c r="B20" s="77" t="s">
        <v>1184</v>
      </c>
      <c r="C20" s="78" t="str">
        <f>_xlfn.XLOOKUP(Tabel2[[#This Row],[PPO-code]],Activiteitenoverzicht[PO - code],Activiteitenoverzicht[Omschrijving werkzaamheden])</f>
        <v>Brandmeldinstallatie aerosolen</v>
      </c>
      <c r="D20" s="37">
        <f>_xlfn.XLOOKUP(Tabel2[[#This Row],[PPO-code]],Activiteitenoverzicht[PO - code],Activiteitenoverzicht[aanwezig op assetlijst])</f>
        <v>0</v>
      </c>
    </row>
    <row r="21" spans="1:4" hidden="1" x14ac:dyDescent="0.2">
      <c r="A21" s="41">
        <f>_xlfn.XLOOKUP(Tabel2[[#This Row],[PPO-code]],Activiteitenoverzicht[PO - code],Activiteitenoverzicht[regel-nr])</f>
        <v>283</v>
      </c>
      <c r="B21" s="77" t="s">
        <v>1185</v>
      </c>
      <c r="C21" s="78" t="str">
        <f>_xlfn.XLOOKUP(Tabel2[[#This Row],[PPO-code]],Activiteitenoverzicht[PO - code],Activiteitenoverzicht[Omschrijving werkzaamheden])</f>
        <v>Brandwerend doorvoeringen</v>
      </c>
      <c r="D21" s="37">
        <f>_xlfn.XLOOKUP(Tabel2[[#This Row],[PPO-code]],Activiteitenoverzicht[PO - code],Activiteitenoverzicht[aanwezig op assetlijst])</f>
        <v>0</v>
      </c>
    </row>
    <row r="22" spans="1:4" x14ac:dyDescent="0.2">
      <c r="A22" s="41">
        <f>_xlfn.XLOOKUP(Tabel2[[#This Row],[PPO-code]],Activiteitenoverzicht[PO - code],Activiteitenoverzicht[regel-nr])</f>
        <v>290</v>
      </c>
      <c r="B22" s="77" t="s">
        <v>1186</v>
      </c>
      <c r="C22" s="78" t="str">
        <f>_xlfn.XLOOKUP(Tabel2[[#This Row],[PPO-code]],Activiteitenoverzicht[PO - code],Activiteitenoverzicht[Omschrijving werkzaamheden])</f>
        <v>Brand-/rookscherm, brandventilatie, branddeur, brandluik</v>
      </c>
      <c r="D22" s="37">
        <f>_xlfn.XLOOKUP(Tabel2[[#This Row],[PPO-code]],Activiteitenoverzicht[PO - code],Activiteitenoverzicht[aanwezig op assetlijst])</f>
        <v>1</v>
      </c>
    </row>
    <row r="23" spans="1:4" hidden="1" x14ac:dyDescent="0.2">
      <c r="A23" s="41">
        <f>_xlfn.XLOOKUP(Tabel2[[#This Row],[PPO-code]],Activiteitenoverzicht[PO - code],Activiteitenoverzicht[regel-nr])</f>
        <v>300</v>
      </c>
      <c r="B23" s="77" t="s">
        <v>1187</v>
      </c>
      <c r="C23" s="78" t="str">
        <f>_xlfn.XLOOKUP(Tabel2[[#This Row],[PPO-code]],Activiteitenoverzicht[PO - code],Activiteitenoverzicht[Omschrijving werkzaamheden])</f>
        <v>Deurbelinstallatie</v>
      </c>
      <c r="D23" s="37">
        <f>_xlfn.XLOOKUP(Tabel2[[#This Row],[PPO-code]],Activiteitenoverzicht[PO - code],Activiteitenoverzicht[aanwezig op assetlijst])</f>
        <v>0</v>
      </c>
    </row>
    <row r="24" spans="1:4" x14ac:dyDescent="0.2">
      <c r="A24" s="41">
        <f>_xlfn.XLOOKUP(Tabel2[[#This Row],[PPO-code]],Activiteitenoverzicht[PO - code],Activiteitenoverzicht[regel-nr])</f>
        <v>309</v>
      </c>
      <c r="B24" s="77" t="s">
        <v>1188</v>
      </c>
      <c r="C24" s="78" t="str">
        <f>_xlfn.XLOOKUP(Tabel2[[#This Row],[PPO-code]],Activiteitenoverzicht[PO - code],Activiteitenoverzicht[Omschrijving werkzaamheden])</f>
        <v>Bliksemafleiding installatie conform NEN1014</v>
      </c>
      <c r="D24" s="37">
        <f>_xlfn.XLOOKUP(Tabel2[[#This Row],[PPO-code]],Activiteitenoverzicht[PO - code],Activiteitenoverzicht[aanwezig op assetlijst])</f>
        <v>1</v>
      </c>
    </row>
    <row r="25" spans="1:4" x14ac:dyDescent="0.2">
      <c r="A25" s="41">
        <f>_xlfn.XLOOKUP(Tabel2[[#This Row],[PPO-code]],Activiteitenoverzicht[PO - code],Activiteitenoverzicht[regel-nr])</f>
        <v>326</v>
      </c>
      <c r="B25" s="77" t="s">
        <v>1189</v>
      </c>
      <c r="C25" s="78" t="str">
        <f>_xlfn.XLOOKUP(Tabel2[[#This Row],[PPO-code]],Activiteitenoverzicht[PO - code],Activiteitenoverzicht[Omschrijving werkzaamheden])</f>
        <v>Bliksemafleiding installatie</v>
      </c>
      <c r="D25" s="37">
        <f>_xlfn.XLOOKUP(Tabel2[[#This Row],[PPO-code]],Activiteitenoverzicht[PO - code],Activiteitenoverzicht[aanwezig op assetlijst])</f>
        <v>1</v>
      </c>
    </row>
    <row r="26" spans="1:4" ht="51" x14ac:dyDescent="0.2">
      <c r="A26" s="41">
        <f>_xlfn.XLOOKUP(Tabel2[[#This Row],[PPO-code]],Activiteitenoverzicht[PO - code],Activiteitenoverzicht[regel-nr])</f>
        <v>329</v>
      </c>
      <c r="B26" s="77" t="s">
        <v>1190</v>
      </c>
      <c r="C26" s="78" t="str">
        <f>_xlfn.XLOOKUP(Tabel2[[#This Row],[PPO-code]],Activiteitenoverzicht[PO - code],Activiteitenoverzicht[Omschrijving werkzaamheden])</f>
        <v>Centraal elektrotechnische voorzieningen; Centrale Aarding, aardingsvoorzieningen; Hoofdverdeelinrichting (groepenkast); Laagspanning E installatie tot 600V; Onderverdeelinrichtingen (groepenkast)</v>
      </c>
      <c r="D26" s="37">
        <f>_xlfn.XLOOKUP(Tabel2[[#This Row],[PPO-code]],Activiteitenoverzicht[PO - code],Activiteitenoverzicht[aanwezig op assetlijst])</f>
        <v>97</v>
      </c>
    </row>
    <row r="27" spans="1:4" hidden="1" x14ac:dyDescent="0.2">
      <c r="A27" s="41">
        <f>_xlfn.XLOOKUP(Tabel2[[#This Row],[PPO-code]],Activiteitenoverzicht[PO - code],Activiteitenoverzicht[regel-nr])</f>
        <v>346</v>
      </c>
      <c r="B27" s="77" t="s">
        <v>1191</v>
      </c>
      <c r="C27" s="78" t="str">
        <f>_xlfn.XLOOKUP(Tabel2[[#This Row],[PPO-code]],Activiteitenoverzicht[PO - code],Activiteitenoverzicht[Omschrijving werkzaamheden])</f>
        <v>Overspanningsbeveiliging</v>
      </c>
      <c r="D27" s="37">
        <f>_xlfn.XLOOKUP(Tabel2[[#This Row],[PPO-code]],Activiteitenoverzicht[PO - code],Activiteitenoverzicht[aanwezig op assetlijst])</f>
        <v>0</v>
      </c>
    </row>
    <row r="28" spans="1:4" x14ac:dyDescent="0.2">
      <c r="A28" s="41">
        <f>_xlfn.XLOOKUP(Tabel2[[#This Row],[PPO-code]],Activiteitenoverzicht[PO - code],Activiteitenoverzicht[regel-nr])</f>
        <v>353</v>
      </c>
      <c r="B28" s="77" t="s">
        <v>1192</v>
      </c>
      <c r="C28" s="78" t="str">
        <f>_xlfn.XLOOKUP(Tabel2[[#This Row],[PPO-code]],Activiteitenoverzicht[PO - code],Activiteitenoverzicht[Omschrijving werkzaamheden])</f>
        <v>Thermografie Hoofd-/Onderverdeelinrichting (groepenkast)</v>
      </c>
      <c r="D28" s="37">
        <f>_xlfn.XLOOKUP(Tabel2[[#This Row],[PPO-code]],Activiteitenoverzicht[PO - code],Activiteitenoverzicht[aanwezig op assetlijst])</f>
        <v>97</v>
      </c>
    </row>
    <row r="29" spans="1:4" x14ac:dyDescent="0.2">
      <c r="A29" s="41">
        <f>_xlfn.XLOOKUP(Tabel2[[#This Row],[PPO-code]],Activiteitenoverzicht[PO - code],Activiteitenoverzicht[regel-nr])</f>
        <v>358</v>
      </c>
      <c r="B29" s="77" t="s">
        <v>1193</v>
      </c>
      <c r="C29" s="78" t="str">
        <f>_xlfn.XLOOKUP(Tabel2[[#This Row],[PPO-code]],Activiteitenoverzicht[PO - code],Activiteitenoverzicht[Omschrijving werkzaamheden])</f>
        <v>Aardlekschakelaar in groepenkast</v>
      </c>
      <c r="D29" s="37">
        <f>_xlfn.XLOOKUP(Tabel2[[#This Row],[PPO-code]],Activiteitenoverzicht[PO - code],Activiteitenoverzicht[aanwezig op assetlijst])</f>
        <v>97</v>
      </c>
    </row>
    <row r="30" spans="1:4" x14ac:dyDescent="0.2">
      <c r="A30" s="41">
        <f>_xlfn.XLOOKUP(Tabel2[[#This Row],[PPO-code]],Activiteitenoverzicht[PO - code],Activiteitenoverzicht[regel-nr])</f>
        <v>361</v>
      </c>
      <c r="B30" s="77" t="s">
        <v>1194</v>
      </c>
      <c r="C30" s="78" t="str">
        <f>_xlfn.XLOOKUP(Tabel2[[#This Row],[PPO-code]],Activiteitenoverzicht[PO - code],Activiteitenoverzicht[Omschrijving werkzaamheden])</f>
        <v>Zonnepaneleninstallatie, PV-Cellen</v>
      </c>
      <c r="D30" s="37">
        <f>_xlfn.XLOOKUP(Tabel2[[#This Row],[PPO-code]],Activiteitenoverzicht[PO - code],Activiteitenoverzicht[aanwezig op assetlijst])</f>
        <v>6</v>
      </c>
    </row>
    <row r="31" spans="1:4" hidden="1" x14ac:dyDescent="0.2">
      <c r="A31" s="41">
        <f>_xlfn.XLOOKUP(Tabel2[[#This Row],[PPO-code]],Activiteitenoverzicht[PO - code],Activiteitenoverzicht[regel-nr])</f>
        <v>371</v>
      </c>
      <c r="B31" s="77" t="s">
        <v>1195</v>
      </c>
      <c r="C31" s="78" t="str">
        <f>_xlfn.XLOOKUP(Tabel2[[#This Row],[PPO-code]],Activiteitenoverzicht[PO - code],Activiteitenoverzicht[Omschrijving werkzaamheden])</f>
        <v>Frequentieregelaar (voor pompen en ventilatoren)</v>
      </c>
      <c r="D31" s="37">
        <f>_xlfn.XLOOKUP(Tabel2[[#This Row],[PPO-code]],Activiteitenoverzicht[PO - code],Activiteitenoverzicht[aanwezig op assetlijst])</f>
        <v>0</v>
      </c>
    </row>
    <row r="32" spans="1:4" hidden="1" x14ac:dyDescent="0.2">
      <c r="A32" s="41">
        <f>_xlfn.XLOOKUP(Tabel2[[#This Row],[PPO-code]],Activiteitenoverzicht[PO - code],Activiteitenoverzicht[regel-nr])</f>
        <v>380</v>
      </c>
      <c r="B32" s="77" t="s">
        <v>1196</v>
      </c>
      <c r="C32" s="78" t="str">
        <f>_xlfn.XLOOKUP(Tabel2[[#This Row],[PPO-code]],Activiteitenoverzicht[PO - code],Activiteitenoverzicht[Omschrijving werkzaamheden])</f>
        <v>Automatische Externe Defribillator (AED)</v>
      </c>
      <c r="D32" s="37">
        <f>_xlfn.XLOOKUP(Tabel2[[#This Row],[PPO-code]],Activiteitenoverzicht[PO - code],Activiteitenoverzicht[aanwezig op assetlijst])</f>
        <v>0</v>
      </c>
    </row>
    <row r="33" spans="1:4" hidden="1" x14ac:dyDescent="0.2">
      <c r="A33" s="41">
        <f>_xlfn.XLOOKUP(Tabel2[[#This Row],[PPO-code]],Activiteitenoverzicht[PO - code],Activiteitenoverzicht[regel-nr])</f>
        <v>386</v>
      </c>
      <c r="B33" s="77" t="s">
        <v>1197</v>
      </c>
      <c r="C33" s="78" t="str">
        <f>_xlfn.XLOOKUP(Tabel2[[#This Row],[PPO-code]],Activiteitenoverzicht[PO - code],Activiteitenoverzicht[Omschrijving werkzaamheden])</f>
        <v>Automatische Externe Defribillator (AED)</v>
      </c>
      <c r="D33" s="37">
        <f>_xlfn.XLOOKUP(Tabel2[[#This Row],[PPO-code]],Activiteitenoverzicht[PO - code],Activiteitenoverzicht[aanwezig op assetlijst])</f>
        <v>0</v>
      </c>
    </row>
    <row r="34" spans="1:4" hidden="1" x14ac:dyDescent="0.2">
      <c r="A34" s="41">
        <f>_xlfn.XLOOKUP(Tabel2[[#This Row],[PPO-code]],Activiteitenoverzicht[PO - code],Activiteitenoverzicht[regel-nr])</f>
        <v>389</v>
      </c>
      <c r="B34" s="77" t="s">
        <v>1198</v>
      </c>
      <c r="C34" s="78" t="str">
        <f>_xlfn.XLOOKUP(Tabel2[[#This Row],[PPO-code]],Activiteitenoverzicht[PO - code],Activiteitenoverzicht[Omschrijving werkzaamheden])</f>
        <v>Laadinrichting Elektrische Voertuigen</v>
      </c>
      <c r="D34" s="37">
        <f>_xlfn.XLOOKUP(Tabel2[[#This Row],[PPO-code]],Activiteitenoverzicht[PO - code],Activiteitenoverzicht[aanwezig op assetlijst])</f>
        <v>0</v>
      </c>
    </row>
    <row r="35" spans="1:4" ht="25.5" hidden="1" x14ac:dyDescent="0.2">
      <c r="A35" s="41">
        <f>_xlfn.XLOOKUP(Tabel2[[#This Row],[PPO-code]],Activiteitenoverzicht[PO - code],Activiteitenoverzicht[regel-nr])</f>
        <v>2281</v>
      </c>
      <c r="B35" s="77" t="s">
        <v>1199</v>
      </c>
      <c r="C35" s="78" t="str">
        <f>_xlfn.XLOOKUP(Tabel2[[#This Row],[PPO-code]],Activiteitenoverzicht[PO - code],Activiteitenoverzicht[Omschrijving werkzaamheden])</f>
        <v>Spanningsregelaar/Optimizer; Optivolt V-liner; Powerquality (beperking harmonische vervuiling)</v>
      </c>
      <c r="D35" s="37">
        <f>_xlfn.XLOOKUP(Tabel2[[#This Row],[PPO-code]],Activiteitenoverzicht[PO - code],Activiteitenoverzicht[aanwezig op assetlijst])</f>
        <v>0</v>
      </c>
    </row>
    <row r="36" spans="1:4" x14ac:dyDescent="0.2">
      <c r="A36" s="41">
        <f>_xlfn.XLOOKUP(Tabel2[[#This Row],[PPO-code]],Activiteitenoverzicht[PO - code],Activiteitenoverzicht[regel-nr])</f>
        <v>396</v>
      </c>
      <c r="B36" s="77" t="s">
        <v>1200</v>
      </c>
      <c r="C36" s="78" t="str">
        <f>_xlfn.XLOOKUP(Tabel2[[#This Row],[PPO-code]],Activiteitenoverzicht[PO - code],Activiteitenoverzicht[Omschrijving werkzaamheden])</f>
        <v>Gasinstallatie, -leidingnet</v>
      </c>
      <c r="D36" s="37">
        <f>_xlfn.XLOOKUP(Tabel2[[#This Row],[PPO-code]],Activiteitenoverzicht[PO - code],Activiteitenoverzicht[aanwezig op assetlijst])</f>
        <v>9</v>
      </c>
    </row>
    <row r="37" spans="1:4" x14ac:dyDescent="0.2">
      <c r="A37" s="41">
        <f>_xlfn.XLOOKUP(Tabel2[[#This Row],[PPO-code]],Activiteitenoverzicht[PO - code],Activiteitenoverzicht[regel-nr])</f>
        <v>403</v>
      </c>
      <c r="B37" s="77" t="s">
        <v>1201</v>
      </c>
      <c r="C37" s="78" t="str">
        <f>_xlfn.XLOOKUP(Tabel2[[#This Row],[PPO-code]],Activiteitenoverzicht[PO - code],Activiteitenoverzicht[Omschrijving werkzaamheden])</f>
        <v>Gasinstallatie, -leidingnet</v>
      </c>
      <c r="D37" s="37">
        <f>_xlfn.XLOOKUP(Tabel2[[#This Row],[PPO-code]],Activiteitenoverzicht[PO - code],Activiteitenoverzicht[aanwezig op assetlijst])</f>
        <v>9</v>
      </c>
    </row>
    <row r="38" spans="1:4" x14ac:dyDescent="0.2">
      <c r="A38" s="41">
        <f>_xlfn.XLOOKUP(Tabel2[[#This Row],[PPO-code]],Activiteitenoverzicht[PO - code],Activiteitenoverzicht[regel-nr])</f>
        <v>406</v>
      </c>
      <c r="B38" s="77" t="s">
        <v>1202</v>
      </c>
      <c r="C38" s="78" t="str">
        <f>_xlfn.XLOOKUP(Tabel2[[#This Row],[PPO-code]],Activiteitenoverzicht[PO - code],Activiteitenoverzicht[Omschrijving werkzaamheden])</f>
        <v>Centraal gestuurde zonwering; Besturing/bediening zonwering</v>
      </c>
      <c r="D38" s="37">
        <f>_xlfn.XLOOKUP(Tabel2[[#This Row],[PPO-code]],Activiteitenoverzicht[PO - code],Activiteitenoverzicht[aanwezig op assetlijst])</f>
        <v>8</v>
      </c>
    </row>
    <row r="39" spans="1:4" x14ac:dyDescent="0.2">
      <c r="A39" s="41">
        <f>_xlfn.XLOOKUP(Tabel2[[#This Row],[PPO-code]],Activiteitenoverzicht[PO - code],Activiteitenoverzicht[regel-nr])</f>
        <v>417</v>
      </c>
      <c r="B39" s="77" t="s">
        <v>1203</v>
      </c>
      <c r="C39" s="78" t="str">
        <f>_xlfn.XLOOKUP(Tabel2[[#This Row],[PPO-code]],Activiteitenoverzicht[PO - code],Activiteitenoverzicht[Omschrijving werkzaamheden])</f>
        <v>Rolluik</v>
      </c>
      <c r="D39" s="37">
        <f>_xlfn.XLOOKUP(Tabel2[[#This Row],[PPO-code]],Activiteitenoverzicht[PO - code],Activiteitenoverzicht[aanwezig op assetlijst])</f>
        <v>1</v>
      </c>
    </row>
    <row r="40" spans="1:4" x14ac:dyDescent="0.2">
      <c r="A40" s="41">
        <f>_xlfn.XLOOKUP(Tabel2[[#This Row],[PPO-code]],Activiteitenoverzicht[PO - code],Activiteitenoverzicht[regel-nr])</f>
        <v>430</v>
      </c>
      <c r="B40" s="77" t="s">
        <v>1204</v>
      </c>
      <c r="C40" s="78" t="str">
        <f>_xlfn.XLOOKUP(Tabel2[[#This Row],[PPO-code]],Activiteitenoverzicht[PO - code],Activiteitenoverzicht[Omschrijving werkzaamheden])</f>
        <v>Zonwering (mechanisch deel en scherm)</v>
      </c>
      <c r="D40" s="37">
        <f>_xlfn.XLOOKUP(Tabel2[[#This Row],[PPO-code]],Activiteitenoverzicht[PO - code],Activiteitenoverzicht[aanwezig op assetlijst])</f>
        <v>8</v>
      </c>
    </row>
    <row r="41" spans="1:4" hidden="1" x14ac:dyDescent="0.2">
      <c r="A41" s="41">
        <f>_xlfn.XLOOKUP(Tabel2[[#This Row],[PPO-code]],Activiteitenoverzicht[PO - code],Activiteitenoverzicht[regel-nr])</f>
        <v>443</v>
      </c>
      <c r="B41" s="77" t="s">
        <v>1205</v>
      </c>
      <c r="C41" s="78" t="str">
        <f>_xlfn.XLOOKUP(Tabel2[[#This Row],[PPO-code]],Activiteitenoverzicht[PO - code],Activiteitenoverzicht[Omschrijving werkzaamheden])</f>
        <v>Takel, hijsinrichting</v>
      </c>
      <c r="D41" s="37">
        <f>_xlfn.XLOOKUP(Tabel2[[#This Row],[PPO-code]],Activiteitenoverzicht[PO - code],Activiteitenoverzicht[aanwezig op assetlijst])</f>
        <v>0</v>
      </c>
    </row>
    <row r="42" spans="1:4" hidden="1" x14ac:dyDescent="0.2">
      <c r="A42" s="41">
        <f>_xlfn.XLOOKUP(Tabel2[[#This Row],[PPO-code]],Activiteitenoverzicht[PO - code],Activiteitenoverzicht[regel-nr])</f>
        <v>458</v>
      </c>
      <c r="B42" s="77" t="s">
        <v>1206</v>
      </c>
      <c r="C42" s="78" t="str">
        <f>_xlfn.XLOOKUP(Tabel2[[#This Row],[PPO-code]],Activiteitenoverzicht[PO - code],Activiteitenoverzicht[Omschrijving werkzaamheden])</f>
        <v>Hefplateau goederenheffer</v>
      </c>
      <c r="D42" s="37">
        <f>_xlfn.XLOOKUP(Tabel2[[#This Row],[PPO-code]],Activiteitenoverzicht[PO - code],Activiteitenoverzicht[aanwezig op assetlijst])</f>
        <v>0</v>
      </c>
    </row>
    <row r="43" spans="1:4" hidden="1" x14ac:dyDescent="0.2">
      <c r="A43" s="41">
        <f>_xlfn.XLOOKUP(Tabel2[[#This Row],[PPO-code]],Activiteitenoverzicht[PO - code],Activiteitenoverzicht[regel-nr])</f>
        <v>461</v>
      </c>
      <c r="B43" s="77" t="s">
        <v>1207</v>
      </c>
      <c r="C43" s="78" t="str">
        <f>_xlfn.XLOOKUP(Tabel2[[#This Row],[PPO-code]],Activiteitenoverzicht[PO - code],Activiteitenoverzicht[Omschrijving werkzaamheden])</f>
        <v>Gevelladder; Dakwage, zie ook glazenwasinstallatie</v>
      </c>
      <c r="D43" s="37">
        <f>_xlfn.XLOOKUP(Tabel2[[#This Row],[PPO-code]],Activiteitenoverzicht[PO - code],Activiteitenoverzicht[aanwezig op assetlijst])</f>
        <v>0</v>
      </c>
    </row>
    <row r="44" spans="1:4" hidden="1" x14ac:dyDescent="0.2">
      <c r="A44" s="41">
        <f>_xlfn.XLOOKUP(Tabel2[[#This Row],[PPO-code]],Activiteitenoverzicht[PO - code],Activiteitenoverzicht[regel-nr])</f>
        <v>485</v>
      </c>
      <c r="B44" s="77" t="s">
        <v>1208</v>
      </c>
      <c r="C44" s="78" t="str">
        <f>_xlfn.XLOOKUP(Tabel2[[#This Row],[PPO-code]],Activiteitenoverzicht[PO - code],Activiteitenoverzicht[Omschrijving werkzaamheden])</f>
        <v>Gevelladder; Dakwage, zie ook glazenwasinstallatie</v>
      </c>
      <c r="D44" s="37">
        <f>_xlfn.XLOOKUP(Tabel2[[#This Row],[PPO-code]],Activiteitenoverzicht[PO - code],Activiteitenoverzicht[aanwezig op assetlijst])</f>
        <v>0</v>
      </c>
    </row>
    <row r="45" spans="1:4" hidden="1" x14ac:dyDescent="0.2">
      <c r="A45" s="41">
        <f>_xlfn.XLOOKUP(Tabel2[[#This Row],[PPO-code]],Activiteitenoverzicht[PO - code],Activiteitenoverzicht[regel-nr])</f>
        <v>488</v>
      </c>
      <c r="B45" s="77" t="s">
        <v>1209</v>
      </c>
      <c r="C45" s="78" t="str">
        <f>_xlfn.XLOOKUP(Tabel2[[#This Row],[PPO-code]],Activiteitenoverzicht[PO - code],Activiteitenoverzicht[Omschrijving werkzaamheden])</f>
        <v>Grootkeuken apparatuur</v>
      </c>
      <c r="D45" s="37">
        <f>_xlfn.XLOOKUP(Tabel2[[#This Row],[PPO-code]],Activiteitenoverzicht[PO - code],Activiteitenoverzicht[aanwezig op assetlijst])</f>
        <v>0</v>
      </c>
    </row>
    <row r="46" spans="1:4" hidden="1" x14ac:dyDescent="0.2">
      <c r="A46" s="41">
        <f>_xlfn.XLOOKUP(Tabel2[[#This Row],[PPO-code]],Activiteitenoverzicht[PO - code],Activiteitenoverzicht[regel-nr])</f>
        <v>638</v>
      </c>
      <c r="B46" s="77" t="s">
        <v>1210</v>
      </c>
      <c r="C46" s="78" t="str">
        <f>_xlfn.XLOOKUP(Tabel2[[#This Row],[PPO-code]],Activiteitenoverzicht[PO - code],Activiteitenoverzicht[Omschrijving werkzaamheden])</f>
        <v>Industrieoven/Steamer; Koeler (water)</v>
      </c>
      <c r="D46" s="37">
        <f>_xlfn.XLOOKUP(Tabel2[[#This Row],[PPO-code]],Activiteitenoverzicht[PO - code],Activiteitenoverzicht[aanwezig op assetlijst])</f>
        <v>0</v>
      </c>
    </row>
    <row r="47" spans="1:4" hidden="1" x14ac:dyDescent="0.2">
      <c r="A47" s="41">
        <f>_xlfn.XLOOKUP(Tabel2[[#This Row],[PPO-code]],Activiteitenoverzicht[PO - code],Activiteitenoverzicht[regel-nr])</f>
        <v>645</v>
      </c>
      <c r="B47" s="77" t="s">
        <v>1211</v>
      </c>
      <c r="C47" s="78" t="str">
        <f>_xlfn.XLOOKUP(Tabel2[[#This Row],[PPO-code]],Activiteitenoverzicht[PO - code],Activiteitenoverzicht[Omschrijving werkzaamheden])</f>
        <v>Koelcel (keuken)</v>
      </c>
      <c r="D47" s="37">
        <f>_xlfn.XLOOKUP(Tabel2[[#This Row],[PPO-code]],Activiteitenoverzicht[PO - code],Activiteitenoverzicht[aanwezig op assetlijst])</f>
        <v>0</v>
      </c>
    </row>
    <row r="48" spans="1:4" hidden="1" x14ac:dyDescent="0.2">
      <c r="A48" s="41">
        <f>_xlfn.XLOOKUP(Tabel2[[#This Row],[PPO-code]],Activiteitenoverzicht[PO - code],Activiteitenoverzicht[regel-nr])</f>
        <v>661</v>
      </c>
      <c r="B48" s="77" t="s">
        <v>1212</v>
      </c>
      <c r="C48" s="78" t="str">
        <f>_xlfn.XLOOKUP(Tabel2[[#This Row],[PPO-code]],Activiteitenoverzicht[PO - code],Activiteitenoverzicht[Omschrijving werkzaamheden])</f>
        <v>Vriescel (keuken)</v>
      </c>
      <c r="D48" s="37">
        <f>_xlfn.XLOOKUP(Tabel2[[#This Row],[PPO-code]],Activiteitenoverzicht[PO - code],Activiteitenoverzicht[aanwezig op assetlijst])</f>
        <v>0</v>
      </c>
    </row>
    <row r="49" spans="1:4" hidden="1" x14ac:dyDescent="0.2">
      <c r="A49" s="41">
        <f>_xlfn.XLOOKUP(Tabel2[[#This Row],[PPO-code]],Activiteitenoverzicht[PO - code],Activiteitenoverzicht[regel-nr])</f>
        <v>677</v>
      </c>
      <c r="B49" s="77" t="s">
        <v>1213</v>
      </c>
      <c r="C49" s="78" t="str">
        <f>_xlfn.XLOOKUP(Tabel2[[#This Row],[PPO-code]],Activiteitenoverzicht[PO - code],Activiteitenoverzicht[Omschrijving werkzaamheden])</f>
        <v>Au bain-marie; Staande mixer</v>
      </c>
      <c r="D49" s="37">
        <f>_xlfn.XLOOKUP(Tabel2[[#This Row],[PPO-code]],Activiteitenoverzicht[PO - code],Activiteitenoverzicht[aanwezig op assetlijst])</f>
        <v>0</v>
      </c>
    </row>
    <row r="50" spans="1:4" hidden="1" x14ac:dyDescent="0.2">
      <c r="A50" s="41">
        <f>_xlfn.XLOOKUP(Tabel2[[#This Row],[PPO-code]],Activiteitenoverzicht[PO - code],Activiteitenoverzicht[regel-nr])</f>
        <v>681</v>
      </c>
      <c r="B50" s="77" t="s">
        <v>1214</v>
      </c>
      <c r="C50" s="78" t="str">
        <f>_xlfn.XLOOKUP(Tabel2[[#This Row],[PPO-code]],Activiteitenoverzicht[PO - code],Activiteitenoverzicht[Omschrijving werkzaamheden])</f>
        <v>Vaatwasmachine</v>
      </c>
      <c r="D50" s="37">
        <f>_xlfn.XLOOKUP(Tabel2[[#This Row],[PPO-code]],Activiteitenoverzicht[PO - code],Activiteitenoverzicht[aanwezig op assetlijst])</f>
        <v>0</v>
      </c>
    </row>
    <row r="51" spans="1:4" hidden="1" x14ac:dyDescent="0.2">
      <c r="A51" s="41">
        <f>_xlfn.XLOOKUP(Tabel2[[#This Row],[PPO-code]],Activiteitenoverzicht[PO - code],Activiteitenoverzicht[regel-nr])</f>
        <v>686</v>
      </c>
      <c r="B51" s="77" t="s">
        <v>1215</v>
      </c>
      <c r="C51" s="78" t="str">
        <f>_xlfn.XLOOKUP(Tabel2[[#This Row],[PPO-code]],Activiteitenoverzicht[PO - code],Activiteitenoverzicht[Omschrijving werkzaamheden])</f>
        <v>Koffieautomaat</v>
      </c>
      <c r="D51" s="37">
        <f>_xlfn.XLOOKUP(Tabel2[[#This Row],[PPO-code]],Activiteitenoverzicht[PO - code],Activiteitenoverzicht[aanwezig op assetlijst])</f>
        <v>0</v>
      </c>
    </row>
    <row r="52" spans="1:4" hidden="1" x14ac:dyDescent="0.2">
      <c r="A52" s="41">
        <f>_xlfn.XLOOKUP(Tabel2[[#This Row],[PPO-code]],Activiteitenoverzicht[PO - code],Activiteitenoverzicht[regel-nr])</f>
        <v>691</v>
      </c>
      <c r="B52" s="77" t="s">
        <v>1216</v>
      </c>
      <c r="C52" s="78" t="str">
        <f>_xlfn.XLOOKUP(Tabel2[[#This Row],[PPO-code]],Activiteitenoverzicht[PO - code],Activiteitenoverzicht[Omschrijving werkzaamheden])</f>
        <v>Elektrische bevochtiger</v>
      </c>
      <c r="D52" s="37">
        <f>_xlfn.XLOOKUP(Tabel2[[#This Row],[PPO-code]],Activiteitenoverzicht[PO - code],Activiteitenoverzicht[aanwezig op assetlijst])</f>
        <v>0</v>
      </c>
    </row>
    <row r="53" spans="1:4" hidden="1" x14ac:dyDescent="0.2">
      <c r="A53" s="41">
        <f>_xlfn.XLOOKUP(Tabel2[[#This Row],[PPO-code]],Activiteitenoverzicht[PO - code],Activiteitenoverzicht[regel-nr])</f>
        <v>697</v>
      </c>
      <c r="B53" s="77" t="s">
        <v>1217</v>
      </c>
      <c r="C53" s="78" t="str">
        <f>_xlfn.XLOOKUP(Tabel2[[#This Row],[PPO-code]],Activiteitenoverzicht[PO - code],Activiteitenoverzicht[Omschrijving werkzaamheden])</f>
        <v>Koeling vensterbank unit/ventilatorconvector/fancoil</v>
      </c>
      <c r="D53" s="37">
        <f>_xlfn.XLOOKUP(Tabel2[[#This Row],[PPO-code]],Activiteitenoverzicht[PO - code],Activiteitenoverzicht[aanwezig op assetlijst])</f>
        <v>0</v>
      </c>
    </row>
    <row r="54" spans="1:4" hidden="1" x14ac:dyDescent="0.2">
      <c r="A54" s="41">
        <f>_xlfn.XLOOKUP(Tabel2[[#This Row],[PPO-code]],Activiteitenoverzicht[PO - code],Activiteitenoverzicht[regel-nr])</f>
        <v>707</v>
      </c>
      <c r="B54" s="77" t="s">
        <v>1218</v>
      </c>
      <c r="C54" s="78" t="str">
        <f>_xlfn.XLOOKUP(Tabel2[[#This Row],[PPO-code]],Activiteitenoverzicht[PO - code],Activiteitenoverzicht[Omschrijving werkzaamheden])</f>
        <v>Dry cooler</v>
      </c>
      <c r="D54" s="37">
        <f>_xlfn.XLOOKUP(Tabel2[[#This Row],[PPO-code]],Activiteitenoverzicht[PO - code],Activiteitenoverzicht[aanwezig op assetlijst])</f>
        <v>0</v>
      </c>
    </row>
    <row r="55" spans="1:4" hidden="1" x14ac:dyDescent="0.2">
      <c r="A55" s="41">
        <f>_xlfn.XLOOKUP(Tabel2[[#This Row],[PPO-code]],Activiteitenoverzicht[PO - code],Activiteitenoverzicht[regel-nr])</f>
        <v>718</v>
      </c>
      <c r="B55" s="77" t="s">
        <v>1219</v>
      </c>
      <c r="C55" s="78" t="str">
        <f>_xlfn.XLOOKUP(Tabel2[[#This Row],[PPO-code]],Activiteitenoverzicht[PO - code],Activiteitenoverzicht[Omschrijving werkzaamheden])</f>
        <v>Mobiele koelunit (water gekoeld)</v>
      </c>
      <c r="D55" s="37">
        <f>_xlfn.XLOOKUP(Tabel2[[#This Row],[PPO-code]],Activiteitenoverzicht[PO - code],Activiteitenoverzicht[aanwezig op assetlijst])</f>
        <v>0</v>
      </c>
    </row>
    <row r="56" spans="1:4" hidden="1" x14ac:dyDescent="0.2">
      <c r="A56" s="41">
        <f>_xlfn.XLOOKUP(Tabel2[[#This Row],[PPO-code]],Activiteitenoverzicht[PO - code],Activiteitenoverzicht[regel-nr])</f>
        <v>727</v>
      </c>
      <c r="B56" s="77" t="s">
        <v>1220</v>
      </c>
      <c r="C56" s="78" t="str">
        <f>_xlfn.XLOOKUP(Tabel2[[#This Row],[PPO-code]],Activiteitenoverzicht[PO - code],Activiteitenoverzicht[Omschrijving werkzaamheden])</f>
        <v>Stoombevochtiger (elektrisch)</v>
      </c>
      <c r="D56" s="37">
        <f>_xlfn.XLOOKUP(Tabel2[[#This Row],[PPO-code]],Activiteitenoverzicht[PO - code],Activiteitenoverzicht[aanwezig op assetlijst])</f>
        <v>0</v>
      </c>
    </row>
    <row r="57" spans="1:4" hidden="1" x14ac:dyDescent="0.2">
      <c r="A57" s="41">
        <f>_xlfn.XLOOKUP(Tabel2[[#This Row],[PPO-code]],Activiteitenoverzicht[PO - code],Activiteitenoverzicht[regel-nr])</f>
        <v>738</v>
      </c>
      <c r="B57" s="77" t="s">
        <v>1221</v>
      </c>
      <c r="C57" s="78" t="str">
        <f>_xlfn.XLOOKUP(Tabel2[[#This Row],[PPO-code]],Activiteitenoverzicht[PO - code],Activiteitenoverzicht[Omschrijving werkzaamheden])</f>
        <v>Luchtbevochtiging (hybride/adiabatisch)</v>
      </c>
      <c r="D57" s="37">
        <f>_xlfn.XLOOKUP(Tabel2[[#This Row],[PPO-code]],Activiteitenoverzicht[PO - code],Activiteitenoverzicht[aanwezig op assetlijst])</f>
        <v>0</v>
      </c>
    </row>
    <row r="58" spans="1:4" hidden="1" x14ac:dyDescent="0.2">
      <c r="A58" s="41">
        <f>_xlfn.XLOOKUP(Tabel2[[#This Row],[PPO-code]],Activiteitenoverzicht[PO - code],Activiteitenoverzicht[regel-nr])</f>
        <v>750</v>
      </c>
      <c r="B58" s="77" t="s">
        <v>1222</v>
      </c>
      <c r="C58" s="78" t="str">
        <f>_xlfn.XLOOKUP(Tabel2[[#This Row],[PPO-code]],Activiteitenoverzicht[PO - code],Activiteitenoverzicht[Omschrijving werkzaamheden])</f>
        <v>Luchtbevochtiging (gasgestookt)</v>
      </c>
      <c r="D58" s="37">
        <f>_xlfn.XLOOKUP(Tabel2[[#This Row],[PPO-code]],Activiteitenoverzicht[PO - code],Activiteitenoverzicht[aanwezig op assetlijst])</f>
        <v>0</v>
      </c>
    </row>
    <row r="59" spans="1:4" hidden="1" x14ac:dyDescent="0.2">
      <c r="A59" s="41">
        <f>_xlfn.XLOOKUP(Tabel2[[#This Row],[PPO-code]],Activiteitenoverzicht[PO - code],Activiteitenoverzicht[regel-nr])</f>
        <v>761</v>
      </c>
      <c r="B59" s="77" t="s">
        <v>1223</v>
      </c>
      <c r="C59" s="78" t="str">
        <f>_xlfn.XLOOKUP(Tabel2[[#This Row],[PPO-code]],Activiteitenoverzicht[PO - code],Activiteitenoverzicht[Omschrijving werkzaamheden])</f>
        <v>Luchtbevochtiging (gasgestookt)</v>
      </c>
      <c r="D59" s="37">
        <f>_xlfn.XLOOKUP(Tabel2[[#This Row],[PPO-code]],Activiteitenoverzicht[PO - code],Activiteitenoverzicht[aanwezig op assetlijst])</f>
        <v>0</v>
      </c>
    </row>
    <row r="60" spans="1:4" hidden="1" x14ac:dyDescent="0.2">
      <c r="A60" s="41">
        <f>_xlfn.XLOOKUP(Tabel2[[#This Row],[PPO-code]],Activiteitenoverzicht[PO - code],Activiteitenoverzicht[regel-nr])</f>
        <v>764</v>
      </c>
      <c r="B60" s="77" t="s">
        <v>1224</v>
      </c>
      <c r="C60" s="78" t="str">
        <f>_xlfn.XLOOKUP(Tabel2[[#This Row],[PPO-code]],Activiteitenoverzicht[PO - code],Activiteitenoverzicht[Omschrijving werkzaamheden])</f>
        <v>Stoomketel</v>
      </c>
      <c r="D60" s="37">
        <f>_xlfn.XLOOKUP(Tabel2[[#This Row],[PPO-code]],Activiteitenoverzicht[PO - code],Activiteitenoverzicht[aanwezig op assetlijst])</f>
        <v>0</v>
      </c>
    </row>
    <row r="61" spans="1:4" ht="25.5" x14ac:dyDescent="0.2">
      <c r="A61" s="41">
        <f>_xlfn.XLOOKUP(Tabel2[[#This Row],[PPO-code]],Activiteitenoverzicht[PO - code],Activiteitenoverzicht[regel-nr])</f>
        <v>775</v>
      </c>
      <c r="B61" s="77" t="s">
        <v>1225</v>
      </c>
      <c r="C61" s="78" t="str">
        <f>_xlfn.XLOOKUP(Tabel2[[#This Row],[PPO-code]],Activiteitenoverzicht[PO - code],Activiteitenoverzicht[Omschrijving werkzaamheden])</f>
        <v>Koelunit (splitsysteem, binnen- en buitenunit); Koelunit (multisplitsysteem, meerdere binnenunits en een buitenunit)</v>
      </c>
      <c r="D61" s="37">
        <f>_xlfn.XLOOKUP(Tabel2[[#This Row],[PPO-code]],Activiteitenoverzicht[PO - code],Activiteitenoverzicht[aanwezig op assetlijst])</f>
        <v>14</v>
      </c>
    </row>
    <row r="62" spans="1:4" ht="25.5" x14ac:dyDescent="0.2">
      <c r="A62" s="41">
        <f>_xlfn.XLOOKUP(Tabel2[[#This Row],[PPO-code]],Activiteitenoverzicht[PO - code],Activiteitenoverzicht[regel-nr])</f>
        <v>811</v>
      </c>
      <c r="B62" s="77" t="s">
        <v>1226</v>
      </c>
      <c r="C62" s="78" t="str">
        <f>_xlfn.XLOOKUP(Tabel2[[#This Row],[PPO-code]],Activiteitenoverzicht[PO - code],Activiteitenoverzicht[Omschrijving werkzaamheden])</f>
        <v>Koelunit (splitsysteem, binnen- en buitenunit); Koelunit (multisplitsysteem, meerdere binnenunits en een buitenunit)</v>
      </c>
      <c r="D62" s="37">
        <f>_xlfn.XLOOKUP(Tabel2[[#This Row],[PPO-code]],Activiteitenoverzicht[PO - code],Activiteitenoverzicht[aanwezig op assetlijst])</f>
        <v>2</v>
      </c>
    </row>
    <row r="63" spans="1:4" ht="25.5" hidden="1" x14ac:dyDescent="0.2">
      <c r="A63" s="41">
        <f>_xlfn.XLOOKUP(Tabel2[[#This Row],[PPO-code]],Activiteitenoverzicht[PO - code],Activiteitenoverzicht[regel-nr])</f>
        <v>847</v>
      </c>
      <c r="B63" s="77" t="s">
        <v>1227</v>
      </c>
      <c r="C63" s="78" t="str">
        <f>_xlfn.XLOOKUP(Tabel2[[#This Row],[PPO-code]],Activiteitenoverzicht[PO - code],Activiteitenoverzicht[Omschrijving werkzaamheden])</f>
        <v>Koelunit (splitsysteem, binnen- en buitenunit); Koelunit (multisplitsysteem, meerdere binnenunits en een buitenunit)</v>
      </c>
      <c r="D63" s="37">
        <f>_xlfn.XLOOKUP(Tabel2[[#This Row],[PPO-code]],Activiteitenoverzicht[PO - code],Activiteitenoverzicht[aanwezig op assetlijst])</f>
        <v>0</v>
      </c>
    </row>
    <row r="64" spans="1:4" ht="25.5" hidden="1" x14ac:dyDescent="0.2">
      <c r="A64" s="41">
        <f>_xlfn.XLOOKUP(Tabel2[[#This Row],[PPO-code]],Activiteitenoverzicht[PO - code],Activiteitenoverzicht[regel-nr])</f>
        <v>808</v>
      </c>
      <c r="B64" s="77" t="s">
        <v>1228</v>
      </c>
      <c r="C64" s="78" t="str">
        <f>_xlfn.XLOOKUP(Tabel2[[#This Row],[PPO-code]],Activiteitenoverzicht[PO - code],Activiteitenoverzicht[Omschrijving werkzaamheden])</f>
        <v>Koelunit (splitsysteem, binnen- en buitenunit); Koelunit (multisplitsysteem, meerdere binnenunits en een buitenunit)</v>
      </c>
      <c r="D64" s="37">
        <f>_xlfn.XLOOKUP(Tabel2[[#This Row],[PPO-code]],Activiteitenoverzicht[PO - code],Activiteitenoverzicht[aanwezig op assetlijst])</f>
        <v>0</v>
      </c>
    </row>
    <row r="65" spans="1:4" ht="25.5" hidden="1" x14ac:dyDescent="0.2">
      <c r="A65" s="41">
        <f>_xlfn.XLOOKUP(Tabel2[[#This Row],[PPO-code]],Activiteitenoverzicht[PO - code],Activiteitenoverzicht[regel-nr])</f>
        <v>844</v>
      </c>
      <c r="B65" s="77" t="s">
        <v>1229</v>
      </c>
      <c r="C65" s="78" t="str">
        <f>_xlfn.XLOOKUP(Tabel2[[#This Row],[PPO-code]],Activiteitenoverzicht[PO - code],Activiteitenoverzicht[Omschrijving werkzaamheden])</f>
        <v>Koelunit (splitsysteem, binnen- en buitenunit); Koelunit (multisplitsysteem, meerdere binnenunits en een buitenunit)</v>
      </c>
      <c r="D65" s="37">
        <f>_xlfn.XLOOKUP(Tabel2[[#This Row],[PPO-code]],Activiteitenoverzicht[PO - code],Activiteitenoverzicht[aanwezig op assetlijst])</f>
        <v>0</v>
      </c>
    </row>
    <row r="66" spans="1:4" ht="25.5" hidden="1" x14ac:dyDescent="0.2">
      <c r="A66" s="41">
        <f>_xlfn.XLOOKUP(Tabel2[[#This Row],[PPO-code]],Activiteitenoverzicht[PO - code],Activiteitenoverzicht[regel-nr])</f>
        <v>880</v>
      </c>
      <c r="B66" s="77" t="s">
        <v>1230</v>
      </c>
      <c r="C66" s="78" t="str">
        <f>_xlfn.XLOOKUP(Tabel2[[#This Row],[PPO-code]],Activiteitenoverzicht[PO - code],Activiteitenoverzicht[Omschrijving werkzaamheden])</f>
        <v>Koelunit (splitsysteem, binnen- en buitenunit); Koelunit (multisplitsysteem, meerdere binnenunits en een buitenunit)</v>
      </c>
      <c r="D66" s="37">
        <f>_xlfn.XLOOKUP(Tabel2[[#This Row],[PPO-code]],Activiteitenoverzicht[PO - code],Activiteitenoverzicht[aanwezig op assetlijst])</f>
        <v>0</v>
      </c>
    </row>
    <row r="67" spans="1:4" hidden="1" x14ac:dyDescent="0.2">
      <c r="A67" s="41">
        <f>_xlfn.XLOOKUP(Tabel2[[#This Row],[PPO-code]],Activiteitenoverzicht[PO - code],Activiteitenoverzicht[regel-nr])</f>
        <v>883</v>
      </c>
      <c r="B67" s="77" t="s">
        <v>1231</v>
      </c>
      <c r="C67" s="78" t="str">
        <f>_xlfn.XLOOKUP(Tabel2[[#This Row],[PPO-code]],Activiteitenoverzicht[PO - code],Activiteitenoverzicht[Omschrijving werkzaamheden])</f>
        <v>Compactsystemen, Serverkoeling</v>
      </c>
      <c r="D67" s="37">
        <f>_xlfn.XLOOKUP(Tabel2[[#This Row],[PPO-code]],Activiteitenoverzicht[PO - code],Activiteitenoverzicht[aanwezig op assetlijst])</f>
        <v>0</v>
      </c>
    </row>
    <row r="68" spans="1:4" hidden="1" x14ac:dyDescent="0.2">
      <c r="A68" s="41">
        <f>_xlfn.XLOOKUP(Tabel2[[#This Row],[PPO-code]],Activiteitenoverzicht[PO - code],Activiteitenoverzicht[regel-nr])</f>
        <v>905</v>
      </c>
      <c r="B68" s="77" t="s">
        <v>1232</v>
      </c>
      <c r="C68" s="78" t="str">
        <f>_xlfn.XLOOKUP(Tabel2[[#This Row],[PPO-code]],Activiteitenoverzicht[PO - code],Activiteitenoverzicht[Omschrijving werkzaamheden])</f>
        <v>Compactsystemen, Serverkoeling</v>
      </c>
      <c r="D68" s="37">
        <f>_xlfn.XLOOKUP(Tabel2[[#This Row],[PPO-code]],Activiteitenoverzicht[PO - code],Activiteitenoverzicht[aanwezig op assetlijst])</f>
        <v>0</v>
      </c>
    </row>
    <row r="69" spans="1:4" hidden="1" x14ac:dyDescent="0.2">
      <c r="A69" s="41">
        <f>_xlfn.XLOOKUP(Tabel2[[#This Row],[PPO-code]],Activiteitenoverzicht[PO - code],Activiteitenoverzicht[regel-nr])</f>
        <v>926</v>
      </c>
      <c r="B69" s="77" t="s">
        <v>1233</v>
      </c>
      <c r="C69" s="78" t="str">
        <f>_xlfn.XLOOKUP(Tabel2[[#This Row],[PPO-code]],Activiteitenoverzicht[PO - code],Activiteitenoverzicht[Omschrijving werkzaamheden])</f>
        <v>Compactsystemen, Serverkoeling</v>
      </c>
      <c r="D69" s="37">
        <f>_xlfn.XLOOKUP(Tabel2[[#This Row],[PPO-code]],Activiteitenoverzicht[PO - code],Activiteitenoverzicht[aanwezig op assetlijst])</f>
        <v>0</v>
      </c>
    </row>
    <row r="70" spans="1:4" hidden="1" x14ac:dyDescent="0.2">
      <c r="A70" s="41">
        <f>_xlfn.XLOOKUP(Tabel2[[#This Row],[PPO-code]],Activiteitenoverzicht[PO - code],Activiteitenoverzicht[regel-nr])</f>
        <v>902</v>
      </c>
      <c r="B70" s="77" t="s">
        <v>1234</v>
      </c>
      <c r="C70" s="78" t="str">
        <f>_xlfn.XLOOKUP(Tabel2[[#This Row],[PPO-code]],Activiteitenoverzicht[PO - code],Activiteitenoverzicht[Omschrijving werkzaamheden])</f>
        <v>Compactsystemen, Serverkoeling</v>
      </c>
      <c r="D70" s="37">
        <f>_xlfn.XLOOKUP(Tabel2[[#This Row],[PPO-code]],Activiteitenoverzicht[PO - code],Activiteitenoverzicht[aanwezig op assetlijst])</f>
        <v>0</v>
      </c>
    </row>
    <row r="71" spans="1:4" hidden="1" x14ac:dyDescent="0.2">
      <c r="A71" s="41">
        <f>_xlfn.XLOOKUP(Tabel2[[#This Row],[PPO-code]],Activiteitenoverzicht[PO - code],Activiteitenoverzicht[regel-nr])</f>
        <v>923</v>
      </c>
      <c r="B71" s="77" t="s">
        <v>1235</v>
      </c>
      <c r="C71" s="78" t="str">
        <f>_xlfn.XLOOKUP(Tabel2[[#This Row],[PPO-code]],Activiteitenoverzicht[PO - code],Activiteitenoverzicht[Omschrijving werkzaamheden])</f>
        <v>Compactsystemen, Serverkoeling</v>
      </c>
      <c r="D71" s="37">
        <f>_xlfn.XLOOKUP(Tabel2[[#This Row],[PPO-code]],Activiteitenoverzicht[PO - code],Activiteitenoverzicht[aanwezig op assetlijst])</f>
        <v>0</v>
      </c>
    </row>
    <row r="72" spans="1:4" hidden="1" x14ac:dyDescent="0.2">
      <c r="A72" s="41">
        <f>_xlfn.XLOOKUP(Tabel2[[#This Row],[PPO-code]],Activiteitenoverzicht[PO - code],Activiteitenoverzicht[regel-nr])</f>
        <v>944</v>
      </c>
      <c r="B72" s="77" t="s">
        <v>1236</v>
      </c>
      <c r="C72" s="78" t="str">
        <f>_xlfn.XLOOKUP(Tabel2[[#This Row],[PPO-code]],Activiteitenoverzicht[PO - code],Activiteitenoverzicht[Omschrijving werkzaamheden])</f>
        <v>Compactsystemen, Serverkoeling</v>
      </c>
      <c r="D72" s="37">
        <f>_xlfn.XLOOKUP(Tabel2[[#This Row],[PPO-code]],Activiteitenoverzicht[PO - code],Activiteitenoverzicht[aanwezig op assetlijst])</f>
        <v>0</v>
      </c>
    </row>
    <row r="73" spans="1:4" hidden="1" x14ac:dyDescent="0.2">
      <c r="A73" s="41">
        <f>_xlfn.XLOOKUP(Tabel2[[#This Row],[PPO-code]],Activiteitenoverzicht[PO - code],Activiteitenoverzicht[regel-nr])</f>
        <v>947</v>
      </c>
      <c r="B73" s="77" t="s">
        <v>1237</v>
      </c>
      <c r="C73" s="78" t="str">
        <f>_xlfn.XLOOKUP(Tabel2[[#This Row],[PPO-code]],Activiteitenoverzicht[PO - code],Activiteitenoverzicht[Omschrijving werkzaamheden])</f>
        <v>Condensor</v>
      </c>
      <c r="D73" s="37">
        <f>_xlfn.XLOOKUP(Tabel2[[#This Row],[PPO-code]],Activiteitenoverzicht[PO - code],Activiteitenoverzicht[aanwezig op assetlijst])</f>
        <v>0</v>
      </c>
    </row>
    <row r="74" spans="1:4" hidden="1" x14ac:dyDescent="0.2">
      <c r="A74" s="41">
        <f>_xlfn.XLOOKUP(Tabel2[[#This Row],[PPO-code]],Activiteitenoverzicht[PO - code],Activiteitenoverzicht[regel-nr])</f>
        <v>960</v>
      </c>
      <c r="B74" s="77" t="s">
        <v>1238</v>
      </c>
      <c r="C74" s="78" t="str">
        <f>_xlfn.XLOOKUP(Tabel2[[#This Row],[PPO-code]],Activiteitenoverzicht[PO - code],Activiteitenoverzicht[Omschrijving werkzaamheden])</f>
        <v>Koeltoren/Noodkoeler</v>
      </c>
      <c r="D74" s="37">
        <f>_xlfn.XLOOKUP(Tabel2[[#This Row],[PPO-code]],Activiteitenoverzicht[PO - code],Activiteitenoverzicht[aanwezig op assetlijst])</f>
        <v>0</v>
      </c>
    </row>
    <row r="75" spans="1:4" hidden="1" x14ac:dyDescent="0.2">
      <c r="A75" s="41">
        <f>_xlfn.XLOOKUP(Tabel2[[#This Row],[PPO-code]],Activiteitenoverzicht[PO - code],Activiteitenoverzicht[regel-nr])</f>
        <v>969</v>
      </c>
      <c r="B75" s="77" t="s">
        <v>1239</v>
      </c>
      <c r="C75" s="78" t="str">
        <f>_xlfn.XLOOKUP(Tabel2[[#This Row],[PPO-code]],Activiteitenoverzicht[PO - code],Activiteitenoverzicht[Omschrijving werkzaamheden])</f>
        <v>Plafond unit, aangesloten op gekoeld/warm waterleidingnet</v>
      </c>
      <c r="D75" s="37">
        <f>_xlfn.XLOOKUP(Tabel2[[#This Row],[PPO-code]],Activiteitenoverzicht[PO - code],Activiteitenoverzicht[aanwezig op assetlijst])</f>
        <v>0</v>
      </c>
    </row>
    <row r="76" spans="1:4" x14ac:dyDescent="0.2">
      <c r="A76" s="41">
        <f>_xlfn.XLOOKUP(Tabel2[[#This Row],[PPO-code]],Activiteitenoverzicht[PO - code],Activiteitenoverzicht[regel-nr])</f>
        <v>975</v>
      </c>
      <c r="B76" s="77" t="s">
        <v>1240</v>
      </c>
      <c r="C76" s="78" t="str">
        <f>_xlfn.XLOOKUP(Tabel2[[#This Row],[PPO-code]],Activiteitenoverzicht[PO - code],Activiteitenoverzicht[Omschrijving werkzaamheden])</f>
        <v>Ventilatieluik, ventilatieraam, -dakraam</v>
      </c>
      <c r="D76" s="37">
        <f>_xlfn.XLOOKUP(Tabel2[[#This Row],[PPO-code]],Activiteitenoverzicht[PO - code],Activiteitenoverzicht[aanwezig op assetlijst])</f>
        <v>1</v>
      </c>
    </row>
    <row r="77" spans="1:4" ht="25.5" x14ac:dyDescent="0.2">
      <c r="A77" s="41">
        <f>_xlfn.XLOOKUP(Tabel2[[#This Row],[PPO-code]],Activiteitenoverzicht[PO - code],Activiteitenoverzicht[regel-nr])</f>
        <v>986</v>
      </c>
      <c r="B77" s="77" t="s">
        <v>1241</v>
      </c>
      <c r="C77" s="78" t="str">
        <f>_xlfn.XLOOKUP(Tabel2[[#This Row],[PPO-code]],Activiteitenoverzicht[PO - code],Activiteitenoverzicht[Omschrijving werkzaamheden])</f>
        <v>Luchtbehandeling, mechanische toe- en afvoer (droge kast); WTW-unit; Luchtkanalensysteem</v>
      </c>
      <c r="D77" s="37">
        <f>_xlfn.XLOOKUP(Tabel2[[#This Row],[PPO-code]],Activiteitenoverzicht[PO - code],Activiteitenoverzicht[aanwezig op assetlijst])</f>
        <v>16</v>
      </c>
    </row>
    <row r="78" spans="1:4" hidden="1" x14ac:dyDescent="0.2">
      <c r="A78" s="41">
        <f>_xlfn.XLOOKUP(Tabel2[[#This Row],[PPO-code]],Activiteitenoverzicht[PO - code],Activiteitenoverzicht[regel-nr])</f>
        <v>1010</v>
      </c>
      <c r="B78" s="77" t="s">
        <v>1242</v>
      </c>
      <c r="C78" s="78" t="str">
        <f>_xlfn.XLOOKUP(Tabel2[[#This Row],[PPO-code]],Activiteitenoverzicht[PO - code],Activiteitenoverzicht[Omschrijving werkzaamheden])</f>
        <v>Luchtbehandeling, mechanische toe- en afvoer (natte kast)</v>
      </c>
      <c r="D78" s="37">
        <f>_xlfn.XLOOKUP(Tabel2[[#This Row],[PPO-code]],Activiteitenoverzicht[PO - code],Activiteitenoverzicht[aanwezig op assetlijst])</f>
        <v>0</v>
      </c>
    </row>
    <row r="79" spans="1:4" x14ac:dyDescent="0.2">
      <c r="A79" s="41">
        <f>_xlfn.XLOOKUP(Tabel2[[#This Row],[PPO-code]],Activiteitenoverzicht[PO - code],Activiteitenoverzicht[regel-nr])</f>
        <v>1036</v>
      </c>
      <c r="B79" s="77" t="s">
        <v>1243</v>
      </c>
      <c r="C79" s="78" t="str">
        <f>_xlfn.XLOOKUP(Tabel2[[#This Row],[PPO-code]],Activiteitenoverzicht[PO - code],Activiteitenoverzicht[Omschrijving werkzaamheden])</f>
        <v>Naverwarmers, nakoelers</v>
      </c>
      <c r="D79" s="37">
        <f>_xlfn.XLOOKUP(Tabel2[[#This Row],[PPO-code]],Activiteitenoverzicht[PO - code],Activiteitenoverzicht[aanwezig op assetlijst])</f>
        <v>1</v>
      </c>
    </row>
    <row r="80" spans="1:4" hidden="1" x14ac:dyDescent="0.2">
      <c r="A80" s="41">
        <f>_xlfn.XLOOKUP(Tabel2[[#This Row],[PPO-code]],Activiteitenoverzicht[PO - code],Activiteitenoverzicht[regel-nr])</f>
        <v>1041</v>
      </c>
      <c r="B80" s="77" t="s">
        <v>1244</v>
      </c>
      <c r="C80" s="78" t="str">
        <f>_xlfn.XLOOKUP(Tabel2[[#This Row],[PPO-code]],Activiteitenoverzicht[PO - code],Activiteitenoverzicht[Omschrijving werkzaamheden])</f>
        <v>Afzuig-, toevoerventilator (muur, dak)</v>
      </c>
      <c r="D80" s="37">
        <f>_xlfn.XLOOKUP(Tabel2[[#This Row],[PPO-code]],Activiteitenoverzicht[PO - code],Activiteitenoverzicht[aanwezig op assetlijst])</f>
        <v>0</v>
      </c>
    </row>
    <row r="81" spans="1:4" x14ac:dyDescent="0.2">
      <c r="A81" s="41">
        <f>_xlfn.XLOOKUP(Tabel2[[#This Row],[PPO-code]],Activiteitenoverzicht[PO - code],Activiteitenoverzicht[regel-nr])</f>
        <v>1053</v>
      </c>
      <c r="B81" s="77" t="s">
        <v>1245</v>
      </c>
      <c r="C81" s="78" t="str">
        <f>_xlfn.XLOOKUP(Tabel2[[#This Row],[PPO-code]],Activiteitenoverzicht[PO - code],Activiteitenoverzicht[Omschrijving werkzaamheden])</f>
        <v>Afzuig-, toevoerventilator (kanaal of boxventilator)</v>
      </c>
      <c r="D81" s="37">
        <f>_xlfn.XLOOKUP(Tabel2[[#This Row],[PPO-code]],Activiteitenoverzicht[PO - code],Activiteitenoverzicht[aanwezig op assetlijst])</f>
        <v>36</v>
      </c>
    </row>
    <row r="82" spans="1:4" ht="38.25" hidden="1" x14ac:dyDescent="0.2">
      <c r="A82" s="41">
        <f>_xlfn.XLOOKUP(Tabel2[[#This Row],[PPO-code]],Activiteitenoverzicht[PO - code],Activiteitenoverzicht[regel-nr])</f>
        <v>1065</v>
      </c>
      <c r="B82" s="77" t="s">
        <v>1246</v>
      </c>
      <c r="C82" s="78" t="str">
        <f>_xlfn.XLOOKUP(Tabel2[[#This Row],[PPO-code]],Activiteitenoverzicht[PO - code],Activiteitenoverzicht[Omschrijving werkzaamheden])</f>
        <v>Luchtbehandeling luchtgordijn; Luchtbehandeling, luchtverhitter aangesloten op cv installatie; Luchtbehandeling, luchtverhitter gasgestookt</v>
      </c>
      <c r="D82" s="37">
        <f>_xlfn.XLOOKUP(Tabel2[[#This Row],[PPO-code]],Activiteitenoverzicht[PO - code],Activiteitenoverzicht[aanwezig op assetlijst])</f>
        <v>0</v>
      </c>
    </row>
    <row r="83" spans="1:4" ht="38.25" hidden="1" x14ac:dyDescent="0.2">
      <c r="A83" s="41">
        <f>_xlfn.XLOOKUP(Tabel2[[#This Row],[PPO-code]],Activiteitenoverzicht[PO - code],Activiteitenoverzicht[regel-nr])</f>
        <v>1072</v>
      </c>
      <c r="B83" s="77" t="s">
        <v>1247</v>
      </c>
      <c r="C83" s="78" t="str">
        <f>_xlfn.XLOOKUP(Tabel2[[#This Row],[PPO-code]],Activiteitenoverzicht[PO - code],Activiteitenoverzicht[Omschrijving werkzaamheden])</f>
        <v>Luchtbehandeling luchtgordijn; Luchtbehandeling, luchtverhitter aangesloten op cv installatie; Luchtbehandeling, luchtverhitter gasgestookt</v>
      </c>
      <c r="D83" s="37">
        <f>_xlfn.XLOOKUP(Tabel2[[#This Row],[PPO-code]],Activiteitenoverzicht[PO - code],Activiteitenoverzicht[aanwezig op assetlijst])</f>
        <v>0</v>
      </c>
    </row>
    <row r="84" spans="1:4" hidden="1" x14ac:dyDescent="0.2">
      <c r="A84" s="41">
        <f>_xlfn.XLOOKUP(Tabel2[[#This Row],[PPO-code]],Activiteitenoverzicht[PO - code],Activiteitenoverzicht[regel-nr])</f>
        <v>1076</v>
      </c>
      <c r="B84" s="77" t="s">
        <v>1248</v>
      </c>
      <c r="C84" s="78" t="str">
        <f>_xlfn.XLOOKUP(Tabel2[[#This Row],[PPO-code]],Activiteitenoverzicht[PO - code],Activiteitenoverzicht[Omschrijving werkzaamheden])</f>
        <v>Brandkleppen</v>
      </c>
      <c r="D84" s="37">
        <f>_xlfn.XLOOKUP(Tabel2[[#This Row],[PPO-code]],Activiteitenoverzicht[PO - code],Activiteitenoverzicht[aanwezig op assetlijst])</f>
        <v>0</v>
      </c>
    </row>
    <row r="85" spans="1:4" hidden="1" x14ac:dyDescent="0.2">
      <c r="A85" s="41">
        <f>_xlfn.XLOOKUP(Tabel2[[#This Row],[PPO-code]],Activiteitenoverzicht[PO - code],Activiteitenoverzicht[regel-nr])</f>
        <v>1083</v>
      </c>
      <c r="B85" s="77" t="s">
        <v>1249</v>
      </c>
      <c r="C85" s="78" t="str">
        <f>_xlfn.XLOOKUP(Tabel2[[#This Row],[PPO-code]],Activiteitenoverzicht[PO - code],Activiteitenoverzicht[Omschrijving werkzaamheden])</f>
        <v>Brandwerende deurroosters</v>
      </c>
      <c r="D85" s="37">
        <f>_xlfn.XLOOKUP(Tabel2[[#This Row],[PPO-code]],Activiteitenoverzicht[PO - code],Activiteitenoverzicht[aanwezig op assetlijst])</f>
        <v>0</v>
      </c>
    </row>
    <row r="86" spans="1:4" hidden="1" x14ac:dyDescent="0.2">
      <c r="A86" s="41">
        <f>_xlfn.XLOOKUP(Tabel2[[#This Row],[PPO-code]],Activiteitenoverzicht[PO - code],Activiteitenoverzicht[regel-nr])</f>
        <v>1088</v>
      </c>
      <c r="B86" s="77" t="s">
        <v>1250</v>
      </c>
      <c r="C86" s="78" t="str">
        <f>_xlfn.XLOOKUP(Tabel2[[#This Row],[PPO-code]],Activiteitenoverzicht[PO - code],Activiteitenoverzicht[Omschrijving werkzaamheden])</f>
        <v>Luchtverdeelslang</v>
      </c>
      <c r="D86" s="37">
        <f>_xlfn.XLOOKUP(Tabel2[[#This Row],[PPO-code]],Activiteitenoverzicht[PO - code],Activiteitenoverzicht[aanwezig op assetlijst])</f>
        <v>0</v>
      </c>
    </row>
    <row r="87" spans="1:4" hidden="1" x14ac:dyDescent="0.2">
      <c r="A87" s="41">
        <f>_xlfn.XLOOKUP(Tabel2[[#This Row],[PPO-code]],Activiteitenoverzicht[PO - code],Activiteitenoverzicht[regel-nr])</f>
        <v>1092</v>
      </c>
      <c r="B87" s="77" t="s">
        <v>1251</v>
      </c>
      <c r="C87" s="78" t="str">
        <f>_xlfn.XLOOKUP(Tabel2[[#This Row],[PPO-code]],Activiteitenoverzicht[PO - code],Activiteitenoverzicht[Omschrijving werkzaamheden])</f>
        <v>Luchtrooster</v>
      </c>
      <c r="D87" s="37">
        <f>_xlfn.XLOOKUP(Tabel2[[#This Row],[PPO-code]],Activiteitenoverzicht[PO - code],Activiteitenoverzicht[aanwezig op assetlijst])</f>
        <v>0</v>
      </c>
    </row>
    <row r="88" spans="1:4" hidden="1" x14ac:dyDescent="0.2">
      <c r="A88" s="41">
        <f>_xlfn.XLOOKUP(Tabel2[[#This Row],[PPO-code]],Activiteitenoverzicht[PO - code],Activiteitenoverzicht[regel-nr])</f>
        <v>1096</v>
      </c>
      <c r="B88" s="77" t="s">
        <v>1252</v>
      </c>
      <c r="C88" s="78" t="str">
        <f>_xlfn.XLOOKUP(Tabel2[[#This Row],[PPO-code]],Activiteitenoverzicht[PO - code],Activiteitenoverzicht[Omschrijving werkzaamheden])</f>
        <v>Woonhuisventilatiebox</v>
      </c>
      <c r="D88" s="37">
        <f>_xlfn.XLOOKUP(Tabel2[[#This Row],[PPO-code]],Activiteitenoverzicht[PO - code],Activiteitenoverzicht[aanwezig op assetlijst])</f>
        <v>0</v>
      </c>
    </row>
    <row r="89" spans="1:4" hidden="1" x14ac:dyDescent="0.2">
      <c r="A89" s="41">
        <f>_xlfn.XLOOKUP(Tabel2[[#This Row],[PPO-code]],Activiteitenoverzicht[PO - code],Activiteitenoverzicht[regel-nr])</f>
        <v>1112</v>
      </c>
      <c r="B89" s="77" t="s">
        <v>1253</v>
      </c>
      <c r="C89" s="78" t="str">
        <f>_xlfn.XLOOKUP(Tabel2[[#This Row],[PPO-code]],Activiteitenoverzicht[PO - code],Activiteitenoverzicht[Omschrijving werkzaamheden])</f>
        <v>Luchtreiniger rookruimte</v>
      </c>
      <c r="D89" s="37">
        <f>_xlfn.XLOOKUP(Tabel2[[#This Row],[PPO-code]],Activiteitenoverzicht[PO - code],Activiteitenoverzicht[aanwezig op assetlijst])</f>
        <v>0</v>
      </c>
    </row>
    <row r="90" spans="1:4" hidden="1" x14ac:dyDescent="0.2">
      <c r="A90" s="41">
        <f>_xlfn.XLOOKUP(Tabel2[[#This Row],[PPO-code]],Activiteitenoverzicht[PO - code],Activiteitenoverzicht[regel-nr])</f>
        <v>1119</v>
      </c>
      <c r="B90" s="77" t="s">
        <v>1254</v>
      </c>
      <c r="C90" s="78" t="str">
        <f>_xlfn.XLOOKUP(Tabel2[[#This Row],[PPO-code]],Activiteitenoverzicht[PO - code],Activiteitenoverzicht[Omschrijving werkzaamheden])</f>
        <v>CO2 regeling voor afzuiging en ventilatie</v>
      </c>
      <c r="D90" s="37">
        <f>_xlfn.XLOOKUP(Tabel2[[#This Row],[PPO-code]],Activiteitenoverzicht[PO - code],Activiteitenoverzicht[aanwezig op assetlijst])</f>
        <v>0</v>
      </c>
    </row>
    <row r="91" spans="1:4" hidden="1" x14ac:dyDescent="0.2">
      <c r="A91" s="41">
        <f>_xlfn.XLOOKUP(Tabel2[[#This Row],[PPO-code]],Activiteitenoverzicht[PO - code],Activiteitenoverzicht[regel-nr])</f>
        <v>1125</v>
      </c>
      <c r="B91" s="77" t="s">
        <v>1255</v>
      </c>
      <c r="C91" s="78" t="str">
        <f>_xlfn.XLOOKUP(Tabel2[[#This Row],[PPO-code]],Activiteitenoverzicht[PO - code],Activiteitenoverzicht[Omschrijving werkzaamheden])</f>
        <v>Centraal stofzuigsysteem</v>
      </c>
      <c r="D91" s="37">
        <f>_xlfn.XLOOKUP(Tabel2[[#This Row],[PPO-code]],Activiteitenoverzicht[PO - code],Activiteitenoverzicht[aanwezig op assetlijst])</f>
        <v>0</v>
      </c>
    </row>
    <row r="92" spans="1:4" ht="38.25" x14ac:dyDescent="0.2">
      <c r="A92" s="41">
        <f>_xlfn.XLOOKUP(Tabel2[[#This Row],[PPO-code]],Activiteitenoverzicht[PO - code],Activiteitenoverzicht[regel-nr])</f>
        <v>1135</v>
      </c>
      <c r="B92" s="77" t="s">
        <v>1256</v>
      </c>
      <c r="C92" s="78" t="str">
        <f>_xlfn.XLOOKUP(Tabel2[[#This Row],[PPO-code]],Activiteitenoverzicht[PO - code],Activiteitenoverzicht[Omschrijving werkzaamheden])</f>
        <v>Verlichting armatuur downlighters; Verlichting armatuur; Verlichting terrein (gevelverlichting/lichtmast); Overige verlichtingsarmaturen (spots e.d.)</v>
      </c>
      <c r="D92" s="37">
        <f>_xlfn.XLOOKUP(Tabel2[[#This Row],[PPO-code]],Activiteitenoverzicht[PO - code],Activiteitenoverzicht[aanwezig op assetlijst])</f>
        <v>19</v>
      </c>
    </row>
    <row r="93" spans="1:4" hidden="1" x14ac:dyDescent="0.2">
      <c r="A93" s="41">
        <f>_xlfn.XLOOKUP(Tabel2[[#This Row],[PPO-code]],Activiteitenoverzicht[PO - code],Activiteitenoverzicht[regel-nr])</f>
        <v>1147</v>
      </c>
      <c r="B93" s="77" t="s">
        <v>1257</v>
      </c>
      <c r="C93" s="78" t="str">
        <f>_xlfn.XLOOKUP(Tabel2[[#This Row],[PPO-code]],Activiteitenoverzicht[PO - code],Activiteitenoverzicht[Omschrijving werkzaamheden])</f>
        <v>Verlichting reclame</v>
      </c>
      <c r="D93" s="37">
        <f>_xlfn.XLOOKUP(Tabel2[[#This Row],[PPO-code]],Activiteitenoverzicht[PO - code],Activiteitenoverzicht[aanwezig op assetlijst])</f>
        <v>0</v>
      </c>
    </row>
    <row r="94" spans="1:4" ht="38.25" x14ac:dyDescent="0.2">
      <c r="A94" s="41">
        <f>_xlfn.XLOOKUP(Tabel2[[#This Row],[PPO-code]],Activiteitenoverzicht[PO - code],Activiteitenoverzicht[regel-nr])</f>
        <v>1154</v>
      </c>
      <c r="B94" s="77" t="s">
        <v>1258</v>
      </c>
      <c r="C94" s="78" t="str">
        <f>_xlfn.XLOOKUP(Tabel2[[#This Row],[PPO-code]],Activiteitenoverzicht[PO - code],Activiteitenoverzicht[Omschrijving werkzaamheden])</f>
        <v>Noodverlichtingsinstallatie centraal (armaturen); Noodverlichtingsinstallatie decentraal (armaturen); Vluchtwegpictogrammen</v>
      </c>
      <c r="D94" s="37">
        <f>_xlfn.XLOOKUP(Tabel2[[#This Row],[PPO-code]],Activiteitenoverzicht[PO - code],Activiteitenoverzicht[aanwezig op assetlijst])</f>
        <v>73</v>
      </c>
    </row>
    <row r="95" spans="1:4" hidden="1" x14ac:dyDescent="0.2">
      <c r="A95" s="41">
        <f>_xlfn.XLOOKUP(Tabel2[[#This Row],[PPO-code]],Activiteitenoverzicht[PO - code],Activiteitenoverzicht[regel-nr])</f>
        <v>1164</v>
      </c>
      <c r="B95" s="77" t="s">
        <v>1259</v>
      </c>
      <c r="C95" s="78" t="str">
        <f>_xlfn.XLOOKUP(Tabel2[[#This Row],[PPO-code]],Activiteitenoverzicht[PO - code],Activiteitenoverzicht[Omschrijving werkzaamheden])</f>
        <v>Liften</v>
      </c>
      <c r="D95" s="37">
        <f>_xlfn.XLOOKUP(Tabel2[[#This Row],[PPO-code]],Activiteitenoverzicht[PO - code],Activiteitenoverzicht[aanwezig op assetlijst])</f>
        <v>0</v>
      </c>
    </row>
    <row r="96" spans="1:4" hidden="1" x14ac:dyDescent="0.2">
      <c r="A96" s="41">
        <f>_xlfn.XLOOKUP(Tabel2[[#This Row],[PPO-code]],Activiteitenoverzicht[PO - code],Activiteitenoverzicht[regel-nr])</f>
        <v>1220</v>
      </c>
      <c r="B96" s="77" t="s">
        <v>1260</v>
      </c>
      <c r="C96" s="78" t="str">
        <f>_xlfn.XLOOKUP(Tabel2[[#This Row],[PPO-code]],Activiteitenoverzicht[PO - code],Activiteitenoverzicht[Omschrijving werkzaamheden])</f>
        <v>Liften</v>
      </c>
      <c r="D96" s="37">
        <f>_xlfn.XLOOKUP(Tabel2[[#This Row],[PPO-code]],Activiteitenoverzicht[PO - code],Activiteitenoverzicht[aanwezig op assetlijst])</f>
        <v>0</v>
      </c>
    </row>
    <row r="97" spans="1:4" hidden="1" x14ac:dyDescent="0.2">
      <c r="A97" s="41">
        <f>_xlfn.XLOOKUP(Tabel2[[#This Row],[PPO-code]],Activiteitenoverzicht[PO - code],Activiteitenoverzicht[regel-nr])</f>
        <v>1276</v>
      </c>
      <c r="B97" s="77" t="s">
        <v>1261</v>
      </c>
      <c r="C97" s="78" t="str">
        <f>_xlfn.XLOOKUP(Tabel2[[#This Row],[PPO-code]],Activiteitenoverzicht[PO - code],Activiteitenoverzicht[Omschrijving werkzaamheden])</f>
        <v>Liften</v>
      </c>
      <c r="D97" s="37">
        <f>_xlfn.XLOOKUP(Tabel2[[#This Row],[PPO-code]],Activiteitenoverzicht[PO - code],Activiteitenoverzicht[aanwezig op assetlijst])</f>
        <v>0</v>
      </c>
    </row>
    <row r="98" spans="1:4" hidden="1" x14ac:dyDescent="0.2">
      <c r="A98" s="41">
        <f>_xlfn.XLOOKUP(Tabel2[[#This Row],[PPO-code]],Activiteitenoverzicht[PO - code],Activiteitenoverzicht[regel-nr])</f>
        <v>1217</v>
      </c>
      <c r="B98" s="77" t="s">
        <v>1262</v>
      </c>
      <c r="C98" s="78" t="str">
        <f>_xlfn.XLOOKUP(Tabel2[[#This Row],[PPO-code]],Activiteitenoverzicht[PO - code],Activiteitenoverzicht[Omschrijving werkzaamheden])</f>
        <v>Liften</v>
      </c>
      <c r="D98" s="37">
        <f>_xlfn.XLOOKUP(Tabel2[[#This Row],[PPO-code]],Activiteitenoverzicht[PO - code],Activiteitenoverzicht[aanwezig op assetlijst])</f>
        <v>0</v>
      </c>
    </row>
    <row r="99" spans="1:4" hidden="1" x14ac:dyDescent="0.2">
      <c r="A99" s="41">
        <f>_xlfn.XLOOKUP(Tabel2[[#This Row],[PPO-code]],Activiteitenoverzicht[PO - code],Activiteitenoverzicht[regel-nr])</f>
        <v>1273</v>
      </c>
      <c r="B99" s="77" t="s">
        <v>1263</v>
      </c>
      <c r="C99" s="78" t="str">
        <f>_xlfn.XLOOKUP(Tabel2[[#This Row],[PPO-code]],Activiteitenoverzicht[PO - code],Activiteitenoverzicht[Omschrijving werkzaamheden])</f>
        <v>Liften</v>
      </c>
      <c r="D99" s="37">
        <f>_xlfn.XLOOKUP(Tabel2[[#This Row],[PPO-code]],Activiteitenoverzicht[PO - code],Activiteitenoverzicht[aanwezig op assetlijst])</f>
        <v>0</v>
      </c>
    </row>
    <row r="100" spans="1:4" hidden="1" x14ac:dyDescent="0.2">
      <c r="A100" s="41">
        <f>_xlfn.XLOOKUP(Tabel2[[#This Row],[PPO-code]],Activiteitenoverzicht[PO - code],Activiteitenoverzicht[regel-nr])</f>
        <v>1329</v>
      </c>
      <c r="B100" s="77" t="s">
        <v>1264</v>
      </c>
      <c r="C100" s="78" t="str">
        <f>_xlfn.XLOOKUP(Tabel2[[#This Row],[PPO-code]],Activiteitenoverzicht[PO - code],Activiteitenoverzicht[Omschrijving werkzaamheden])</f>
        <v>Liften</v>
      </c>
      <c r="D100" s="37">
        <f>_xlfn.XLOOKUP(Tabel2[[#This Row],[PPO-code]],Activiteitenoverzicht[PO - code],Activiteitenoverzicht[aanwezig op assetlijst])</f>
        <v>0</v>
      </c>
    </row>
    <row r="101" spans="1:4" hidden="1" x14ac:dyDescent="0.2">
      <c r="A101" s="41">
        <f>_xlfn.XLOOKUP(Tabel2[[#This Row],[PPO-code]],Activiteitenoverzicht[PO - code],Activiteitenoverzicht[regel-nr])</f>
        <v>1332</v>
      </c>
      <c r="B101" s="77" t="s">
        <v>1265</v>
      </c>
      <c r="C101" s="78" t="str">
        <f>_xlfn.XLOOKUP(Tabel2[[#This Row],[PPO-code]],Activiteitenoverzicht[PO - code],Activiteitenoverzicht[Omschrijving werkzaamheden])</f>
        <v>Traplift</v>
      </c>
      <c r="D101" s="37">
        <f>_xlfn.XLOOKUP(Tabel2[[#This Row],[PPO-code]],Activiteitenoverzicht[PO - code],Activiteitenoverzicht[aanwezig op assetlijst])</f>
        <v>0</v>
      </c>
    </row>
    <row r="102" spans="1:4" hidden="1" x14ac:dyDescent="0.2">
      <c r="A102" s="41">
        <f>_xlfn.XLOOKUP(Tabel2[[#This Row],[PPO-code]],Activiteitenoverzicht[PO - code],Activiteitenoverzicht[regel-nr])</f>
        <v>1341</v>
      </c>
      <c r="B102" s="77" t="s">
        <v>1266</v>
      </c>
      <c r="C102" s="78" t="str">
        <f>_xlfn.XLOOKUP(Tabel2[[#This Row],[PPO-code]],Activiteitenoverzicht[PO - code],Activiteitenoverzicht[Omschrijving werkzaamheden])</f>
        <v>Hoogwerker</v>
      </c>
      <c r="D102" s="37">
        <f>_xlfn.XLOOKUP(Tabel2[[#This Row],[PPO-code]],Activiteitenoverzicht[PO - code],Activiteitenoverzicht[aanwezig op assetlijst])</f>
        <v>0</v>
      </c>
    </row>
    <row r="103" spans="1:4" hidden="1" x14ac:dyDescent="0.2">
      <c r="A103" s="41">
        <f>_xlfn.XLOOKUP(Tabel2[[#This Row],[PPO-code]],Activiteitenoverzicht[PO - code],Activiteitenoverzicht[regel-nr])</f>
        <v>1348</v>
      </c>
      <c r="B103" s="77" t="s">
        <v>1267</v>
      </c>
      <c r="C103" s="78" t="str">
        <f>_xlfn.XLOOKUP(Tabel2[[#This Row],[PPO-code]],Activiteitenoverzicht[PO - code],Activiteitenoverzicht[Omschrijving werkzaamheden])</f>
        <v>Klimvoorzieningen (ladder, trap, steiger)</v>
      </c>
      <c r="D103" s="37">
        <f>_xlfn.XLOOKUP(Tabel2[[#This Row],[PPO-code]],Activiteitenoverzicht[PO - code],Activiteitenoverzicht[aanwezig op assetlijst])</f>
        <v>0</v>
      </c>
    </row>
    <row r="104" spans="1:4" hidden="1" x14ac:dyDescent="0.2">
      <c r="A104" s="41">
        <f>_xlfn.XLOOKUP(Tabel2[[#This Row],[PPO-code]],Activiteitenoverzicht[PO - code],Activiteitenoverzicht[regel-nr])</f>
        <v>1373</v>
      </c>
      <c r="B104" s="77" t="s">
        <v>1268</v>
      </c>
      <c r="C104" s="78" t="str">
        <f>_xlfn.XLOOKUP(Tabel2[[#This Row],[PPO-code]],Activiteitenoverzicht[PO - code],Activiteitenoverzicht[Omschrijving werkzaamheden])</f>
        <v>Valbescherming (harnassen, veiligheidslijnen)</v>
      </c>
      <c r="D104" s="37">
        <f>_xlfn.XLOOKUP(Tabel2[[#This Row],[PPO-code]],Activiteitenoverzicht[PO - code],Activiteitenoverzicht[aanwezig op assetlijst])</f>
        <v>0</v>
      </c>
    </row>
    <row r="105" spans="1:4" hidden="1" x14ac:dyDescent="0.2">
      <c r="A105" s="41">
        <f>_xlfn.XLOOKUP(Tabel2[[#This Row],[PPO-code]],Activiteitenoverzicht[PO - code],Activiteitenoverzicht[regel-nr])</f>
        <v>1381</v>
      </c>
      <c r="B105" s="77" t="s">
        <v>1269</v>
      </c>
      <c r="C105" s="78" t="str">
        <f>_xlfn.XLOOKUP(Tabel2[[#This Row],[PPO-code]],Activiteitenoverzicht[PO - code],Activiteitenoverzicht[Omschrijving werkzaamheden])</f>
        <v>Noodstroomaggregaat (NSA)</v>
      </c>
      <c r="D105" s="37">
        <f>_xlfn.XLOOKUP(Tabel2[[#This Row],[PPO-code]],Activiteitenoverzicht[PO - code],Activiteitenoverzicht[aanwezig op assetlijst])</f>
        <v>0</v>
      </c>
    </row>
    <row r="106" spans="1:4" hidden="1" x14ac:dyDescent="0.2">
      <c r="A106" s="41">
        <f>_xlfn.XLOOKUP(Tabel2[[#This Row],[PPO-code]],Activiteitenoverzicht[PO - code],Activiteitenoverzicht[regel-nr])</f>
        <v>1394</v>
      </c>
      <c r="B106" s="77" t="s">
        <v>1270</v>
      </c>
      <c r="C106" s="78" t="str">
        <f>_xlfn.XLOOKUP(Tabel2[[#This Row],[PPO-code]],Activiteitenoverzicht[PO - code],Activiteitenoverzicht[Omschrijving werkzaamheden])</f>
        <v>Brandstoftank noodstroomaggregaat (NSA)</v>
      </c>
      <c r="D106" s="37">
        <f>_xlfn.XLOOKUP(Tabel2[[#This Row],[PPO-code]],Activiteitenoverzicht[PO - code],Activiteitenoverzicht[aanwezig op assetlijst])</f>
        <v>0</v>
      </c>
    </row>
    <row r="107" spans="1:4" hidden="1" x14ac:dyDescent="0.2">
      <c r="A107" s="41">
        <f>_xlfn.XLOOKUP(Tabel2[[#This Row],[PPO-code]],Activiteitenoverzicht[PO - code],Activiteitenoverzicht[regel-nr])</f>
        <v>1406</v>
      </c>
      <c r="B107" s="77" t="s">
        <v>1271</v>
      </c>
      <c r="C107" s="78" t="str">
        <f>_xlfn.XLOOKUP(Tabel2[[#This Row],[PPO-code]],Activiteitenoverzicht[PO - code],Activiteitenoverzicht[Omschrijving werkzaamheden])</f>
        <v>Noodstroomaggregaat (NSA)</v>
      </c>
      <c r="D107" s="37">
        <f>_xlfn.XLOOKUP(Tabel2[[#This Row],[PPO-code]],Activiteitenoverzicht[PO - code],Activiteitenoverzicht[aanwezig op assetlijst])</f>
        <v>0</v>
      </c>
    </row>
    <row r="108" spans="1:4" hidden="1" x14ac:dyDescent="0.2">
      <c r="A108" s="41">
        <f>_xlfn.XLOOKUP(Tabel2[[#This Row],[PPO-code]],Activiteitenoverzicht[PO - code],Activiteitenoverzicht[regel-nr])</f>
        <v>1400</v>
      </c>
      <c r="B108" s="77" t="s">
        <v>1272</v>
      </c>
      <c r="C108" s="78" t="str">
        <f>_xlfn.XLOOKUP(Tabel2[[#This Row],[PPO-code]],Activiteitenoverzicht[PO - code],Activiteitenoverzicht[Omschrijving werkzaamheden])</f>
        <v>Noodstroomaggregaat (NSA)</v>
      </c>
      <c r="D108" s="37">
        <f>_xlfn.XLOOKUP(Tabel2[[#This Row],[PPO-code]],Activiteitenoverzicht[PO - code],Activiteitenoverzicht[aanwezig op assetlijst])</f>
        <v>0</v>
      </c>
    </row>
    <row r="109" spans="1:4" hidden="1" x14ac:dyDescent="0.2">
      <c r="A109" s="41">
        <f>_xlfn.XLOOKUP(Tabel2[[#This Row],[PPO-code]],Activiteitenoverzicht[PO - code],Activiteitenoverzicht[regel-nr])</f>
        <v>1391</v>
      </c>
      <c r="B109" s="77" t="s">
        <v>1273</v>
      </c>
      <c r="C109" s="78" t="str">
        <f>_xlfn.XLOOKUP(Tabel2[[#This Row],[PPO-code]],Activiteitenoverzicht[PO - code],Activiteitenoverzicht[Omschrijving werkzaamheden])</f>
        <v>Noodstroomaggregaat (NSA)</v>
      </c>
      <c r="D109" s="37">
        <f>_xlfn.XLOOKUP(Tabel2[[#This Row],[PPO-code]],Activiteitenoverzicht[PO - code],Activiteitenoverzicht[aanwezig op assetlijst])</f>
        <v>0</v>
      </c>
    </row>
    <row r="110" spans="1:4" hidden="1" x14ac:dyDescent="0.2">
      <c r="A110" s="41">
        <f>_xlfn.XLOOKUP(Tabel2[[#This Row],[PPO-code]],Activiteitenoverzicht[PO - code],Activiteitenoverzicht[regel-nr])</f>
        <v>1403</v>
      </c>
      <c r="B110" s="77" t="s">
        <v>1274</v>
      </c>
      <c r="C110" s="78" t="str">
        <f>_xlfn.XLOOKUP(Tabel2[[#This Row],[PPO-code]],Activiteitenoverzicht[PO - code],Activiteitenoverzicht[Omschrijving werkzaamheden])</f>
        <v>Noodstroomaggregaat (NSA)</v>
      </c>
      <c r="D110" s="37">
        <f>_xlfn.XLOOKUP(Tabel2[[#This Row],[PPO-code]],Activiteitenoverzicht[PO - code],Activiteitenoverzicht[aanwezig op assetlijst])</f>
        <v>0</v>
      </c>
    </row>
    <row r="111" spans="1:4" x14ac:dyDescent="0.2">
      <c r="A111" s="41">
        <f>_xlfn.XLOOKUP(Tabel2[[#This Row],[PPO-code]],Activiteitenoverzicht[PO - code],Activiteitenoverzicht[regel-nr])</f>
        <v>1425</v>
      </c>
      <c r="B111" s="77" t="s">
        <v>1275</v>
      </c>
      <c r="C111" s="78" t="str">
        <f>_xlfn.XLOOKUP(Tabel2[[#This Row],[PPO-code]],Activiteitenoverzicht[PO - code],Activiteitenoverzicht[Omschrijving werkzaamheden])</f>
        <v>Noodstroom, No-break</v>
      </c>
      <c r="D111" s="37">
        <f>_xlfn.XLOOKUP(Tabel2[[#This Row],[PPO-code]],Activiteitenoverzicht[PO - code],Activiteitenoverzicht[aanwezig op assetlijst])</f>
        <v>1</v>
      </c>
    </row>
    <row r="112" spans="1:4" hidden="1" x14ac:dyDescent="0.2">
      <c r="A112" s="41">
        <f>_xlfn.XLOOKUP(Tabel2[[#This Row],[PPO-code]],Activiteitenoverzicht[PO - code],Activiteitenoverzicht[regel-nr])</f>
        <v>1429</v>
      </c>
      <c r="B112" s="77" t="s">
        <v>1276</v>
      </c>
      <c r="C112" s="78" t="str">
        <f>_xlfn.XLOOKUP(Tabel2[[#This Row],[PPO-code]],Activiteitenoverzicht[PO - code],Activiteitenoverzicht[Omschrijving werkzaamheden])</f>
        <v>Persluchtcompressor/Persluchtinstallatie algemeen</v>
      </c>
      <c r="D112" s="37">
        <f>_xlfn.XLOOKUP(Tabel2[[#This Row],[PPO-code]],Activiteitenoverzicht[PO - code],Activiteitenoverzicht[aanwezig op assetlijst])</f>
        <v>0</v>
      </c>
    </row>
    <row r="113" spans="1:4" hidden="1" x14ac:dyDescent="0.2">
      <c r="A113" s="41">
        <f>_xlfn.XLOOKUP(Tabel2[[#This Row],[PPO-code]],Activiteitenoverzicht[PO - code],Activiteitenoverzicht[regel-nr])</f>
        <v>1442</v>
      </c>
      <c r="B113" s="77" t="s">
        <v>1277</v>
      </c>
      <c r="C113" s="78" t="str">
        <f>_xlfn.XLOOKUP(Tabel2[[#This Row],[PPO-code]],Activiteitenoverzicht[PO - code],Activiteitenoverzicht[Omschrijving werkzaamheden])</f>
        <v>Gassenbeveiliging (Gasgebrekklep, B-klep)</v>
      </c>
      <c r="D113" s="37">
        <f>_xlfn.XLOOKUP(Tabel2[[#This Row],[PPO-code]],Activiteitenoverzicht[PO - code],Activiteitenoverzicht[aanwezig op assetlijst])</f>
        <v>0</v>
      </c>
    </row>
    <row r="114" spans="1:4" x14ac:dyDescent="0.2">
      <c r="A114" s="41">
        <f>_xlfn.XLOOKUP(Tabel2[[#This Row],[PPO-code]],Activiteitenoverzicht[PO - code],Activiteitenoverzicht[regel-nr])</f>
        <v>1447</v>
      </c>
      <c r="B114" s="77" t="s">
        <v>1278</v>
      </c>
      <c r="C114" s="78" t="str">
        <f>_xlfn.XLOOKUP(Tabel2[[#This Row],[PPO-code]],Activiteitenoverzicht[PO - code],Activiteitenoverzicht[Omschrijving werkzaamheden])</f>
        <v>Regelinstallatie</v>
      </c>
      <c r="D114" s="37">
        <f>_xlfn.XLOOKUP(Tabel2[[#This Row],[PPO-code]],Activiteitenoverzicht[PO - code],Activiteitenoverzicht[aanwezig op assetlijst])</f>
        <v>22</v>
      </c>
    </row>
    <row r="115" spans="1:4" hidden="1" x14ac:dyDescent="0.2">
      <c r="A115" s="41">
        <f>_xlfn.XLOOKUP(Tabel2[[#This Row],[PPO-code]],Activiteitenoverzicht[PO - code],Activiteitenoverzicht[regel-nr])</f>
        <v>1468</v>
      </c>
      <c r="B115" s="77" t="s">
        <v>1279</v>
      </c>
      <c r="C115" s="78" t="str">
        <f>_xlfn.XLOOKUP(Tabel2[[#This Row],[PPO-code]],Activiteitenoverzicht[PO - code],Activiteitenoverzicht[Omschrijving werkzaamheden])</f>
        <v>Intercom/videofooninstallatie</v>
      </c>
      <c r="D115" s="37">
        <f>_xlfn.XLOOKUP(Tabel2[[#This Row],[PPO-code]],Activiteitenoverzicht[PO - code],Activiteitenoverzicht[aanwezig op assetlijst])</f>
        <v>0</v>
      </c>
    </row>
    <row r="116" spans="1:4" hidden="1" x14ac:dyDescent="0.2">
      <c r="A116" s="41">
        <f>_xlfn.XLOOKUP(Tabel2[[#This Row],[PPO-code]],Activiteitenoverzicht[PO - code],Activiteitenoverzicht[regel-nr])</f>
        <v>1477</v>
      </c>
      <c r="B116" s="77" t="s">
        <v>1280</v>
      </c>
      <c r="C116" s="78" t="str">
        <f>_xlfn.XLOOKUP(Tabel2[[#This Row],[PPO-code]],Activiteitenoverzicht[PO - code],Activiteitenoverzicht[Omschrijving werkzaamheden])</f>
        <v>Inbraakalarminstallatie</v>
      </c>
      <c r="D116" s="37">
        <f>_xlfn.XLOOKUP(Tabel2[[#This Row],[PPO-code]],Activiteitenoverzicht[PO - code],Activiteitenoverzicht[aanwezig op assetlijst])</f>
        <v>0</v>
      </c>
    </row>
    <row r="117" spans="1:4" hidden="1" x14ac:dyDescent="0.2">
      <c r="A117" s="41">
        <f>_xlfn.XLOOKUP(Tabel2[[#This Row],[PPO-code]],Activiteitenoverzicht[PO - code],Activiteitenoverzicht[regel-nr])</f>
        <v>1494</v>
      </c>
      <c r="B117" s="77" t="s">
        <v>1281</v>
      </c>
      <c r="C117" s="78" t="str">
        <f>_xlfn.XLOOKUP(Tabel2[[#This Row],[PPO-code]],Activiteitenoverzicht[PO - code],Activiteitenoverzicht[Omschrijving werkzaamheden])</f>
        <v>Deurvasthoudinrichting/Nooddeuren/Signaleringen</v>
      </c>
      <c r="D117" s="37">
        <f>_xlfn.XLOOKUP(Tabel2[[#This Row],[PPO-code]],Activiteitenoverzicht[PO - code],Activiteitenoverzicht[aanwezig op assetlijst])</f>
        <v>0</v>
      </c>
    </row>
    <row r="118" spans="1:4" hidden="1" x14ac:dyDescent="0.2">
      <c r="A118" s="41">
        <f>_xlfn.XLOOKUP(Tabel2[[#This Row],[PPO-code]],Activiteitenoverzicht[PO - code],Activiteitenoverzicht[regel-nr])</f>
        <v>1503</v>
      </c>
      <c r="B118" s="77" t="s">
        <v>1282</v>
      </c>
      <c r="C118" s="78" t="str">
        <f>_xlfn.XLOOKUP(Tabel2[[#This Row],[PPO-code]],Activiteitenoverzicht[PO - code],Activiteitenoverzicht[Omschrijving werkzaamheden])</f>
        <v>Signalering individuele waterdetectie</v>
      </c>
      <c r="D118" s="37">
        <f>_xlfn.XLOOKUP(Tabel2[[#This Row],[PPO-code]],Activiteitenoverzicht[PO - code],Activiteitenoverzicht[aanwezig op assetlijst])</f>
        <v>0</v>
      </c>
    </row>
    <row r="119" spans="1:4" x14ac:dyDescent="0.2">
      <c r="A119" s="41">
        <f>_xlfn.XLOOKUP(Tabel2[[#This Row],[PPO-code]],Activiteitenoverzicht[PO - code],Activiteitenoverzicht[regel-nr])</f>
        <v>1511</v>
      </c>
      <c r="B119" s="77" t="s">
        <v>1283</v>
      </c>
      <c r="C119" s="78" t="str">
        <f>_xlfn.XLOOKUP(Tabel2[[#This Row],[PPO-code]],Activiteitenoverzicht[PO - code],Activiteitenoverzicht[Omschrijving werkzaamheden])</f>
        <v>Signalering individuele gasdetectie</v>
      </c>
      <c r="D119" s="37">
        <f>_xlfn.XLOOKUP(Tabel2[[#This Row],[PPO-code]],Activiteitenoverzicht[PO - code],Activiteitenoverzicht[aanwezig op assetlijst])</f>
        <v>1</v>
      </c>
    </row>
    <row r="120" spans="1:4" ht="25.5" x14ac:dyDescent="0.2">
      <c r="A120" s="41">
        <f>_xlfn.XLOOKUP(Tabel2[[#This Row],[PPO-code]],Activiteitenoverzicht[PO - code],Activiteitenoverzicht[regel-nr])</f>
        <v>1517</v>
      </c>
      <c r="B120" s="77" t="s">
        <v>1284</v>
      </c>
      <c r="C120" s="78" t="str">
        <f>_xlfn.XLOOKUP(Tabel2[[#This Row],[PPO-code]],Activiteitenoverzicht[PO - code],Activiteitenoverzicht[Omschrijving werkzaamheden])</f>
        <v>Centraal bedienpaneel (t.b.v. verlichting e.d.); Noodverlichtingsinstallatie, armatuurbewaking</v>
      </c>
      <c r="D120" s="37">
        <f>_xlfn.XLOOKUP(Tabel2[[#This Row],[PPO-code]],Activiteitenoverzicht[PO - code],Activiteitenoverzicht[aanwezig op assetlijst])</f>
        <v>1</v>
      </c>
    </row>
    <row r="121" spans="1:4" x14ac:dyDescent="0.2">
      <c r="A121" s="41">
        <f>_xlfn.XLOOKUP(Tabel2[[#This Row],[PPO-code]],Activiteitenoverzicht[PO - code],Activiteitenoverzicht[regel-nr])</f>
        <v>1525</v>
      </c>
      <c r="B121" s="77" t="s">
        <v>1285</v>
      </c>
      <c r="C121" s="78" t="str">
        <f>_xlfn.XLOOKUP(Tabel2[[#This Row],[PPO-code]],Activiteitenoverzicht[PO - code],Activiteitenoverzicht[Omschrijving werkzaamheden])</f>
        <v>Beletsignalering (MIVA-installaties)</v>
      </c>
      <c r="D121" s="37">
        <f>_xlfn.XLOOKUP(Tabel2[[#This Row],[PPO-code]],Activiteitenoverzicht[PO - code],Activiteitenoverzicht[aanwezig op assetlijst])</f>
        <v>2</v>
      </c>
    </row>
    <row r="122" spans="1:4" hidden="1" x14ac:dyDescent="0.2">
      <c r="A122" s="41">
        <f>_xlfn.XLOOKUP(Tabel2[[#This Row],[PPO-code]],Activiteitenoverzicht[PO - code],Activiteitenoverzicht[regel-nr])</f>
        <v>1533</v>
      </c>
      <c r="B122" s="77" t="s">
        <v>1286</v>
      </c>
      <c r="C122" s="78" t="str">
        <f>_xlfn.XLOOKUP(Tabel2[[#This Row],[PPO-code]],Activiteitenoverzicht[PO - code],Activiteitenoverzicht[Omschrijving werkzaamheden])</f>
        <v>Antenne-inrichting/CAI</v>
      </c>
      <c r="D122" s="37">
        <f>_xlfn.XLOOKUP(Tabel2[[#This Row],[PPO-code]],Activiteitenoverzicht[PO - code],Activiteitenoverzicht[aanwezig op assetlijst])</f>
        <v>0</v>
      </c>
    </row>
    <row r="123" spans="1:4" hidden="1" x14ac:dyDescent="0.2">
      <c r="A123" s="41">
        <f>_xlfn.XLOOKUP(Tabel2[[#This Row],[PPO-code]],Activiteitenoverzicht[PO - code],Activiteitenoverzicht[regel-nr])</f>
        <v>1539</v>
      </c>
      <c r="B123" s="77" t="s">
        <v>1287</v>
      </c>
      <c r="C123" s="78" t="str">
        <f>_xlfn.XLOOKUP(Tabel2[[#This Row],[PPO-code]],Activiteitenoverzicht[PO - code],Activiteitenoverzicht[Omschrijving werkzaamheden])</f>
        <v>Personenoproepinstallatie/Geluidinstallatie</v>
      </c>
      <c r="D123" s="37">
        <f>_xlfn.XLOOKUP(Tabel2[[#This Row],[PPO-code]],Activiteitenoverzicht[PO - code],Activiteitenoverzicht[aanwezig op assetlijst])</f>
        <v>0</v>
      </c>
    </row>
    <row r="124" spans="1:4" hidden="1" x14ac:dyDescent="0.2">
      <c r="A124" s="41">
        <f>_xlfn.XLOOKUP(Tabel2[[#This Row],[PPO-code]],Activiteitenoverzicht[PO - code],Activiteitenoverzicht[regel-nr])</f>
        <v>1546</v>
      </c>
      <c r="B124" s="77" t="s">
        <v>1288</v>
      </c>
      <c r="C124" s="78" t="str">
        <f>_xlfn.XLOOKUP(Tabel2[[#This Row],[PPO-code]],Activiteitenoverzicht[PO - code],Activiteitenoverzicht[Omschrijving werkzaamheden])</f>
        <v>CO/LPG installatie</v>
      </c>
      <c r="D124" s="37">
        <f>_xlfn.XLOOKUP(Tabel2[[#This Row],[PPO-code]],Activiteitenoverzicht[PO - code],Activiteitenoverzicht[aanwezig op assetlijst])</f>
        <v>0</v>
      </c>
    </row>
    <row r="125" spans="1:4" x14ac:dyDescent="0.2">
      <c r="A125" s="41">
        <f>_xlfn.XLOOKUP(Tabel2[[#This Row],[PPO-code]],Activiteitenoverzicht[PO - code],Activiteitenoverzicht[regel-nr])</f>
        <v>1555</v>
      </c>
      <c r="B125" s="77" t="s">
        <v>1289</v>
      </c>
      <c r="C125" s="78" t="str">
        <f>_xlfn.XLOOKUP(Tabel2[[#This Row],[PPO-code]],Activiteitenoverzicht[PO - code],Activiteitenoverzicht[Omschrijving werkzaamheden])</f>
        <v>Verkeerslichtinstallatie</v>
      </c>
      <c r="D125" s="37">
        <f>_xlfn.XLOOKUP(Tabel2[[#This Row],[PPO-code]],Activiteitenoverzicht[PO - code],Activiteitenoverzicht[aanwezig op assetlijst])</f>
        <v>5</v>
      </c>
    </row>
    <row r="126" spans="1:4" x14ac:dyDescent="0.2">
      <c r="A126" s="41">
        <f>_xlfn.XLOOKUP(Tabel2[[#This Row],[PPO-code]],Activiteitenoverzicht[PO - code],Activiteitenoverzicht[regel-nr])</f>
        <v>1571</v>
      </c>
      <c r="B126" s="77" t="s">
        <v>1290</v>
      </c>
      <c r="C126" s="78" t="str">
        <f>_xlfn.XLOOKUP(Tabel2[[#This Row],[PPO-code]],Activiteitenoverzicht[PO - code],Activiteitenoverzicht[Omschrijving werkzaamheden])</f>
        <v>Toegang automatische draaideur/deurdranger</v>
      </c>
      <c r="D126" s="37">
        <f>_xlfn.XLOOKUP(Tabel2[[#This Row],[PPO-code]],Activiteitenoverzicht[PO - code],Activiteitenoverzicht[aanwezig op assetlijst])</f>
        <v>1</v>
      </c>
    </row>
    <row r="127" spans="1:4" hidden="1" x14ac:dyDescent="0.2">
      <c r="A127" s="41">
        <f>_xlfn.XLOOKUP(Tabel2[[#This Row],[PPO-code]],Activiteitenoverzicht[PO - code],Activiteitenoverzicht[regel-nr])</f>
        <v>1584</v>
      </c>
      <c r="B127" s="77" t="s">
        <v>1291</v>
      </c>
      <c r="C127" s="78" t="str">
        <f>_xlfn.XLOOKUP(Tabel2[[#This Row],[PPO-code]],Activiteitenoverzicht[PO - code],Activiteitenoverzicht[Omschrijving werkzaamheden])</f>
        <v>Toegang automatische schuifdeur</v>
      </c>
      <c r="D127" s="37">
        <f>_xlfn.XLOOKUP(Tabel2[[#This Row],[PPO-code]],Activiteitenoverzicht[PO - code],Activiteitenoverzicht[aanwezig op assetlijst])</f>
        <v>0</v>
      </c>
    </row>
    <row r="128" spans="1:4" x14ac:dyDescent="0.2">
      <c r="A128" s="41">
        <f>_xlfn.XLOOKUP(Tabel2[[#This Row],[PPO-code]],Activiteitenoverzicht[PO - code],Activiteitenoverzicht[regel-nr])</f>
        <v>1600</v>
      </c>
      <c r="B128" s="77" t="s">
        <v>1292</v>
      </c>
      <c r="C128" s="78" t="str">
        <f>_xlfn.XLOOKUP(Tabel2[[#This Row],[PPO-code]],Activiteitenoverzicht[PO - code],Activiteitenoverzicht[Omschrijving werkzaamheden])</f>
        <v>Toegang kantel-/overheaddeur</v>
      </c>
      <c r="D128" s="37">
        <f>_xlfn.XLOOKUP(Tabel2[[#This Row],[PPO-code]],Activiteitenoverzicht[PO - code],Activiteitenoverzicht[aanwezig op assetlijst])</f>
        <v>2</v>
      </c>
    </row>
    <row r="129" spans="1:4" x14ac:dyDescent="0.2">
      <c r="A129" s="41">
        <f>_xlfn.XLOOKUP(Tabel2[[#This Row],[PPO-code]],Activiteitenoverzicht[PO - code],Activiteitenoverzicht[regel-nr])</f>
        <v>1564</v>
      </c>
      <c r="B129" s="77" t="s">
        <v>1293</v>
      </c>
      <c r="C129" s="78" t="str">
        <f>_xlfn.XLOOKUP(Tabel2[[#This Row],[PPO-code]],Activiteitenoverzicht[PO - code],Activiteitenoverzicht[Omschrijving werkzaamheden])</f>
        <v>Elektrische raamsluiter</v>
      </c>
      <c r="D129" s="37">
        <f>_xlfn.XLOOKUP(Tabel2[[#This Row],[PPO-code]],Activiteitenoverzicht[PO - code],Activiteitenoverzicht[aanwezig op assetlijst])</f>
        <v>3</v>
      </c>
    </row>
    <row r="130" spans="1:4" x14ac:dyDescent="0.2">
      <c r="A130" s="41">
        <f>_xlfn.XLOOKUP(Tabel2[[#This Row],[PPO-code]],Activiteitenoverzicht[PO - code],Activiteitenoverzicht[regel-nr])</f>
        <v>1627</v>
      </c>
      <c r="B130" s="77" t="s">
        <v>1294</v>
      </c>
      <c r="C130" s="78" t="str">
        <f>_xlfn.XLOOKUP(Tabel2[[#This Row],[PPO-code]],Activiteitenoverzicht[PO - code],Activiteitenoverzicht[Omschrijving werkzaamheden])</f>
        <v>Toegang hek</v>
      </c>
      <c r="D130" s="37">
        <f>_xlfn.XLOOKUP(Tabel2[[#This Row],[PPO-code]],Activiteitenoverzicht[PO - code],Activiteitenoverzicht[aanwezig op assetlijst])</f>
        <v>1</v>
      </c>
    </row>
    <row r="131" spans="1:4" x14ac:dyDescent="0.2">
      <c r="A131" s="41">
        <f>_xlfn.XLOOKUP(Tabel2[[#This Row],[PPO-code]],Activiteitenoverzicht[PO - code],Activiteitenoverzicht[regel-nr])</f>
        <v>1638</v>
      </c>
      <c r="B131" s="77" t="s">
        <v>1295</v>
      </c>
      <c r="C131" s="78" t="str">
        <f>_xlfn.XLOOKUP(Tabel2[[#This Row],[PPO-code]],Activiteitenoverzicht[PO - code],Activiteitenoverzicht[Omschrijving werkzaamheden])</f>
        <v>Toegang slagboom</v>
      </c>
      <c r="D131" s="37">
        <f>_xlfn.XLOOKUP(Tabel2[[#This Row],[PPO-code]],Activiteitenoverzicht[PO - code],Activiteitenoverzicht[aanwezig op assetlijst])</f>
        <v>1</v>
      </c>
    </row>
    <row r="132" spans="1:4" hidden="1" x14ac:dyDescent="0.2">
      <c r="A132" s="41">
        <f>_xlfn.XLOOKUP(Tabel2[[#This Row],[PPO-code]],Activiteitenoverzicht[PO - code],Activiteitenoverzicht[regel-nr])</f>
        <v>1650</v>
      </c>
      <c r="B132" s="77" t="s">
        <v>1296</v>
      </c>
      <c r="C132" s="78" t="str">
        <f>_xlfn.XLOOKUP(Tabel2[[#This Row],[PPO-code]],Activiteitenoverzicht[PO - code],Activiteitenoverzicht[Omschrijving werkzaamheden])</f>
        <v>Stookruimte, opstellingsruimte, technische ruimte</v>
      </c>
      <c r="D132" s="37">
        <f>_xlfn.XLOOKUP(Tabel2[[#This Row],[PPO-code]],Activiteitenoverzicht[PO - code],Activiteitenoverzicht[aanwezig op assetlijst])</f>
        <v>0</v>
      </c>
    </row>
    <row r="133" spans="1:4" hidden="1" x14ac:dyDescent="0.2">
      <c r="A133" s="41">
        <f>_xlfn.XLOOKUP(Tabel2[[#This Row],[PPO-code]],Activiteitenoverzicht[PO - code],Activiteitenoverzicht[regel-nr])</f>
        <v>1663</v>
      </c>
      <c r="B133" s="77" t="s">
        <v>1297</v>
      </c>
      <c r="C133" s="78" t="str">
        <f>_xlfn.XLOOKUP(Tabel2[[#This Row],[PPO-code]],Activiteitenoverzicht[PO - code],Activiteitenoverzicht[Omschrijving werkzaamheden])</f>
        <v>Verwarming gaskachel; Verwarming gevelkachel</v>
      </c>
      <c r="D133" s="37">
        <f>_xlfn.XLOOKUP(Tabel2[[#This Row],[PPO-code]],Activiteitenoverzicht[PO - code],Activiteitenoverzicht[aanwezig op assetlijst])</f>
        <v>0</v>
      </c>
    </row>
    <row r="134" spans="1:4" hidden="1" x14ac:dyDescent="0.2">
      <c r="A134" s="41">
        <f>_xlfn.XLOOKUP(Tabel2[[#This Row],[PPO-code]],Activiteitenoverzicht[PO - code],Activiteitenoverzicht[regel-nr])</f>
        <v>1677</v>
      </c>
      <c r="B134" s="77" t="s">
        <v>1298</v>
      </c>
      <c r="C134" s="78" t="str">
        <f>_xlfn.XLOOKUP(Tabel2[[#This Row],[PPO-code]],Activiteitenoverzicht[PO - code],Activiteitenoverzicht[Omschrijving werkzaamheden])</f>
        <v>Verwarming gaskachel; Verwarming gevelkachel</v>
      </c>
      <c r="D134" s="37">
        <f>_xlfn.XLOOKUP(Tabel2[[#This Row],[PPO-code]],Activiteitenoverzicht[PO - code],Activiteitenoverzicht[aanwezig op assetlijst])</f>
        <v>0</v>
      </c>
    </row>
    <row r="135" spans="1:4" ht="25.5" x14ac:dyDescent="0.2">
      <c r="A135" s="41">
        <f>_xlfn.XLOOKUP(Tabel2[[#This Row],[PPO-code]],Activiteitenoverzicht[PO - code],Activiteitenoverzicht[regel-nr])</f>
        <v>1680</v>
      </c>
      <c r="B135" s="77" t="s">
        <v>1299</v>
      </c>
      <c r="C135" s="78" t="str">
        <f>_xlfn.XLOOKUP(Tabel2[[#This Row],[PPO-code]],Activiteitenoverzicht[PO - code],Activiteitenoverzicht[Omschrijving werkzaamheden])</f>
        <v>Verwarming HR ketel gas; Verwarming HR luchtverwarmer gas; Verwarming VR ketel gas; Verwarming VR luchtverwarmer gas</v>
      </c>
      <c r="D135" s="37">
        <f>_xlfn.XLOOKUP(Tabel2[[#This Row],[PPO-code]],Activiteitenoverzicht[PO - code],Activiteitenoverzicht[aanwezig op assetlijst])</f>
        <v>17</v>
      </c>
    </row>
    <row r="136" spans="1:4" ht="25.5" x14ac:dyDescent="0.2">
      <c r="A136" s="41">
        <f>_xlfn.XLOOKUP(Tabel2[[#This Row],[PPO-code]],Activiteitenoverzicht[PO - code],Activiteitenoverzicht[regel-nr])</f>
        <v>1710</v>
      </c>
      <c r="B136" s="77" t="s">
        <v>1300</v>
      </c>
      <c r="C136" s="78" t="str">
        <f>_xlfn.XLOOKUP(Tabel2[[#This Row],[PPO-code]],Activiteitenoverzicht[PO - code],Activiteitenoverzicht[Omschrijving werkzaamheden])</f>
        <v>Verwarming HR ketel gas; Verwarming HR luchtverwarmer gas; Verwarming VR ketel gas; Verwarming VR luchtverwarmer gas</v>
      </c>
      <c r="D136" s="37">
        <f>_xlfn.XLOOKUP(Tabel2[[#This Row],[PPO-code]],Activiteitenoverzicht[PO - code],Activiteitenoverzicht[aanwezig op assetlijst])</f>
        <v>17</v>
      </c>
    </row>
    <row r="137" spans="1:4" ht="25.5" hidden="1" x14ac:dyDescent="0.2">
      <c r="A137" s="41">
        <f>_xlfn.XLOOKUP(Tabel2[[#This Row],[PPO-code]],Activiteitenoverzicht[PO - code],Activiteitenoverzicht[regel-nr])</f>
        <v>1716</v>
      </c>
      <c r="B137" s="77" t="s">
        <v>1301</v>
      </c>
      <c r="C137" s="78" t="str">
        <f>_xlfn.XLOOKUP(Tabel2[[#This Row],[PPO-code]],Activiteitenoverzicht[PO - code],Activiteitenoverzicht[Omschrijving werkzaamheden])</f>
        <v>Verwarming ketel Mot, hout, pellet; Brandstof aanvoeringsinstallatie en buffering</v>
      </c>
      <c r="D137" s="37">
        <f>_xlfn.XLOOKUP(Tabel2[[#This Row],[PPO-code]],Activiteitenoverzicht[PO - code],Activiteitenoverzicht[aanwezig op assetlijst])</f>
        <v>0</v>
      </c>
    </row>
    <row r="138" spans="1:4" ht="25.5" hidden="1" x14ac:dyDescent="0.2">
      <c r="A138" s="41">
        <f>_xlfn.XLOOKUP(Tabel2[[#This Row],[PPO-code]],Activiteitenoverzicht[PO - code],Activiteitenoverzicht[regel-nr])</f>
        <v>1735</v>
      </c>
      <c r="B138" s="77" t="s">
        <v>1302</v>
      </c>
      <c r="C138" s="78" t="str">
        <f>_xlfn.XLOOKUP(Tabel2[[#This Row],[PPO-code]],Activiteitenoverzicht[PO - code],Activiteitenoverzicht[Omschrijving werkzaamheden])</f>
        <v>Verwarming ketel Mot, hout, pellet; Brandstof aanvoeringsinstallatie en buffering</v>
      </c>
      <c r="D138" s="37">
        <f>_xlfn.XLOOKUP(Tabel2[[#This Row],[PPO-code]],Activiteitenoverzicht[PO - code],Activiteitenoverzicht[aanwezig op assetlijst])</f>
        <v>0</v>
      </c>
    </row>
    <row r="139" spans="1:4" ht="25.5" hidden="1" x14ac:dyDescent="0.2">
      <c r="A139" s="41">
        <f>_xlfn.XLOOKUP(Tabel2[[#This Row],[PPO-code]],Activiteitenoverzicht[PO - code],Activiteitenoverzicht[regel-nr])</f>
        <v>1738</v>
      </c>
      <c r="B139" s="77" t="s">
        <v>1303</v>
      </c>
      <c r="C139" s="78" t="str">
        <f>_xlfn.XLOOKUP(Tabel2[[#This Row],[PPO-code]],Activiteitenoverzicht[PO - code],Activiteitenoverzicht[Omschrijving werkzaamheden])</f>
        <v>Verwarming ketel Mot, hout, pellet; Brandstof aanvoeringsinstallatie en buffering</v>
      </c>
      <c r="D139" s="37">
        <f>_xlfn.XLOOKUP(Tabel2[[#This Row],[PPO-code]],Activiteitenoverzicht[PO - code],Activiteitenoverzicht[aanwezig op assetlijst])</f>
        <v>0</v>
      </c>
    </row>
    <row r="140" spans="1:4" hidden="1" x14ac:dyDescent="0.2">
      <c r="A140" s="41">
        <f>_xlfn.XLOOKUP(Tabel2[[#This Row],[PPO-code]],Activiteitenoverzicht[PO - code],Activiteitenoverzicht[regel-nr])</f>
        <v>1741</v>
      </c>
      <c r="B140" s="77" t="s">
        <v>1304</v>
      </c>
      <c r="C140" s="78" t="str">
        <f>_xlfn.XLOOKUP(Tabel2[[#This Row],[PPO-code]],Activiteitenoverzicht[PO - code],Activiteitenoverzicht[Omschrijving werkzaamheden])</f>
        <v>Verwarming CV ketel olie</v>
      </c>
      <c r="D140" s="37">
        <f>_xlfn.XLOOKUP(Tabel2[[#This Row],[PPO-code]],Activiteitenoverzicht[PO - code],Activiteitenoverzicht[aanwezig op assetlijst])</f>
        <v>0</v>
      </c>
    </row>
    <row r="141" spans="1:4" hidden="1" x14ac:dyDescent="0.2">
      <c r="A141" s="41">
        <f>_xlfn.XLOOKUP(Tabel2[[#This Row],[PPO-code]],Activiteitenoverzicht[PO - code],Activiteitenoverzicht[regel-nr])</f>
        <v>1761</v>
      </c>
      <c r="B141" s="77" t="s">
        <v>1305</v>
      </c>
      <c r="C141" s="78" t="str">
        <f>_xlfn.XLOOKUP(Tabel2[[#This Row],[PPO-code]],Activiteitenoverzicht[PO - code],Activiteitenoverzicht[Omschrijving werkzaamheden])</f>
        <v>Verwarming CV ketel olie</v>
      </c>
      <c r="D141" s="37">
        <f>_xlfn.XLOOKUP(Tabel2[[#This Row],[PPO-code]],Activiteitenoverzicht[PO - code],Activiteitenoverzicht[aanwezig op assetlijst])</f>
        <v>0</v>
      </c>
    </row>
    <row r="142" spans="1:4" hidden="1" x14ac:dyDescent="0.2">
      <c r="A142" s="41">
        <f>_xlfn.XLOOKUP(Tabel2[[#This Row],[PPO-code]],Activiteitenoverzicht[PO - code],Activiteitenoverzicht[regel-nr])</f>
        <v>1764</v>
      </c>
      <c r="B142" s="77" t="s">
        <v>1306</v>
      </c>
      <c r="C142" s="78" t="str">
        <f>_xlfn.XLOOKUP(Tabel2[[#This Row],[PPO-code]],Activiteitenoverzicht[PO - code],Activiteitenoverzicht[Omschrijving werkzaamheden])</f>
        <v>Verwarming CV ketel olie</v>
      </c>
      <c r="D142" s="37">
        <f>_xlfn.XLOOKUP(Tabel2[[#This Row],[PPO-code]],Activiteitenoverzicht[PO - code],Activiteitenoverzicht[aanwezig op assetlijst])</f>
        <v>0</v>
      </c>
    </row>
    <row r="143" spans="1:4" ht="76.5" x14ac:dyDescent="0.2">
      <c r="A143" s="41">
        <f>_xlfn.XLOOKUP(Tabel2[[#This Row],[PPO-code]],Activiteitenoverzicht[PO - code],Activiteitenoverzicht[regel-nr])</f>
        <v>1767</v>
      </c>
      <c r="B143" s="77" t="s">
        <v>1307</v>
      </c>
      <c r="C143" s="78" t="str">
        <f>_xlfn.XLOOKUP(Tabel2[[#This Row],[PPO-code]],Activiteitenoverzicht[PO - code],Activiteitenoverzicht[Omschrijving werkzaamheden])</f>
        <v>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v>
      </c>
      <c r="D143" s="37">
        <f>_xlfn.XLOOKUP(Tabel2[[#This Row],[PPO-code]],Activiteitenoverzicht[PO - code],Activiteitenoverzicht[aanwezig op assetlijst])</f>
        <v>15</v>
      </c>
    </row>
    <row r="144" spans="1:4" hidden="1" x14ac:dyDescent="0.2">
      <c r="A144" s="41">
        <f>_xlfn.XLOOKUP(Tabel2[[#This Row],[PPO-code]],Activiteitenoverzicht[PO - code],Activiteitenoverzicht[regel-nr])</f>
        <v>1785</v>
      </c>
      <c r="B144" s="77" t="s">
        <v>1308</v>
      </c>
      <c r="C144" s="78" t="str">
        <f>_xlfn.XLOOKUP(Tabel2[[#This Row],[PPO-code]],Activiteitenoverzicht[PO - code],Activiteitenoverzicht[Omschrijving werkzaamheden])</f>
        <v>Radiator en/of convector, stralingspaneel</v>
      </c>
      <c r="D144" s="37">
        <f>_xlfn.XLOOKUP(Tabel2[[#This Row],[PPO-code]],Activiteitenoverzicht[PO - code],Activiteitenoverzicht[aanwezig op assetlijst])</f>
        <v>0</v>
      </c>
    </row>
    <row r="145" spans="1:4" hidden="1" x14ac:dyDescent="0.2">
      <c r="A145" s="41">
        <f>_xlfn.XLOOKUP(Tabel2[[#This Row],[PPO-code]],Activiteitenoverzicht[PO - code],Activiteitenoverzicht[regel-nr])</f>
        <v>1790</v>
      </c>
      <c r="B145" s="77" t="s">
        <v>1309</v>
      </c>
      <c r="C145" s="78" t="str">
        <f>_xlfn.XLOOKUP(Tabel2[[#This Row],[PPO-code]],Activiteitenoverzicht[PO - code],Activiteitenoverzicht[Omschrijving werkzaamheden])</f>
        <v>Verbrandingsgasafvoer</v>
      </c>
      <c r="D145" s="37">
        <f>_xlfn.XLOOKUP(Tabel2[[#This Row],[PPO-code]],Activiteitenoverzicht[PO - code],Activiteitenoverzicht[aanwezig op assetlijst])</f>
        <v>0</v>
      </c>
    </row>
    <row r="146" spans="1:4" hidden="1" x14ac:dyDescent="0.2">
      <c r="A146" s="41">
        <f>_xlfn.XLOOKUP(Tabel2[[#This Row],[PPO-code]],Activiteitenoverzicht[PO - code],Activiteitenoverzicht[regel-nr])</f>
        <v>1795</v>
      </c>
      <c r="B146" s="77" t="s">
        <v>1310</v>
      </c>
      <c r="C146" s="78" t="str">
        <f>_xlfn.XLOOKUP(Tabel2[[#This Row],[PPO-code]],Activiteitenoverzicht[PO - code],Activiteitenoverzicht[Omschrijving werkzaamheden])</f>
        <v>Verwarming elektrische ventilatiekachel</v>
      </c>
      <c r="D146" s="37">
        <f>_xlfn.XLOOKUP(Tabel2[[#This Row],[PPO-code]],Activiteitenoverzicht[PO - code],Activiteitenoverzicht[aanwezig op assetlijst])</f>
        <v>0</v>
      </c>
    </row>
    <row r="147" spans="1:4" hidden="1" x14ac:dyDescent="0.2">
      <c r="A147" s="41">
        <f>_xlfn.XLOOKUP(Tabel2[[#This Row],[PPO-code]],Activiteitenoverzicht[PO - code],Activiteitenoverzicht[regel-nr])</f>
        <v>1799</v>
      </c>
      <c r="B147" s="77" t="s">
        <v>1311</v>
      </c>
      <c r="C147" s="78" t="str">
        <f>_xlfn.XLOOKUP(Tabel2[[#This Row],[PPO-code]],Activiteitenoverzicht[PO - code],Activiteitenoverzicht[Omschrijving werkzaamheden])</f>
        <v>Verwarming elektrische radiator (olie)</v>
      </c>
      <c r="D147" s="37">
        <f>_xlfn.XLOOKUP(Tabel2[[#This Row],[PPO-code]],Activiteitenoverzicht[PO - code],Activiteitenoverzicht[aanwezig op assetlijst])</f>
        <v>0</v>
      </c>
    </row>
    <row r="148" spans="1:4" ht="25.5" hidden="1" x14ac:dyDescent="0.2">
      <c r="A148" s="41">
        <f>_xlfn.XLOOKUP(Tabel2[[#This Row],[PPO-code]],Activiteitenoverzicht[PO - code],Activiteitenoverzicht[regel-nr])</f>
        <v>1803</v>
      </c>
      <c r="B148" s="77" t="s">
        <v>1312</v>
      </c>
      <c r="C148" s="78" t="str">
        <f>_xlfn.XLOOKUP(Tabel2[[#This Row],[PPO-code]],Activiteitenoverzicht[PO - code],Activiteitenoverzicht[Omschrijving werkzaamheden])</f>
        <v>Elektrische (na)verwarming; Elektrische lint verwarming; Elektrische radiator</v>
      </c>
      <c r="D148" s="37">
        <f>_xlfn.XLOOKUP(Tabel2[[#This Row],[PPO-code]],Activiteitenoverzicht[PO - code],Activiteitenoverzicht[aanwezig op assetlijst])</f>
        <v>0</v>
      </c>
    </row>
    <row r="149" spans="1:4" x14ac:dyDescent="0.2">
      <c r="A149" s="41">
        <f>_xlfn.XLOOKUP(Tabel2[[#This Row],[PPO-code]],Activiteitenoverzicht[PO - code],Activiteitenoverzicht[regel-nr])</f>
        <v>1810</v>
      </c>
      <c r="B149" s="77" t="s">
        <v>1313</v>
      </c>
      <c r="C149" s="78" t="str">
        <f>_xlfn.XLOOKUP(Tabel2[[#This Row],[PPO-code]],Activiteitenoverzicht[PO - code],Activiteitenoverzicht[Omschrijving werkzaamheden])</f>
        <v>Verwarming/koeling met warmtepomp</v>
      </c>
      <c r="D149" s="37">
        <f>_xlfn.XLOOKUP(Tabel2[[#This Row],[PPO-code]],Activiteitenoverzicht[PO - code],Activiteitenoverzicht[aanwezig op assetlijst])</f>
        <v>1</v>
      </c>
    </row>
    <row r="150" spans="1:4" x14ac:dyDescent="0.2">
      <c r="A150" s="41">
        <f>_xlfn.XLOOKUP(Tabel2[[#This Row],[PPO-code]],Activiteitenoverzicht[PO - code],Activiteitenoverzicht[regel-nr])</f>
        <v>1846</v>
      </c>
      <c r="B150" s="77" t="s">
        <v>1314</v>
      </c>
      <c r="C150" s="78" t="str">
        <f>_xlfn.XLOOKUP(Tabel2[[#This Row],[PPO-code]],Activiteitenoverzicht[PO - code],Activiteitenoverzicht[Omschrijving werkzaamheden])</f>
        <v>Verwarming/koeling met warmtepomp</v>
      </c>
      <c r="D150" s="37">
        <f>_xlfn.XLOOKUP(Tabel2[[#This Row],[PPO-code]],Activiteitenoverzicht[PO - code],Activiteitenoverzicht[aanwezig op assetlijst])</f>
        <v>1</v>
      </c>
    </row>
    <row r="151" spans="1:4" hidden="1" x14ac:dyDescent="0.2">
      <c r="A151" s="41">
        <f>_xlfn.XLOOKUP(Tabel2[[#This Row],[PPO-code]],Activiteitenoverzicht[PO - code],Activiteitenoverzicht[regel-nr])</f>
        <v>1882</v>
      </c>
      <c r="B151" s="77" t="s">
        <v>1315</v>
      </c>
      <c r="C151" s="78" t="str">
        <f>_xlfn.XLOOKUP(Tabel2[[#This Row],[PPO-code]],Activiteitenoverzicht[PO - code],Activiteitenoverzicht[Omschrijving werkzaamheden])</f>
        <v>Verwarming/koeling met warmtepomp</v>
      </c>
      <c r="D151" s="37">
        <f>_xlfn.XLOOKUP(Tabel2[[#This Row],[PPO-code]],Activiteitenoverzicht[PO - code],Activiteitenoverzicht[aanwezig op assetlijst])</f>
        <v>0</v>
      </c>
    </row>
    <row r="152" spans="1:4" x14ac:dyDescent="0.2">
      <c r="A152" s="41">
        <f>_xlfn.XLOOKUP(Tabel2[[#This Row],[PPO-code]],Activiteitenoverzicht[PO - code],Activiteitenoverzicht[regel-nr])</f>
        <v>1919</v>
      </c>
      <c r="B152" s="77" t="s">
        <v>1316</v>
      </c>
      <c r="C152" s="78" t="str">
        <f>_xlfn.XLOOKUP(Tabel2[[#This Row],[PPO-code]],Activiteitenoverzicht[PO - code],Activiteitenoverzicht[Omschrijving werkzaamheden])</f>
        <v>Verwarming/koeling met warmte-/koudebronnen WKO</v>
      </c>
      <c r="D152" s="37">
        <f>_xlfn.XLOOKUP(Tabel2[[#This Row],[PPO-code]],Activiteitenoverzicht[PO - code],Activiteitenoverzicht[aanwezig op assetlijst])</f>
        <v>19</v>
      </c>
    </row>
    <row r="153" spans="1:4" x14ac:dyDescent="0.2">
      <c r="A153" s="41">
        <f>_xlfn.XLOOKUP(Tabel2[[#This Row],[PPO-code]],Activiteitenoverzicht[PO - code],Activiteitenoverzicht[regel-nr])</f>
        <v>1962</v>
      </c>
      <c r="B153" s="77" t="s">
        <v>1317</v>
      </c>
      <c r="C153" s="78" t="str">
        <f>_xlfn.XLOOKUP(Tabel2[[#This Row],[PPO-code]],Activiteitenoverzicht[PO - code],Activiteitenoverzicht[Omschrijving werkzaamheden])</f>
        <v>Tegen Stroom Apparaat (warmtewisselaar)</v>
      </c>
      <c r="D153" s="37">
        <f>_xlfn.XLOOKUP(Tabel2[[#This Row],[PPO-code]],Activiteitenoverzicht[PO - code],Activiteitenoverzicht[aanwezig op assetlijst])</f>
        <v>3</v>
      </c>
    </row>
    <row r="154" spans="1:4" hidden="1" x14ac:dyDescent="0.2">
      <c r="A154" s="41">
        <f>_xlfn.XLOOKUP(Tabel2[[#This Row],[PPO-code]],Activiteitenoverzicht[PO - code],Activiteitenoverzicht[regel-nr])</f>
        <v>1968</v>
      </c>
      <c r="B154" s="77" t="s">
        <v>1318</v>
      </c>
      <c r="C154" s="78" t="str">
        <f>_xlfn.XLOOKUP(Tabel2[[#This Row],[PPO-code]],Activiteitenoverzicht[PO - code],Activiteitenoverzicht[Omschrijving werkzaamheden])</f>
        <v>Total-energy installatie/WKK installatie</v>
      </c>
      <c r="D154" s="37">
        <f>_xlfn.XLOOKUP(Tabel2[[#This Row],[PPO-code]],Activiteitenoverzicht[PO - code],Activiteitenoverzicht[aanwezig op assetlijst])</f>
        <v>0</v>
      </c>
    </row>
    <row r="155" spans="1:4" x14ac:dyDescent="0.2">
      <c r="A155" s="41">
        <f>_xlfn.XLOOKUP(Tabel2[[#This Row],[PPO-code]],Activiteitenoverzicht[PO - code],Activiteitenoverzicht[regel-nr])</f>
        <v>1985</v>
      </c>
      <c r="B155" s="77" t="s">
        <v>1319</v>
      </c>
      <c r="C155" s="78" t="str">
        <f>_xlfn.XLOOKUP(Tabel2[[#This Row],[PPO-code]],Activiteitenoverzicht[PO - code],Activiteitenoverzicht[Omschrijving werkzaamheden])</f>
        <v>Gasboiler; Gasgeiser</v>
      </c>
      <c r="D155" s="37">
        <f>_xlfn.XLOOKUP(Tabel2[[#This Row],[PPO-code]],Activiteitenoverzicht[PO - code],Activiteitenoverzicht[aanwezig op assetlijst])</f>
        <v>1</v>
      </c>
    </row>
    <row r="156" spans="1:4" x14ac:dyDescent="0.2">
      <c r="A156" s="41">
        <f>_xlfn.XLOOKUP(Tabel2[[#This Row],[PPO-code]],Activiteitenoverzicht[PO - code],Activiteitenoverzicht[regel-nr])</f>
        <v>2005</v>
      </c>
      <c r="B156" s="77" t="s">
        <v>1320</v>
      </c>
      <c r="C156" s="78" t="str">
        <f>_xlfn.XLOOKUP(Tabel2[[#This Row],[PPO-code]],Activiteitenoverzicht[PO - code],Activiteitenoverzicht[Omschrijving werkzaamheden])</f>
        <v>Gasboiler; Gasgeiser</v>
      </c>
      <c r="D156" s="37">
        <f>_xlfn.XLOOKUP(Tabel2[[#This Row],[PPO-code]],Activiteitenoverzicht[PO - code],Activiteitenoverzicht[aanwezig op assetlijst])</f>
        <v>1</v>
      </c>
    </row>
    <row r="157" spans="1:4" x14ac:dyDescent="0.2">
      <c r="A157" s="41">
        <f>_xlfn.XLOOKUP(Tabel2[[#This Row],[PPO-code]],Activiteitenoverzicht[PO - code],Activiteitenoverzicht[regel-nr])</f>
        <v>2008</v>
      </c>
      <c r="B157" s="77" t="s">
        <v>1321</v>
      </c>
      <c r="C157" s="78" t="str">
        <f>_xlfn.XLOOKUP(Tabel2[[#This Row],[PPO-code]],Activiteitenoverzicht[PO - code],Activiteitenoverzicht[Omschrijving werkzaamheden])</f>
        <v>Hydrofoorinstallatie (drukverhoging)</v>
      </c>
      <c r="D157" s="37">
        <f>_xlfn.XLOOKUP(Tabel2[[#This Row],[PPO-code]],Activiteitenoverzicht[PO - code],Activiteitenoverzicht[aanwezig op assetlijst])</f>
        <v>2</v>
      </c>
    </row>
    <row r="158" spans="1:4" x14ac:dyDescent="0.2">
      <c r="A158" s="41">
        <f>_xlfn.XLOOKUP(Tabel2[[#This Row],[PPO-code]],Activiteitenoverzicht[PO - code],Activiteitenoverzicht[regel-nr])</f>
        <v>2020</v>
      </c>
      <c r="B158" s="77" t="s">
        <v>1322</v>
      </c>
      <c r="C158" s="78" t="str">
        <f>_xlfn.XLOOKUP(Tabel2[[#This Row],[PPO-code]],Activiteitenoverzicht[PO - code],Activiteitenoverzicht[Omschrijving werkzaamheden])</f>
        <v>Elektrische boiler/doorstroomapparaat</v>
      </c>
      <c r="D158" s="37">
        <f>_xlfn.XLOOKUP(Tabel2[[#This Row],[PPO-code]],Activiteitenoverzicht[PO - code],Activiteitenoverzicht[aanwezig op assetlijst])</f>
        <v>37</v>
      </c>
    </row>
    <row r="159" spans="1:4" x14ac:dyDescent="0.2">
      <c r="A159" s="41">
        <f>_xlfn.XLOOKUP(Tabel2[[#This Row],[PPO-code]],Activiteitenoverzicht[PO - code],Activiteitenoverzicht[regel-nr])</f>
        <v>2026</v>
      </c>
      <c r="B159" s="77" t="s">
        <v>1323</v>
      </c>
      <c r="C159" s="78" t="str">
        <f>_xlfn.XLOOKUP(Tabel2[[#This Row],[PPO-code]],Activiteitenoverzicht[PO - code],Activiteitenoverzicht[Omschrijving werkzaamheden])</f>
        <v>Indirect gestookte boiler/voorraadvat</v>
      </c>
      <c r="D159" s="37">
        <f>_xlfn.XLOOKUP(Tabel2[[#This Row],[PPO-code]],Activiteitenoverzicht[PO - code],Activiteitenoverzicht[aanwezig op assetlijst])</f>
        <v>1</v>
      </c>
    </row>
    <row r="160" spans="1:4" hidden="1" x14ac:dyDescent="0.2">
      <c r="A160" s="41">
        <f>_xlfn.XLOOKUP(Tabel2[[#This Row],[PPO-code]],Activiteitenoverzicht[PO - code],Activiteitenoverzicht[regel-nr])</f>
        <v>2036</v>
      </c>
      <c r="B160" s="77" t="s">
        <v>1324</v>
      </c>
      <c r="C160" s="78" t="str">
        <f>_xlfn.XLOOKUP(Tabel2[[#This Row],[PPO-code]],Activiteitenoverzicht[PO - code],Activiteitenoverzicht[Omschrijving werkzaamheden])</f>
        <v xml:space="preserve">Legionellapreventie </v>
      </c>
      <c r="D160" s="37">
        <f>_xlfn.XLOOKUP(Tabel2[[#This Row],[PPO-code]],Activiteitenoverzicht[PO - code],Activiteitenoverzicht[aanwezig op assetlijst])</f>
        <v>0</v>
      </c>
    </row>
    <row r="161" spans="1:4" hidden="1" x14ac:dyDescent="0.2">
      <c r="A161" s="41">
        <f>_xlfn.XLOOKUP(Tabel2[[#This Row],[PPO-code]],Activiteitenoverzicht[PO - code],Activiteitenoverzicht[regel-nr])</f>
        <v>2042</v>
      </c>
      <c r="B161" s="77" t="s">
        <v>1325</v>
      </c>
      <c r="C161" s="78" t="str">
        <f>_xlfn.XLOOKUP(Tabel2[[#This Row],[PPO-code]],Activiteitenoverzicht[PO - code],Activiteitenoverzicht[Omschrijving werkzaamheden])</f>
        <v>Legionellapreventie</v>
      </c>
      <c r="D161" s="37">
        <f>_xlfn.XLOOKUP(Tabel2[[#This Row],[PPO-code]],Activiteitenoverzicht[PO - code],Activiteitenoverzicht[aanwezig op assetlijst])</f>
        <v>0</v>
      </c>
    </row>
    <row r="162" spans="1:4" hidden="1" x14ac:dyDescent="0.2">
      <c r="A162" s="41">
        <f>_xlfn.XLOOKUP(Tabel2[[#This Row],[PPO-code]],Activiteitenoverzicht[PO - code],Activiteitenoverzicht[regel-nr])</f>
        <v>2045</v>
      </c>
      <c r="B162" s="77" t="s">
        <v>1326</v>
      </c>
      <c r="C162" s="78" t="str">
        <f>_xlfn.XLOOKUP(Tabel2[[#This Row],[PPO-code]],Activiteitenoverzicht[PO - code],Activiteitenoverzicht[Omschrijving werkzaamheden])</f>
        <v>Breektank</v>
      </c>
      <c r="D162" s="37">
        <f>_xlfn.XLOOKUP(Tabel2[[#This Row],[PPO-code]],Activiteitenoverzicht[PO - code],Activiteitenoverzicht[aanwezig op assetlijst])</f>
        <v>0</v>
      </c>
    </row>
    <row r="163" spans="1:4" ht="25.5" hidden="1" x14ac:dyDescent="0.2">
      <c r="A163" s="41">
        <f>_xlfn.XLOOKUP(Tabel2[[#This Row],[PPO-code]],Activiteitenoverzicht[PO - code],Activiteitenoverzicht[regel-nr])</f>
        <v>2051</v>
      </c>
      <c r="B163" s="77" t="s">
        <v>1327</v>
      </c>
      <c r="C163" s="78" t="str">
        <f>_xlfn.XLOOKUP(Tabel2[[#This Row],[PPO-code]],Activiteitenoverzicht[PO - code],Activiteitenoverzicht[Omschrijving werkzaamheden])</f>
        <v>Water onthardingsinstallatie; Waterbehandeling (omgekeerd osmose); Watervoorbehandeling; Water membraamfilteringsinstallatie</v>
      </c>
      <c r="D163" s="37">
        <f>_xlfn.XLOOKUP(Tabel2[[#This Row],[PPO-code]],Activiteitenoverzicht[PO - code],Activiteitenoverzicht[aanwezig op assetlijst])</f>
        <v>0</v>
      </c>
    </row>
    <row r="164" spans="1:4" ht="25.5" hidden="1" x14ac:dyDescent="0.2">
      <c r="A164" s="41">
        <f>_xlfn.XLOOKUP(Tabel2[[#This Row],[PPO-code]],Activiteitenoverzicht[PO - code],Activiteitenoverzicht[regel-nr])</f>
        <v>2060</v>
      </c>
      <c r="B164" s="77" t="s">
        <v>1328</v>
      </c>
      <c r="C164" s="78" t="str">
        <f>_xlfn.XLOOKUP(Tabel2[[#This Row],[PPO-code]],Activiteitenoverzicht[PO - code],Activiteitenoverzicht[Omschrijving werkzaamheden])</f>
        <v>Water onthardingsinstallatie; Waterbehandeling (omgekeerd osmose); Watervoorbehandeling; Water membraamfilteringsinstallatie</v>
      </c>
      <c r="D164" s="37">
        <f>_xlfn.XLOOKUP(Tabel2[[#This Row],[PPO-code]],Activiteitenoverzicht[PO - code],Activiteitenoverzicht[aanwezig op assetlijst])</f>
        <v>0</v>
      </c>
    </row>
    <row r="165" spans="1:4" hidden="1" x14ac:dyDescent="0.2">
      <c r="A165" s="41">
        <f>_xlfn.XLOOKUP(Tabel2[[#This Row],[PPO-code]],Activiteitenoverzicht[PO - code],Activiteitenoverzicht[regel-nr])</f>
        <v>2065</v>
      </c>
      <c r="B165" s="77" t="s">
        <v>1329</v>
      </c>
      <c r="C165" s="78" t="str">
        <f>_xlfn.XLOOKUP(Tabel2[[#This Row],[PPO-code]],Activiteitenoverzicht[PO - code],Activiteitenoverzicht[Omschrijving werkzaamheden])</f>
        <v>Fonteininstallatie</v>
      </c>
      <c r="D165" s="37">
        <f>_xlfn.XLOOKUP(Tabel2[[#This Row],[PPO-code]],Activiteitenoverzicht[PO - code],Activiteitenoverzicht[aanwezig op assetlijst])</f>
        <v>0</v>
      </c>
    </row>
    <row r="166" spans="1:4" ht="25.5" x14ac:dyDescent="0.2">
      <c r="A166" s="41">
        <f>_xlfn.XLOOKUP(Tabel2[[#This Row],[PPO-code]],Activiteitenoverzicht[PO - code],Activiteitenoverzicht[regel-nr])</f>
        <v>2078</v>
      </c>
      <c r="B166" s="77" t="s">
        <v>1330</v>
      </c>
      <c r="C166" s="78" t="str">
        <f>_xlfn.XLOOKUP(Tabel2[[#This Row],[PPO-code]],Activiteitenoverzicht[PO - code],Activiteitenoverzicht[Omschrijving werkzaamheden])</f>
        <v>Tapwaterleidinginstallatie; Verdeler/verzamelaar (warm)tapwater; Sanitair</v>
      </c>
      <c r="D166" s="37">
        <f>_xlfn.XLOOKUP(Tabel2[[#This Row],[PPO-code]],Activiteitenoverzicht[PO - code],Activiteitenoverzicht[aanwezig op assetlijst])</f>
        <v>13</v>
      </c>
    </row>
    <row r="167" spans="1:4" x14ac:dyDescent="0.2">
      <c r="A167" s="41">
        <f>_xlfn.XLOOKUP(Tabel2[[#This Row],[PPO-code]],Activiteitenoverzicht[PO - code],Activiteitenoverzicht[regel-nr])</f>
        <v>2092</v>
      </c>
      <c r="B167" s="77" t="s">
        <v>1331</v>
      </c>
      <c r="C167" s="78" t="str">
        <f>_xlfn.XLOOKUP(Tabel2[[#This Row],[PPO-code]],Activiteitenoverzicht[PO - code],Activiteitenoverzicht[Omschrijving werkzaamheden])</f>
        <v>Vet-/olie-/benzine-afscheider</v>
      </c>
      <c r="D167" s="37">
        <f>_xlfn.XLOOKUP(Tabel2[[#This Row],[PPO-code]],Activiteitenoverzicht[PO - code],Activiteitenoverzicht[aanwezig op assetlijst])</f>
        <v>4</v>
      </c>
    </row>
    <row r="168" spans="1:4" hidden="1" x14ac:dyDescent="0.2">
      <c r="A168" s="41">
        <f>_xlfn.XLOOKUP(Tabel2[[#This Row],[PPO-code]],Activiteitenoverzicht[PO - code],Activiteitenoverzicht[regel-nr])</f>
        <v>2099</v>
      </c>
      <c r="B168" s="77" t="s">
        <v>1332</v>
      </c>
      <c r="C168" s="78" t="str">
        <f>_xlfn.XLOOKUP(Tabel2[[#This Row],[PPO-code]],Activiteitenoverzicht[PO - code],Activiteitenoverzicht[Omschrijving werkzaamheden])</f>
        <v>Waterbehandeling/-chlorering</v>
      </c>
      <c r="D168" s="37">
        <f>_xlfn.XLOOKUP(Tabel2[[#This Row],[PPO-code]],Activiteitenoverzicht[PO - code],Activiteitenoverzicht[aanwezig op assetlijst])</f>
        <v>0</v>
      </c>
    </row>
    <row r="169" spans="1:4" hidden="1" x14ac:dyDescent="0.2">
      <c r="A169" s="41">
        <f>_xlfn.XLOOKUP(Tabel2[[#This Row],[PPO-code]],Activiteitenoverzicht[PO - code],Activiteitenoverzicht[regel-nr])</f>
        <v>2110</v>
      </c>
      <c r="B169" s="77" t="s">
        <v>1333</v>
      </c>
      <c r="C169" s="78" t="str">
        <f>_xlfn.XLOOKUP(Tabel2[[#This Row],[PPO-code]],Activiteitenoverzicht[PO - code],Activiteitenoverzicht[Omschrijving werkzaamheden])</f>
        <v>Nooddouche</v>
      </c>
      <c r="D169" s="37">
        <f>_xlfn.XLOOKUP(Tabel2[[#This Row],[PPO-code]],Activiteitenoverzicht[PO - code],Activiteitenoverzicht[aanwezig op assetlijst])</f>
        <v>0</v>
      </c>
    </row>
    <row r="170" spans="1:4" hidden="1" x14ac:dyDescent="0.2">
      <c r="A170" s="41">
        <f>_xlfn.XLOOKUP(Tabel2[[#This Row],[PPO-code]],Activiteitenoverzicht[PO - code],Activiteitenoverzicht[regel-nr])</f>
        <v>2115</v>
      </c>
      <c r="B170" s="77" t="s">
        <v>1334</v>
      </c>
      <c r="C170" s="78" t="str">
        <f>_xlfn.XLOOKUP(Tabel2[[#This Row],[PPO-code]],Activiteitenoverzicht[PO - code],Activiteitenoverzicht[Omschrijving werkzaamheden])</f>
        <v>Zonnecollector en -boiler</v>
      </c>
      <c r="D170" s="37">
        <f>_xlfn.XLOOKUP(Tabel2[[#This Row],[PPO-code]],Activiteitenoverzicht[PO - code],Activiteitenoverzicht[aanwezig op assetlijst])</f>
        <v>0</v>
      </c>
    </row>
    <row r="171" spans="1:4" ht="25.5" x14ac:dyDescent="0.2">
      <c r="A171" s="41">
        <f>_xlfn.XLOOKUP(Tabel2[[#This Row],[PPO-code]],Activiteitenoverzicht[PO - code],Activiteitenoverzicht[regel-nr])</f>
        <v>2127</v>
      </c>
      <c r="B171" s="77" t="s">
        <v>1335</v>
      </c>
      <c r="C171" s="78" t="str">
        <f>_xlfn.XLOOKUP(Tabel2[[#This Row],[PPO-code]],Activiteitenoverzicht[PO - code],Activiteitenoverzicht[Omschrijving werkzaamheden])</f>
        <v>Automatische douchespoeling; Sensor gestuurde sanitair/douchespoeling</v>
      </c>
      <c r="D171" s="37">
        <f>_xlfn.XLOOKUP(Tabel2[[#This Row],[PPO-code]],Activiteitenoverzicht[PO - code],Activiteitenoverzicht[aanwezig op assetlijst])</f>
        <v>8</v>
      </c>
    </row>
    <row r="172" spans="1:4" hidden="1" x14ac:dyDescent="0.2">
      <c r="A172" s="41">
        <f>_xlfn.XLOOKUP(Tabel2[[#This Row],[PPO-code]],Activiteitenoverzicht[PO - code],Activiteitenoverzicht[regel-nr])</f>
        <v>2138</v>
      </c>
      <c r="B172" s="77" t="s">
        <v>1336</v>
      </c>
      <c r="C172" s="78" t="str">
        <f>_xlfn.XLOOKUP(Tabel2[[#This Row],[PPO-code]],Activiteitenoverzicht[PO - code],Activiteitenoverzicht[Omschrijving werkzaamheden])</f>
        <v>Grijswatersysteem voor toiletspoeling</v>
      </c>
      <c r="D172" s="37">
        <f>_xlfn.XLOOKUP(Tabel2[[#This Row],[PPO-code]],Activiteitenoverzicht[PO - code],Activiteitenoverzicht[aanwezig op assetlijst])</f>
        <v>0</v>
      </c>
    </row>
    <row r="173" spans="1:4" x14ac:dyDescent="0.2">
      <c r="A173" s="41">
        <f>_xlfn.XLOOKUP(Tabel2[[#This Row],[PPO-code]],Activiteitenoverzicht[PO - code],Activiteitenoverzicht[regel-nr])</f>
        <v>2146</v>
      </c>
      <c r="B173" s="77" t="s">
        <v>1337</v>
      </c>
      <c r="C173" s="78" t="str">
        <f>_xlfn.XLOOKUP(Tabel2[[#This Row],[PPO-code]],Activiteitenoverzicht[PO - code],Activiteitenoverzicht[Omschrijving werkzaamheden])</f>
        <v>Leidingnet hemelwaterafvoer en riolering</v>
      </c>
      <c r="D173" s="37">
        <f>_xlfn.XLOOKUP(Tabel2[[#This Row],[PPO-code]],Activiteitenoverzicht[PO - code],Activiteitenoverzicht[aanwezig op assetlijst])</f>
        <v>9</v>
      </c>
    </row>
    <row r="174" spans="1:4" x14ac:dyDescent="0.2">
      <c r="A174" s="41">
        <f>_xlfn.XLOOKUP(Tabel2[[#This Row],[PPO-code]],Activiteitenoverzicht[PO - code],Activiteitenoverzicht[regel-nr])</f>
        <v>2153</v>
      </c>
      <c r="B174" s="77" t="s">
        <v>1338</v>
      </c>
      <c r="C174" s="78" t="str">
        <f>_xlfn.XLOOKUP(Tabel2[[#This Row],[PPO-code]],Activiteitenoverzicht[PO - code],Activiteitenoverzicht[Omschrijving werkzaamheden])</f>
        <v>Waterpomp/Vuilwaterpomp</v>
      </c>
      <c r="D174" s="37">
        <f>_xlfn.XLOOKUP(Tabel2[[#This Row],[PPO-code]],Activiteitenoverzicht[PO - code],Activiteitenoverzicht[aanwezig op assetlijst])</f>
        <v>7</v>
      </c>
    </row>
    <row r="175" spans="1:4" hidden="1" x14ac:dyDescent="0.2">
      <c r="A175" s="41">
        <f>_xlfn.XLOOKUP(Tabel2[[#This Row],[PPO-code]],Activiteitenoverzicht[PO - code],Activiteitenoverzicht[regel-nr])</f>
        <v>2168</v>
      </c>
      <c r="B175" s="77" t="s">
        <v>1339</v>
      </c>
      <c r="C175" s="78" t="str">
        <f>_xlfn.XLOOKUP(Tabel2[[#This Row],[PPO-code]],Activiteitenoverzicht[PO - code],Activiteitenoverzicht[Omschrijving werkzaamheden])</f>
        <v>Zwembadinstallaties algemeen; Leidingen en appendages</v>
      </c>
      <c r="D175" s="37">
        <f>_xlfn.XLOOKUP(Tabel2[[#This Row],[PPO-code]],Activiteitenoverzicht[PO - code],Activiteitenoverzicht[aanwezig op assetlijst])</f>
        <v>0</v>
      </c>
    </row>
    <row r="176" spans="1:4" hidden="1" x14ac:dyDescent="0.2">
      <c r="A176" s="41">
        <f>_xlfn.XLOOKUP(Tabel2[[#This Row],[PPO-code]],Activiteitenoverzicht[PO - code],Activiteitenoverzicht[regel-nr])</f>
        <v>2175</v>
      </c>
      <c r="B176" s="77" t="s">
        <v>1340</v>
      </c>
      <c r="C176" s="78" t="str">
        <f>_xlfn.XLOOKUP(Tabel2[[#This Row],[PPO-code]],Activiteitenoverzicht[PO - code],Activiteitenoverzicht[Omschrijving werkzaamheden])</f>
        <v>Zwembadinstallaties algemeen; Leidingen en appendages</v>
      </c>
      <c r="D176" s="37">
        <f>_xlfn.XLOOKUP(Tabel2[[#This Row],[PPO-code]],Activiteitenoverzicht[PO - code],Activiteitenoverzicht[aanwezig op assetlijst])</f>
        <v>0</v>
      </c>
    </row>
    <row r="177" spans="1:4" hidden="1" x14ac:dyDescent="0.2">
      <c r="A177" s="41">
        <f>_xlfn.XLOOKUP(Tabel2[[#This Row],[PPO-code]],Activiteitenoverzicht[PO - code],Activiteitenoverzicht[regel-nr])</f>
        <v>2242</v>
      </c>
      <c r="B177" s="77" t="s">
        <v>1341</v>
      </c>
      <c r="C177" s="78" t="str">
        <f>_xlfn.XLOOKUP(Tabel2[[#This Row],[PPO-code]],Activiteitenoverzicht[PO - code],Activiteitenoverzicht[Omschrijving werkzaamheden])</f>
        <v>Automatisering zwembadinstallaties; Meetapparatuur</v>
      </c>
      <c r="D177" s="37">
        <f>_xlfn.XLOOKUP(Tabel2[[#This Row],[PPO-code]],Activiteitenoverzicht[PO - code],Activiteitenoverzicht[aanwezig op assetlijst])</f>
        <v>0</v>
      </c>
    </row>
    <row r="178" spans="1:4" hidden="1" x14ac:dyDescent="0.2">
      <c r="A178" s="41">
        <f>_xlfn.XLOOKUP(Tabel2[[#This Row],[PPO-code]],Activiteitenoverzicht[PO - code],Activiteitenoverzicht[regel-nr])</f>
        <v>2247</v>
      </c>
      <c r="B178" s="77" t="s">
        <v>1342</v>
      </c>
      <c r="C178" s="78" t="str">
        <f>_xlfn.XLOOKUP(Tabel2[[#This Row],[PPO-code]],Activiteitenoverzicht[PO - code],Activiteitenoverzicht[Omschrijving werkzaamheden])</f>
        <v>Automatisering zwembadinstallaties; Meetapparatuur</v>
      </c>
      <c r="D178" s="37">
        <f>_xlfn.XLOOKUP(Tabel2[[#This Row],[PPO-code]],Activiteitenoverzicht[PO - code],Activiteitenoverzicht[aanwezig op assetlijst])</f>
        <v>0</v>
      </c>
    </row>
    <row r="179" spans="1:4" hidden="1" x14ac:dyDescent="0.2">
      <c r="A179" s="41">
        <f>_xlfn.XLOOKUP(Tabel2[[#This Row],[PPO-code]],Activiteitenoverzicht[PO - code],Activiteitenoverzicht[regel-nr])</f>
        <v>2272</v>
      </c>
      <c r="B179" s="77" t="s">
        <v>1343</v>
      </c>
      <c r="C179" s="78" t="str">
        <f>_xlfn.XLOOKUP(Tabel2[[#This Row],[PPO-code]],Activiteitenoverzicht[PO - code],Activiteitenoverzicht[Omschrijving werkzaamheden])</f>
        <v>Bad afdekking</v>
      </c>
      <c r="D179" s="37">
        <f>_xlfn.XLOOKUP(Tabel2[[#This Row],[PPO-code]],Activiteitenoverzicht[PO - code],Activiteitenoverzicht[aanwezig op assetlijst])</f>
        <v>0</v>
      </c>
    </row>
    <row r="180" spans="1:4" hidden="1" x14ac:dyDescent="0.2">
      <c r="A180" s="41">
        <f>_xlfn.XLOOKUP(Tabel2[[#This Row],[PPO-code]],Activiteitenoverzicht[PO - code],Activiteitenoverzicht[regel-nr])</f>
        <v>2277</v>
      </c>
      <c r="B180" s="77" t="s">
        <v>1344</v>
      </c>
      <c r="C180" s="78" t="str">
        <f>_xlfn.XLOOKUP(Tabel2[[#This Row],[PPO-code]],Activiteitenoverzicht[PO - code],Activiteitenoverzicht[Omschrijving werkzaamheden])</f>
        <v>Bad afdekking</v>
      </c>
      <c r="D180" s="37">
        <f>_xlfn.XLOOKUP(Tabel2[[#This Row],[PPO-code]],Activiteitenoverzicht[PO - code],Activiteitenoverzicht[aanwezig op assetlijst])</f>
        <v>0</v>
      </c>
    </row>
    <row r="181" spans="1:4" hidden="1" x14ac:dyDescent="0.2">
      <c r="A181" s="41">
        <f>_xlfn.XLOOKUP(Tabel2[[#This Row],[PPO-code]],Activiteitenoverzicht[PO - code],Activiteitenoverzicht[regel-nr])</f>
        <v>2262</v>
      </c>
      <c r="B181" s="77" t="s">
        <v>1345</v>
      </c>
      <c r="C181" s="78" t="str">
        <f>_xlfn.XLOOKUP(Tabel2[[#This Row],[PPO-code]],Activiteitenoverzicht[PO - code],Activiteitenoverzicht[Omschrijving werkzaamheden])</f>
        <v>Bronwater</v>
      </c>
      <c r="D181" s="37">
        <f>_xlfn.XLOOKUP(Tabel2[[#This Row],[PPO-code]],Activiteitenoverzicht[PO - code],Activiteitenoverzicht[aanwezig op assetlijst])</f>
        <v>0</v>
      </c>
    </row>
    <row r="182" spans="1:4" hidden="1" x14ac:dyDescent="0.2">
      <c r="A182" s="41">
        <f>_xlfn.XLOOKUP(Tabel2[[#This Row],[PPO-code]],Activiteitenoverzicht[PO - code],Activiteitenoverzicht[regel-nr])</f>
        <v>2267</v>
      </c>
      <c r="B182" s="77" t="s">
        <v>1346</v>
      </c>
      <c r="C182" s="78" t="str">
        <f>_xlfn.XLOOKUP(Tabel2[[#This Row],[PPO-code]],Activiteitenoverzicht[PO - code],Activiteitenoverzicht[Omschrijving werkzaamheden])</f>
        <v>Bronwater</v>
      </c>
      <c r="D182" s="37">
        <f>_xlfn.XLOOKUP(Tabel2[[#This Row],[PPO-code]],Activiteitenoverzicht[PO - code],Activiteitenoverzicht[aanwezig op assetlijst])</f>
        <v>0</v>
      </c>
    </row>
    <row r="183" spans="1:4" hidden="1" x14ac:dyDescent="0.2">
      <c r="A183" s="41">
        <f>_xlfn.XLOOKUP(Tabel2[[#This Row],[PPO-code]],Activiteitenoverzicht[PO - code],Activiteitenoverzicht[regel-nr])</f>
        <v>2232</v>
      </c>
      <c r="B183" s="77" t="s">
        <v>1347</v>
      </c>
      <c r="C183" s="78" t="str">
        <f>_xlfn.XLOOKUP(Tabel2[[#This Row],[PPO-code]],Activiteitenoverzicht[PO - code],Activiteitenoverzicht[Omschrijving werkzaamheden])</f>
        <v>Doseerpomp chloor, zwavelzuur, chemicaliën</v>
      </c>
      <c r="D183" s="37">
        <f>_xlfn.XLOOKUP(Tabel2[[#This Row],[PPO-code]],Activiteitenoverzicht[PO - code],Activiteitenoverzicht[aanwezig op assetlijst])</f>
        <v>0</v>
      </c>
    </row>
    <row r="184" spans="1:4" hidden="1" x14ac:dyDescent="0.2">
      <c r="A184" s="41">
        <f>_xlfn.XLOOKUP(Tabel2[[#This Row],[PPO-code]],Activiteitenoverzicht[PO - code],Activiteitenoverzicht[regel-nr])</f>
        <v>2237</v>
      </c>
      <c r="B184" s="77" t="s">
        <v>1348</v>
      </c>
      <c r="C184" s="78" t="str">
        <f>_xlfn.XLOOKUP(Tabel2[[#This Row],[PPO-code]],Activiteitenoverzicht[PO - code],Activiteitenoverzicht[Omschrijving werkzaamheden])</f>
        <v>Doseerpomp chloor, zwavelzuur, chemicaliën</v>
      </c>
      <c r="D184" s="37">
        <f>_xlfn.XLOOKUP(Tabel2[[#This Row],[PPO-code]],Activiteitenoverzicht[PO - code],Activiteitenoverzicht[aanwezig op assetlijst])</f>
        <v>0</v>
      </c>
    </row>
    <row r="185" spans="1:4" hidden="1" x14ac:dyDescent="0.2">
      <c r="A185" s="41">
        <f>_xlfn.XLOOKUP(Tabel2[[#This Row],[PPO-code]],Activiteitenoverzicht[PO - code],Activiteitenoverzicht[regel-nr])</f>
        <v>2221</v>
      </c>
      <c r="B185" s="77" t="s">
        <v>1349</v>
      </c>
      <c r="C185" s="78" t="str">
        <f>_xlfn.XLOOKUP(Tabel2[[#This Row],[PPO-code]],Activiteitenoverzicht[PO - code],Activiteitenoverzicht[Omschrijving werkzaamheden])</f>
        <v>Flowmeter</v>
      </c>
      <c r="D185" s="37">
        <f>_xlfn.XLOOKUP(Tabel2[[#This Row],[PPO-code]],Activiteitenoverzicht[PO - code],Activiteitenoverzicht[aanwezig op assetlijst])</f>
        <v>0</v>
      </c>
    </row>
    <row r="186" spans="1:4" hidden="1" x14ac:dyDescent="0.2">
      <c r="A186" s="41">
        <f>_xlfn.XLOOKUP(Tabel2[[#This Row],[PPO-code]],Activiteitenoverzicht[PO - code],Activiteitenoverzicht[regel-nr])</f>
        <v>2227</v>
      </c>
      <c r="B186" s="77" t="s">
        <v>1350</v>
      </c>
      <c r="C186" s="78" t="str">
        <f>_xlfn.XLOOKUP(Tabel2[[#This Row],[PPO-code]],Activiteitenoverzicht[PO - code],Activiteitenoverzicht[Omschrijving werkzaamheden])</f>
        <v>Flowmeter</v>
      </c>
      <c r="D186" s="37">
        <f>_xlfn.XLOOKUP(Tabel2[[#This Row],[PPO-code]],Activiteitenoverzicht[PO - code],Activiteitenoverzicht[aanwezig op assetlijst])</f>
        <v>0</v>
      </c>
    </row>
    <row r="187" spans="1:4" hidden="1" x14ac:dyDescent="0.2">
      <c r="A187" s="41">
        <f>_xlfn.XLOOKUP(Tabel2[[#This Row],[PPO-code]],Activiteitenoverzicht[PO - code],Activiteitenoverzicht[regel-nr])</f>
        <v>2252</v>
      </c>
      <c r="B187" s="77" t="s">
        <v>1351</v>
      </c>
      <c r="C187" s="78" t="str">
        <f>_xlfn.XLOOKUP(Tabel2[[#This Row],[PPO-code]],Activiteitenoverzicht[PO - code],Activiteitenoverzicht[Omschrijving werkzaamheden])</f>
        <v>Haarvanger</v>
      </c>
      <c r="D187" s="37">
        <f>_xlfn.XLOOKUP(Tabel2[[#This Row],[PPO-code]],Activiteitenoverzicht[PO - code],Activiteitenoverzicht[aanwezig op assetlijst])</f>
        <v>0</v>
      </c>
    </row>
    <row r="188" spans="1:4" hidden="1" x14ac:dyDescent="0.2">
      <c r="A188" s="41">
        <f>_xlfn.XLOOKUP(Tabel2[[#This Row],[PPO-code]],Activiteitenoverzicht[PO - code],Activiteitenoverzicht[regel-nr])</f>
        <v>2257</v>
      </c>
      <c r="B188" s="77" t="s">
        <v>1352</v>
      </c>
      <c r="C188" s="78" t="str">
        <f>_xlfn.XLOOKUP(Tabel2[[#This Row],[PPO-code]],Activiteitenoverzicht[PO - code],Activiteitenoverzicht[Omschrijving werkzaamheden])</f>
        <v>Haarvanger</v>
      </c>
      <c r="D188" s="37">
        <f>_xlfn.XLOOKUP(Tabel2[[#This Row],[PPO-code]],Activiteitenoverzicht[PO - code],Activiteitenoverzicht[aanwezig op assetlijst])</f>
        <v>0</v>
      </c>
    </row>
    <row r="189" spans="1:4" ht="25.5" hidden="1" x14ac:dyDescent="0.2">
      <c r="A189" s="41">
        <f>_xlfn.XLOOKUP(Tabel2[[#This Row],[PPO-code]],Activiteitenoverzicht[PO - code],Activiteitenoverzicht[regel-nr])</f>
        <v>2190</v>
      </c>
      <c r="B189" s="77" t="s">
        <v>1353</v>
      </c>
      <c r="C189" s="78" t="str">
        <f>_xlfn.XLOOKUP(Tabel2[[#This Row],[PPO-code]],Activiteitenoverzicht[PO - code],Activiteitenoverzicht[Omschrijving werkzaamheden])</f>
        <v>Pompen zwembadinstallaties; Waterkanon; Watervalpomp; Glijbaan; Filterpomp; Bruisbankpomp</v>
      </c>
      <c r="D189" s="37">
        <f>_xlfn.XLOOKUP(Tabel2[[#This Row],[PPO-code]],Activiteitenoverzicht[PO - code],Activiteitenoverzicht[aanwezig op assetlijst])</f>
        <v>0</v>
      </c>
    </row>
    <row r="190" spans="1:4" ht="25.5" hidden="1" x14ac:dyDescent="0.2">
      <c r="A190" s="41">
        <f>_xlfn.XLOOKUP(Tabel2[[#This Row],[PPO-code]],Activiteitenoverzicht[PO - code],Activiteitenoverzicht[regel-nr])</f>
        <v>2198</v>
      </c>
      <c r="B190" s="77" t="s">
        <v>1354</v>
      </c>
      <c r="C190" s="78" t="str">
        <f>_xlfn.XLOOKUP(Tabel2[[#This Row],[PPO-code]],Activiteitenoverzicht[PO - code],Activiteitenoverzicht[Omschrijving werkzaamheden])</f>
        <v>Pompen zwembadinstallaties; Waterkanon; Watervalpomp; Glijbaan; Filterpomp; Bruisbankpomp</v>
      </c>
      <c r="D190" s="37">
        <f>_xlfn.XLOOKUP(Tabel2[[#This Row],[PPO-code]],Activiteitenoverzicht[PO - code],Activiteitenoverzicht[aanwezig op assetlijst])</f>
        <v>0</v>
      </c>
    </row>
    <row r="191" spans="1:4" hidden="1" x14ac:dyDescent="0.2">
      <c r="A191" s="41">
        <f>_xlfn.XLOOKUP(Tabel2[[#This Row],[PPO-code]],Activiteitenoverzicht[PO - code],Activiteitenoverzicht[regel-nr])</f>
        <v>2205</v>
      </c>
      <c r="B191" s="77" t="s">
        <v>1355</v>
      </c>
      <c r="C191" s="78" t="str">
        <f>_xlfn.XLOOKUP(Tabel2[[#This Row],[PPO-code]],Activiteitenoverzicht[PO - code],Activiteitenoverzicht[Omschrijving werkzaamheden])</f>
        <v>Pompinstallatie bronbemaling springkussen</v>
      </c>
      <c r="D191" s="37">
        <f>_xlfn.XLOOKUP(Tabel2[[#This Row],[PPO-code]],Activiteitenoverzicht[PO - code],Activiteitenoverzicht[aanwezig op assetlijst])</f>
        <v>0</v>
      </c>
    </row>
    <row r="192" spans="1:4" hidden="1" x14ac:dyDescent="0.2">
      <c r="A192" s="41">
        <f>_xlfn.XLOOKUP(Tabel2[[#This Row],[PPO-code]],Activiteitenoverzicht[PO - code],Activiteitenoverzicht[regel-nr])</f>
        <v>2216</v>
      </c>
      <c r="B192" s="77" t="s">
        <v>1356</v>
      </c>
      <c r="C192" s="78" t="str">
        <f>_xlfn.XLOOKUP(Tabel2[[#This Row],[PPO-code]],Activiteitenoverzicht[PO - code],Activiteitenoverzicht[Omschrijving werkzaamheden])</f>
        <v>Pompinstallatie bronbemaling springkussen</v>
      </c>
      <c r="D192" s="37">
        <f>_xlfn.XLOOKUP(Tabel2[[#This Row],[PPO-code]],Activiteitenoverzicht[PO - code],Activiteitenoverzicht[aanwezig op assetlijst])</f>
        <v>0</v>
      </c>
    </row>
    <row r="193" spans="1:4" hidden="1" x14ac:dyDescent="0.2">
      <c r="A193" s="41">
        <f>_xlfn.XLOOKUP(Tabel2[[#This Row],[PPO-code]],Activiteitenoverzicht[PO - code],Activiteitenoverzicht[regel-nr])</f>
        <v>2179</v>
      </c>
      <c r="B193" s="77" t="s">
        <v>1357</v>
      </c>
      <c r="C193" s="78" t="str">
        <f>_xlfn.XLOOKUP(Tabel2[[#This Row],[PPO-code]],Activiteitenoverzicht[PO - code],Activiteitenoverzicht[Omschrijving werkzaamheden])</f>
        <v>Zandfilter</v>
      </c>
      <c r="D193" s="37">
        <f>_xlfn.XLOOKUP(Tabel2[[#This Row],[PPO-code]],Activiteitenoverzicht[PO - code],Activiteitenoverzicht[aanwezig op assetlijst])</f>
        <v>0</v>
      </c>
    </row>
    <row r="194" spans="1:4" hidden="1" x14ac:dyDescent="0.2">
      <c r="A194" s="41">
        <f>_xlfn.XLOOKUP(Tabel2[[#This Row],[PPO-code]],Activiteitenoverzicht[PO - code],Activiteitenoverzicht[regel-nr])</f>
        <v>2186</v>
      </c>
      <c r="B194" s="77" t="s">
        <v>1358</v>
      </c>
      <c r="C194" s="78" t="str">
        <f>_xlfn.XLOOKUP(Tabel2[[#This Row],[PPO-code]],Activiteitenoverzicht[PO - code],Activiteitenoverzicht[Omschrijving werkzaamheden])</f>
        <v>Zandfilter</v>
      </c>
      <c r="D194" s="37">
        <f>_xlfn.XLOOKUP(Tabel2[[#This Row],[PPO-code]],Activiteitenoverzicht[PO - code],Activiteitenoverzicht[aanwezig op assetlijst])</f>
        <v>0</v>
      </c>
    </row>
    <row r="195" spans="1:4" x14ac:dyDescent="0.2">
      <c r="A195" s="41"/>
      <c r="B195" s="77"/>
      <c r="C195" s="78"/>
    </row>
  </sheetData>
  <phoneticPr fontId="24" type="noConversion"/>
  <pageMargins left="0.70866141732283472" right="0.70866141732283472" top="0.74803149606299213" bottom="0.74803149606299213" header="0.31496062992125984" footer="0.31496062992125984"/>
  <pageSetup paperSize="9" scale="84" orientation="portrait" r:id="rId1"/>
  <headerFooter>
    <oddFooter>&amp;C&amp;10&amp;K03+000Pagina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F13F-7F5B-486A-B312-9AD6EF0A934F}">
  <sheetPr>
    <tabColor theme="5"/>
  </sheetPr>
  <dimension ref="A1:J2299"/>
  <sheetViews>
    <sheetView view="pageBreakPreview" zoomScaleNormal="100" zoomScaleSheetLayoutView="100" workbookViewId="0">
      <selection activeCell="D13" sqref="D13"/>
    </sheetView>
  </sheetViews>
  <sheetFormatPr defaultColWidth="8.5" defaultRowHeight="11.25" outlineLevelCol="1" x14ac:dyDescent="0.2"/>
  <cols>
    <col min="1" max="1" width="6.59765625" style="47" customWidth="1"/>
    <col min="2" max="2" width="10.19921875" style="54" bestFit="1" customWidth="1"/>
    <col min="3" max="3" width="8" style="50" customWidth="1"/>
    <col min="4" max="4" width="4.296875" style="50" customWidth="1"/>
    <col min="5" max="5" width="90.69921875" style="54" customWidth="1"/>
    <col min="6" max="6" width="10.796875" style="54" customWidth="1" outlineLevel="1"/>
    <col min="7" max="10" width="12.3984375" style="54" customWidth="1" outlineLevel="1"/>
    <col min="11" max="16384" width="8.5" style="52"/>
  </cols>
  <sheetData>
    <row r="1" spans="1:10" x14ac:dyDescent="0.2">
      <c r="A1" s="69" t="s">
        <v>1158</v>
      </c>
      <c r="B1" s="70"/>
      <c r="C1" s="71"/>
      <c r="D1" s="71"/>
      <c r="E1" s="72"/>
      <c r="F1" s="88"/>
      <c r="G1" s="88"/>
      <c r="H1" s="88"/>
      <c r="I1" s="88"/>
      <c r="J1" s="88"/>
    </row>
    <row r="2" spans="1:10" ht="25.5" x14ac:dyDescent="0.2">
      <c r="A2" s="89" t="s">
        <v>1359</v>
      </c>
      <c r="B2" s="90" t="s">
        <v>1360</v>
      </c>
      <c r="C2" s="91" t="s">
        <v>1361</v>
      </c>
      <c r="D2" s="90" t="s">
        <v>1362</v>
      </c>
      <c r="E2" s="90" t="s">
        <v>1363</v>
      </c>
      <c r="F2" s="92" t="s">
        <v>1364</v>
      </c>
      <c r="G2" s="92" t="s">
        <v>1365</v>
      </c>
      <c r="H2" s="92" t="s">
        <v>1366</v>
      </c>
      <c r="I2" s="92" t="s">
        <v>1367</v>
      </c>
      <c r="J2" s="92" t="s">
        <v>1368</v>
      </c>
    </row>
    <row r="3" spans="1:10" ht="12.75" thickBot="1" x14ac:dyDescent="0.25">
      <c r="A3" s="43"/>
      <c r="B3" s="44"/>
      <c r="C3" s="46"/>
      <c r="D3" s="46"/>
      <c r="E3" s="44"/>
      <c r="F3" s="79" t="s">
        <v>1369</v>
      </c>
      <c r="G3" s="79" t="s">
        <v>1369</v>
      </c>
      <c r="H3" s="79" t="s">
        <v>1369</v>
      </c>
      <c r="I3" s="79" t="s">
        <v>1369</v>
      </c>
      <c r="J3" s="79" t="s">
        <v>1369</v>
      </c>
    </row>
    <row r="4" spans="1:10" ht="13.5" hidden="1" thickTop="1" thickBot="1" x14ac:dyDescent="0.25">
      <c r="A4" s="47">
        <f>-3+ROW()</f>
        <v>1</v>
      </c>
      <c r="B4" s="54" t="s">
        <v>1168</v>
      </c>
      <c r="C4" s="59">
        <v>1</v>
      </c>
      <c r="E4" s="44" t="s">
        <v>1370</v>
      </c>
      <c r="F4" s="80">
        <f>SUMIF(OpnameTabel[PPO1], B4,OpnameTabel[OpInventarislijst])+SUMIF(OpnameTabel[PPO2], B4,OpnameTabel[OpInventarislijst])+SUMIF(OpnameTabel[PPO3], B4,OpnameTabel[OpInventarislijst])+SUMIF(OpnameTabel[PPO4], B4,OpnameTabel[OpInventarislijst])</f>
        <v>0</v>
      </c>
      <c r="G4" s="81">
        <f t="shared" ref="G4:G25" si="0">$F$4</f>
        <v>0</v>
      </c>
      <c r="H4" s="80" t="s">
        <v>1371</v>
      </c>
      <c r="I4" s="80" t="s">
        <v>1372</v>
      </c>
      <c r="J4" s="80" t="s">
        <v>1373</v>
      </c>
    </row>
    <row r="5" spans="1:10" ht="12.75" hidden="1" thickBot="1" x14ac:dyDescent="0.25">
      <c r="A5" s="47">
        <f t="shared" ref="A5:A95" si="1">-3+ROW()</f>
        <v>2</v>
      </c>
      <c r="C5" s="60"/>
      <c r="D5" s="50" t="s">
        <v>1374</v>
      </c>
      <c r="E5" s="54" t="s">
        <v>1375</v>
      </c>
      <c r="F5" s="80" t="str">
        <f t="shared" ref="F5:F23" si="2">IF($B5=""," ",$H$4)</f>
        <v xml:space="preserve"> </v>
      </c>
      <c r="G5" s="82">
        <f t="shared" si="0"/>
        <v>0</v>
      </c>
      <c r="H5" s="80" t="str">
        <f t="shared" ref="H5:H24" si="3">$H$4</f>
        <v>E</v>
      </c>
      <c r="I5" s="80" t="str">
        <f t="shared" ref="I5:I24" si="4">$I$4</f>
        <v>N</v>
      </c>
      <c r="J5" s="80" t="s">
        <v>1373</v>
      </c>
    </row>
    <row r="6" spans="1:10" ht="12.75" hidden="1" thickBot="1" x14ac:dyDescent="0.25">
      <c r="A6" s="47">
        <f t="shared" si="1"/>
        <v>3</v>
      </c>
      <c r="C6" s="60"/>
      <c r="D6" s="50" t="s">
        <v>1374</v>
      </c>
      <c r="E6" s="54" t="s">
        <v>1376</v>
      </c>
      <c r="F6" s="80" t="str">
        <f t="shared" si="2"/>
        <v xml:space="preserve"> </v>
      </c>
      <c r="G6" s="82">
        <f t="shared" si="0"/>
        <v>0</v>
      </c>
      <c r="H6" s="80" t="str">
        <f t="shared" si="3"/>
        <v>E</v>
      </c>
      <c r="I6" s="80" t="str">
        <f t="shared" si="4"/>
        <v>N</v>
      </c>
      <c r="J6" s="80" t="s">
        <v>1373</v>
      </c>
    </row>
    <row r="7" spans="1:10" ht="12.75" hidden="1" thickBot="1" x14ac:dyDescent="0.25">
      <c r="A7" s="47">
        <f t="shared" si="1"/>
        <v>4</v>
      </c>
      <c r="C7" s="60"/>
      <c r="D7" s="50" t="s">
        <v>1374</v>
      </c>
      <c r="E7" s="54" t="s">
        <v>1377</v>
      </c>
      <c r="F7" s="80" t="str">
        <f t="shared" si="2"/>
        <v xml:space="preserve"> </v>
      </c>
      <c r="G7" s="82">
        <f t="shared" si="0"/>
        <v>0</v>
      </c>
      <c r="H7" s="80" t="str">
        <f t="shared" si="3"/>
        <v>E</v>
      </c>
      <c r="I7" s="80" t="str">
        <f t="shared" si="4"/>
        <v>N</v>
      </c>
      <c r="J7" s="80" t="s">
        <v>1373</v>
      </c>
    </row>
    <row r="8" spans="1:10" ht="12.75" hidden="1" thickBot="1" x14ac:dyDescent="0.25">
      <c r="A8" s="47">
        <f t="shared" si="1"/>
        <v>5</v>
      </c>
      <c r="C8" s="60"/>
      <c r="E8" s="55" t="s">
        <v>1378</v>
      </c>
      <c r="F8" s="80" t="str">
        <f t="shared" si="2"/>
        <v xml:space="preserve"> </v>
      </c>
      <c r="G8" s="82">
        <f t="shared" si="0"/>
        <v>0</v>
      </c>
      <c r="H8" s="80" t="str">
        <f t="shared" si="3"/>
        <v>E</v>
      </c>
      <c r="I8" s="80" t="str">
        <f t="shared" si="4"/>
        <v>N</v>
      </c>
      <c r="J8" s="80" t="s">
        <v>1373</v>
      </c>
    </row>
    <row r="9" spans="1:10" ht="12.75" hidden="1" thickBot="1" x14ac:dyDescent="0.25">
      <c r="A9" s="47">
        <f t="shared" si="1"/>
        <v>6</v>
      </c>
      <c r="C9" s="60"/>
      <c r="E9" s="55" t="s">
        <v>1379</v>
      </c>
      <c r="F9" s="80" t="str">
        <f t="shared" si="2"/>
        <v xml:space="preserve"> </v>
      </c>
      <c r="G9" s="82">
        <f t="shared" si="0"/>
        <v>0</v>
      </c>
      <c r="H9" s="80" t="str">
        <f t="shared" si="3"/>
        <v>E</v>
      </c>
      <c r="I9" s="80" t="str">
        <f t="shared" si="4"/>
        <v>N</v>
      </c>
      <c r="J9" s="80" t="s">
        <v>1373</v>
      </c>
    </row>
    <row r="10" spans="1:10" ht="12.75" hidden="1" thickBot="1" x14ac:dyDescent="0.25">
      <c r="A10" s="47">
        <f t="shared" si="1"/>
        <v>7</v>
      </c>
      <c r="C10" s="60"/>
      <c r="E10" s="55" t="s">
        <v>1380</v>
      </c>
      <c r="F10" s="80" t="str">
        <f t="shared" si="2"/>
        <v xml:space="preserve"> </v>
      </c>
      <c r="G10" s="82">
        <f t="shared" si="0"/>
        <v>0</v>
      </c>
      <c r="H10" s="80" t="str">
        <f t="shared" si="3"/>
        <v>E</v>
      </c>
      <c r="I10" s="80" t="str">
        <f t="shared" si="4"/>
        <v>N</v>
      </c>
      <c r="J10" s="80" t="s">
        <v>1373</v>
      </c>
    </row>
    <row r="11" spans="1:10" ht="12.75" hidden="1" thickBot="1" x14ac:dyDescent="0.25">
      <c r="A11" s="47">
        <f t="shared" si="1"/>
        <v>8</v>
      </c>
      <c r="C11" s="60"/>
      <c r="E11" s="55" t="s">
        <v>1381</v>
      </c>
      <c r="F11" s="80" t="str">
        <f t="shared" si="2"/>
        <v xml:space="preserve"> </v>
      </c>
      <c r="G11" s="82">
        <f t="shared" si="0"/>
        <v>0</v>
      </c>
      <c r="H11" s="80" t="str">
        <f t="shared" si="3"/>
        <v>E</v>
      </c>
      <c r="I11" s="80" t="str">
        <f t="shared" si="4"/>
        <v>N</v>
      </c>
      <c r="J11" s="80" t="s">
        <v>1373</v>
      </c>
    </row>
    <row r="12" spans="1:10" ht="12.75" hidden="1" thickBot="1" x14ac:dyDescent="0.25">
      <c r="A12" s="47">
        <f t="shared" si="1"/>
        <v>9</v>
      </c>
      <c r="C12" s="60"/>
      <c r="E12" s="55" t="s">
        <v>1382</v>
      </c>
      <c r="F12" s="80" t="str">
        <f t="shared" si="2"/>
        <v xml:space="preserve"> </v>
      </c>
      <c r="G12" s="82">
        <f t="shared" si="0"/>
        <v>0</v>
      </c>
      <c r="H12" s="80" t="str">
        <f t="shared" si="3"/>
        <v>E</v>
      </c>
      <c r="I12" s="80" t="str">
        <f t="shared" si="4"/>
        <v>N</v>
      </c>
      <c r="J12" s="80" t="s">
        <v>1373</v>
      </c>
    </row>
    <row r="13" spans="1:10" ht="12.75" hidden="1" thickBot="1" x14ac:dyDescent="0.25">
      <c r="A13" s="47">
        <f t="shared" si="1"/>
        <v>10</v>
      </c>
      <c r="C13" s="60"/>
      <c r="E13" s="55" t="s">
        <v>1383</v>
      </c>
      <c r="F13" s="80" t="str">
        <f t="shared" si="2"/>
        <v xml:space="preserve"> </v>
      </c>
      <c r="G13" s="82">
        <f t="shared" si="0"/>
        <v>0</v>
      </c>
      <c r="H13" s="80" t="str">
        <f t="shared" si="3"/>
        <v>E</v>
      </c>
      <c r="I13" s="80" t="str">
        <f t="shared" si="4"/>
        <v>N</v>
      </c>
      <c r="J13" s="80" t="s">
        <v>1373</v>
      </c>
    </row>
    <row r="14" spans="1:10" ht="12.75" hidden="1" thickBot="1" x14ac:dyDescent="0.25">
      <c r="A14" s="47">
        <f t="shared" si="1"/>
        <v>11</v>
      </c>
      <c r="C14" s="60"/>
      <c r="E14" s="55" t="s">
        <v>1384</v>
      </c>
      <c r="F14" s="80" t="str">
        <f t="shared" si="2"/>
        <v xml:space="preserve"> </v>
      </c>
      <c r="G14" s="82">
        <f t="shared" si="0"/>
        <v>0</v>
      </c>
      <c r="H14" s="80" t="str">
        <f t="shared" si="3"/>
        <v>E</v>
      </c>
      <c r="I14" s="80" t="str">
        <f t="shared" si="4"/>
        <v>N</v>
      </c>
      <c r="J14" s="80"/>
    </row>
    <row r="15" spans="1:10" ht="12.75" hidden="1" thickBot="1" x14ac:dyDescent="0.25">
      <c r="A15" s="47">
        <f t="shared" si="1"/>
        <v>12</v>
      </c>
      <c r="C15" s="60"/>
      <c r="D15" s="50" t="s">
        <v>1374</v>
      </c>
      <c r="E15" s="55" t="s">
        <v>1385</v>
      </c>
      <c r="F15" s="80" t="str">
        <f t="shared" si="2"/>
        <v xml:space="preserve"> </v>
      </c>
      <c r="G15" s="82">
        <f t="shared" si="0"/>
        <v>0</v>
      </c>
      <c r="H15" s="80" t="str">
        <f t="shared" si="3"/>
        <v>E</v>
      </c>
      <c r="I15" s="80" t="str">
        <f t="shared" si="4"/>
        <v>N</v>
      </c>
      <c r="J15" s="80"/>
    </row>
    <row r="16" spans="1:10" ht="12.75" hidden="1" thickBot="1" x14ac:dyDescent="0.25">
      <c r="A16" s="47">
        <f t="shared" si="1"/>
        <v>13</v>
      </c>
      <c r="C16" s="60"/>
      <c r="D16" s="50" t="s">
        <v>1374</v>
      </c>
      <c r="E16" s="54" t="s">
        <v>1386</v>
      </c>
      <c r="F16" s="80" t="str">
        <f t="shared" si="2"/>
        <v xml:space="preserve"> </v>
      </c>
      <c r="G16" s="82">
        <f t="shared" si="0"/>
        <v>0</v>
      </c>
      <c r="H16" s="80" t="str">
        <f t="shared" si="3"/>
        <v>E</v>
      </c>
      <c r="I16" s="80" t="str">
        <f t="shared" si="4"/>
        <v>N</v>
      </c>
      <c r="J16" s="80" t="s">
        <v>1373</v>
      </c>
    </row>
    <row r="17" spans="1:10" ht="12.75" hidden="1" thickBot="1" x14ac:dyDescent="0.25">
      <c r="A17" s="47">
        <f t="shared" si="1"/>
        <v>14</v>
      </c>
      <c r="C17" s="60"/>
      <c r="D17" s="50" t="s">
        <v>1374</v>
      </c>
      <c r="E17" s="54" t="s">
        <v>1387</v>
      </c>
      <c r="F17" s="80" t="str">
        <f t="shared" si="2"/>
        <v xml:space="preserve"> </v>
      </c>
      <c r="G17" s="82">
        <f t="shared" si="0"/>
        <v>0</v>
      </c>
      <c r="H17" s="80" t="str">
        <f t="shared" si="3"/>
        <v>E</v>
      </c>
      <c r="I17" s="80" t="str">
        <f t="shared" si="4"/>
        <v>N</v>
      </c>
      <c r="J17" s="80" t="s">
        <v>1373</v>
      </c>
    </row>
    <row r="18" spans="1:10" ht="12.75" hidden="1" thickBot="1" x14ac:dyDescent="0.25">
      <c r="A18" s="47">
        <f t="shared" si="1"/>
        <v>15</v>
      </c>
      <c r="C18" s="60"/>
      <c r="D18" s="50" t="s">
        <v>1374</v>
      </c>
      <c r="E18" s="54" t="s">
        <v>1388</v>
      </c>
      <c r="F18" s="80" t="str">
        <f t="shared" si="2"/>
        <v xml:space="preserve"> </v>
      </c>
      <c r="G18" s="82">
        <f t="shared" si="0"/>
        <v>0</v>
      </c>
      <c r="H18" s="80" t="str">
        <f t="shared" si="3"/>
        <v>E</v>
      </c>
      <c r="I18" s="80" t="str">
        <f t="shared" si="4"/>
        <v>N</v>
      </c>
      <c r="J18" s="80" t="s">
        <v>1373</v>
      </c>
    </row>
    <row r="19" spans="1:10" ht="12.75" hidden="1" thickBot="1" x14ac:dyDescent="0.25">
      <c r="A19" s="47">
        <f t="shared" si="1"/>
        <v>16</v>
      </c>
      <c r="C19" s="60"/>
      <c r="D19" s="50" t="s">
        <v>1374</v>
      </c>
      <c r="E19" s="54" t="s">
        <v>1389</v>
      </c>
      <c r="F19" s="80" t="str">
        <f t="shared" si="2"/>
        <v xml:space="preserve"> </v>
      </c>
      <c r="G19" s="82">
        <f t="shared" si="0"/>
        <v>0</v>
      </c>
      <c r="H19" s="80" t="str">
        <f t="shared" si="3"/>
        <v>E</v>
      </c>
      <c r="I19" s="80" t="str">
        <f t="shared" si="4"/>
        <v>N</v>
      </c>
      <c r="J19" s="80" t="s">
        <v>1373</v>
      </c>
    </row>
    <row r="20" spans="1:10" ht="12.75" hidden="1" thickBot="1" x14ac:dyDescent="0.25">
      <c r="A20" s="47">
        <f t="shared" si="1"/>
        <v>17</v>
      </c>
      <c r="C20" s="60"/>
      <c r="D20" s="50" t="s">
        <v>1374</v>
      </c>
      <c r="E20" s="54" t="s">
        <v>1390</v>
      </c>
      <c r="F20" s="80" t="str">
        <f t="shared" si="2"/>
        <v xml:space="preserve"> </v>
      </c>
      <c r="G20" s="82">
        <f t="shared" si="0"/>
        <v>0</v>
      </c>
      <c r="H20" s="80" t="str">
        <f t="shared" si="3"/>
        <v>E</v>
      </c>
      <c r="I20" s="80" t="str">
        <f t="shared" si="4"/>
        <v>N</v>
      </c>
      <c r="J20" s="80" t="s">
        <v>1373</v>
      </c>
    </row>
    <row r="21" spans="1:10" ht="12.75" hidden="1" thickBot="1" x14ac:dyDescent="0.25">
      <c r="A21" s="47">
        <f t="shared" si="1"/>
        <v>18</v>
      </c>
      <c r="C21" s="60"/>
      <c r="D21" s="50" t="s">
        <v>1374</v>
      </c>
      <c r="E21" s="54" t="s">
        <v>1391</v>
      </c>
      <c r="F21" s="80" t="str">
        <f t="shared" si="2"/>
        <v xml:space="preserve"> </v>
      </c>
      <c r="G21" s="82">
        <f t="shared" si="0"/>
        <v>0</v>
      </c>
      <c r="H21" s="80" t="str">
        <f t="shared" si="3"/>
        <v>E</v>
      </c>
      <c r="I21" s="80" t="str">
        <f t="shared" si="4"/>
        <v>N</v>
      </c>
      <c r="J21" s="80" t="s">
        <v>1373</v>
      </c>
    </row>
    <row r="22" spans="1:10" ht="12.75" hidden="1" thickBot="1" x14ac:dyDescent="0.25">
      <c r="A22" s="47">
        <f t="shared" si="1"/>
        <v>19</v>
      </c>
      <c r="C22" s="60"/>
      <c r="D22" s="50" t="s">
        <v>1374</v>
      </c>
      <c r="E22" s="54" t="s">
        <v>1392</v>
      </c>
      <c r="F22" s="80" t="str">
        <f t="shared" si="2"/>
        <v xml:space="preserve"> </v>
      </c>
      <c r="G22" s="82">
        <f t="shared" si="0"/>
        <v>0</v>
      </c>
      <c r="H22" s="80" t="str">
        <f t="shared" si="3"/>
        <v>E</v>
      </c>
      <c r="I22" s="80" t="str">
        <f t="shared" si="4"/>
        <v>N</v>
      </c>
      <c r="J22" s="80" t="s">
        <v>1373</v>
      </c>
    </row>
    <row r="23" spans="1:10" ht="12.75" hidden="1" thickBot="1" x14ac:dyDescent="0.25">
      <c r="A23" s="47">
        <f t="shared" si="1"/>
        <v>20</v>
      </c>
      <c r="C23" s="60"/>
      <c r="D23" s="50" t="s">
        <v>1374</v>
      </c>
      <c r="E23" s="54" t="s">
        <v>1393</v>
      </c>
      <c r="F23" s="80" t="str">
        <f t="shared" si="2"/>
        <v xml:space="preserve"> </v>
      </c>
      <c r="G23" s="82">
        <f t="shared" si="0"/>
        <v>0</v>
      </c>
      <c r="H23" s="80" t="str">
        <f t="shared" si="3"/>
        <v>E</v>
      </c>
      <c r="I23" s="80" t="str">
        <f t="shared" si="4"/>
        <v>N</v>
      </c>
      <c r="J23" s="80" t="s">
        <v>1373</v>
      </c>
    </row>
    <row r="24" spans="1:10" ht="12.75" hidden="1" thickBot="1" x14ac:dyDescent="0.25">
      <c r="A24" s="47">
        <f t="shared" si="1"/>
        <v>21</v>
      </c>
      <c r="C24" s="61"/>
      <c r="D24" s="50" t="s">
        <v>1374</v>
      </c>
      <c r="E24" s="54" t="s">
        <v>1394</v>
      </c>
      <c r="F24" s="80"/>
      <c r="G24" s="82">
        <f t="shared" si="0"/>
        <v>0</v>
      </c>
      <c r="H24" s="80" t="str">
        <f t="shared" si="3"/>
        <v>E</v>
      </c>
      <c r="I24" s="80" t="str">
        <f t="shared" si="4"/>
        <v>N</v>
      </c>
      <c r="J24" s="80"/>
    </row>
    <row r="25" spans="1:10" ht="12.75" hidden="1" thickBot="1" x14ac:dyDescent="0.25">
      <c r="A25" s="47">
        <f t="shared" si="1"/>
        <v>22</v>
      </c>
      <c r="C25" s="62"/>
      <c r="F25" s="80"/>
      <c r="G25" s="82">
        <f t="shared" si="0"/>
        <v>0</v>
      </c>
      <c r="H25" s="80"/>
      <c r="I25" s="80"/>
      <c r="J25" s="80"/>
    </row>
    <row r="26" spans="1:10" ht="13.5" hidden="1" thickTop="1" thickBot="1" x14ac:dyDescent="0.25">
      <c r="A26" s="47">
        <f t="shared" si="1"/>
        <v>23</v>
      </c>
      <c r="B26" s="48" t="s">
        <v>1169</v>
      </c>
      <c r="C26" s="63">
        <v>1</v>
      </c>
      <c r="E26" s="44" t="s">
        <v>1395</v>
      </c>
      <c r="F26" s="80">
        <f>SUMIF(OpnameTabel[PPO1], B26,OpnameTabel[OpInventarislijst])+SUMIF(OpnameTabel[PPO2], B26,OpnameTabel[OpInventarislijst])+SUMIF(OpnameTabel[PPO3], B26,OpnameTabel[OpInventarislijst])+SUMIF(OpnameTabel[PPO4], B26,OpnameTabel[OpInventarislijst])</f>
        <v>0</v>
      </c>
      <c r="G26" s="81">
        <f t="shared" ref="G26:G36" si="5">$F$26</f>
        <v>0</v>
      </c>
      <c r="H26" s="80" t="s">
        <v>1371</v>
      </c>
      <c r="I26" s="80" t="s">
        <v>1372</v>
      </c>
      <c r="J26" s="80" t="s">
        <v>1373</v>
      </c>
    </row>
    <row r="27" spans="1:10" ht="12.75" hidden="1" thickBot="1" x14ac:dyDescent="0.25">
      <c r="A27" s="47">
        <f t="shared" si="1"/>
        <v>24</v>
      </c>
      <c r="B27" s="48"/>
      <c r="C27" s="64"/>
      <c r="D27" s="51" t="s">
        <v>1374</v>
      </c>
      <c r="E27" s="48" t="s">
        <v>1396</v>
      </c>
      <c r="F27" s="80" t="str">
        <f t="shared" ref="F27:F38" si="6">IF($B27=""," ",$H$26)</f>
        <v xml:space="preserve"> </v>
      </c>
      <c r="G27" s="82">
        <f t="shared" si="5"/>
        <v>0</v>
      </c>
      <c r="H27" s="80" t="str">
        <f t="shared" ref="H27:H39" si="7">$H$26</f>
        <v>E</v>
      </c>
      <c r="I27" s="80" t="str">
        <f t="shared" ref="I27:I39" si="8">$I$26</f>
        <v>N</v>
      </c>
      <c r="J27" s="80" t="s">
        <v>1373</v>
      </c>
    </row>
    <row r="28" spans="1:10" ht="12.75" hidden="1" thickBot="1" x14ac:dyDescent="0.25">
      <c r="A28" s="47">
        <f t="shared" si="1"/>
        <v>25</v>
      </c>
      <c r="B28" s="48"/>
      <c r="C28" s="64"/>
      <c r="D28" s="51" t="s">
        <v>1374</v>
      </c>
      <c r="E28" s="48" t="s">
        <v>1397</v>
      </c>
      <c r="F28" s="80" t="str">
        <f t="shared" si="6"/>
        <v xml:space="preserve"> </v>
      </c>
      <c r="G28" s="82">
        <f t="shared" si="5"/>
        <v>0</v>
      </c>
      <c r="H28" s="80" t="str">
        <f t="shared" si="7"/>
        <v>E</v>
      </c>
      <c r="I28" s="80" t="str">
        <f t="shared" si="8"/>
        <v>N</v>
      </c>
      <c r="J28" s="80" t="s">
        <v>1373</v>
      </c>
    </row>
    <row r="29" spans="1:10" ht="12.75" hidden="1" thickBot="1" x14ac:dyDescent="0.25">
      <c r="A29" s="47">
        <f t="shared" si="1"/>
        <v>26</v>
      </c>
      <c r="B29" s="48"/>
      <c r="C29" s="64"/>
      <c r="D29" s="51" t="s">
        <v>1374</v>
      </c>
      <c r="E29" s="48" t="s">
        <v>1398</v>
      </c>
      <c r="F29" s="80" t="str">
        <f t="shared" si="6"/>
        <v xml:space="preserve"> </v>
      </c>
      <c r="G29" s="82">
        <f t="shared" si="5"/>
        <v>0</v>
      </c>
      <c r="H29" s="80" t="str">
        <f t="shared" si="7"/>
        <v>E</v>
      </c>
      <c r="I29" s="80" t="str">
        <f t="shared" si="8"/>
        <v>N</v>
      </c>
      <c r="J29" s="80" t="s">
        <v>1373</v>
      </c>
    </row>
    <row r="30" spans="1:10" ht="12.75" hidden="1" thickBot="1" x14ac:dyDescent="0.25">
      <c r="A30" s="47">
        <f t="shared" si="1"/>
        <v>27</v>
      </c>
      <c r="B30" s="48"/>
      <c r="C30" s="64"/>
      <c r="D30" s="51" t="s">
        <v>1374</v>
      </c>
      <c r="E30" s="48" t="s">
        <v>1399</v>
      </c>
      <c r="F30" s="80" t="str">
        <f t="shared" si="6"/>
        <v xml:space="preserve"> </v>
      </c>
      <c r="G30" s="82">
        <f t="shared" si="5"/>
        <v>0</v>
      </c>
      <c r="H30" s="80" t="str">
        <f t="shared" si="7"/>
        <v>E</v>
      </c>
      <c r="I30" s="80" t="str">
        <f t="shared" si="8"/>
        <v>N</v>
      </c>
      <c r="J30" s="80"/>
    </row>
    <row r="31" spans="1:10" ht="12.75" hidden="1" thickBot="1" x14ac:dyDescent="0.25">
      <c r="A31" s="47">
        <f t="shared" si="1"/>
        <v>28</v>
      </c>
      <c r="B31" s="48"/>
      <c r="C31" s="64"/>
      <c r="D31" s="51" t="s">
        <v>1374</v>
      </c>
      <c r="E31" s="48" t="s">
        <v>1400</v>
      </c>
      <c r="F31" s="80" t="str">
        <f t="shared" si="6"/>
        <v xml:space="preserve"> </v>
      </c>
      <c r="G31" s="82">
        <f t="shared" si="5"/>
        <v>0</v>
      </c>
      <c r="H31" s="80" t="str">
        <f t="shared" si="7"/>
        <v>E</v>
      </c>
      <c r="I31" s="80" t="str">
        <f t="shared" si="8"/>
        <v>N</v>
      </c>
      <c r="J31" s="80" t="s">
        <v>1373</v>
      </c>
    </row>
    <row r="32" spans="1:10" ht="12.75" hidden="1" thickBot="1" x14ac:dyDescent="0.25">
      <c r="A32" s="47">
        <f t="shared" si="1"/>
        <v>29</v>
      </c>
      <c r="B32" s="48"/>
      <c r="C32" s="64"/>
      <c r="D32" s="51" t="s">
        <v>1374</v>
      </c>
      <c r="E32" s="48" t="s">
        <v>1401</v>
      </c>
      <c r="F32" s="80" t="str">
        <f t="shared" si="6"/>
        <v xml:space="preserve"> </v>
      </c>
      <c r="G32" s="82">
        <f t="shared" si="5"/>
        <v>0</v>
      </c>
      <c r="H32" s="80" t="str">
        <f t="shared" si="7"/>
        <v>E</v>
      </c>
      <c r="I32" s="80" t="str">
        <f t="shared" si="8"/>
        <v>N</v>
      </c>
      <c r="J32" s="80" t="s">
        <v>1373</v>
      </c>
    </row>
    <row r="33" spans="1:10" ht="23.25" hidden="1" thickBot="1" x14ac:dyDescent="0.25">
      <c r="A33" s="47">
        <f t="shared" si="1"/>
        <v>30</v>
      </c>
      <c r="B33" s="48"/>
      <c r="C33" s="64"/>
      <c r="D33" s="51" t="s">
        <v>1374</v>
      </c>
      <c r="E33" s="48" t="s">
        <v>1402</v>
      </c>
      <c r="F33" s="80" t="str">
        <f t="shared" si="6"/>
        <v xml:space="preserve"> </v>
      </c>
      <c r="G33" s="82">
        <f t="shared" si="5"/>
        <v>0</v>
      </c>
      <c r="H33" s="80" t="str">
        <f t="shared" si="7"/>
        <v>E</v>
      </c>
      <c r="I33" s="80" t="str">
        <f t="shared" si="8"/>
        <v>N</v>
      </c>
      <c r="J33" s="80" t="s">
        <v>1373</v>
      </c>
    </row>
    <row r="34" spans="1:10" ht="12.75" hidden="1" thickBot="1" x14ac:dyDescent="0.25">
      <c r="A34" s="47">
        <f t="shared" si="1"/>
        <v>31</v>
      </c>
      <c r="B34" s="48"/>
      <c r="C34" s="64"/>
      <c r="D34" s="51" t="s">
        <v>1374</v>
      </c>
      <c r="E34" s="48" t="s">
        <v>1403</v>
      </c>
      <c r="F34" s="80" t="str">
        <f t="shared" si="6"/>
        <v xml:space="preserve"> </v>
      </c>
      <c r="G34" s="82">
        <f t="shared" si="5"/>
        <v>0</v>
      </c>
      <c r="H34" s="80" t="str">
        <f t="shared" si="7"/>
        <v>E</v>
      </c>
      <c r="I34" s="80" t="str">
        <f t="shared" si="8"/>
        <v>N</v>
      </c>
      <c r="J34" s="80" t="s">
        <v>1373</v>
      </c>
    </row>
    <row r="35" spans="1:10" ht="12.75" hidden="1" thickBot="1" x14ac:dyDescent="0.25">
      <c r="A35" s="47">
        <f t="shared" si="1"/>
        <v>32</v>
      </c>
      <c r="B35" s="48"/>
      <c r="C35" s="65"/>
      <c r="D35" s="51" t="s">
        <v>1374</v>
      </c>
      <c r="E35" s="48" t="s">
        <v>1394</v>
      </c>
      <c r="F35" s="80" t="str">
        <f t="shared" si="6"/>
        <v xml:space="preserve"> </v>
      </c>
      <c r="G35" s="82">
        <f t="shared" si="5"/>
        <v>0</v>
      </c>
      <c r="H35" s="80" t="str">
        <f t="shared" si="7"/>
        <v>E</v>
      </c>
      <c r="I35" s="80" t="str">
        <f t="shared" si="8"/>
        <v>N</v>
      </c>
      <c r="J35" s="80" t="s">
        <v>1373</v>
      </c>
    </row>
    <row r="36" spans="1:10" ht="12.75" hidden="1" thickBot="1" x14ac:dyDescent="0.25">
      <c r="A36" s="47">
        <f t="shared" si="1"/>
        <v>33</v>
      </c>
      <c r="B36" s="48"/>
      <c r="C36" s="51"/>
      <c r="D36" s="51"/>
      <c r="E36" s="48"/>
      <c r="F36" s="80" t="str">
        <f t="shared" si="6"/>
        <v xml:space="preserve"> </v>
      </c>
      <c r="G36" s="82">
        <f t="shared" si="5"/>
        <v>0</v>
      </c>
      <c r="H36" s="80" t="str">
        <f t="shared" si="7"/>
        <v>E</v>
      </c>
      <c r="I36" s="80" t="str">
        <f t="shared" si="8"/>
        <v>N</v>
      </c>
      <c r="J36" s="80" t="s">
        <v>1373</v>
      </c>
    </row>
    <row r="37" spans="1:10" ht="12.75" hidden="1" thickBot="1" x14ac:dyDescent="0.25">
      <c r="A37" s="47">
        <f t="shared" si="1"/>
        <v>34</v>
      </c>
      <c r="B37" s="48" t="s">
        <v>1170</v>
      </c>
      <c r="C37" s="63">
        <v>1</v>
      </c>
      <c r="D37" s="51"/>
      <c r="E37" s="45" t="s">
        <v>1395</v>
      </c>
      <c r="F37" s="80">
        <f>SUMIF(OpnameTabel[PPO1], B37,OpnameTabel[OpInventarislijst])+SUMIF(OpnameTabel[PPO2], B37,OpnameTabel[OpInventarislijst])+SUMIF(OpnameTabel[PPO3], B37,OpnameTabel[OpInventarislijst])+SUMIF(OpnameTabel[PPO4], B37,OpnameTabel[OpInventarislijst])</f>
        <v>0</v>
      </c>
      <c r="G37" s="82">
        <f>$F$37</f>
        <v>0</v>
      </c>
      <c r="H37" s="80" t="str">
        <f t="shared" si="7"/>
        <v>E</v>
      </c>
      <c r="I37" s="80" t="str">
        <f t="shared" si="8"/>
        <v>N</v>
      </c>
      <c r="J37" s="80" t="s">
        <v>1373</v>
      </c>
    </row>
    <row r="38" spans="1:10" ht="12.75" hidden="1" thickBot="1" x14ac:dyDescent="0.25">
      <c r="A38" s="47">
        <f t="shared" si="1"/>
        <v>35</v>
      </c>
      <c r="B38" s="48"/>
      <c r="C38" s="64"/>
      <c r="D38" s="51" t="s">
        <v>1374</v>
      </c>
      <c r="E38" s="48" t="s">
        <v>1404</v>
      </c>
      <c r="F38" s="80" t="str">
        <f t="shared" si="6"/>
        <v xml:space="preserve"> </v>
      </c>
      <c r="G38" s="82">
        <f t="shared" ref="G38:G43" si="9">$F$37</f>
        <v>0</v>
      </c>
      <c r="H38" s="80" t="str">
        <f t="shared" si="7"/>
        <v>E</v>
      </c>
      <c r="I38" s="80" t="str">
        <f t="shared" si="8"/>
        <v>N</v>
      </c>
      <c r="J38" s="80" t="s">
        <v>1373</v>
      </c>
    </row>
    <row r="39" spans="1:10" ht="12.75" hidden="1" thickBot="1" x14ac:dyDescent="0.25">
      <c r="A39" s="47">
        <f t="shared" si="1"/>
        <v>36</v>
      </c>
      <c r="B39" s="48"/>
      <c r="C39" s="64"/>
      <c r="D39" s="51" t="s">
        <v>1374</v>
      </c>
      <c r="E39" s="48" t="s">
        <v>1405</v>
      </c>
      <c r="F39" s="80" t="str">
        <f>IF($B40=""," ",$H$26)</f>
        <v xml:space="preserve"> </v>
      </c>
      <c r="G39" s="82">
        <f t="shared" si="9"/>
        <v>0</v>
      </c>
      <c r="H39" s="80" t="str">
        <f t="shared" si="7"/>
        <v>E</v>
      </c>
      <c r="I39" s="80" t="str">
        <f t="shared" si="8"/>
        <v>N</v>
      </c>
      <c r="J39" s="80"/>
    </row>
    <row r="40" spans="1:10" ht="12.75" hidden="1" thickBot="1" x14ac:dyDescent="0.25">
      <c r="A40" s="47">
        <f t="shared" si="1"/>
        <v>37</v>
      </c>
      <c r="B40" s="48"/>
      <c r="C40" s="64"/>
      <c r="D40" s="51" t="s">
        <v>1374</v>
      </c>
      <c r="E40" s="48" t="s">
        <v>1406</v>
      </c>
      <c r="F40" s="84"/>
      <c r="G40" s="82">
        <f t="shared" si="9"/>
        <v>0</v>
      </c>
      <c r="H40" s="84"/>
      <c r="I40" s="84"/>
      <c r="J40" s="84"/>
    </row>
    <row r="41" spans="1:10" ht="12.75" hidden="1" thickBot="1" x14ac:dyDescent="0.25">
      <c r="A41" s="47">
        <f t="shared" si="1"/>
        <v>38</v>
      </c>
      <c r="B41" s="48"/>
      <c r="C41" s="64"/>
      <c r="D41" s="51" t="s">
        <v>1374</v>
      </c>
      <c r="E41" s="48" t="s">
        <v>1407</v>
      </c>
      <c r="F41" s="84"/>
      <c r="G41" s="82">
        <f t="shared" si="9"/>
        <v>0</v>
      </c>
      <c r="H41" s="84"/>
      <c r="I41" s="84"/>
      <c r="J41" s="84"/>
    </row>
    <row r="42" spans="1:10" ht="12.75" hidden="1" thickBot="1" x14ac:dyDescent="0.25">
      <c r="A42" s="47">
        <f t="shared" si="1"/>
        <v>39</v>
      </c>
      <c r="B42" s="48"/>
      <c r="C42" s="65"/>
      <c r="D42" s="51" t="s">
        <v>1374</v>
      </c>
      <c r="E42" s="48" t="s">
        <v>1394</v>
      </c>
      <c r="F42" s="84"/>
      <c r="G42" s="82">
        <f t="shared" si="9"/>
        <v>0</v>
      </c>
      <c r="H42" s="84"/>
      <c r="I42" s="84"/>
      <c r="J42" s="84"/>
    </row>
    <row r="43" spans="1:10" ht="12.75" hidden="1" thickBot="1" x14ac:dyDescent="0.25">
      <c r="A43" s="49">
        <f t="shared" si="1"/>
        <v>40</v>
      </c>
      <c r="B43" s="48"/>
      <c r="C43" s="51"/>
      <c r="D43" s="51"/>
      <c r="E43" s="48"/>
      <c r="F43" s="84"/>
      <c r="G43" s="82">
        <f t="shared" si="9"/>
        <v>0</v>
      </c>
      <c r="H43" s="84"/>
      <c r="I43" s="84"/>
      <c r="J43" s="84"/>
    </row>
    <row r="44" spans="1:10" ht="12.75" thickTop="1" x14ac:dyDescent="0.2">
      <c r="A44" s="49">
        <f t="shared" si="1"/>
        <v>41</v>
      </c>
      <c r="B44" s="48" t="s">
        <v>1171</v>
      </c>
      <c r="C44" s="63">
        <v>1</v>
      </c>
      <c r="E44" s="44" t="s">
        <v>1408</v>
      </c>
      <c r="F44" s="80">
        <f>SUMIF(OpnameTabel[PPO1], B44,OpnameTabel[OpInventarislijst])+SUMIF(OpnameTabel[PPO2], B44,OpnameTabel[OpInventarislijst])+SUMIF(OpnameTabel[PPO3], B44,OpnameTabel[OpInventarislijst])+SUMIF(OpnameTabel[PPO4], B44,OpnameTabel[OpInventarislijst])</f>
        <v>33</v>
      </c>
      <c r="G44" s="81">
        <f t="shared" ref="G44:G55" si="10">$F$44</f>
        <v>33</v>
      </c>
      <c r="H44" s="80" t="s">
        <v>1409</v>
      </c>
      <c r="I44" s="80" t="s">
        <v>1373</v>
      </c>
      <c r="J44" s="80" t="s">
        <v>1373</v>
      </c>
    </row>
    <row r="45" spans="1:10" ht="12" x14ac:dyDescent="0.2">
      <c r="A45" s="49">
        <f t="shared" si="1"/>
        <v>42</v>
      </c>
      <c r="B45" s="48"/>
      <c r="C45" s="64"/>
      <c r="D45" s="51" t="s">
        <v>1374</v>
      </c>
      <c r="E45" s="48" t="s">
        <v>1410</v>
      </c>
      <c r="F45" s="80" t="str">
        <f t="shared" ref="F45:F54" si="11">IF($B45=""," ",$H$44)</f>
        <v xml:space="preserve"> </v>
      </c>
      <c r="G45" s="82">
        <f t="shared" si="10"/>
        <v>33</v>
      </c>
      <c r="H45" s="80" t="str">
        <f t="shared" ref="H45:H54" si="12">$H$44</f>
        <v>W</v>
      </c>
      <c r="I45" s="80" t="str">
        <f t="shared" ref="I45:I54" si="13">$I$44</f>
        <v>J</v>
      </c>
      <c r="J45" s="80" t="s">
        <v>1373</v>
      </c>
    </row>
    <row r="46" spans="1:10" ht="12" x14ac:dyDescent="0.2">
      <c r="A46" s="49">
        <f t="shared" si="1"/>
        <v>43</v>
      </c>
      <c r="B46" s="48"/>
      <c r="C46" s="64"/>
      <c r="D46" s="51" t="s">
        <v>1374</v>
      </c>
      <c r="E46" s="48" t="s">
        <v>1411</v>
      </c>
      <c r="F46" s="80" t="str">
        <f t="shared" si="11"/>
        <v xml:space="preserve"> </v>
      </c>
      <c r="G46" s="82">
        <f t="shared" si="10"/>
        <v>33</v>
      </c>
      <c r="H46" s="80" t="str">
        <f t="shared" si="12"/>
        <v>W</v>
      </c>
      <c r="I46" s="80" t="str">
        <f t="shared" si="13"/>
        <v>J</v>
      </c>
      <c r="J46" s="80" t="s">
        <v>1373</v>
      </c>
    </row>
    <row r="47" spans="1:10" ht="12" x14ac:dyDescent="0.2">
      <c r="A47" s="49">
        <f t="shared" si="1"/>
        <v>44</v>
      </c>
      <c r="B47" s="48"/>
      <c r="C47" s="64"/>
      <c r="D47" s="51" t="s">
        <v>1374</v>
      </c>
      <c r="E47" s="48" t="s">
        <v>1412</v>
      </c>
      <c r="F47" s="80" t="str">
        <f t="shared" si="11"/>
        <v xml:space="preserve"> </v>
      </c>
      <c r="G47" s="82">
        <f t="shared" si="10"/>
        <v>33</v>
      </c>
      <c r="H47" s="80" t="str">
        <f t="shared" si="12"/>
        <v>W</v>
      </c>
      <c r="I47" s="80" t="str">
        <f t="shared" si="13"/>
        <v>J</v>
      </c>
      <c r="J47" s="80" t="s">
        <v>1373</v>
      </c>
    </row>
    <row r="48" spans="1:10" ht="12" x14ac:dyDescent="0.2">
      <c r="A48" s="49">
        <f t="shared" si="1"/>
        <v>45</v>
      </c>
      <c r="B48" s="48"/>
      <c r="C48" s="64"/>
      <c r="D48" s="51" t="s">
        <v>1374</v>
      </c>
      <c r="E48" s="48" t="s">
        <v>1413</v>
      </c>
      <c r="F48" s="80" t="str">
        <f t="shared" si="11"/>
        <v xml:space="preserve"> </v>
      </c>
      <c r="G48" s="82">
        <f t="shared" si="10"/>
        <v>33</v>
      </c>
      <c r="H48" s="80" t="str">
        <f t="shared" si="12"/>
        <v>W</v>
      </c>
      <c r="I48" s="80" t="str">
        <f t="shared" si="13"/>
        <v>J</v>
      </c>
      <c r="J48" s="80"/>
    </row>
    <row r="49" spans="1:10" ht="12" x14ac:dyDescent="0.2">
      <c r="A49" s="49">
        <f t="shared" si="1"/>
        <v>46</v>
      </c>
      <c r="B49" s="48"/>
      <c r="C49" s="64"/>
      <c r="D49" s="51" t="s">
        <v>1374</v>
      </c>
      <c r="E49" s="48" t="s">
        <v>1414</v>
      </c>
      <c r="F49" s="80" t="str">
        <f t="shared" si="11"/>
        <v xml:space="preserve"> </v>
      </c>
      <c r="G49" s="82">
        <f t="shared" si="10"/>
        <v>33</v>
      </c>
      <c r="H49" s="80" t="str">
        <f t="shared" si="12"/>
        <v>W</v>
      </c>
      <c r="I49" s="80" t="str">
        <f t="shared" si="13"/>
        <v>J</v>
      </c>
      <c r="J49" s="80"/>
    </row>
    <row r="50" spans="1:10" ht="12" x14ac:dyDescent="0.2">
      <c r="A50" s="49">
        <f t="shared" si="1"/>
        <v>47</v>
      </c>
      <c r="B50" s="48"/>
      <c r="C50" s="64"/>
      <c r="D50" s="51" t="s">
        <v>1374</v>
      </c>
      <c r="E50" s="48" t="s">
        <v>1415</v>
      </c>
      <c r="F50" s="80" t="str">
        <f t="shared" si="11"/>
        <v xml:space="preserve"> </v>
      </c>
      <c r="G50" s="82">
        <f t="shared" si="10"/>
        <v>33</v>
      </c>
      <c r="H50" s="80" t="str">
        <f t="shared" si="12"/>
        <v>W</v>
      </c>
      <c r="I50" s="80" t="str">
        <f t="shared" si="13"/>
        <v>J</v>
      </c>
      <c r="J50" s="80" t="s">
        <v>1373</v>
      </c>
    </row>
    <row r="51" spans="1:10" ht="12" x14ac:dyDescent="0.2">
      <c r="A51" s="49">
        <f t="shared" si="1"/>
        <v>48</v>
      </c>
      <c r="B51" s="48"/>
      <c r="C51" s="64"/>
      <c r="D51" s="51" t="s">
        <v>1374</v>
      </c>
      <c r="E51" s="48" t="s">
        <v>1416</v>
      </c>
      <c r="F51" s="80" t="str">
        <f t="shared" si="11"/>
        <v xml:space="preserve"> </v>
      </c>
      <c r="G51" s="82">
        <f t="shared" si="10"/>
        <v>33</v>
      </c>
      <c r="H51" s="80" t="str">
        <f t="shared" si="12"/>
        <v>W</v>
      </c>
      <c r="I51" s="80" t="str">
        <f t="shared" si="13"/>
        <v>J</v>
      </c>
      <c r="J51" s="80" t="s">
        <v>1373</v>
      </c>
    </row>
    <row r="52" spans="1:10" ht="12" x14ac:dyDescent="0.2">
      <c r="A52" s="49">
        <f t="shared" si="1"/>
        <v>49</v>
      </c>
      <c r="B52" s="48"/>
      <c r="C52" s="64"/>
      <c r="D52" s="51" t="s">
        <v>1374</v>
      </c>
      <c r="E52" s="48" t="s">
        <v>1417</v>
      </c>
      <c r="F52" s="80" t="str">
        <f t="shared" si="11"/>
        <v xml:space="preserve"> </v>
      </c>
      <c r="G52" s="82">
        <f t="shared" si="10"/>
        <v>33</v>
      </c>
      <c r="H52" s="80" t="str">
        <f t="shared" si="12"/>
        <v>W</v>
      </c>
      <c r="I52" s="80" t="str">
        <f t="shared" si="13"/>
        <v>J</v>
      </c>
      <c r="J52" s="80" t="s">
        <v>1373</v>
      </c>
    </row>
    <row r="53" spans="1:10" ht="12" x14ac:dyDescent="0.2">
      <c r="A53" s="49">
        <f t="shared" si="1"/>
        <v>50</v>
      </c>
      <c r="B53" s="48"/>
      <c r="C53" s="64"/>
      <c r="D53" s="51" t="s">
        <v>1374</v>
      </c>
      <c r="E53" s="48" t="s">
        <v>1418</v>
      </c>
      <c r="F53" s="80" t="str">
        <f t="shared" si="11"/>
        <v xml:space="preserve"> </v>
      </c>
      <c r="G53" s="82">
        <f t="shared" si="10"/>
        <v>33</v>
      </c>
      <c r="H53" s="80" t="str">
        <f t="shared" si="12"/>
        <v>W</v>
      </c>
      <c r="I53" s="80" t="str">
        <f t="shared" si="13"/>
        <v>J</v>
      </c>
      <c r="J53" s="80" t="s">
        <v>1373</v>
      </c>
    </row>
    <row r="54" spans="1:10" ht="12" x14ac:dyDescent="0.2">
      <c r="A54" s="49">
        <f t="shared" si="1"/>
        <v>51</v>
      </c>
      <c r="B54" s="48"/>
      <c r="C54" s="61"/>
      <c r="D54" s="51" t="s">
        <v>1374</v>
      </c>
      <c r="E54" s="48" t="s">
        <v>1419</v>
      </c>
      <c r="F54" s="80" t="str">
        <f t="shared" si="11"/>
        <v xml:space="preserve"> </v>
      </c>
      <c r="G54" s="82">
        <f t="shared" si="10"/>
        <v>33</v>
      </c>
      <c r="H54" s="80" t="str">
        <f t="shared" si="12"/>
        <v>W</v>
      </c>
      <c r="I54" s="80" t="str">
        <f t="shared" si="13"/>
        <v>J</v>
      </c>
      <c r="J54" s="80"/>
    </row>
    <row r="55" spans="1:10" ht="12" x14ac:dyDescent="0.2">
      <c r="A55" s="49">
        <f t="shared" si="1"/>
        <v>52</v>
      </c>
      <c r="B55" s="48"/>
      <c r="C55" s="62"/>
      <c r="D55" s="51"/>
      <c r="E55" s="48"/>
      <c r="F55" s="80"/>
      <c r="G55" s="82">
        <f t="shared" si="10"/>
        <v>33</v>
      </c>
      <c r="H55" s="80"/>
      <c r="I55" s="80"/>
      <c r="J55" s="80"/>
    </row>
    <row r="56" spans="1:10" ht="12" x14ac:dyDescent="0.2">
      <c r="A56" s="49">
        <f t="shared" si="1"/>
        <v>53</v>
      </c>
      <c r="B56" s="48" t="s">
        <v>1172</v>
      </c>
      <c r="C56" s="63">
        <v>0.2</v>
      </c>
      <c r="D56" s="52"/>
      <c r="E56" s="53" t="s">
        <v>1408</v>
      </c>
      <c r="F56" s="80">
        <f>SUMIF(OpnameTabel[PPO1], B56,OpnameTabel[OpInventarislijst])+SUMIF(OpnameTabel[PPO2], B56,OpnameTabel[OpInventarislijst])+SUMIF(OpnameTabel[PPO3], B56,OpnameTabel[OpInventarislijst])+SUMIF(OpnameTabel[PPO4], B56,OpnameTabel[OpInventarislijst])</f>
        <v>33</v>
      </c>
      <c r="G56" s="85">
        <f>$F$56</f>
        <v>33</v>
      </c>
      <c r="H56" s="80" t="s">
        <v>1409</v>
      </c>
      <c r="I56" s="80" t="s">
        <v>1373</v>
      </c>
      <c r="J56" s="80" t="s">
        <v>1373</v>
      </c>
    </row>
    <row r="57" spans="1:10" ht="12" x14ac:dyDescent="0.2">
      <c r="A57" s="49">
        <f t="shared" si="1"/>
        <v>54</v>
      </c>
      <c r="B57" s="48"/>
      <c r="C57" s="65"/>
      <c r="D57" s="51" t="s">
        <v>1374</v>
      </c>
      <c r="E57" s="48" t="s">
        <v>1420</v>
      </c>
      <c r="F57" s="80" t="str">
        <f>IF($B57=""," ",$H$56)</f>
        <v xml:space="preserve"> </v>
      </c>
      <c r="G57" s="82">
        <f>$F$56</f>
        <v>33</v>
      </c>
      <c r="H57" s="80" t="str">
        <f>$H$56</f>
        <v>W</v>
      </c>
      <c r="I57" s="80" t="str">
        <f>$I$56</f>
        <v>J</v>
      </c>
      <c r="J57" s="80"/>
    </row>
    <row r="58" spans="1:10" ht="12.75" thickBot="1" x14ac:dyDescent="0.25">
      <c r="A58" s="49">
        <f t="shared" si="1"/>
        <v>55</v>
      </c>
      <c r="B58" s="48"/>
      <c r="C58" s="51"/>
      <c r="D58" s="51"/>
      <c r="E58" s="48"/>
      <c r="F58" s="80" t="str">
        <f>IF($B58=""," ",$H$56)</f>
        <v xml:space="preserve"> </v>
      </c>
      <c r="G58" s="82">
        <f>$F$56</f>
        <v>33</v>
      </c>
      <c r="H58" s="80" t="str">
        <f>$H$56</f>
        <v>W</v>
      </c>
      <c r="I58" s="80" t="str">
        <f>$I$56</f>
        <v>J</v>
      </c>
      <c r="J58" s="80" t="s">
        <v>1373</v>
      </c>
    </row>
    <row r="59" spans="1:10" ht="13.5" hidden="1" thickTop="1" thickBot="1" x14ac:dyDescent="0.25">
      <c r="A59" s="49">
        <f t="shared" si="1"/>
        <v>56</v>
      </c>
      <c r="B59" s="48" t="s">
        <v>1173</v>
      </c>
      <c r="C59" s="63">
        <v>1</v>
      </c>
      <c r="E59" s="44" t="s">
        <v>1421</v>
      </c>
      <c r="F59" s="80">
        <f>SUMIF(OpnameTabel[PPO1], B59,OpnameTabel[OpInventarislijst])+SUMIF(OpnameTabel[PPO2], B59,OpnameTabel[OpInventarislijst])+SUMIF(OpnameTabel[PPO3], B59,OpnameTabel[OpInventarislijst])+SUMIF(OpnameTabel[PPO4], B59,OpnameTabel[OpInventarislijst])</f>
        <v>0</v>
      </c>
      <c r="G59" s="81">
        <f t="shared" ref="G59:G71" si="14">$F$59</f>
        <v>0</v>
      </c>
      <c r="H59" s="80" t="s">
        <v>1409</v>
      </c>
      <c r="I59" s="80" t="s">
        <v>1422</v>
      </c>
      <c r="J59" s="80" t="s">
        <v>1373</v>
      </c>
    </row>
    <row r="60" spans="1:10" ht="12.75" hidden="1" thickBot="1" x14ac:dyDescent="0.25">
      <c r="A60" s="49">
        <f t="shared" si="1"/>
        <v>57</v>
      </c>
      <c r="B60" s="48"/>
      <c r="C60" s="64"/>
      <c r="D60" s="51" t="s">
        <v>1374</v>
      </c>
      <c r="E60" s="48" t="s">
        <v>1423</v>
      </c>
      <c r="F60" s="80" t="str">
        <f t="shared" ref="F60:F71" si="15">IF($B60=""," ",$H$59)</f>
        <v xml:space="preserve"> </v>
      </c>
      <c r="G60" s="82">
        <f t="shared" si="14"/>
        <v>0</v>
      </c>
      <c r="H60" s="80" t="str">
        <f t="shared" ref="H60:H71" si="16">$H$59</f>
        <v>W</v>
      </c>
      <c r="I60" s="80" t="str">
        <f t="shared" ref="I60:I71" si="17">$I$59</f>
        <v>--</v>
      </c>
      <c r="J60" s="80" t="s">
        <v>1373</v>
      </c>
    </row>
    <row r="61" spans="1:10" ht="23.25" hidden="1" thickBot="1" x14ac:dyDescent="0.25">
      <c r="A61" s="49">
        <f t="shared" si="1"/>
        <v>58</v>
      </c>
      <c r="B61" s="48"/>
      <c r="C61" s="64"/>
      <c r="D61" s="51" t="s">
        <v>1374</v>
      </c>
      <c r="E61" s="48" t="s">
        <v>1424</v>
      </c>
      <c r="F61" s="80" t="str">
        <f t="shared" si="15"/>
        <v xml:space="preserve"> </v>
      </c>
      <c r="G61" s="82">
        <f t="shared" si="14"/>
        <v>0</v>
      </c>
      <c r="H61" s="80" t="str">
        <f t="shared" si="16"/>
        <v>W</v>
      </c>
      <c r="I61" s="80" t="str">
        <f t="shared" si="17"/>
        <v>--</v>
      </c>
      <c r="J61" s="80" t="s">
        <v>1373</v>
      </c>
    </row>
    <row r="62" spans="1:10" ht="12.75" hidden="1" thickBot="1" x14ac:dyDescent="0.25">
      <c r="A62" s="49">
        <f t="shared" si="1"/>
        <v>59</v>
      </c>
      <c r="B62" s="48"/>
      <c r="C62" s="64"/>
      <c r="D62" s="51" t="s">
        <v>1374</v>
      </c>
      <c r="E62" s="48" t="s">
        <v>1425</v>
      </c>
      <c r="F62" s="80" t="str">
        <f t="shared" si="15"/>
        <v xml:space="preserve"> </v>
      </c>
      <c r="G62" s="82">
        <f t="shared" si="14"/>
        <v>0</v>
      </c>
      <c r="H62" s="80" t="str">
        <f t="shared" si="16"/>
        <v>W</v>
      </c>
      <c r="I62" s="80" t="str">
        <f t="shared" si="17"/>
        <v>--</v>
      </c>
      <c r="J62" s="80" t="s">
        <v>1373</v>
      </c>
    </row>
    <row r="63" spans="1:10" ht="12.75" hidden="1" thickBot="1" x14ac:dyDescent="0.25">
      <c r="A63" s="49">
        <f t="shared" si="1"/>
        <v>60</v>
      </c>
      <c r="B63" s="48"/>
      <c r="C63" s="64"/>
      <c r="D63" s="51" t="s">
        <v>1374</v>
      </c>
      <c r="E63" s="48" t="s">
        <v>1426</v>
      </c>
      <c r="F63" s="80" t="str">
        <f t="shared" si="15"/>
        <v xml:space="preserve"> </v>
      </c>
      <c r="G63" s="82">
        <f t="shared" si="14"/>
        <v>0</v>
      </c>
      <c r="H63" s="80" t="str">
        <f t="shared" si="16"/>
        <v>W</v>
      </c>
      <c r="I63" s="80" t="str">
        <f t="shared" si="17"/>
        <v>--</v>
      </c>
      <c r="J63" s="80" t="s">
        <v>1373</v>
      </c>
    </row>
    <row r="64" spans="1:10" ht="12.75" hidden="1" thickBot="1" x14ac:dyDescent="0.25">
      <c r="A64" s="49">
        <f t="shared" si="1"/>
        <v>61</v>
      </c>
      <c r="B64" s="48"/>
      <c r="C64" s="64"/>
      <c r="D64" s="51" t="s">
        <v>1374</v>
      </c>
      <c r="E64" s="48" t="s">
        <v>1427</v>
      </c>
      <c r="F64" s="80" t="str">
        <f t="shared" si="15"/>
        <v xml:space="preserve"> </v>
      </c>
      <c r="G64" s="82">
        <f t="shared" si="14"/>
        <v>0</v>
      </c>
      <c r="H64" s="80" t="str">
        <f t="shared" si="16"/>
        <v>W</v>
      </c>
      <c r="I64" s="80" t="str">
        <f t="shared" si="17"/>
        <v>--</v>
      </c>
      <c r="J64" s="80" t="s">
        <v>1373</v>
      </c>
    </row>
    <row r="65" spans="1:10" ht="12.75" hidden="1" thickBot="1" x14ac:dyDescent="0.25">
      <c r="A65" s="49">
        <f t="shared" si="1"/>
        <v>62</v>
      </c>
      <c r="B65" s="48"/>
      <c r="C65" s="64"/>
      <c r="D65" s="51" t="s">
        <v>1374</v>
      </c>
      <c r="E65" s="48" t="s">
        <v>1428</v>
      </c>
      <c r="F65" s="80" t="str">
        <f t="shared" si="15"/>
        <v xml:space="preserve"> </v>
      </c>
      <c r="G65" s="82">
        <f t="shared" si="14"/>
        <v>0</v>
      </c>
      <c r="H65" s="80" t="str">
        <f t="shared" si="16"/>
        <v>W</v>
      </c>
      <c r="I65" s="80" t="str">
        <f t="shared" si="17"/>
        <v>--</v>
      </c>
      <c r="J65" s="80" t="s">
        <v>1373</v>
      </c>
    </row>
    <row r="66" spans="1:10" ht="12.75" hidden="1" thickBot="1" x14ac:dyDescent="0.25">
      <c r="A66" s="49">
        <f t="shared" si="1"/>
        <v>63</v>
      </c>
      <c r="B66" s="48"/>
      <c r="C66" s="64"/>
      <c r="D66" s="51" t="s">
        <v>1374</v>
      </c>
      <c r="E66" s="48" t="s">
        <v>1429</v>
      </c>
      <c r="F66" s="80" t="str">
        <f t="shared" si="15"/>
        <v xml:space="preserve"> </v>
      </c>
      <c r="G66" s="82">
        <f t="shared" si="14"/>
        <v>0</v>
      </c>
      <c r="H66" s="80" t="str">
        <f t="shared" si="16"/>
        <v>W</v>
      </c>
      <c r="I66" s="80" t="str">
        <f t="shared" si="17"/>
        <v>--</v>
      </c>
      <c r="J66" s="80" t="s">
        <v>1373</v>
      </c>
    </row>
    <row r="67" spans="1:10" ht="12.75" hidden="1" thickBot="1" x14ac:dyDescent="0.25">
      <c r="A67" s="49">
        <f t="shared" si="1"/>
        <v>64</v>
      </c>
      <c r="B67" s="48"/>
      <c r="C67" s="64"/>
      <c r="D67" s="51" t="s">
        <v>1374</v>
      </c>
      <c r="E67" s="48" t="s">
        <v>1430</v>
      </c>
      <c r="F67" s="80" t="str">
        <f t="shared" si="15"/>
        <v xml:space="preserve"> </v>
      </c>
      <c r="G67" s="82">
        <f t="shared" si="14"/>
        <v>0</v>
      </c>
      <c r="H67" s="80" t="str">
        <f t="shared" si="16"/>
        <v>W</v>
      </c>
      <c r="I67" s="80" t="str">
        <f t="shared" si="17"/>
        <v>--</v>
      </c>
      <c r="J67" s="80" t="s">
        <v>1373</v>
      </c>
    </row>
    <row r="68" spans="1:10" ht="23.25" hidden="1" thickBot="1" x14ac:dyDescent="0.25">
      <c r="A68" s="49">
        <f t="shared" si="1"/>
        <v>65</v>
      </c>
      <c r="B68" s="48"/>
      <c r="C68" s="64"/>
      <c r="D68" s="51" t="s">
        <v>1374</v>
      </c>
      <c r="E68" s="48" t="s">
        <v>1431</v>
      </c>
      <c r="F68" s="80" t="str">
        <f t="shared" si="15"/>
        <v xml:space="preserve"> </v>
      </c>
      <c r="G68" s="82">
        <f t="shared" si="14"/>
        <v>0</v>
      </c>
      <c r="H68" s="80" t="str">
        <f t="shared" si="16"/>
        <v>W</v>
      </c>
      <c r="I68" s="80" t="str">
        <f t="shared" si="17"/>
        <v>--</v>
      </c>
      <c r="J68" s="80" t="s">
        <v>1373</v>
      </c>
    </row>
    <row r="69" spans="1:10" ht="12.75" hidden="1" thickBot="1" x14ac:dyDescent="0.25">
      <c r="A69" s="49">
        <f t="shared" si="1"/>
        <v>66</v>
      </c>
      <c r="B69" s="48"/>
      <c r="C69" s="64"/>
      <c r="D69" s="51" t="s">
        <v>1374</v>
      </c>
      <c r="E69" s="48" t="s">
        <v>1432</v>
      </c>
      <c r="F69" s="80" t="str">
        <f t="shared" si="15"/>
        <v xml:space="preserve"> </v>
      </c>
      <c r="G69" s="82">
        <f t="shared" si="14"/>
        <v>0</v>
      </c>
      <c r="H69" s="80" t="str">
        <f t="shared" si="16"/>
        <v>W</v>
      </c>
      <c r="I69" s="80" t="str">
        <f t="shared" si="17"/>
        <v>--</v>
      </c>
      <c r="J69" s="80" t="s">
        <v>1373</v>
      </c>
    </row>
    <row r="70" spans="1:10" ht="12.75" hidden="1" thickBot="1" x14ac:dyDescent="0.25">
      <c r="A70" s="49">
        <f t="shared" si="1"/>
        <v>67</v>
      </c>
      <c r="B70" s="48"/>
      <c r="C70" s="65"/>
      <c r="D70" s="51" t="s">
        <v>1374</v>
      </c>
      <c r="E70" s="48" t="s">
        <v>1433</v>
      </c>
      <c r="F70" s="80" t="str">
        <f t="shared" si="15"/>
        <v xml:space="preserve"> </v>
      </c>
      <c r="G70" s="82">
        <f t="shared" si="14"/>
        <v>0</v>
      </c>
      <c r="H70" s="80" t="str">
        <f t="shared" si="16"/>
        <v>W</v>
      </c>
      <c r="I70" s="80" t="str">
        <f t="shared" si="17"/>
        <v>--</v>
      </c>
      <c r="J70" s="80"/>
    </row>
    <row r="71" spans="1:10" ht="12.75" hidden="1" thickBot="1" x14ac:dyDescent="0.25">
      <c r="A71" s="49">
        <f t="shared" si="1"/>
        <v>68</v>
      </c>
      <c r="B71" s="48"/>
      <c r="C71" s="51"/>
      <c r="D71" s="51"/>
      <c r="E71" s="48"/>
      <c r="F71" s="80" t="str">
        <f t="shared" si="15"/>
        <v xml:space="preserve"> </v>
      </c>
      <c r="G71" s="82">
        <f t="shared" si="14"/>
        <v>0</v>
      </c>
      <c r="H71" s="80" t="str">
        <f t="shared" si="16"/>
        <v>W</v>
      </c>
      <c r="I71" s="80" t="str">
        <f t="shared" si="17"/>
        <v>--</v>
      </c>
      <c r="J71" s="80"/>
    </row>
    <row r="72" spans="1:10" ht="12.75" thickTop="1" x14ac:dyDescent="0.2">
      <c r="A72" s="49">
        <f t="shared" si="1"/>
        <v>69</v>
      </c>
      <c r="B72" s="48" t="s">
        <v>1174</v>
      </c>
      <c r="C72" s="63">
        <v>0.5</v>
      </c>
      <c r="E72" s="44" t="s">
        <v>1434</v>
      </c>
      <c r="F72" s="80">
        <f>SUMIF(OpnameTabel[PPO1], B72,OpnameTabel[OpInventarislijst])+SUMIF(OpnameTabel[PPO2], B72,OpnameTabel[OpInventarislijst])+SUMIF(OpnameTabel[PPO3], B72,OpnameTabel[OpInventarislijst])+SUMIF(OpnameTabel[PPO4], B72,OpnameTabel[OpInventarislijst])</f>
        <v>45</v>
      </c>
      <c r="G72" s="81">
        <f>$F$72</f>
        <v>45</v>
      </c>
      <c r="H72" s="80" t="s">
        <v>1409</v>
      </c>
      <c r="I72" s="80" t="s">
        <v>1373</v>
      </c>
      <c r="J72" s="80"/>
    </row>
    <row r="73" spans="1:10" ht="12" x14ac:dyDescent="0.2">
      <c r="A73" s="49">
        <f t="shared" si="1"/>
        <v>70</v>
      </c>
      <c r="B73" s="48"/>
      <c r="C73" s="64"/>
      <c r="D73" s="51" t="s">
        <v>1374</v>
      </c>
      <c r="E73" s="48" t="s">
        <v>1435</v>
      </c>
      <c r="F73" s="80" t="str">
        <f>IF($B73=""," ",$H$72)</f>
        <v xml:space="preserve"> </v>
      </c>
      <c r="G73" s="82">
        <f t="shared" ref="G73:G76" si="18">$F$72</f>
        <v>45</v>
      </c>
      <c r="H73" s="80" t="str">
        <f>$H$72</f>
        <v>W</v>
      </c>
      <c r="I73" s="80" t="str">
        <f>$I$72</f>
        <v>J</v>
      </c>
      <c r="J73" s="80" t="s">
        <v>1373</v>
      </c>
    </row>
    <row r="74" spans="1:10" ht="22.5" x14ac:dyDescent="0.2">
      <c r="A74" s="49">
        <f t="shared" si="1"/>
        <v>71</v>
      </c>
      <c r="B74" s="48"/>
      <c r="C74" s="64"/>
      <c r="D74" s="51" t="s">
        <v>1374</v>
      </c>
      <c r="E74" s="48" t="s">
        <v>1436</v>
      </c>
      <c r="F74" s="80" t="str">
        <f>IF($B74=""," ",$H$72)</f>
        <v xml:space="preserve"> </v>
      </c>
      <c r="G74" s="82">
        <f t="shared" si="18"/>
        <v>45</v>
      </c>
      <c r="H74" s="80" t="str">
        <f>$H$72</f>
        <v>W</v>
      </c>
      <c r="I74" s="80" t="str">
        <f>$I$72</f>
        <v>J</v>
      </c>
      <c r="J74" s="80"/>
    </row>
    <row r="75" spans="1:10" ht="12" x14ac:dyDescent="0.2">
      <c r="A75" s="49">
        <f t="shared" si="1"/>
        <v>72</v>
      </c>
      <c r="B75" s="48"/>
      <c r="C75" s="65"/>
      <c r="D75" s="51" t="s">
        <v>1374</v>
      </c>
      <c r="E75" s="48" t="s">
        <v>1437</v>
      </c>
      <c r="F75" s="80" t="str">
        <f>IF($B75=""," ",$H$72)</f>
        <v xml:space="preserve"> </v>
      </c>
      <c r="G75" s="82">
        <f t="shared" si="18"/>
        <v>45</v>
      </c>
      <c r="H75" s="80" t="str">
        <f>$H$72</f>
        <v>W</v>
      </c>
      <c r="I75" s="80" t="str">
        <f>$I$72</f>
        <v>J</v>
      </c>
      <c r="J75" s="80"/>
    </row>
    <row r="76" spans="1:10" ht="12.75" thickBot="1" x14ac:dyDescent="0.25">
      <c r="A76" s="49">
        <f t="shared" si="1"/>
        <v>73</v>
      </c>
      <c r="B76" s="48"/>
      <c r="C76" s="51"/>
      <c r="D76" s="51"/>
      <c r="E76" s="48"/>
      <c r="F76" s="80"/>
      <c r="G76" s="82">
        <f t="shared" si="18"/>
        <v>45</v>
      </c>
      <c r="H76" s="80"/>
      <c r="I76" s="80"/>
      <c r="J76" s="80"/>
    </row>
    <row r="77" spans="1:10" ht="13.5" hidden="1" thickTop="1" thickBot="1" x14ac:dyDescent="0.25">
      <c r="A77" s="49">
        <f t="shared" si="1"/>
        <v>74</v>
      </c>
      <c r="B77" s="48" t="s">
        <v>1175</v>
      </c>
      <c r="C77" s="63">
        <v>1</v>
      </c>
      <c r="D77" s="52"/>
      <c r="E77" s="53" t="s">
        <v>1438</v>
      </c>
      <c r="F77" s="80">
        <f>SUMIF(OpnameTabel[PPO1], B77,OpnameTabel[OpInventarislijst])+SUMIF(OpnameTabel[PPO2], B77,OpnameTabel[OpInventarislijst])+SUMIF(OpnameTabel[PPO3], B77,OpnameTabel[OpInventarislijst])+SUMIF(OpnameTabel[PPO4], B77,OpnameTabel[OpInventarislijst])</f>
        <v>0</v>
      </c>
      <c r="G77" s="81">
        <f t="shared" ref="G77:G84" si="19">$F$77</f>
        <v>0</v>
      </c>
      <c r="H77" s="80" t="s">
        <v>1409</v>
      </c>
      <c r="I77" s="80" t="s">
        <v>1373</v>
      </c>
      <c r="J77" s="80"/>
    </row>
    <row r="78" spans="1:10" ht="12.75" hidden="1" thickBot="1" x14ac:dyDescent="0.25">
      <c r="A78" s="49">
        <f t="shared" si="1"/>
        <v>75</v>
      </c>
      <c r="B78" s="48"/>
      <c r="C78" s="64"/>
      <c r="D78" s="51" t="s">
        <v>1374</v>
      </c>
      <c r="E78" s="48" t="s">
        <v>1439</v>
      </c>
      <c r="F78" s="80" t="str">
        <f>IF($B78=""," ",$H$77)</f>
        <v xml:space="preserve"> </v>
      </c>
      <c r="G78" s="82">
        <f t="shared" si="19"/>
        <v>0</v>
      </c>
      <c r="H78" s="80" t="str">
        <f>$H$77</f>
        <v>W</v>
      </c>
      <c r="I78" s="80" t="str">
        <f>$I$77</f>
        <v>J</v>
      </c>
      <c r="J78" s="80" t="s">
        <v>1373</v>
      </c>
    </row>
    <row r="79" spans="1:10" ht="12.75" hidden="1" thickBot="1" x14ac:dyDescent="0.25">
      <c r="A79" s="49">
        <f t="shared" si="1"/>
        <v>76</v>
      </c>
      <c r="B79" s="48"/>
      <c r="C79" s="64"/>
      <c r="D79" s="51" t="s">
        <v>1374</v>
      </c>
      <c r="E79" s="48" t="s">
        <v>1440</v>
      </c>
      <c r="F79" s="80" t="str">
        <f>IF($B79=""," ",$H$77)</f>
        <v xml:space="preserve"> </v>
      </c>
      <c r="G79" s="82">
        <f t="shared" si="19"/>
        <v>0</v>
      </c>
      <c r="H79" s="80" t="str">
        <f>$H$77</f>
        <v>W</v>
      </c>
      <c r="I79" s="80" t="str">
        <f>$I$77</f>
        <v>J</v>
      </c>
      <c r="J79" s="80" t="s">
        <v>1373</v>
      </c>
    </row>
    <row r="80" spans="1:10" ht="12.75" hidden="1" thickBot="1" x14ac:dyDescent="0.25">
      <c r="A80" s="49">
        <f t="shared" si="1"/>
        <v>77</v>
      </c>
      <c r="B80" s="48"/>
      <c r="C80" s="64"/>
      <c r="D80" s="51" t="s">
        <v>1374</v>
      </c>
      <c r="E80" s="48" t="s">
        <v>1441</v>
      </c>
      <c r="F80" s="80" t="str">
        <f>IF($B80=""," ",$H$77)</f>
        <v xml:space="preserve"> </v>
      </c>
      <c r="G80" s="82">
        <f t="shared" si="19"/>
        <v>0</v>
      </c>
      <c r="H80" s="80" t="str">
        <f>$H$77</f>
        <v>W</v>
      </c>
      <c r="I80" s="80" t="str">
        <f>$I$77</f>
        <v>J</v>
      </c>
      <c r="J80" s="80" t="s">
        <v>1373</v>
      </c>
    </row>
    <row r="81" spans="1:10" ht="12.75" hidden="1" thickBot="1" x14ac:dyDescent="0.25">
      <c r="A81" s="49">
        <f t="shared" si="1"/>
        <v>78</v>
      </c>
      <c r="B81" s="48"/>
      <c r="C81" s="64"/>
      <c r="D81" s="51" t="s">
        <v>1374</v>
      </c>
      <c r="E81" s="48" t="s">
        <v>1442</v>
      </c>
      <c r="F81" s="80" t="str">
        <f>IF($B81=""," ",$H$77)</f>
        <v xml:space="preserve"> </v>
      </c>
      <c r="G81" s="82">
        <f t="shared" si="19"/>
        <v>0</v>
      </c>
      <c r="H81" s="80" t="str">
        <f>$H$77</f>
        <v>W</v>
      </c>
      <c r="I81" s="80" t="str">
        <f>$I$77</f>
        <v>J</v>
      </c>
      <c r="J81" s="80" t="s">
        <v>1373</v>
      </c>
    </row>
    <row r="82" spans="1:10" ht="12.75" hidden="1" thickBot="1" x14ac:dyDescent="0.25">
      <c r="A82" s="49">
        <f t="shared" si="1"/>
        <v>79</v>
      </c>
      <c r="B82" s="48"/>
      <c r="C82" s="64"/>
      <c r="D82" s="51" t="s">
        <v>1374</v>
      </c>
      <c r="E82" s="48" t="s">
        <v>1443</v>
      </c>
      <c r="F82" s="80" t="str">
        <f>IF($B82=""," ",$H$77)</f>
        <v xml:space="preserve"> </v>
      </c>
      <c r="G82" s="82">
        <f t="shared" si="19"/>
        <v>0</v>
      </c>
      <c r="H82" s="80" t="str">
        <f>$H$77</f>
        <v>W</v>
      </c>
      <c r="I82" s="80" t="str">
        <f>$I$77</f>
        <v>J</v>
      </c>
      <c r="J82" s="80" t="s">
        <v>1373</v>
      </c>
    </row>
    <row r="83" spans="1:10" ht="12.75" hidden="1" thickBot="1" x14ac:dyDescent="0.25">
      <c r="A83" s="49">
        <f t="shared" si="1"/>
        <v>80</v>
      </c>
      <c r="B83" s="48"/>
      <c r="C83" s="65"/>
      <c r="D83" s="51" t="s">
        <v>1374</v>
      </c>
      <c r="E83" s="48" t="s">
        <v>1444</v>
      </c>
      <c r="F83" s="80"/>
      <c r="G83" s="82">
        <f t="shared" si="19"/>
        <v>0</v>
      </c>
      <c r="H83" s="80"/>
      <c r="I83" s="80"/>
      <c r="J83" s="80"/>
    </row>
    <row r="84" spans="1:10" ht="12.75" hidden="1" thickBot="1" x14ac:dyDescent="0.25">
      <c r="A84" s="49">
        <f t="shared" si="1"/>
        <v>81</v>
      </c>
      <c r="B84" s="48"/>
      <c r="C84" s="51"/>
      <c r="D84" s="51"/>
      <c r="E84" s="48"/>
      <c r="F84" s="80"/>
      <c r="G84" s="82">
        <f t="shared" si="19"/>
        <v>0</v>
      </c>
      <c r="H84" s="80"/>
      <c r="I84" s="80"/>
      <c r="J84" s="80"/>
    </row>
    <row r="85" spans="1:10" ht="12.75" hidden="1" thickBot="1" x14ac:dyDescent="0.25">
      <c r="A85" s="49">
        <f t="shared" si="1"/>
        <v>82</v>
      </c>
      <c r="B85" s="48" t="s">
        <v>1176</v>
      </c>
      <c r="C85" s="63">
        <v>0.25</v>
      </c>
      <c r="E85" s="44" t="s">
        <v>1438</v>
      </c>
      <c r="F85" s="80">
        <f>SUMIF(OpnameTabel[PPO1], B85,OpnameTabel[OpInventarislijst])+SUMIF(OpnameTabel[PPO2], B85,OpnameTabel[OpInventarislijst])+SUMIF(OpnameTabel[PPO3], B85,OpnameTabel[OpInventarislijst])+SUMIF(OpnameTabel[PPO4], B85,OpnameTabel[OpInventarislijst])</f>
        <v>0</v>
      </c>
      <c r="G85" s="85">
        <f>$F$77</f>
        <v>0</v>
      </c>
      <c r="H85" s="80" t="str">
        <f>H82</f>
        <v>W</v>
      </c>
      <c r="I85" s="80" t="str">
        <f>I82</f>
        <v>J</v>
      </c>
      <c r="J85" s="80"/>
    </row>
    <row r="86" spans="1:10" ht="12.75" hidden="1" thickBot="1" x14ac:dyDescent="0.25">
      <c r="A86" s="49">
        <f t="shared" si="1"/>
        <v>83</v>
      </c>
      <c r="B86" s="48"/>
      <c r="C86" s="64"/>
      <c r="D86" s="51" t="s">
        <v>1374</v>
      </c>
      <c r="E86" s="48" t="s">
        <v>1445</v>
      </c>
      <c r="F86" s="80" t="str">
        <f>IF($B86=""," ",$H$85)</f>
        <v xml:space="preserve"> </v>
      </c>
      <c r="G86" s="82">
        <f>$F$77</f>
        <v>0</v>
      </c>
      <c r="H86" s="80" t="str">
        <f>$H$85</f>
        <v>W</v>
      </c>
      <c r="I86" s="80" t="str">
        <f>$I$85</f>
        <v>J</v>
      </c>
      <c r="J86" s="80" t="s">
        <v>1373</v>
      </c>
    </row>
    <row r="87" spans="1:10" ht="12.75" hidden="1" thickBot="1" x14ac:dyDescent="0.25">
      <c r="A87" s="49">
        <f t="shared" si="1"/>
        <v>84</v>
      </c>
      <c r="B87" s="48"/>
      <c r="C87" s="64"/>
      <c r="D87" s="51" t="s">
        <v>1374</v>
      </c>
      <c r="E87" s="48" t="s">
        <v>1446</v>
      </c>
      <c r="F87" s="80" t="str">
        <f>IF($B87=""," ",$H$85)</f>
        <v xml:space="preserve"> </v>
      </c>
      <c r="G87" s="82">
        <f>$F$77</f>
        <v>0</v>
      </c>
      <c r="H87" s="80" t="str">
        <f>$H$85</f>
        <v>W</v>
      </c>
      <c r="I87" s="80" t="str">
        <f>$I$85</f>
        <v>J</v>
      </c>
      <c r="J87" s="80" t="s">
        <v>1373</v>
      </c>
    </row>
    <row r="88" spans="1:10" ht="12.75" hidden="1" thickBot="1" x14ac:dyDescent="0.25">
      <c r="A88" s="49">
        <f t="shared" si="1"/>
        <v>85</v>
      </c>
      <c r="B88" s="48"/>
      <c r="C88" s="65"/>
      <c r="D88" s="51" t="s">
        <v>1374</v>
      </c>
      <c r="E88" s="48" t="s">
        <v>1447</v>
      </c>
      <c r="F88" s="80" t="str">
        <f>IF($B87=""," ",$H$85)</f>
        <v xml:space="preserve"> </v>
      </c>
      <c r="G88" s="82">
        <f>$F$77</f>
        <v>0</v>
      </c>
      <c r="H88" s="80" t="str">
        <f>$H$85</f>
        <v>W</v>
      </c>
      <c r="I88" s="80" t="str">
        <f>$I$85</f>
        <v>J</v>
      </c>
      <c r="J88" s="80"/>
    </row>
    <row r="89" spans="1:10" ht="12.75" hidden="1" thickBot="1" x14ac:dyDescent="0.25">
      <c r="A89" s="49">
        <f t="shared" si="1"/>
        <v>86</v>
      </c>
      <c r="B89" s="48"/>
      <c r="C89" s="51"/>
      <c r="D89" s="51"/>
      <c r="E89" s="48"/>
      <c r="F89" s="80" t="str">
        <f>IF($B88=""," ",$H$85)</f>
        <v xml:space="preserve"> </v>
      </c>
      <c r="G89" s="82">
        <f>$F$77</f>
        <v>0</v>
      </c>
      <c r="H89" s="80" t="str">
        <f>$H$85</f>
        <v>W</v>
      </c>
      <c r="I89" s="80" t="str">
        <f>$I$85</f>
        <v>J</v>
      </c>
      <c r="J89" s="80"/>
    </row>
    <row r="90" spans="1:10" ht="12.75" thickTop="1" x14ac:dyDescent="0.2">
      <c r="A90" s="49">
        <f t="shared" si="1"/>
        <v>87</v>
      </c>
      <c r="B90" s="54" t="s">
        <v>1177</v>
      </c>
      <c r="C90" s="59">
        <v>1</v>
      </c>
      <c r="E90" s="44" t="s">
        <v>1448</v>
      </c>
      <c r="F90" s="102">
        <f>SUMIF(OpnameTabel[PPO1], B90,OpnameTabel[OpInventarislijst])+SUMIF(OpnameTabel[PPO2], B90,OpnameTabel[OpInventarislijst])+SUMIF(OpnameTabel[PPO3], B90,OpnameTabel[OpInventarislijst])+SUMIF(OpnameTabel[PPO4], B90,OpnameTabel[OpInventarislijst])</f>
        <v>8</v>
      </c>
      <c r="G90" s="81">
        <f t="shared" ref="G90:G136" si="20">$F$90</f>
        <v>8</v>
      </c>
      <c r="H90" s="80" t="s">
        <v>1371</v>
      </c>
      <c r="I90" s="80" t="s">
        <v>1373</v>
      </c>
      <c r="J90" s="80"/>
    </row>
    <row r="91" spans="1:10" ht="12" x14ac:dyDescent="0.2">
      <c r="A91" s="49">
        <f t="shared" si="1"/>
        <v>88</v>
      </c>
      <c r="C91" s="60"/>
      <c r="E91" s="54" t="s">
        <v>1449</v>
      </c>
      <c r="F91" s="80" t="str">
        <f t="shared" ref="F91:F135" si="21">IF($B91=""," ",$H$90)</f>
        <v xml:space="preserve"> </v>
      </c>
      <c r="G91" s="82">
        <f t="shared" si="20"/>
        <v>8</v>
      </c>
      <c r="H91" s="80" t="str">
        <f t="shared" ref="H91:H135" si="22">$H$90</f>
        <v>E</v>
      </c>
      <c r="I91" s="80" t="str">
        <f t="shared" ref="I91:I135" si="23">$I$90</f>
        <v>J</v>
      </c>
      <c r="J91" s="80"/>
    </row>
    <row r="92" spans="1:10" ht="12" x14ac:dyDescent="0.2">
      <c r="A92" s="49">
        <f t="shared" si="1"/>
        <v>89</v>
      </c>
      <c r="C92" s="60"/>
      <c r="E92" s="54" t="s">
        <v>1450</v>
      </c>
      <c r="F92" s="80" t="str">
        <f t="shared" si="21"/>
        <v xml:space="preserve"> </v>
      </c>
      <c r="G92" s="82">
        <f t="shared" si="20"/>
        <v>8</v>
      </c>
      <c r="H92" s="80" t="str">
        <f t="shared" si="22"/>
        <v>E</v>
      </c>
      <c r="I92" s="80" t="str">
        <f t="shared" si="23"/>
        <v>J</v>
      </c>
      <c r="J92" s="80"/>
    </row>
    <row r="93" spans="1:10" ht="12" x14ac:dyDescent="0.2">
      <c r="A93" s="49">
        <f t="shared" si="1"/>
        <v>90</v>
      </c>
      <c r="C93" s="60"/>
      <c r="E93" s="54" t="s">
        <v>1451</v>
      </c>
      <c r="F93" s="80" t="str">
        <f t="shared" si="21"/>
        <v xml:space="preserve"> </v>
      </c>
      <c r="G93" s="82">
        <f t="shared" si="20"/>
        <v>8</v>
      </c>
      <c r="H93" s="80" t="str">
        <f t="shared" si="22"/>
        <v>E</v>
      </c>
      <c r="I93" s="80" t="str">
        <f t="shared" si="23"/>
        <v>J</v>
      </c>
      <c r="J93" s="80"/>
    </row>
    <row r="94" spans="1:10" ht="12" x14ac:dyDescent="0.2">
      <c r="A94" s="49">
        <f t="shared" si="1"/>
        <v>91</v>
      </c>
      <c r="C94" s="60"/>
      <c r="E94" s="54" t="s">
        <v>1452</v>
      </c>
      <c r="F94" s="80" t="str">
        <f t="shared" si="21"/>
        <v xml:space="preserve"> </v>
      </c>
      <c r="G94" s="82">
        <f t="shared" si="20"/>
        <v>8</v>
      </c>
      <c r="H94" s="80" t="str">
        <f t="shared" si="22"/>
        <v>E</v>
      </c>
      <c r="I94" s="80" t="str">
        <f t="shared" si="23"/>
        <v>J</v>
      </c>
      <c r="J94" s="80"/>
    </row>
    <row r="95" spans="1:10" ht="12" x14ac:dyDescent="0.2">
      <c r="A95" s="49">
        <f t="shared" si="1"/>
        <v>92</v>
      </c>
      <c r="C95" s="60"/>
      <c r="F95" s="80" t="str">
        <f t="shared" si="21"/>
        <v xml:space="preserve"> </v>
      </c>
      <c r="G95" s="82">
        <f t="shared" si="20"/>
        <v>8</v>
      </c>
      <c r="H95" s="80" t="str">
        <f t="shared" si="22"/>
        <v>E</v>
      </c>
      <c r="I95" s="80" t="str">
        <f t="shared" si="23"/>
        <v>J</v>
      </c>
      <c r="J95" s="80"/>
    </row>
    <row r="96" spans="1:10" ht="12" x14ac:dyDescent="0.2">
      <c r="A96" s="49">
        <f t="shared" ref="A96:A160" si="24">-3+ROW()</f>
        <v>93</v>
      </c>
      <c r="C96" s="60"/>
      <c r="E96" s="54" t="s">
        <v>1453</v>
      </c>
      <c r="F96" s="80" t="str">
        <f t="shared" si="21"/>
        <v xml:space="preserve"> </v>
      </c>
      <c r="G96" s="82">
        <f t="shared" si="20"/>
        <v>8</v>
      </c>
      <c r="H96" s="80" t="str">
        <f t="shared" si="22"/>
        <v>E</v>
      </c>
      <c r="I96" s="80" t="str">
        <f t="shared" si="23"/>
        <v>J</v>
      </c>
      <c r="J96" s="80"/>
    </row>
    <row r="97" spans="1:10" ht="12" x14ac:dyDescent="0.2">
      <c r="A97" s="49">
        <f t="shared" si="24"/>
        <v>94</v>
      </c>
      <c r="C97" s="60"/>
      <c r="D97" s="50" t="s">
        <v>1374</v>
      </c>
      <c r="E97" s="54" t="s">
        <v>1454</v>
      </c>
      <c r="F97" s="80" t="str">
        <f t="shared" si="21"/>
        <v xml:space="preserve"> </v>
      </c>
      <c r="G97" s="82">
        <f t="shared" si="20"/>
        <v>8</v>
      </c>
      <c r="H97" s="80" t="str">
        <f t="shared" si="22"/>
        <v>E</v>
      </c>
      <c r="I97" s="80" t="str">
        <f t="shared" si="23"/>
        <v>J</v>
      </c>
      <c r="J97" s="80" t="s">
        <v>1373</v>
      </c>
    </row>
    <row r="98" spans="1:10" ht="22.5" x14ac:dyDescent="0.2">
      <c r="A98" s="49">
        <f t="shared" si="24"/>
        <v>95</v>
      </c>
      <c r="C98" s="60"/>
      <c r="D98" s="50" t="s">
        <v>1374</v>
      </c>
      <c r="E98" s="54" t="s">
        <v>1455</v>
      </c>
      <c r="F98" s="80" t="str">
        <f t="shared" si="21"/>
        <v xml:space="preserve"> </v>
      </c>
      <c r="G98" s="82">
        <f t="shared" si="20"/>
        <v>8</v>
      </c>
      <c r="H98" s="80" t="str">
        <f t="shared" si="22"/>
        <v>E</v>
      </c>
      <c r="I98" s="80" t="str">
        <f t="shared" si="23"/>
        <v>J</v>
      </c>
      <c r="J98" s="80"/>
    </row>
    <row r="99" spans="1:10" ht="12" x14ac:dyDescent="0.2">
      <c r="A99" s="49">
        <f t="shared" si="24"/>
        <v>96</v>
      </c>
      <c r="C99" s="60"/>
      <c r="E99" s="55" t="s">
        <v>1456</v>
      </c>
      <c r="F99" s="80" t="str">
        <f t="shared" si="21"/>
        <v xml:space="preserve"> </v>
      </c>
      <c r="G99" s="82">
        <f t="shared" si="20"/>
        <v>8</v>
      </c>
      <c r="H99" s="80" t="str">
        <f t="shared" si="22"/>
        <v>E</v>
      </c>
      <c r="I99" s="80" t="str">
        <f t="shared" si="23"/>
        <v>J</v>
      </c>
      <c r="J99" s="80"/>
    </row>
    <row r="100" spans="1:10" ht="12" x14ac:dyDescent="0.2">
      <c r="A100" s="49">
        <f t="shared" si="24"/>
        <v>97</v>
      </c>
      <c r="C100" s="60"/>
      <c r="E100" s="55" t="s">
        <v>1457</v>
      </c>
      <c r="F100" s="80" t="str">
        <f t="shared" si="21"/>
        <v xml:space="preserve"> </v>
      </c>
      <c r="G100" s="82">
        <f t="shared" si="20"/>
        <v>8</v>
      </c>
      <c r="H100" s="80" t="str">
        <f t="shared" si="22"/>
        <v>E</v>
      </c>
      <c r="I100" s="80" t="str">
        <f t="shared" si="23"/>
        <v>J</v>
      </c>
      <c r="J100" s="80"/>
    </row>
    <row r="101" spans="1:10" ht="12" x14ac:dyDescent="0.2">
      <c r="A101" s="49">
        <f t="shared" si="24"/>
        <v>98</v>
      </c>
      <c r="C101" s="60"/>
      <c r="E101" s="55" t="s">
        <v>1458</v>
      </c>
      <c r="F101" s="80" t="str">
        <f t="shared" si="21"/>
        <v xml:space="preserve"> </v>
      </c>
      <c r="G101" s="82">
        <f t="shared" si="20"/>
        <v>8</v>
      </c>
      <c r="H101" s="80" t="str">
        <f t="shared" si="22"/>
        <v>E</v>
      </c>
      <c r="I101" s="80" t="str">
        <f t="shared" si="23"/>
        <v>J</v>
      </c>
      <c r="J101" s="80"/>
    </row>
    <row r="102" spans="1:10" ht="12" x14ac:dyDescent="0.2">
      <c r="A102" s="49">
        <f t="shared" si="24"/>
        <v>99</v>
      </c>
      <c r="C102" s="60"/>
      <c r="E102" s="55" t="s">
        <v>1459</v>
      </c>
      <c r="F102" s="80" t="str">
        <f t="shared" si="21"/>
        <v xml:space="preserve"> </v>
      </c>
      <c r="G102" s="82">
        <f t="shared" si="20"/>
        <v>8</v>
      </c>
      <c r="H102" s="80" t="str">
        <f t="shared" si="22"/>
        <v>E</v>
      </c>
      <c r="I102" s="80" t="str">
        <f t="shared" si="23"/>
        <v>J</v>
      </c>
      <c r="J102" s="80"/>
    </row>
    <row r="103" spans="1:10" ht="12" x14ac:dyDescent="0.2">
      <c r="A103" s="49">
        <f t="shared" si="24"/>
        <v>100</v>
      </c>
      <c r="C103" s="60"/>
      <c r="E103" s="55" t="s">
        <v>1460</v>
      </c>
      <c r="F103" s="80" t="str">
        <f t="shared" si="21"/>
        <v xml:space="preserve"> </v>
      </c>
      <c r="G103" s="82">
        <f t="shared" si="20"/>
        <v>8</v>
      </c>
      <c r="H103" s="80" t="str">
        <f t="shared" si="22"/>
        <v>E</v>
      </c>
      <c r="I103" s="80" t="str">
        <f t="shared" si="23"/>
        <v>J</v>
      </c>
      <c r="J103" s="80" t="s">
        <v>1373</v>
      </c>
    </row>
    <row r="104" spans="1:10" ht="12" x14ac:dyDescent="0.2">
      <c r="A104" s="49">
        <f t="shared" si="24"/>
        <v>101</v>
      </c>
      <c r="C104" s="60"/>
      <c r="E104" s="55" t="s">
        <v>1461</v>
      </c>
      <c r="F104" s="80" t="str">
        <f t="shared" si="21"/>
        <v xml:space="preserve"> </v>
      </c>
      <c r="G104" s="82">
        <f t="shared" si="20"/>
        <v>8</v>
      </c>
      <c r="H104" s="80" t="str">
        <f t="shared" si="22"/>
        <v>E</v>
      </c>
      <c r="I104" s="80" t="str">
        <f t="shared" si="23"/>
        <v>J</v>
      </c>
      <c r="J104" s="80"/>
    </row>
    <row r="105" spans="1:10" ht="12" x14ac:dyDescent="0.2">
      <c r="A105" s="49">
        <f t="shared" si="24"/>
        <v>102</v>
      </c>
      <c r="C105" s="60"/>
      <c r="F105" s="80" t="str">
        <f t="shared" si="21"/>
        <v xml:space="preserve"> </v>
      </c>
      <c r="G105" s="82">
        <f t="shared" si="20"/>
        <v>8</v>
      </c>
      <c r="H105" s="80" t="str">
        <f t="shared" si="22"/>
        <v>E</v>
      </c>
      <c r="I105" s="80" t="str">
        <f t="shared" si="23"/>
        <v>J</v>
      </c>
      <c r="J105" s="80" t="s">
        <v>1373</v>
      </c>
    </row>
    <row r="106" spans="1:10" ht="12" x14ac:dyDescent="0.2">
      <c r="A106" s="49">
        <f t="shared" si="24"/>
        <v>103</v>
      </c>
      <c r="C106" s="60"/>
      <c r="E106" s="54" t="s">
        <v>1462</v>
      </c>
      <c r="F106" s="80" t="str">
        <f t="shared" si="21"/>
        <v xml:space="preserve"> </v>
      </c>
      <c r="G106" s="82">
        <f t="shared" si="20"/>
        <v>8</v>
      </c>
      <c r="H106" s="80" t="str">
        <f t="shared" si="22"/>
        <v>E</v>
      </c>
      <c r="I106" s="80" t="str">
        <f t="shared" si="23"/>
        <v>J</v>
      </c>
      <c r="J106" s="80"/>
    </row>
    <row r="107" spans="1:10" ht="12" x14ac:dyDescent="0.2">
      <c r="A107" s="49">
        <f t="shared" si="24"/>
        <v>104</v>
      </c>
      <c r="C107" s="60"/>
      <c r="D107" s="50" t="s">
        <v>1374</v>
      </c>
      <c r="E107" s="54" t="s">
        <v>1463</v>
      </c>
      <c r="F107" s="80" t="str">
        <f t="shared" si="21"/>
        <v xml:space="preserve"> </v>
      </c>
      <c r="G107" s="82">
        <f t="shared" si="20"/>
        <v>8</v>
      </c>
      <c r="H107" s="80" t="str">
        <f t="shared" si="22"/>
        <v>E</v>
      </c>
      <c r="I107" s="80" t="str">
        <f t="shared" si="23"/>
        <v>J</v>
      </c>
      <c r="J107" s="80"/>
    </row>
    <row r="108" spans="1:10" ht="12" x14ac:dyDescent="0.2">
      <c r="A108" s="49">
        <f t="shared" si="24"/>
        <v>105</v>
      </c>
      <c r="C108" s="60"/>
      <c r="D108" s="50" t="s">
        <v>1374</v>
      </c>
      <c r="E108" s="54" t="s">
        <v>1464</v>
      </c>
      <c r="F108" s="80" t="str">
        <f t="shared" si="21"/>
        <v xml:space="preserve"> </v>
      </c>
      <c r="G108" s="82">
        <f t="shared" si="20"/>
        <v>8</v>
      </c>
      <c r="H108" s="80" t="str">
        <f t="shared" si="22"/>
        <v>E</v>
      </c>
      <c r="I108" s="80" t="str">
        <f t="shared" si="23"/>
        <v>J</v>
      </c>
      <c r="J108" s="80"/>
    </row>
    <row r="109" spans="1:10" ht="12" x14ac:dyDescent="0.2">
      <c r="A109" s="49">
        <f t="shared" si="24"/>
        <v>106</v>
      </c>
      <c r="C109" s="60"/>
      <c r="D109" s="50" t="s">
        <v>1374</v>
      </c>
      <c r="E109" s="54" t="s">
        <v>1465</v>
      </c>
      <c r="F109" s="80" t="str">
        <f t="shared" si="21"/>
        <v xml:space="preserve"> </v>
      </c>
      <c r="G109" s="82">
        <f t="shared" si="20"/>
        <v>8</v>
      </c>
      <c r="H109" s="80" t="str">
        <f t="shared" si="22"/>
        <v>E</v>
      </c>
      <c r="I109" s="80" t="str">
        <f t="shared" si="23"/>
        <v>J</v>
      </c>
      <c r="J109" s="80"/>
    </row>
    <row r="110" spans="1:10" ht="12" x14ac:dyDescent="0.2">
      <c r="A110" s="49">
        <f t="shared" si="24"/>
        <v>107</v>
      </c>
      <c r="C110" s="60"/>
      <c r="D110" s="50" t="s">
        <v>1374</v>
      </c>
      <c r="E110" s="54" t="s">
        <v>1466</v>
      </c>
      <c r="F110" s="80" t="str">
        <f t="shared" si="21"/>
        <v xml:space="preserve"> </v>
      </c>
      <c r="G110" s="82">
        <f t="shared" si="20"/>
        <v>8</v>
      </c>
      <c r="H110" s="80" t="str">
        <f t="shared" si="22"/>
        <v>E</v>
      </c>
      <c r="I110" s="80" t="str">
        <f t="shared" si="23"/>
        <v>J</v>
      </c>
      <c r="J110" s="80"/>
    </row>
    <row r="111" spans="1:10" ht="12" x14ac:dyDescent="0.2">
      <c r="A111" s="49">
        <f t="shared" si="24"/>
        <v>108</v>
      </c>
      <c r="C111" s="60"/>
      <c r="D111" s="50" t="s">
        <v>1374</v>
      </c>
      <c r="E111" s="54" t="s">
        <v>1467</v>
      </c>
      <c r="F111" s="80" t="str">
        <f t="shared" si="21"/>
        <v xml:space="preserve"> </v>
      </c>
      <c r="G111" s="82">
        <f t="shared" si="20"/>
        <v>8</v>
      </c>
      <c r="H111" s="80" t="str">
        <f t="shared" si="22"/>
        <v>E</v>
      </c>
      <c r="I111" s="80" t="str">
        <f t="shared" si="23"/>
        <v>J</v>
      </c>
      <c r="J111" s="80"/>
    </row>
    <row r="112" spans="1:10" ht="12" x14ac:dyDescent="0.2">
      <c r="A112" s="49">
        <f t="shared" si="24"/>
        <v>109</v>
      </c>
      <c r="C112" s="60"/>
      <c r="D112" s="50" t="s">
        <v>1374</v>
      </c>
      <c r="E112" s="54" t="s">
        <v>1468</v>
      </c>
      <c r="F112" s="80" t="str">
        <f t="shared" si="21"/>
        <v xml:space="preserve"> </v>
      </c>
      <c r="G112" s="82">
        <f t="shared" si="20"/>
        <v>8</v>
      </c>
      <c r="H112" s="80" t="str">
        <f t="shared" si="22"/>
        <v>E</v>
      </c>
      <c r="I112" s="80" t="str">
        <f t="shared" si="23"/>
        <v>J</v>
      </c>
      <c r="J112" s="80"/>
    </row>
    <row r="113" spans="1:10" ht="12" x14ac:dyDescent="0.2">
      <c r="A113" s="49">
        <f t="shared" si="24"/>
        <v>110</v>
      </c>
      <c r="C113" s="60"/>
      <c r="D113" s="50" t="s">
        <v>1374</v>
      </c>
      <c r="E113" s="54" t="s">
        <v>1469</v>
      </c>
      <c r="F113" s="80" t="str">
        <f t="shared" si="21"/>
        <v xml:space="preserve"> </v>
      </c>
      <c r="G113" s="82">
        <f t="shared" si="20"/>
        <v>8</v>
      </c>
      <c r="H113" s="80" t="str">
        <f t="shared" si="22"/>
        <v>E</v>
      </c>
      <c r="I113" s="80" t="str">
        <f t="shared" si="23"/>
        <v>J</v>
      </c>
      <c r="J113" s="80"/>
    </row>
    <row r="114" spans="1:10" ht="12" x14ac:dyDescent="0.2">
      <c r="A114" s="49">
        <f t="shared" si="24"/>
        <v>111</v>
      </c>
      <c r="C114" s="60"/>
      <c r="D114" s="50" t="s">
        <v>1374</v>
      </c>
      <c r="E114" s="54" t="s">
        <v>1470</v>
      </c>
      <c r="F114" s="80" t="str">
        <f t="shared" si="21"/>
        <v xml:space="preserve"> </v>
      </c>
      <c r="G114" s="82">
        <f t="shared" si="20"/>
        <v>8</v>
      </c>
      <c r="H114" s="80" t="str">
        <f t="shared" si="22"/>
        <v>E</v>
      </c>
      <c r="I114" s="80" t="str">
        <f t="shared" si="23"/>
        <v>J</v>
      </c>
      <c r="J114" s="80"/>
    </row>
    <row r="115" spans="1:10" ht="12" x14ac:dyDescent="0.2">
      <c r="A115" s="49">
        <f t="shared" si="24"/>
        <v>112</v>
      </c>
      <c r="C115" s="60"/>
      <c r="D115" s="50" t="s">
        <v>1374</v>
      </c>
      <c r="E115" s="54" t="s">
        <v>1471</v>
      </c>
      <c r="F115" s="80" t="str">
        <f t="shared" si="21"/>
        <v xml:space="preserve"> </v>
      </c>
      <c r="G115" s="82">
        <f t="shared" si="20"/>
        <v>8</v>
      </c>
      <c r="H115" s="80" t="str">
        <f t="shared" si="22"/>
        <v>E</v>
      </c>
      <c r="I115" s="80" t="str">
        <f t="shared" si="23"/>
        <v>J</v>
      </c>
      <c r="J115" s="80"/>
    </row>
    <row r="116" spans="1:10" ht="12" x14ac:dyDescent="0.2">
      <c r="A116" s="49">
        <f t="shared" si="24"/>
        <v>113</v>
      </c>
      <c r="C116" s="60"/>
      <c r="D116" s="50" t="s">
        <v>1374</v>
      </c>
      <c r="E116" s="54" t="s">
        <v>1472</v>
      </c>
      <c r="F116" s="80" t="str">
        <f t="shared" si="21"/>
        <v xml:space="preserve"> </v>
      </c>
      <c r="G116" s="82">
        <f t="shared" si="20"/>
        <v>8</v>
      </c>
      <c r="H116" s="80" t="str">
        <f t="shared" si="22"/>
        <v>E</v>
      </c>
      <c r="I116" s="80" t="str">
        <f t="shared" si="23"/>
        <v>J</v>
      </c>
      <c r="J116" s="80"/>
    </row>
    <row r="117" spans="1:10" ht="12" x14ac:dyDescent="0.2">
      <c r="A117" s="49">
        <f t="shared" si="24"/>
        <v>114</v>
      </c>
      <c r="C117" s="60"/>
      <c r="D117" s="50" t="s">
        <v>1374</v>
      </c>
      <c r="E117" s="54" t="s">
        <v>1473</v>
      </c>
      <c r="F117" s="80" t="str">
        <f t="shared" si="21"/>
        <v xml:space="preserve"> </v>
      </c>
      <c r="G117" s="82">
        <f t="shared" si="20"/>
        <v>8</v>
      </c>
      <c r="H117" s="80" t="str">
        <f t="shared" si="22"/>
        <v>E</v>
      </c>
      <c r="I117" s="80" t="str">
        <f t="shared" si="23"/>
        <v>J</v>
      </c>
      <c r="J117" s="80"/>
    </row>
    <row r="118" spans="1:10" ht="12" x14ac:dyDescent="0.2">
      <c r="A118" s="49">
        <f t="shared" si="24"/>
        <v>115</v>
      </c>
      <c r="C118" s="60"/>
      <c r="D118" s="50" t="s">
        <v>1374</v>
      </c>
      <c r="E118" s="54" t="s">
        <v>1474</v>
      </c>
      <c r="F118" s="80" t="str">
        <f t="shared" si="21"/>
        <v xml:space="preserve"> </v>
      </c>
      <c r="G118" s="82">
        <f t="shared" si="20"/>
        <v>8</v>
      </c>
      <c r="H118" s="80" t="str">
        <f t="shared" si="22"/>
        <v>E</v>
      </c>
      <c r="I118" s="80" t="str">
        <f t="shared" si="23"/>
        <v>J</v>
      </c>
      <c r="J118" s="80"/>
    </row>
    <row r="119" spans="1:10" ht="12" x14ac:dyDescent="0.2">
      <c r="A119" s="49">
        <f t="shared" si="24"/>
        <v>116</v>
      </c>
      <c r="C119" s="60"/>
      <c r="D119" s="50" t="s">
        <v>1374</v>
      </c>
      <c r="E119" s="54" t="s">
        <v>1475</v>
      </c>
      <c r="F119" s="80" t="str">
        <f t="shared" si="21"/>
        <v xml:space="preserve"> </v>
      </c>
      <c r="G119" s="82">
        <f t="shared" si="20"/>
        <v>8</v>
      </c>
      <c r="H119" s="80" t="str">
        <f t="shared" si="22"/>
        <v>E</v>
      </c>
      <c r="I119" s="80" t="str">
        <f t="shared" si="23"/>
        <v>J</v>
      </c>
      <c r="J119" s="80"/>
    </row>
    <row r="120" spans="1:10" ht="12" x14ac:dyDescent="0.2">
      <c r="A120" s="49">
        <f t="shared" si="24"/>
        <v>117</v>
      </c>
      <c r="C120" s="60"/>
      <c r="D120" s="50" t="s">
        <v>1374</v>
      </c>
      <c r="E120" s="54" t="s">
        <v>1476</v>
      </c>
      <c r="F120" s="80" t="str">
        <f t="shared" si="21"/>
        <v xml:space="preserve"> </v>
      </c>
      <c r="G120" s="82">
        <f t="shared" si="20"/>
        <v>8</v>
      </c>
      <c r="H120" s="80" t="str">
        <f t="shared" si="22"/>
        <v>E</v>
      </c>
      <c r="I120" s="80" t="str">
        <f t="shared" si="23"/>
        <v>J</v>
      </c>
      <c r="J120" s="80"/>
    </row>
    <row r="121" spans="1:10" ht="12" x14ac:dyDescent="0.2">
      <c r="A121" s="49">
        <f t="shared" si="24"/>
        <v>118</v>
      </c>
      <c r="C121" s="60"/>
      <c r="D121" s="50" t="s">
        <v>1374</v>
      </c>
      <c r="E121" s="54" t="s">
        <v>1477</v>
      </c>
      <c r="F121" s="80" t="str">
        <f t="shared" si="21"/>
        <v xml:space="preserve"> </v>
      </c>
      <c r="G121" s="82">
        <f t="shared" si="20"/>
        <v>8</v>
      </c>
      <c r="H121" s="80" t="str">
        <f t="shared" si="22"/>
        <v>E</v>
      </c>
      <c r="I121" s="80" t="str">
        <f t="shared" si="23"/>
        <v>J</v>
      </c>
      <c r="J121" s="80"/>
    </row>
    <row r="122" spans="1:10" ht="12" x14ac:dyDescent="0.2">
      <c r="A122" s="49">
        <f t="shared" si="24"/>
        <v>119</v>
      </c>
      <c r="C122" s="60"/>
      <c r="D122" s="50" t="s">
        <v>1374</v>
      </c>
      <c r="E122" s="54" t="s">
        <v>1478</v>
      </c>
      <c r="F122" s="80" t="str">
        <f t="shared" si="21"/>
        <v xml:space="preserve"> </v>
      </c>
      <c r="G122" s="82">
        <f t="shared" si="20"/>
        <v>8</v>
      </c>
      <c r="H122" s="80" t="str">
        <f t="shared" si="22"/>
        <v>E</v>
      </c>
      <c r="I122" s="80" t="str">
        <f t="shared" si="23"/>
        <v>J</v>
      </c>
      <c r="J122" s="80"/>
    </row>
    <row r="123" spans="1:10" ht="12" x14ac:dyDescent="0.2">
      <c r="A123" s="49">
        <f t="shared" si="24"/>
        <v>120</v>
      </c>
      <c r="C123" s="60"/>
      <c r="D123" s="50" t="s">
        <v>1374</v>
      </c>
      <c r="E123" s="54" t="s">
        <v>1479</v>
      </c>
      <c r="F123" s="80" t="str">
        <f t="shared" si="21"/>
        <v xml:space="preserve"> </v>
      </c>
      <c r="G123" s="82">
        <f t="shared" si="20"/>
        <v>8</v>
      </c>
      <c r="H123" s="80" t="str">
        <f t="shared" si="22"/>
        <v>E</v>
      </c>
      <c r="I123" s="80" t="str">
        <f t="shared" si="23"/>
        <v>J</v>
      </c>
      <c r="J123" s="80"/>
    </row>
    <row r="124" spans="1:10" ht="12" x14ac:dyDescent="0.2">
      <c r="A124" s="49">
        <f t="shared" si="24"/>
        <v>121</v>
      </c>
      <c r="C124" s="60"/>
      <c r="D124" s="50" t="s">
        <v>1374</v>
      </c>
      <c r="E124" s="54" t="s">
        <v>1480</v>
      </c>
      <c r="F124" s="80" t="str">
        <f t="shared" si="21"/>
        <v xml:space="preserve"> </v>
      </c>
      <c r="G124" s="82">
        <f t="shared" si="20"/>
        <v>8</v>
      </c>
      <c r="H124" s="80" t="str">
        <f t="shared" si="22"/>
        <v>E</v>
      </c>
      <c r="I124" s="80" t="str">
        <f t="shared" si="23"/>
        <v>J</v>
      </c>
      <c r="J124" s="80"/>
    </row>
    <row r="125" spans="1:10" ht="12" x14ac:dyDescent="0.2">
      <c r="A125" s="49">
        <f t="shared" si="24"/>
        <v>122</v>
      </c>
      <c r="C125" s="60"/>
      <c r="D125" s="50" t="s">
        <v>1374</v>
      </c>
      <c r="E125" s="54" t="s">
        <v>1481</v>
      </c>
      <c r="F125" s="80" t="str">
        <f t="shared" si="21"/>
        <v xml:space="preserve"> </v>
      </c>
      <c r="G125" s="82">
        <f t="shared" si="20"/>
        <v>8</v>
      </c>
      <c r="H125" s="80" t="str">
        <f t="shared" si="22"/>
        <v>E</v>
      </c>
      <c r="I125" s="80" t="str">
        <f t="shared" si="23"/>
        <v>J</v>
      </c>
      <c r="J125" s="80"/>
    </row>
    <row r="126" spans="1:10" ht="12" x14ac:dyDescent="0.2">
      <c r="A126" s="49">
        <f t="shared" si="24"/>
        <v>123</v>
      </c>
      <c r="C126" s="60"/>
      <c r="D126" s="50" t="s">
        <v>1374</v>
      </c>
      <c r="E126" s="54" t="s">
        <v>1482</v>
      </c>
      <c r="F126" s="80" t="str">
        <f t="shared" si="21"/>
        <v xml:space="preserve"> </v>
      </c>
      <c r="G126" s="82">
        <f t="shared" si="20"/>
        <v>8</v>
      </c>
      <c r="H126" s="80" t="str">
        <f t="shared" si="22"/>
        <v>E</v>
      </c>
      <c r="I126" s="80" t="str">
        <f t="shared" si="23"/>
        <v>J</v>
      </c>
      <c r="J126" s="80"/>
    </row>
    <row r="127" spans="1:10" ht="12" x14ac:dyDescent="0.2">
      <c r="A127" s="49">
        <f t="shared" si="24"/>
        <v>124</v>
      </c>
      <c r="C127" s="60"/>
      <c r="D127" s="50" t="s">
        <v>1374</v>
      </c>
      <c r="E127" s="54" t="s">
        <v>1483</v>
      </c>
      <c r="F127" s="80" t="str">
        <f t="shared" si="21"/>
        <v xml:space="preserve"> </v>
      </c>
      <c r="G127" s="82">
        <f t="shared" si="20"/>
        <v>8</v>
      </c>
      <c r="H127" s="80" t="str">
        <f t="shared" si="22"/>
        <v>E</v>
      </c>
      <c r="I127" s="80" t="str">
        <f t="shared" si="23"/>
        <v>J</v>
      </c>
      <c r="J127" s="80"/>
    </row>
    <row r="128" spans="1:10" ht="12" x14ac:dyDescent="0.2">
      <c r="A128" s="49">
        <f t="shared" si="24"/>
        <v>125</v>
      </c>
      <c r="C128" s="60"/>
      <c r="D128" s="50" t="s">
        <v>1374</v>
      </c>
      <c r="E128" s="54" t="s">
        <v>1484</v>
      </c>
      <c r="F128" s="80" t="str">
        <f t="shared" si="21"/>
        <v xml:space="preserve"> </v>
      </c>
      <c r="G128" s="82">
        <f t="shared" si="20"/>
        <v>8</v>
      </c>
      <c r="H128" s="80" t="str">
        <f t="shared" si="22"/>
        <v>E</v>
      </c>
      <c r="I128" s="80" t="str">
        <f t="shared" si="23"/>
        <v>J</v>
      </c>
      <c r="J128" s="80"/>
    </row>
    <row r="129" spans="1:10" ht="12" x14ac:dyDescent="0.2">
      <c r="A129" s="49">
        <f t="shared" si="24"/>
        <v>126</v>
      </c>
      <c r="C129" s="60"/>
      <c r="D129" s="50" t="s">
        <v>1374</v>
      </c>
      <c r="E129" s="54" t="s">
        <v>1485</v>
      </c>
      <c r="F129" s="80" t="str">
        <f t="shared" si="21"/>
        <v xml:space="preserve"> </v>
      </c>
      <c r="G129" s="82">
        <f t="shared" si="20"/>
        <v>8</v>
      </c>
      <c r="H129" s="80" t="str">
        <f t="shared" si="22"/>
        <v>E</v>
      </c>
      <c r="I129" s="80" t="str">
        <f t="shared" si="23"/>
        <v>J</v>
      </c>
      <c r="J129" s="80"/>
    </row>
    <row r="130" spans="1:10" ht="12" x14ac:dyDescent="0.2">
      <c r="A130" s="49">
        <f t="shared" si="24"/>
        <v>127</v>
      </c>
      <c r="C130" s="60"/>
      <c r="F130" s="80" t="str">
        <f t="shared" si="21"/>
        <v xml:space="preserve"> </v>
      </c>
      <c r="G130" s="82">
        <f t="shared" si="20"/>
        <v>8</v>
      </c>
      <c r="H130" s="80" t="str">
        <f t="shared" si="22"/>
        <v>E</v>
      </c>
      <c r="I130" s="80" t="str">
        <f t="shared" si="23"/>
        <v>J</v>
      </c>
      <c r="J130" s="80" t="s">
        <v>1373</v>
      </c>
    </row>
    <row r="131" spans="1:10" ht="12" x14ac:dyDescent="0.2">
      <c r="A131" s="49">
        <f t="shared" si="24"/>
        <v>128</v>
      </c>
      <c r="C131" s="60"/>
      <c r="E131" s="54" t="s">
        <v>1486</v>
      </c>
      <c r="F131" s="80" t="str">
        <f t="shared" si="21"/>
        <v xml:space="preserve"> </v>
      </c>
      <c r="G131" s="82">
        <f t="shared" si="20"/>
        <v>8</v>
      </c>
      <c r="H131" s="80" t="str">
        <f t="shared" si="22"/>
        <v>E</v>
      </c>
      <c r="I131" s="80" t="str">
        <f t="shared" si="23"/>
        <v>J</v>
      </c>
      <c r="J131" s="80"/>
    </row>
    <row r="132" spans="1:10" ht="33.75" x14ac:dyDescent="0.2">
      <c r="A132" s="49">
        <f t="shared" si="24"/>
        <v>129</v>
      </c>
      <c r="C132" s="60"/>
      <c r="D132" s="50" t="s">
        <v>1374</v>
      </c>
      <c r="E132" s="54" t="s">
        <v>1487</v>
      </c>
      <c r="F132" s="80" t="str">
        <f t="shared" si="21"/>
        <v xml:space="preserve"> </v>
      </c>
      <c r="G132" s="82">
        <f t="shared" si="20"/>
        <v>8</v>
      </c>
      <c r="H132" s="80" t="str">
        <f t="shared" si="22"/>
        <v>E</v>
      </c>
      <c r="I132" s="80" t="str">
        <f t="shared" si="23"/>
        <v>J</v>
      </c>
      <c r="J132" s="80"/>
    </row>
    <row r="133" spans="1:10" ht="12" x14ac:dyDescent="0.2">
      <c r="A133" s="49">
        <f t="shared" si="24"/>
        <v>130</v>
      </c>
      <c r="C133" s="60"/>
      <c r="D133" s="50" t="s">
        <v>1374</v>
      </c>
      <c r="E133" s="54" t="s">
        <v>1488</v>
      </c>
      <c r="F133" s="80" t="str">
        <f t="shared" si="21"/>
        <v xml:space="preserve"> </v>
      </c>
      <c r="G133" s="82">
        <f t="shared" si="20"/>
        <v>8</v>
      </c>
      <c r="H133" s="80" t="str">
        <f t="shared" si="22"/>
        <v>E</v>
      </c>
      <c r="I133" s="80" t="str">
        <f t="shared" si="23"/>
        <v>J</v>
      </c>
      <c r="J133" s="80"/>
    </row>
    <row r="134" spans="1:10" ht="22.5" x14ac:dyDescent="0.2">
      <c r="A134" s="49">
        <f t="shared" si="24"/>
        <v>131</v>
      </c>
      <c r="C134" s="60"/>
      <c r="D134" s="50" t="s">
        <v>1374</v>
      </c>
      <c r="E134" s="54" t="s">
        <v>1489</v>
      </c>
      <c r="F134" s="80" t="str">
        <f t="shared" si="21"/>
        <v xml:space="preserve"> </v>
      </c>
      <c r="G134" s="82">
        <f t="shared" si="20"/>
        <v>8</v>
      </c>
      <c r="H134" s="80" t="str">
        <f t="shared" si="22"/>
        <v>E</v>
      </c>
      <c r="I134" s="80" t="str">
        <f t="shared" si="23"/>
        <v>J</v>
      </c>
      <c r="J134" s="80"/>
    </row>
    <row r="135" spans="1:10" ht="33.75" x14ac:dyDescent="0.2">
      <c r="A135" s="49">
        <f t="shared" si="24"/>
        <v>132</v>
      </c>
      <c r="C135" s="61"/>
      <c r="D135" s="50" t="s">
        <v>1374</v>
      </c>
      <c r="E135" s="54" t="s">
        <v>1490</v>
      </c>
      <c r="F135" s="80" t="str">
        <f t="shared" si="21"/>
        <v xml:space="preserve"> </v>
      </c>
      <c r="G135" s="82">
        <f t="shared" si="20"/>
        <v>8</v>
      </c>
      <c r="H135" s="80" t="str">
        <f t="shared" si="22"/>
        <v>E</v>
      </c>
      <c r="I135" s="80" t="str">
        <f t="shared" si="23"/>
        <v>J</v>
      </c>
      <c r="J135" s="80"/>
    </row>
    <row r="136" spans="1:10" ht="12.75" thickBot="1" x14ac:dyDescent="0.25">
      <c r="A136" s="49">
        <f t="shared" si="24"/>
        <v>133</v>
      </c>
      <c r="F136" s="80"/>
      <c r="G136" s="82">
        <f t="shared" si="20"/>
        <v>8</v>
      </c>
      <c r="H136" s="80"/>
      <c r="I136" s="80"/>
      <c r="J136" s="80"/>
    </row>
    <row r="137" spans="1:10" ht="12.75" thickTop="1" x14ac:dyDescent="0.2">
      <c r="A137" s="49">
        <f t="shared" si="24"/>
        <v>134</v>
      </c>
      <c r="B137" s="54" t="s">
        <v>1178</v>
      </c>
      <c r="C137" s="59">
        <v>2</v>
      </c>
      <c r="E137" s="44" t="s">
        <v>1448</v>
      </c>
      <c r="F137" s="102">
        <f>SUMIF(OpnameTabel[PPO1], B137,OpnameTabel[OpInventarislijst])+SUMIF(OpnameTabel[PPO2], B137,OpnameTabel[OpInventarislijst])+SUMIF(OpnameTabel[PPO3], B137,OpnameTabel[OpInventarislijst])+SUMIF(OpnameTabel[PPO4], B137,OpnameTabel[OpInventarislijst])</f>
        <v>8</v>
      </c>
      <c r="G137" s="81">
        <f t="shared" ref="G137:G183" si="25">$F$90</f>
        <v>8</v>
      </c>
      <c r="H137" s="80" t="str">
        <f t="shared" ref="H137:I137" si="26">H134</f>
        <v>E</v>
      </c>
      <c r="I137" s="80" t="str">
        <f t="shared" si="26"/>
        <v>J</v>
      </c>
      <c r="J137" s="80"/>
    </row>
    <row r="138" spans="1:10" ht="12" x14ac:dyDescent="0.2">
      <c r="A138" s="49">
        <f t="shared" si="24"/>
        <v>135</v>
      </c>
      <c r="C138" s="60"/>
      <c r="E138" s="54" t="s">
        <v>1491</v>
      </c>
      <c r="F138" s="80" t="str">
        <f t="shared" ref="F138:F168" si="27">IF($B138=""," ",$H$137)</f>
        <v xml:space="preserve"> </v>
      </c>
      <c r="G138" s="82">
        <f t="shared" si="25"/>
        <v>8</v>
      </c>
      <c r="H138" s="80" t="str">
        <f t="shared" ref="H138:H168" si="28">$H$137</f>
        <v>E</v>
      </c>
      <c r="I138" s="80" t="str">
        <f t="shared" ref="I138:I168" si="29">$I$137</f>
        <v>J</v>
      </c>
      <c r="J138" s="80" t="s">
        <v>1373</v>
      </c>
    </row>
    <row r="139" spans="1:10" ht="22.5" x14ac:dyDescent="0.2">
      <c r="A139" s="49">
        <f t="shared" si="24"/>
        <v>136</v>
      </c>
      <c r="C139" s="60"/>
      <c r="E139" s="54" t="s">
        <v>1492</v>
      </c>
      <c r="F139" s="80" t="str">
        <f t="shared" si="27"/>
        <v xml:space="preserve"> </v>
      </c>
      <c r="G139" s="82">
        <f t="shared" si="25"/>
        <v>8</v>
      </c>
      <c r="H139" s="80" t="str">
        <f t="shared" si="28"/>
        <v>E</v>
      </c>
      <c r="I139" s="80" t="str">
        <f t="shared" si="29"/>
        <v>J</v>
      </c>
      <c r="J139" s="80" t="s">
        <v>1373</v>
      </c>
    </row>
    <row r="140" spans="1:10" ht="12" x14ac:dyDescent="0.2">
      <c r="A140" s="49">
        <f t="shared" si="24"/>
        <v>137</v>
      </c>
      <c r="C140" s="60"/>
      <c r="D140" s="50" t="s">
        <v>1374</v>
      </c>
      <c r="E140" s="54" t="s">
        <v>1493</v>
      </c>
      <c r="F140" s="80" t="str">
        <f t="shared" si="27"/>
        <v xml:space="preserve"> </v>
      </c>
      <c r="G140" s="82">
        <f t="shared" si="25"/>
        <v>8</v>
      </c>
      <c r="H140" s="80" t="str">
        <f t="shared" si="28"/>
        <v>E</v>
      </c>
      <c r="I140" s="80" t="str">
        <f t="shared" si="29"/>
        <v>J</v>
      </c>
      <c r="J140" s="80" t="s">
        <v>1373</v>
      </c>
    </row>
    <row r="141" spans="1:10" ht="12" x14ac:dyDescent="0.2">
      <c r="A141" s="49">
        <f t="shared" si="24"/>
        <v>138</v>
      </c>
      <c r="C141" s="60"/>
      <c r="D141" s="50" t="s">
        <v>1374</v>
      </c>
      <c r="E141" s="54" t="s">
        <v>1494</v>
      </c>
      <c r="F141" s="80" t="str">
        <f t="shared" si="27"/>
        <v xml:space="preserve"> </v>
      </c>
      <c r="G141" s="82">
        <f t="shared" si="25"/>
        <v>8</v>
      </c>
      <c r="H141" s="80" t="str">
        <f t="shared" si="28"/>
        <v>E</v>
      </c>
      <c r="I141" s="80" t="str">
        <f t="shared" si="29"/>
        <v>J</v>
      </c>
      <c r="J141" s="80" t="s">
        <v>1373</v>
      </c>
    </row>
    <row r="142" spans="1:10" ht="12" x14ac:dyDescent="0.2">
      <c r="A142" s="49">
        <f t="shared" si="24"/>
        <v>139</v>
      </c>
      <c r="C142" s="60"/>
      <c r="D142" s="50" t="s">
        <v>1374</v>
      </c>
      <c r="E142" s="54" t="s">
        <v>1495</v>
      </c>
      <c r="F142" s="80" t="str">
        <f t="shared" si="27"/>
        <v xml:space="preserve"> </v>
      </c>
      <c r="G142" s="82">
        <f t="shared" si="25"/>
        <v>8</v>
      </c>
      <c r="H142" s="80" t="str">
        <f t="shared" si="28"/>
        <v>E</v>
      </c>
      <c r="I142" s="80" t="str">
        <f t="shared" si="29"/>
        <v>J</v>
      </c>
      <c r="J142" s="80" t="s">
        <v>1373</v>
      </c>
    </row>
    <row r="143" spans="1:10" ht="12" x14ac:dyDescent="0.2">
      <c r="A143" s="49">
        <f t="shared" si="24"/>
        <v>140</v>
      </c>
      <c r="C143" s="60"/>
      <c r="D143" s="50" t="s">
        <v>1374</v>
      </c>
      <c r="E143" s="54" t="s">
        <v>1496</v>
      </c>
      <c r="F143" s="80" t="str">
        <f t="shared" si="27"/>
        <v xml:space="preserve"> </v>
      </c>
      <c r="G143" s="82">
        <f t="shared" si="25"/>
        <v>8</v>
      </c>
      <c r="H143" s="80" t="str">
        <f t="shared" si="28"/>
        <v>E</v>
      </c>
      <c r="I143" s="80" t="str">
        <f t="shared" si="29"/>
        <v>J</v>
      </c>
      <c r="J143" s="80" t="s">
        <v>1373</v>
      </c>
    </row>
    <row r="144" spans="1:10" ht="12" x14ac:dyDescent="0.2">
      <c r="A144" s="49">
        <f t="shared" si="24"/>
        <v>141</v>
      </c>
      <c r="C144" s="60"/>
      <c r="D144" s="50" t="s">
        <v>1374</v>
      </c>
      <c r="E144" s="54" t="s">
        <v>1497</v>
      </c>
      <c r="F144" s="80" t="str">
        <f t="shared" si="27"/>
        <v xml:space="preserve"> </v>
      </c>
      <c r="G144" s="82">
        <f t="shared" si="25"/>
        <v>8</v>
      </c>
      <c r="H144" s="80" t="str">
        <f t="shared" si="28"/>
        <v>E</v>
      </c>
      <c r="I144" s="80" t="str">
        <f t="shared" si="29"/>
        <v>J</v>
      </c>
      <c r="J144" s="80" t="s">
        <v>1373</v>
      </c>
    </row>
    <row r="145" spans="1:10" ht="12" x14ac:dyDescent="0.2">
      <c r="A145" s="49">
        <f t="shared" si="24"/>
        <v>142</v>
      </c>
      <c r="C145" s="60"/>
      <c r="D145" s="50" t="s">
        <v>1374</v>
      </c>
      <c r="E145" s="54" t="s">
        <v>1498</v>
      </c>
      <c r="F145" s="80" t="str">
        <f t="shared" si="27"/>
        <v xml:space="preserve"> </v>
      </c>
      <c r="G145" s="82">
        <f t="shared" si="25"/>
        <v>8</v>
      </c>
      <c r="H145" s="80" t="str">
        <f t="shared" si="28"/>
        <v>E</v>
      </c>
      <c r="I145" s="80" t="str">
        <f t="shared" si="29"/>
        <v>J</v>
      </c>
      <c r="J145" s="80" t="s">
        <v>1373</v>
      </c>
    </row>
    <row r="146" spans="1:10" ht="12" x14ac:dyDescent="0.2">
      <c r="A146" s="49">
        <f t="shared" si="24"/>
        <v>143</v>
      </c>
      <c r="C146" s="60"/>
      <c r="D146" s="50" t="s">
        <v>1374</v>
      </c>
      <c r="E146" s="54" t="s">
        <v>1499</v>
      </c>
      <c r="F146" s="80" t="str">
        <f t="shared" si="27"/>
        <v xml:space="preserve"> </v>
      </c>
      <c r="G146" s="82">
        <f t="shared" si="25"/>
        <v>8</v>
      </c>
      <c r="H146" s="80" t="str">
        <f t="shared" si="28"/>
        <v>E</v>
      </c>
      <c r="I146" s="80" t="str">
        <f t="shared" si="29"/>
        <v>J</v>
      </c>
      <c r="J146" s="80" t="s">
        <v>1373</v>
      </c>
    </row>
    <row r="147" spans="1:10" ht="12" x14ac:dyDescent="0.2">
      <c r="A147" s="49">
        <f t="shared" si="24"/>
        <v>144</v>
      </c>
      <c r="C147" s="60"/>
      <c r="D147" s="50" t="s">
        <v>1374</v>
      </c>
      <c r="E147" s="54" t="s">
        <v>1500</v>
      </c>
      <c r="F147" s="80" t="str">
        <f t="shared" si="27"/>
        <v xml:space="preserve"> </v>
      </c>
      <c r="G147" s="82">
        <f t="shared" si="25"/>
        <v>8</v>
      </c>
      <c r="H147" s="80" t="str">
        <f t="shared" si="28"/>
        <v>E</v>
      </c>
      <c r="I147" s="80" t="str">
        <f t="shared" si="29"/>
        <v>J</v>
      </c>
      <c r="J147" s="80" t="s">
        <v>1373</v>
      </c>
    </row>
    <row r="148" spans="1:10" ht="22.5" x14ac:dyDescent="0.2">
      <c r="A148" s="49">
        <f t="shared" si="24"/>
        <v>145</v>
      </c>
      <c r="C148" s="60"/>
      <c r="D148" s="50" t="s">
        <v>1374</v>
      </c>
      <c r="E148" s="54" t="s">
        <v>1501</v>
      </c>
      <c r="F148" s="80" t="str">
        <f t="shared" si="27"/>
        <v xml:space="preserve"> </v>
      </c>
      <c r="G148" s="82">
        <f t="shared" si="25"/>
        <v>8</v>
      </c>
      <c r="H148" s="80" t="str">
        <f t="shared" si="28"/>
        <v>E</v>
      </c>
      <c r="I148" s="80" t="str">
        <f t="shared" si="29"/>
        <v>J</v>
      </c>
      <c r="J148" s="80" t="s">
        <v>1373</v>
      </c>
    </row>
    <row r="149" spans="1:10" ht="12" x14ac:dyDescent="0.2">
      <c r="A149" s="49">
        <f t="shared" si="24"/>
        <v>146</v>
      </c>
      <c r="C149" s="60"/>
      <c r="D149" s="50" t="s">
        <v>1374</v>
      </c>
      <c r="E149" s="54" t="s">
        <v>1502</v>
      </c>
      <c r="F149" s="80" t="str">
        <f t="shared" si="27"/>
        <v xml:space="preserve"> </v>
      </c>
      <c r="G149" s="82">
        <f t="shared" si="25"/>
        <v>8</v>
      </c>
      <c r="H149" s="80" t="str">
        <f t="shared" si="28"/>
        <v>E</v>
      </c>
      <c r="I149" s="80" t="str">
        <f t="shared" si="29"/>
        <v>J</v>
      </c>
      <c r="J149" s="80" t="s">
        <v>1373</v>
      </c>
    </row>
    <row r="150" spans="1:10" ht="22.5" x14ac:dyDescent="0.2">
      <c r="A150" s="49">
        <f t="shared" si="24"/>
        <v>147</v>
      </c>
      <c r="C150" s="60"/>
      <c r="D150" s="50" t="s">
        <v>1374</v>
      </c>
      <c r="E150" s="54" t="s">
        <v>1503</v>
      </c>
      <c r="F150" s="80" t="str">
        <f t="shared" si="27"/>
        <v xml:space="preserve"> </v>
      </c>
      <c r="G150" s="82">
        <f t="shared" si="25"/>
        <v>8</v>
      </c>
      <c r="H150" s="80" t="str">
        <f t="shared" si="28"/>
        <v>E</v>
      </c>
      <c r="I150" s="80" t="str">
        <f t="shared" si="29"/>
        <v>J</v>
      </c>
      <c r="J150" s="80" t="s">
        <v>1373</v>
      </c>
    </row>
    <row r="151" spans="1:10" ht="22.5" x14ac:dyDescent="0.2">
      <c r="A151" s="49">
        <f t="shared" si="24"/>
        <v>148</v>
      </c>
      <c r="C151" s="60"/>
      <c r="D151" s="50" t="s">
        <v>1374</v>
      </c>
      <c r="E151" s="54" t="s">
        <v>1504</v>
      </c>
      <c r="F151" s="80" t="str">
        <f t="shared" si="27"/>
        <v xml:space="preserve"> </v>
      </c>
      <c r="G151" s="82">
        <f t="shared" si="25"/>
        <v>8</v>
      </c>
      <c r="H151" s="80" t="str">
        <f t="shared" si="28"/>
        <v>E</v>
      </c>
      <c r="I151" s="80" t="str">
        <f t="shared" si="29"/>
        <v>J</v>
      </c>
      <c r="J151" s="80" t="s">
        <v>1373</v>
      </c>
    </row>
    <row r="152" spans="1:10" ht="12" x14ac:dyDescent="0.2">
      <c r="A152" s="49">
        <f t="shared" si="24"/>
        <v>149</v>
      </c>
      <c r="C152" s="60"/>
      <c r="D152" s="50" t="s">
        <v>1374</v>
      </c>
      <c r="E152" s="54" t="s">
        <v>1505</v>
      </c>
      <c r="F152" s="80" t="str">
        <f t="shared" si="27"/>
        <v xml:space="preserve"> </v>
      </c>
      <c r="G152" s="82">
        <f t="shared" si="25"/>
        <v>8</v>
      </c>
      <c r="H152" s="80" t="str">
        <f t="shared" si="28"/>
        <v>E</v>
      </c>
      <c r="I152" s="80" t="str">
        <f t="shared" si="29"/>
        <v>J</v>
      </c>
      <c r="J152" s="80"/>
    </row>
    <row r="153" spans="1:10" ht="12" x14ac:dyDescent="0.2">
      <c r="A153" s="49">
        <f t="shared" si="24"/>
        <v>150</v>
      </c>
      <c r="C153" s="60"/>
      <c r="F153" s="80" t="str">
        <f t="shared" si="27"/>
        <v xml:space="preserve"> </v>
      </c>
      <c r="G153" s="82">
        <f t="shared" si="25"/>
        <v>8</v>
      </c>
      <c r="H153" s="80" t="str">
        <f t="shared" si="28"/>
        <v>E</v>
      </c>
      <c r="I153" s="80" t="str">
        <f t="shared" si="29"/>
        <v>J</v>
      </c>
      <c r="J153" s="80"/>
    </row>
    <row r="154" spans="1:10" ht="12" x14ac:dyDescent="0.2">
      <c r="A154" s="49">
        <f t="shared" si="24"/>
        <v>151</v>
      </c>
      <c r="C154" s="60"/>
      <c r="E154" s="54" t="s">
        <v>1506</v>
      </c>
      <c r="F154" s="80" t="str">
        <f t="shared" si="27"/>
        <v xml:space="preserve"> </v>
      </c>
      <c r="G154" s="82">
        <f t="shared" si="25"/>
        <v>8</v>
      </c>
      <c r="H154" s="80" t="str">
        <f t="shared" si="28"/>
        <v>E</v>
      </c>
      <c r="I154" s="80" t="str">
        <f t="shared" si="29"/>
        <v>J</v>
      </c>
      <c r="J154" s="80"/>
    </row>
    <row r="155" spans="1:10" ht="12" x14ac:dyDescent="0.2">
      <c r="A155" s="49">
        <f t="shared" si="24"/>
        <v>152</v>
      </c>
      <c r="C155" s="60"/>
      <c r="D155" s="50" t="s">
        <v>1374</v>
      </c>
      <c r="E155" s="54" t="s">
        <v>1507</v>
      </c>
      <c r="F155" s="80" t="str">
        <f t="shared" si="27"/>
        <v xml:space="preserve"> </v>
      </c>
      <c r="G155" s="82">
        <f t="shared" si="25"/>
        <v>8</v>
      </c>
      <c r="H155" s="80" t="str">
        <f t="shared" si="28"/>
        <v>E</v>
      </c>
      <c r="I155" s="80" t="str">
        <f t="shared" si="29"/>
        <v>J</v>
      </c>
      <c r="J155" s="80"/>
    </row>
    <row r="156" spans="1:10" ht="12" x14ac:dyDescent="0.2">
      <c r="A156" s="49">
        <f t="shared" si="24"/>
        <v>153</v>
      </c>
      <c r="C156" s="60"/>
      <c r="D156" s="50" t="s">
        <v>1374</v>
      </c>
      <c r="E156" s="54" t="s">
        <v>1508</v>
      </c>
      <c r="F156" s="80" t="str">
        <f t="shared" si="27"/>
        <v xml:space="preserve"> </v>
      </c>
      <c r="G156" s="82">
        <f t="shared" si="25"/>
        <v>8</v>
      </c>
      <c r="H156" s="80" t="str">
        <f t="shared" si="28"/>
        <v>E</v>
      </c>
      <c r="I156" s="80" t="str">
        <f t="shared" si="29"/>
        <v>J</v>
      </c>
      <c r="J156" s="80"/>
    </row>
    <row r="157" spans="1:10" ht="12" x14ac:dyDescent="0.2">
      <c r="A157" s="49">
        <f t="shared" si="24"/>
        <v>154</v>
      </c>
      <c r="C157" s="60"/>
      <c r="D157" s="50" t="s">
        <v>1374</v>
      </c>
      <c r="E157" s="54" t="s">
        <v>1509</v>
      </c>
      <c r="F157" s="80" t="str">
        <f t="shared" si="27"/>
        <v xml:space="preserve"> </v>
      </c>
      <c r="G157" s="82">
        <f t="shared" si="25"/>
        <v>8</v>
      </c>
      <c r="H157" s="80" t="str">
        <f t="shared" si="28"/>
        <v>E</v>
      </c>
      <c r="I157" s="80" t="str">
        <f t="shared" si="29"/>
        <v>J</v>
      </c>
      <c r="J157" s="80" t="s">
        <v>1373</v>
      </c>
    </row>
    <row r="158" spans="1:10" ht="12" x14ac:dyDescent="0.2">
      <c r="A158" s="49">
        <f t="shared" si="24"/>
        <v>155</v>
      </c>
      <c r="C158" s="60"/>
      <c r="D158" s="50" t="s">
        <v>1374</v>
      </c>
      <c r="E158" s="54" t="s">
        <v>1510</v>
      </c>
      <c r="F158" s="80" t="str">
        <f t="shared" si="27"/>
        <v xml:space="preserve"> </v>
      </c>
      <c r="G158" s="82">
        <f t="shared" si="25"/>
        <v>8</v>
      </c>
      <c r="H158" s="80" t="str">
        <f t="shared" si="28"/>
        <v>E</v>
      </c>
      <c r="I158" s="80" t="str">
        <f t="shared" si="29"/>
        <v>J</v>
      </c>
      <c r="J158" s="80" t="s">
        <v>1373</v>
      </c>
    </row>
    <row r="159" spans="1:10" ht="12" x14ac:dyDescent="0.2">
      <c r="A159" s="49">
        <f t="shared" si="24"/>
        <v>156</v>
      </c>
      <c r="C159" s="60"/>
      <c r="D159" s="50" t="s">
        <v>1374</v>
      </c>
      <c r="E159" s="54" t="s">
        <v>1511</v>
      </c>
      <c r="F159" s="80" t="str">
        <f t="shared" si="27"/>
        <v xml:space="preserve"> </v>
      </c>
      <c r="G159" s="82">
        <f t="shared" si="25"/>
        <v>8</v>
      </c>
      <c r="H159" s="80" t="str">
        <f t="shared" si="28"/>
        <v>E</v>
      </c>
      <c r="I159" s="80" t="str">
        <f t="shared" si="29"/>
        <v>J</v>
      </c>
      <c r="J159" s="80" t="s">
        <v>1373</v>
      </c>
    </row>
    <row r="160" spans="1:10" ht="12" x14ac:dyDescent="0.2">
      <c r="A160" s="49">
        <f t="shared" si="24"/>
        <v>157</v>
      </c>
      <c r="C160" s="60"/>
      <c r="D160" s="50" t="s">
        <v>1374</v>
      </c>
      <c r="E160" s="54" t="s">
        <v>1512</v>
      </c>
      <c r="F160" s="80" t="str">
        <f t="shared" si="27"/>
        <v xml:space="preserve"> </v>
      </c>
      <c r="G160" s="82">
        <f t="shared" si="25"/>
        <v>8</v>
      </c>
      <c r="H160" s="80" t="str">
        <f t="shared" si="28"/>
        <v>E</v>
      </c>
      <c r="I160" s="80" t="str">
        <f t="shared" si="29"/>
        <v>J</v>
      </c>
      <c r="J160" s="80" t="s">
        <v>1373</v>
      </c>
    </row>
    <row r="161" spans="1:10" ht="12" x14ac:dyDescent="0.2">
      <c r="A161" s="49">
        <f t="shared" ref="A161:A224" si="30">-3+ROW()</f>
        <v>158</v>
      </c>
      <c r="C161" s="60"/>
      <c r="D161" s="50" t="s">
        <v>1374</v>
      </c>
      <c r="E161" s="54" t="s">
        <v>1513</v>
      </c>
      <c r="F161" s="80" t="str">
        <f t="shared" si="27"/>
        <v xml:space="preserve"> </v>
      </c>
      <c r="G161" s="82">
        <f t="shared" si="25"/>
        <v>8</v>
      </c>
      <c r="H161" s="80" t="str">
        <f t="shared" si="28"/>
        <v>E</v>
      </c>
      <c r="I161" s="80" t="str">
        <f t="shared" si="29"/>
        <v>J</v>
      </c>
      <c r="J161" s="80" t="s">
        <v>1373</v>
      </c>
    </row>
    <row r="162" spans="1:10" ht="12" x14ac:dyDescent="0.2">
      <c r="A162" s="49">
        <f t="shared" si="30"/>
        <v>159</v>
      </c>
      <c r="C162" s="60"/>
      <c r="D162" s="50" t="s">
        <v>1374</v>
      </c>
      <c r="E162" s="54" t="s">
        <v>1514</v>
      </c>
      <c r="F162" s="80" t="str">
        <f t="shared" si="27"/>
        <v xml:space="preserve"> </v>
      </c>
      <c r="G162" s="82">
        <f t="shared" si="25"/>
        <v>8</v>
      </c>
      <c r="H162" s="80" t="str">
        <f t="shared" si="28"/>
        <v>E</v>
      </c>
      <c r="I162" s="80" t="str">
        <f t="shared" si="29"/>
        <v>J</v>
      </c>
      <c r="J162" s="80"/>
    </row>
    <row r="163" spans="1:10" ht="12" x14ac:dyDescent="0.2">
      <c r="A163" s="49">
        <f t="shared" si="30"/>
        <v>160</v>
      </c>
      <c r="C163" s="60"/>
      <c r="F163" s="80" t="str">
        <f t="shared" si="27"/>
        <v xml:space="preserve"> </v>
      </c>
      <c r="G163" s="82">
        <f t="shared" si="25"/>
        <v>8</v>
      </c>
      <c r="H163" s="80" t="str">
        <f t="shared" si="28"/>
        <v>E</v>
      </c>
      <c r="I163" s="80" t="str">
        <f t="shared" si="29"/>
        <v>J</v>
      </c>
      <c r="J163" s="80"/>
    </row>
    <row r="164" spans="1:10" ht="12" x14ac:dyDescent="0.2">
      <c r="A164" s="49">
        <f t="shared" si="30"/>
        <v>161</v>
      </c>
      <c r="C164" s="60"/>
      <c r="E164" s="54" t="s">
        <v>1515</v>
      </c>
      <c r="F164" s="80" t="str">
        <f t="shared" si="27"/>
        <v xml:space="preserve"> </v>
      </c>
      <c r="G164" s="82">
        <f t="shared" si="25"/>
        <v>8</v>
      </c>
      <c r="H164" s="80" t="str">
        <f t="shared" si="28"/>
        <v>E</v>
      </c>
      <c r="I164" s="80" t="str">
        <f t="shared" si="29"/>
        <v>J</v>
      </c>
      <c r="J164" s="80"/>
    </row>
    <row r="165" spans="1:10" ht="12" x14ac:dyDescent="0.2">
      <c r="A165" s="49">
        <f t="shared" si="30"/>
        <v>162</v>
      </c>
      <c r="C165" s="60"/>
      <c r="D165" s="50" t="s">
        <v>1374</v>
      </c>
      <c r="E165" s="54" t="s">
        <v>1516</v>
      </c>
      <c r="F165" s="80" t="str">
        <f t="shared" si="27"/>
        <v xml:space="preserve"> </v>
      </c>
      <c r="G165" s="82">
        <f t="shared" si="25"/>
        <v>8</v>
      </c>
      <c r="H165" s="80" t="str">
        <f t="shared" si="28"/>
        <v>E</v>
      </c>
      <c r="I165" s="80" t="str">
        <f t="shared" si="29"/>
        <v>J</v>
      </c>
      <c r="J165" s="80"/>
    </row>
    <row r="166" spans="1:10" ht="12" x14ac:dyDescent="0.2">
      <c r="A166" s="49">
        <f t="shared" si="30"/>
        <v>163</v>
      </c>
      <c r="C166" s="60"/>
      <c r="D166" s="50" t="s">
        <v>1374</v>
      </c>
      <c r="E166" s="54" t="s">
        <v>1517</v>
      </c>
      <c r="F166" s="80" t="str">
        <f t="shared" si="27"/>
        <v xml:space="preserve"> </v>
      </c>
      <c r="G166" s="82">
        <f t="shared" si="25"/>
        <v>8</v>
      </c>
      <c r="H166" s="80" t="str">
        <f t="shared" si="28"/>
        <v>E</v>
      </c>
      <c r="I166" s="80" t="str">
        <f t="shared" si="29"/>
        <v>J</v>
      </c>
      <c r="J166" s="80"/>
    </row>
    <row r="167" spans="1:10" ht="12" x14ac:dyDescent="0.2">
      <c r="A167" s="49">
        <f t="shared" si="30"/>
        <v>164</v>
      </c>
      <c r="C167" s="61"/>
      <c r="D167" s="50" t="s">
        <v>1374</v>
      </c>
      <c r="E167" s="54" t="s">
        <v>1518</v>
      </c>
      <c r="F167" s="80" t="str">
        <f t="shared" si="27"/>
        <v xml:space="preserve"> </v>
      </c>
      <c r="G167" s="82">
        <f t="shared" si="25"/>
        <v>8</v>
      </c>
      <c r="H167" s="80" t="str">
        <f t="shared" si="28"/>
        <v>E</v>
      </c>
      <c r="I167" s="80" t="str">
        <f t="shared" si="29"/>
        <v>J</v>
      </c>
      <c r="J167" s="80"/>
    </row>
    <row r="168" spans="1:10" ht="12.75" thickBot="1" x14ac:dyDescent="0.25">
      <c r="A168" s="49">
        <f t="shared" si="30"/>
        <v>165</v>
      </c>
      <c r="F168" s="80" t="str">
        <f t="shared" si="27"/>
        <v xml:space="preserve"> </v>
      </c>
      <c r="G168" s="82">
        <f t="shared" si="25"/>
        <v>8</v>
      </c>
      <c r="H168" s="80" t="str">
        <f t="shared" si="28"/>
        <v>E</v>
      </c>
      <c r="I168" s="80" t="str">
        <f t="shared" si="29"/>
        <v>J</v>
      </c>
      <c r="J168" s="80"/>
    </row>
    <row r="169" spans="1:10" ht="12.75" thickTop="1" x14ac:dyDescent="0.2">
      <c r="A169" s="49">
        <f t="shared" si="30"/>
        <v>166</v>
      </c>
      <c r="B169" s="54" t="s">
        <v>1179</v>
      </c>
      <c r="C169" s="59">
        <v>12</v>
      </c>
      <c r="D169" s="52"/>
      <c r="E169" s="56" t="s">
        <v>1448</v>
      </c>
      <c r="F169" s="102">
        <f>SUMIF(OpnameTabel[PPO1], B169,OpnameTabel[OpInventarislijst])+SUMIF(OpnameTabel[PPO2], B169,OpnameTabel[OpInventarislijst])+SUMIF(OpnameTabel[PPO3], B169,OpnameTabel[OpInventarislijst])+SUMIF(OpnameTabel[PPO4], B169,OpnameTabel[OpInventarislijst])</f>
        <v>8</v>
      </c>
      <c r="G169" s="81">
        <f t="shared" si="25"/>
        <v>8</v>
      </c>
      <c r="H169" s="80" t="str">
        <f t="shared" ref="H169:I169" si="31">H167</f>
        <v>E</v>
      </c>
      <c r="I169" s="80" t="str">
        <f t="shared" si="31"/>
        <v>J</v>
      </c>
      <c r="J169" s="80"/>
    </row>
    <row r="170" spans="1:10" ht="12" x14ac:dyDescent="0.2">
      <c r="A170" s="49">
        <f t="shared" si="30"/>
        <v>167</v>
      </c>
      <c r="C170" s="60"/>
      <c r="E170" s="54" t="s">
        <v>1519</v>
      </c>
      <c r="F170" s="80" t="str">
        <f t="shared" ref="F170:F183" si="32">IF($B170=""," ",$H$169)</f>
        <v xml:space="preserve"> </v>
      </c>
      <c r="G170" s="82">
        <f t="shared" si="25"/>
        <v>8</v>
      </c>
      <c r="H170" s="80" t="str">
        <f t="shared" ref="H170:H183" si="33">$H$169</f>
        <v>E</v>
      </c>
      <c r="I170" s="80" t="str">
        <f t="shared" ref="I170:I183" si="34">$I$169</f>
        <v>J</v>
      </c>
      <c r="J170" s="80" t="s">
        <v>1373</v>
      </c>
    </row>
    <row r="171" spans="1:10" ht="12" x14ac:dyDescent="0.2">
      <c r="A171" s="49">
        <f t="shared" si="30"/>
        <v>168</v>
      </c>
      <c r="C171" s="60"/>
      <c r="D171" s="50" t="s">
        <v>1374</v>
      </c>
      <c r="E171" s="54" t="s">
        <v>1520</v>
      </c>
      <c r="F171" s="80" t="str">
        <f t="shared" si="32"/>
        <v xml:space="preserve"> </v>
      </c>
      <c r="G171" s="82">
        <f t="shared" si="25"/>
        <v>8</v>
      </c>
      <c r="H171" s="80" t="str">
        <f t="shared" si="33"/>
        <v>E</v>
      </c>
      <c r="I171" s="80" t="str">
        <f t="shared" si="34"/>
        <v>J</v>
      </c>
      <c r="J171" s="80" t="s">
        <v>1373</v>
      </c>
    </row>
    <row r="172" spans="1:10" ht="12" x14ac:dyDescent="0.2">
      <c r="A172" s="49">
        <f t="shared" si="30"/>
        <v>169</v>
      </c>
      <c r="C172" s="60"/>
      <c r="D172" s="50" t="s">
        <v>1374</v>
      </c>
      <c r="E172" s="54" t="s">
        <v>1521</v>
      </c>
      <c r="F172" s="80" t="str">
        <f t="shared" si="32"/>
        <v xml:space="preserve"> </v>
      </c>
      <c r="G172" s="82">
        <f t="shared" si="25"/>
        <v>8</v>
      </c>
      <c r="H172" s="80" t="str">
        <f t="shared" si="33"/>
        <v>E</v>
      </c>
      <c r="I172" s="80" t="str">
        <f t="shared" si="34"/>
        <v>J</v>
      </c>
      <c r="J172" s="80" t="s">
        <v>1373</v>
      </c>
    </row>
    <row r="173" spans="1:10" ht="12" x14ac:dyDescent="0.2">
      <c r="A173" s="49">
        <f t="shared" si="30"/>
        <v>170</v>
      </c>
      <c r="C173" s="60"/>
      <c r="D173" s="50" t="s">
        <v>1374</v>
      </c>
      <c r="E173" s="54" t="s">
        <v>1522</v>
      </c>
      <c r="F173" s="80" t="str">
        <f t="shared" si="32"/>
        <v xml:space="preserve"> </v>
      </c>
      <c r="G173" s="82">
        <f t="shared" si="25"/>
        <v>8</v>
      </c>
      <c r="H173" s="80" t="str">
        <f t="shared" si="33"/>
        <v>E</v>
      </c>
      <c r="I173" s="80" t="str">
        <f t="shared" si="34"/>
        <v>J</v>
      </c>
      <c r="J173" s="80" t="s">
        <v>1373</v>
      </c>
    </row>
    <row r="174" spans="1:10" ht="12" x14ac:dyDescent="0.2">
      <c r="A174" s="49">
        <f t="shared" si="30"/>
        <v>171</v>
      </c>
      <c r="C174" s="60"/>
      <c r="D174" s="50" t="s">
        <v>1374</v>
      </c>
      <c r="E174" s="54" t="s">
        <v>1523</v>
      </c>
      <c r="F174" s="80" t="str">
        <f t="shared" si="32"/>
        <v xml:space="preserve"> </v>
      </c>
      <c r="G174" s="82">
        <f t="shared" si="25"/>
        <v>8</v>
      </c>
      <c r="H174" s="80" t="str">
        <f t="shared" si="33"/>
        <v>E</v>
      </c>
      <c r="I174" s="80" t="str">
        <f t="shared" si="34"/>
        <v>J</v>
      </c>
      <c r="J174" s="80" t="s">
        <v>1373</v>
      </c>
    </row>
    <row r="175" spans="1:10" ht="12" x14ac:dyDescent="0.2">
      <c r="A175" s="49">
        <f t="shared" si="30"/>
        <v>172</v>
      </c>
      <c r="C175" s="60"/>
      <c r="D175" s="50" t="s">
        <v>1374</v>
      </c>
      <c r="E175" s="54" t="s">
        <v>1524</v>
      </c>
      <c r="F175" s="80" t="str">
        <f t="shared" si="32"/>
        <v xml:space="preserve"> </v>
      </c>
      <c r="G175" s="82">
        <f t="shared" si="25"/>
        <v>8</v>
      </c>
      <c r="H175" s="80" t="str">
        <f t="shared" si="33"/>
        <v>E</v>
      </c>
      <c r="I175" s="80" t="str">
        <f t="shared" si="34"/>
        <v>J</v>
      </c>
      <c r="J175" s="80" t="s">
        <v>1373</v>
      </c>
    </row>
    <row r="176" spans="1:10" ht="12" x14ac:dyDescent="0.2">
      <c r="A176" s="49">
        <f t="shared" si="30"/>
        <v>173</v>
      </c>
      <c r="C176" s="60"/>
      <c r="D176" s="50" t="s">
        <v>1374</v>
      </c>
      <c r="E176" s="54" t="s">
        <v>1525</v>
      </c>
      <c r="F176" s="80" t="str">
        <f t="shared" si="32"/>
        <v xml:space="preserve"> </v>
      </c>
      <c r="G176" s="82">
        <f t="shared" si="25"/>
        <v>8</v>
      </c>
      <c r="H176" s="80" t="str">
        <f t="shared" si="33"/>
        <v>E</v>
      </c>
      <c r="I176" s="80" t="str">
        <f t="shared" si="34"/>
        <v>J</v>
      </c>
      <c r="J176" s="80" t="s">
        <v>1373</v>
      </c>
    </row>
    <row r="177" spans="1:10" ht="12" x14ac:dyDescent="0.2">
      <c r="A177" s="49">
        <f t="shared" si="30"/>
        <v>174</v>
      </c>
      <c r="C177" s="60"/>
      <c r="D177" s="50" t="s">
        <v>1374</v>
      </c>
      <c r="E177" s="54" t="s">
        <v>1526</v>
      </c>
      <c r="F177" s="80" t="str">
        <f t="shared" si="32"/>
        <v xml:space="preserve"> </v>
      </c>
      <c r="G177" s="82">
        <f t="shared" si="25"/>
        <v>8</v>
      </c>
      <c r="H177" s="80" t="str">
        <f t="shared" si="33"/>
        <v>E</v>
      </c>
      <c r="I177" s="80" t="str">
        <f t="shared" si="34"/>
        <v>J</v>
      </c>
      <c r="J177" s="80"/>
    </row>
    <row r="178" spans="1:10" ht="12" x14ac:dyDescent="0.2">
      <c r="A178" s="49">
        <f t="shared" si="30"/>
        <v>175</v>
      </c>
      <c r="C178" s="60"/>
      <c r="F178" s="80" t="str">
        <f t="shared" si="32"/>
        <v xml:space="preserve"> </v>
      </c>
      <c r="G178" s="82">
        <f t="shared" si="25"/>
        <v>8</v>
      </c>
      <c r="H178" s="80" t="str">
        <f t="shared" si="33"/>
        <v>E</v>
      </c>
      <c r="I178" s="80" t="str">
        <f t="shared" si="34"/>
        <v>J</v>
      </c>
      <c r="J178" s="80"/>
    </row>
    <row r="179" spans="1:10" ht="12" x14ac:dyDescent="0.2">
      <c r="A179" s="49">
        <f t="shared" si="30"/>
        <v>176</v>
      </c>
      <c r="C179" s="60"/>
      <c r="E179" s="54" t="s">
        <v>1515</v>
      </c>
      <c r="F179" s="80" t="str">
        <f t="shared" si="32"/>
        <v xml:space="preserve"> </v>
      </c>
      <c r="G179" s="82">
        <f t="shared" si="25"/>
        <v>8</v>
      </c>
      <c r="H179" s="80" t="str">
        <f t="shared" si="33"/>
        <v>E</v>
      </c>
      <c r="I179" s="80" t="str">
        <f t="shared" si="34"/>
        <v>J</v>
      </c>
      <c r="J179" s="80"/>
    </row>
    <row r="180" spans="1:10" ht="12" x14ac:dyDescent="0.2">
      <c r="A180" s="49">
        <f t="shared" si="30"/>
        <v>177</v>
      </c>
      <c r="C180" s="60"/>
      <c r="D180" s="50" t="s">
        <v>1374</v>
      </c>
      <c r="E180" s="54" t="s">
        <v>1516</v>
      </c>
      <c r="F180" s="80" t="str">
        <f t="shared" si="32"/>
        <v xml:space="preserve"> </v>
      </c>
      <c r="G180" s="82">
        <f t="shared" si="25"/>
        <v>8</v>
      </c>
      <c r="H180" s="80" t="str">
        <f t="shared" si="33"/>
        <v>E</v>
      </c>
      <c r="I180" s="80" t="str">
        <f t="shared" si="34"/>
        <v>J</v>
      </c>
      <c r="J180" s="80"/>
    </row>
    <row r="181" spans="1:10" ht="12" x14ac:dyDescent="0.2">
      <c r="A181" s="49">
        <f t="shared" si="30"/>
        <v>178</v>
      </c>
      <c r="C181" s="60"/>
      <c r="D181" s="50" t="s">
        <v>1374</v>
      </c>
      <c r="E181" s="54" t="s">
        <v>1517</v>
      </c>
      <c r="F181" s="80" t="str">
        <f t="shared" si="32"/>
        <v xml:space="preserve"> </v>
      </c>
      <c r="G181" s="82">
        <f t="shared" si="25"/>
        <v>8</v>
      </c>
      <c r="H181" s="80" t="str">
        <f t="shared" si="33"/>
        <v>E</v>
      </c>
      <c r="I181" s="80" t="str">
        <f t="shared" si="34"/>
        <v>J</v>
      </c>
      <c r="J181" s="80"/>
    </row>
    <row r="182" spans="1:10" ht="12" x14ac:dyDescent="0.2">
      <c r="A182" s="49">
        <f t="shared" si="30"/>
        <v>179</v>
      </c>
      <c r="C182" s="61"/>
      <c r="D182" s="50" t="s">
        <v>1374</v>
      </c>
      <c r="E182" s="54" t="s">
        <v>1518</v>
      </c>
      <c r="F182" s="80" t="str">
        <f t="shared" si="32"/>
        <v xml:space="preserve"> </v>
      </c>
      <c r="G182" s="82">
        <f t="shared" si="25"/>
        <v>8</v>
      </c>
      <c r="H182" s="80" t="str">
        <f t="shared" si="33"/>
        <v>E</v>
      </c>
      <c r="I182" s="80" t="str">
        <f t="shared" si="34"/>
        <v>J</v>
      </c>
      <c r="J182" s="80"/>
    </row>
    <row r="183" spans="1:10" ht="12.75" thickBot="1" x14ac:dyDescent="0.25">
      <c r="A183" s="49">
        <f t="shared" si="30"/>
        <v>180</v>
      </c>
      <c r="F183" s="80" t="str">
        <f t="shared" si="32"/>
        <v xml:space="preserve"> </v>
      </c>
      <c r="G183" s="82">
        <f t="shared" si="25"/>
        <v>8</v>
      </c>
      <c r="H183" s="80" t="str">
        <f t="shared" si="33"/>
        <v>E</v>
      </c>
      <c r="I183" s="80" t="str">
        <f t="shared" si="34"/>
        <v>J</v>
      </c>
      <c r="J183" s="80"/>
    </row>
    <row r="184" spans="1:10" ht="13.5" hidden="1" thickTop="1" thickBot="1" x14ac:dyDescent="0.25">
      <c r="A184" s="49">
        <f t="shared" si="30"/>
        <v>181</v>
      </c>
      <c r="B184" s="48" t="s">
        <v>1180</v>
      </c>
      <c r="C184" s="63">
        <v>2</v>
      </c>
      <c r="E184" s="44" t="s">
        <v>1527</v>
      </c>
      <c r="F184" s="80">
        <f>SUMIF(OpnameTabel[PPO1], B184,OpnameTabel[OpInventarislijst])+SUMIF(OpnameTabel[PPO2], B184,OpnameTabel[OpInventarislijst])+SUMIF(OpnameTabel[PPO3], B184,OpnameTabel[OpInventarislijst])+SUMIF(OpnameTabel[PPO4], B184,OpnameTabel[OpInventarislijst])</f>
        <v>0</v>
      </c>
      <c r="G184" s="81">
        <f t="shared" ref="G184:G215" si="35">$F$184</f>
        <v>0</v>
      </c>
      <c r="H184" s="80" t="s">
        <v>1409</v>
      </c>
      <c r="I184" s="80" t="s">
        <v>1373</v>
      </c>
      <c r="J184" s="80"/>
    </row>
    <row r="185" spans="1:10" ht="12.75" hidden="1" thickBot="1" x14ac:dyDescent="0.25">
      <c r="A185" s="49">
        <f t="shared" si="30"/>
        <v>182</v>
      </c>
      <c r="B185" s="48"/>
      <c r="C185" s="64"/>
      <c r="D185" s="51"/>
      <c r="E185" s="48" t="s">
        <v>1528</v>
      </c>
      <c r="F185" s="80" t="str">
        <f t="shared" ref="F185:F216" si="36">IF($B185=""," ",$H$184)</f>
        <v xml:space="preserve"> </v>
      </c>
      <c r="G185" s="82">
        <f t="shared" si="35"/>
        <v>0</v>
      </c>
      <c r="H185" s="80" t="str">
        <f t="shared" ref="H185:H216" si="37">$H$184</f>
        <v>W</v>
      </c>
      <c r="I185" s="80" t="str">
        <f t="shared" ref="I185:I216" si="38">$I$184</f>
        <v>J</v>
      </c>
      <c r="J185" s="80"/>
    </row>
    <row r="186" spans="1:10" ht="12.75" hidden="1" thickBot="1" x14ac:dyDescent="0.25">
      <c r="A186" s="49">
        <f t="shared" si="30"/>
        <v>183</v>
      </c>
      <c r="B186" s="48"/>
      <c r="C186" s="64"/>
      <c r="D186" s="51"/>
      <c r="E186" s="48" t="s">
        <v>1529</v>
      </c>
      <c r="F186" s="80" t="str">
        <f t="shared" si="36"/>
        <v xml:space="preserve"> </v>
      </c>
      <c r="G186" s="82">
        <f t="shared" si="35"/>
        <v>0</v>
      </c>
      <c r="H186" s="80" t="str">
        <f t="shared" si="37"/>
        <v>W</v>
      </c>
      <c r="I186" s="80" t="str">
        <f t="shared" si="38"/>
        <v>J</v>
      </c>
      <c r="J186" s="80"/>
    </row>
    <row r="187" spans="1:10" ht="12.75" hidden="1" thickBot="1" x14ac:dyDescent="0.25">
      <c r="A187" s="49">
        <f t="shared" si="30"/>
        <v>184</v>
      </c>
      <c r="B187" s="48"/>
      <c r="C187" s="64"/>
      <c r="D187" s="51"/>
      <c r="E187" s="58" t="s">
        <v>1530</v>
      </c>
      <c r="F187" s="80" t="str">
        <f t="shared" si="36"/>
        <v xml:space="preserve"> </v>
      </c>
      <c r="G187" s="82">
        <f t="shared" si="35"/>
        <v>0</v>
      </c>
      <c r="H187" s="80" t="str">
        <f t="shared" si="37"/>
        <v>W</v>
      </c>
      <c r="I187" s="80" t="str">
        <f t="shared" si="38"/>
        <v>J</v>
      </c>
      <c r="J187" s="80"/>
    </row>
    <row r="188" spans="1:10" ht="12.75" hidden="1" thickBot="1" x14ac:dyDescent="0.25">
      <c r="A188" s="49">
        <f t="shared" si="30"/>
        <v>185</v>
      </c>
      <c r="B188" s="48"/>
      <c r="C188" s="64"/>
      <c r="D188" s="51"/>
      <c r="E188" s="58" t="s">
        <v>1531</v>
      </c>
      <c r="F188" s="80" t="str">
        <f t="shared" si="36"/>
        <v xml:space="preserve"> </v>
      </c>
      <c r="G188" s="82">
        <f t="shared" si="35"/>
        <v>0</v>
      </c>
      <c r="H188" s="80" t="str">
        <f t="shared" si="37"/>
        <v>W</v>
      </c>
      <c r="I188" s="80" t="str">
        <f t="shared" si="38"/>
        <v>J</v>
      </c>
      <c r="J188" s="80"/>
    </row>
    <row r="189" spans="1:10" ht="12.75" hidden="1" thickBot="1" x14ac:dyDescent="0.25">
      <c r="A189" s="49">
        <f t="shared" si="30"/>
        <v>186</v>
      </c>
      <c r="B189" s="48"/>
      <c r="C189" s="64"/>
      <c r="D189" s="51"/>
      <c r="E189" s="58" t="s">
        <v>1532</v>
      </c>
      <c r="F189" s="80" t="str">
        <f t="shared" si="36"/>
        <v xml:space="preserve"> </v>
      </c>
      <c r="G189" s="82">
        <f t="shared" si="35"/>
        <v>0</v>
      </c>
      <c r="H189" s="80" t="str">
        <f t="shared" si="37"/>
        <v>W</v>
      </c>
      <c r="I189" s="80" t="str">
        <f t="shared" si="38"/>
        <v>J</v>
      </c>
      <c r="J189" s="80"/>
    </row>
    <row r="190" spans="1:10" ht="12.75" hidden="1" thickBot="1" x14ac:dyDescent="0.25">
      <c r="A190" s="49">
        <f t="shared" si="30"/>
        <v>187</v>
      </c>
      <c r="B190" s="48"/>
      <c r="C190" s="64"/>
      <c r="D190" s="51"/>
      <c r="E190" s="58" t="s">
        <v>1533</v>
      </c>
      <c r="F190" s="80" t="str">
        <f t="shared" si="36"/>
        <v xml:space="preserve"> </v>
      </c>
      <c r="G190" s="82">
        <f t="shared" si="35"/>
        <v>0</v>
      </c>
      <c r="H190" s="80" t="str">
        <f t="shared" si="37"/>
        <v>W</v>
      </c>
      <c r="I190" s="80" t="str">
        <f t="shared" si="38"/>
        <v>J</v>
      </c>
      <c r="J190" s="80"/>
    </row>
    <row r="191" spans="1:10" ht="12.75" hidden="1" thickBot="1" x14ac:dyDescent="0.25">
      <c r="A191" s="49">
        <f t="shared" si="30"/>
        <v>188</v>
      </c>
      <c r="B191" s="48"/>
      <c r="C191" s="64"/>
      <c r="D191" s="51"/>
      <c r="E191" s="58" t="s">
        <v>1534</v>
      </c>
      <c r="F191" s="80" t="str">
        <f t="shared" si="36"/>
        <v xml:space="preserve"> </v>
      </c>
      <c r="G191" s="82">
        <f t="shared" si="35"/>
        <v>0</v>
      </c>
      <c r="H191" s="80" t="str">
        <f t="shared" si="37"/>
        <v>W</v>
      </c>
      <c r="I191" s="80" t="str">
        <f t="shared" si="38"/>
        <v>J</v>
      </c>
      <c r="J191" s="80"/>
    </row>
    <row r="192" spans="1:10" ht="12.75" hidden="1" thickBot="1" x14ac:dyDescent="0.25">
      <c r="A192" s="49">
        <f t="shared" si="30"/>
        <v>189</v>
      </c>
      <c r="B192" s="48"/>
      <c r="C192" s="64"/>
      <c r="D192" s="51"/>
      <c r="E192" s="58" t="s">
        <v>1535</v>
      </c>
      <c r="F192" s="80" t="str">
        <f t="shared" si="36"/>
        <v xml:space="preserve"> </v>
      </c>
      <c r="G192" s="82">
        <f t="shared" si="35"/>
        <v>0</v>
      </c>
      <c r="H192" s="80" t="str">
        <f t="shared" si="37"/>
        <v>W</v>
      </c>
      <c r="I192" s="80" t="str">
        <f t="shared" si="38"/>
        <v>J</v>
      </c>
      <c r="J192" s="80"/>
    </row>
    <row r="193" spans="1:10" ht="12.75" hidden="1" thickBot="1" x14ac:dyDescent="0.25">
      <c r="A193" s="49">
        <f t="shared" si="30"/>
        <v>190</v>
      </c>
      <c r="B193" s="48"/>
      <c r="C193" s="64"/>
      <c r="D193" s="51"/>
      <c r="E193" s="58" t="s">
        <v>1536</v>
      </c>
      <c r="F193" s="80" t="str">
        <f t="shared" si="36"/>
        <v xml:space="preserve"> </v>
      </c>
      <c r="G193" s="82">
        <f t="shared" si="35"/>
        <v>0</v>
      </c>
      <c r="H193" s="80" t="str">
        <f t="shared" si="37"/>
        <v>W</v>
      </c>
      <c r="I193" s="80" t="str">
        <f t="shared" si="38"/>
        <v>J</v>
      </c>
      <c r="J193" s="80"/>
    </row>
    <row r="194" spans="1:10" ht="12.75" hidden="1" thickBot="1" x14ac:dyDescent="0.25">
      <c r="A194" s="49">
        <f t="shared" si="30"/>
        <v>191</v>
      </c>
      <c r="B194" s="48"/>
      <c r="C194" s="64"/>
      <c r="D194" s="51"/>
      <c r="E194" s="58" t="s">
        <v>1537</v>
      </c>
      <c r="F194" s="80" t="str">
        <f t="shared" si="36"/>
        <v xml:space="preserve"> </v>
      </c>
      <c r="G194" s="82">
        <f t="shared" si="35"/>
        <v>0</v>
      </c>
      <c r="H194" s="80" t="str">
        <f t="shared" si="37"/>
        <v>W</v>
      </c>
      <c r="I194" s="80" t="str">
        <f t="shared" si="38"/>
        <v>J</v>
      </c>
      <c r="J194" s="80"/>
    </row>
    <row r="195" spans="1:10" ht="12.75" hidden="1" thickBot="1" x14ac:dyDescent="0.25">
      <c r="A195" s="49">
        <f t="shared" si="30"/>
        <v>192</v>
      </c>
      <c r="B195" s="48"/>
      <c r="C195" s="64"/>
      <c r="D195" s="51"/>
      <c r="E195" s="58" t="s">
        <v>1538</v>
      </c>
      <c r="F195" s="80" t="str">
        <f t="shared" si="36"/>
        <v xml:space="preserve"> </v>
      </c>
      <c r="G195" s="82">
        <f t="shared" si="35"/>
        <v>0</v>
      </c>
      <c r="H195" s="80" t="str">
        <f t="shared" si="37"/>
        <v>W</v>
      </c>
      <c r="I195" s="80" t="str">
        <f t="shared" si="38"/>
        <v>J</v>
      </c>
      <c r="J195" s="80"/>
    </row>
    <row r="196" spans="1:10" ht="12.75" hidden="1" thickBot="1" x14ac:dyDescent="0.25">
      <c r="A196" s="49">
        <f t="shared" si="30"/>
        <v>193</v>
      </c>
      <c r="B196" s="48"/>
      <c r="C196" s="64"/>
      <c r="D196" s="51"/>
      <c r="E196" s="48"/>
      <c r="F196" s="80" t="str">
        <f t="shared" si="36"/>
        <v xml:space="preserve"> </v>
      </c>
      <c r="G196" s="82">
        <f t="shared" si="35"/>
        <v>0</v>
      </c>
      <c r="H196" s="80" t="str">
        <f t="shared" si="37"/>
        <v>W</v>
      </c>
      <c r="I196" s="80" t="str">
        <f t="shared" si="38"/>
        <v>J</v>
      </c>
      <c r="J196" s="80"/>
    </row>
    <row r="197" spans="1:10" ht="12.75" hidden="1" thickBot="1" x14ac:dyDescent="0.25">
      <c r="A197" s="49">
        <f t="shared" si="30"/>
        <v>194</v>
      </c>
      <c r="B197" s="48"/>
      <c r="C197" s="64"/>
      <c r="D197" s="51"/>
      <c r="E197" s="48" t="s">
        <v>1539</v>
      </c>
      <c r="F197" s="80" t="str">
        <f t="shared" si="36"/>
        <v xml:space="preserve"> </v>
      </c>
      <c r="G197" s="82">
        <f t="shared" si="35"/>
        <v>0</v>
      </c>
      <c r="H197" s="80" t="str">
        <f t="shared" si="37"/>
        <v>W</v>
      </c>
      <c r="I197" s="80" t="str">
        <f t="shared" si="38"/>
        <v>J</v>
      </c>
      <c r="J197" s="80" t="s">
        <v>1373</v>
      </c>
    </row>
    <row r="198" spans="1:10" ht="12.75" hidden="1" thickBot="1" x14ac:dyDescent="0.25">
      <c r="A198" s="49">
        <f t="shared" si="30"/>
        <v>195</v>
      </c>
      <c r="B198" s="48"/>
      <c r="C198" s="64"/>
      <c r="D198" s="51" t="s">
        <v>1374</v>
      </c>
      <c r="E198" s="48" t="s">
        <v>1540</v>
      </c>
      <c r="F198" s="80" t="str">
        <f t="shared" si="36"/>
        <v xml:space="preserve"> </v>
      </c>
      <c r="G198" s="82">
        <f t="shared" si="35"/>
        <v>0</v>
      </c>
      <c r="H198" s="80" t="str">
        <f t="shared" si="37"/>
        <v>W</v>
      </c>
      <c r="I198" s="80" t="str">
        <f t="shared" si="38"/>
        <v>J</v>
      </c>
      <c r="J198" s="80" t="s">
        <v>1373</v>
      </c>
    </row>
    <row r="199" spans="1:10" ht="12.75" hidden="1" thickBot="1" x14ac:dyDescent="0.25">
      <c r="A199" s="49">
        <f t="shared" si="30"/>
        <v>196</v>
      </c>
      <c r="B199" s="48"/>
      <c r="C199" s="64"/>
      <c r="D199" s="51" t="s">
        <v>1374</v>
      </c>
      <c r="E199" s="48" t="s">
        <v>1541</v>
      </c>
      <c r="F199" s="80" t="str">
        <f t="shared" si="36"/>
        <v xml:space="preserve"> </v>
      </c>
      <c r="G199" s="82">
        <f t="shared" si="35"/>
        <v>0</v>
      </c>
      <c r="H199" s="80" t="str">
        <f t="shared" si="37"/>
        <v>W</v>
      </c>
      <c r="I199" s="80" t="str">
        <f t="shared" si="38"/>
        <v>J</v>
      </c>
      <c r="J199" s="80" t="s">
        <v>1373</v>
      </c>
    </row>
    <row r="200" spans="1:10" ht="12.75" hidden="1" thickBot="1" x14ac:dyDescent="0.25">
      <c r="A200" s="49">
        <f t="shared" si="30"/>
        <v>197</v>
      </c>
      <c r="B200" s="48"/>
      <c r="C200" s="64"/>
      <c r="D200" s="51" t="s">
        <v>1374</v>
      </c>
      <c r="E200" s="48" t="s">
        <v>1542</v>
      </c>
      <c r="F200" s="80" t="str">
        <f t="shared" si="36"/>
        <v xml:space="preserve"> </v>
      </c>
      <c r="G200" s="82">
        <f t="shared" si="35"/>
        <v>0</v>
      </c>
      <c r="H200" s="80" t="str">
        <f t="shared" si="37"/>
        <v>W</v>
      </c>
      <c r="I200" s="80" t="str">
        <f t="shared" si="38"/>
        <v>J</v>
      </c>
      <c r="J200" s="80" t="s">
        <v>1373</v>
      </c>
    </row>
    <row r="201" spans="1:10" ht="12.75" hidden="1" thickBot="1" x14ac:dyDescent="0.25">
      <c r="A201" s="49">
        <f t="shared" si="30"/>
        <v>198</v>
      </c>
      <c r="B201" s="48"/>
      <c r="C201" s="64"/>
      <c r="D201" s="51" t="s">
        <v>1374</v>
      </c>
      <c r="E201" s="48" t="s">
        <v>1543</v>
      </c>
      <c r="F201" s="80" t="str">
        <f t="shared" si="36"/>
        <v xml:space="preserve"> </v>
      </c>
      <c r="G201" s="82">
        <f t="shared" si="35"/>
        <v>0</v>
      </c>
      <c r="H201" s="80" t="str">
        <f t="shared" si="37"/>
        <v>W</v>
      </c>
      <c r="I201" s="80" t="str">
        <f t="shared" si="38"/>
        <v>J</v>
      </c>
      <c r="J201" s="80" t="s">
        <v>1373</v>
      </c>
    </row>
    <row r="202" spans="1:10" ht="12.75" hidden="1" thickBot="1" x14ac:dyDescent="0.25">
      <c r="A202" s="49">
        <f t="shared" si="30"/>
        <v>199</v>
      </c>
      <c r="B202" s="48"/>
      <c r="C202" s="64"/>
      <c r="D202" s="51" t="s">
        <v>1374</v>
      </c>
      <c r="E202" s="48" t="s">
        <v>1544</v>
      </c>
      <c r="F202" s="80" t="str">
        <f t="shared" si="36"/>
        <v xml:space="preserve"> </v>
      </c>
      <c r="G202" s="82">
        <f t="shared" si="35"/>
        <v>0</v>
      </c>
      <c r="H202" s="80" t="str">
        <f t="shared" si="37"/>
        <v>W</v>
      </c>
      <c r="I202" s="80" t="str">
        <f t="shared" si="38"/>
        <v>J</v>
      </c>
      <c r="J202" s="80" t="s">
        <v>1373</v>
      </c>
    </row>
    <row r="203" spans="1:10" ht="12.75" hidden="1" thickBot="1" x14ac:dyDescent="0.25">
      <c r="A203" s="49">
        <f t="shared" si="30"/>
        <v>200</v>
      </c>
      <c r="B203" s="48"/>
      <c r="C203" s="64"/>
      <c r="D203" s="51" t="s">
        <v>1374</v>
      </c>
      <c r="E203" s="48" t="s">
        <v>1545</v>
      </c>
      <c r="F203" s="80" t="str">
        <f t="shared" si="36"/>
        <v xml:space="preserve"> </v>
      </c>
      <c r="G203" s="82">
        <f t="shared" si="35"/>
        <v>0</v>
      </c>
      <c r="H203" s="80" t="str">
        <f t="shared" si="37"/>
        <v>W</v>
      </c>
      <c r="I203" s="80" t="str">
        <f t="shared" si="38"/>
        <v>J</v>
      </c>
      <c r="J203" s="80" t="s">
        <v>1373</v>
      </c>
    </row>
    <row r="204" spans="1:10" ht="23.25" hidden="1" thickBot="1" x14ac:dyDescent="0.25">
      <c r="A204" s="49">
        <f t="shared" si="30"/>
        <v>201</v>
      </c>
      <c r="B204" s="48"/>
      <c r="C204" s="64"/>
      <c r="D204" s="51" t="s">
        <v>1374</v>
      </c>
      <c r="E204" s="48" t="s">
        <v>1546</v>
      </c>
      <c r="F204" s="80" t="str">
        <f t="shared" si="36"/>
        <v xml:space="preserve"> </v>
      </c>
      <c r="G204" s="82">
        <f t="shared" si="35"/>
        <v>0</v>
      </c>
      <c r="H204" s="80" t="str">
        <f t="shared" si="37"/>
        <v>W</v>
      </c>
      <c r="I204" s="80" t="str">
        <f t="shared" si="38"/>
        <v>J</v>
      </c>
      <c r="J204" s="80" t="s">
        <v>1373</v>
      </c>
    </row>
    <row r="205" spans="1:10" ht="12.75" hidden="1" thickBot="1" x14ac:dyDescent="0.25">
      <c r="A205" s="49">
        <f t="shared" si="30"/>
        <v>202</v>
      </c>
      <c r="B205" s="48"/>
      <c r="C205" s="64"/>
      <c r="D205" s="51" t="s">
        <v>1374</v>
      </c>
      <c r="E205" s="48" t="s">
        <v>1547</v>
      </c>
      <c r="F205" s="80" t="str">
        <f t="shared" si="36"/>
        <v xml:space="preserve"> </v>
      </c>
      <c r="G205" s="82">
        <f t="shared" si="35"/>
        <v>0</v>
      </c>
      <c r="H205" s="80" t="str">
        <f t="shared" si="37"/>
        <v>W</v>
      </c>
      <c r="I205" s="80" t="str">
        <f t="shared" si="38"/>
        <v>J</v>
      </c>
      <c r="J205" s="80" t="s">
        <v>1373</v>
      </c>
    </row>
    <row r="206" spans="1:10" ht="23.25" hidden="1" thickBot="1" x14ac:dyDescent="0.25">
      <c r="A206" s="49">
        <f t="shared" si="30"/>
        <v>203</v>
      </c>
      <c r="B206" s="48"/>
      <c r="C206" s="64"/>
      <c r="D206" s="51" t="s">
        <v>1374</v>
      </c>
      <c r="E206" s="48" t="s">
        <v>1548</v>
      </c>
      <c r="F206" s="80" t="str">
        <f t="shared" si="36"/>
        <v xml:space="preserve"> </v>
      </c>
      <c r="G206" s="82">
        <f t="shared" si="35"/>
        <v>0</v>
      </c>
      <c r="H206" s="80" t="str">
        <f t="shared" si="37"/>
        <v>W</v>
      </c>
      <c r="I206" s="80" t="str">
        <f t="shared" si="38"/>
        <v>J</v>
      </c>
      <c r="J206" s="80" t="s">
        <v>1373</v>
      </c>
    </row>
    <row r="207" spans="1:10" ht="12.75" hidden="1" thickBot="1" x14ac:dyDescent="0.25">
      <c r="A207" s="49">
        <f t="shared" si="30"/>
        <v>204</v>
      </c>
      <c r="B207" s="48"/>
      <c r="C207" s="64"/>
      <c r="D207" s="51" t="s">
        <v>1374</v>
      </c>
      <c r="E207" s="48" t="s">
        <v>1549</v>
      </c>
      <c r="F207" s="80" t="str">
        <f t="shared" si="36"/>
        <v xml:space="preserve"> </v>
      </c>
      <c r="G207" s="82">
        <f t="shared" si="35"/>
        <v>0</v>
      </c>
      <c r="H207" s="80" t="str">
        <f t="shared" si="37"/>
        <v>W</v>
      </c>
      <c r="I207" s="80" t="str">
        <f t="shared" si="38"/>
        <v>J</v>
      </c>
      <c r="J207" s="80" t="s">
        <v>1373</v>
      </c>
    </row>
    <row r="208" spans="1:10" ht="12.75" hidden="1" thickBot="1" x14ac:dyDescent="0.25">
      <c r="A208" s="49">
        <f t="shared" si="30"/>
        <v>205</v>
      </c>
      <c r="B208" s="48"/>
      <c r="C208" s="64"/>
      <c r="D208" s="51" t="s">
        <v>1374</v>
      </c>
      <c r="E208" s="48" t="s">
        <v>1550</v>
      </c>
      <c r="F208" s="80" t="str">
        <f t="shared" si="36"/>
        <v xml:space="preserve"> </v>
      </c>
      <c r="G208" s="82">
        <f t="shared" si="35"/>
        <v>0</v>
      </c>
      <c r="H208" s="80" t="str">
        <f t="shared" si="37"/>
        <v>W</v>
      </c>
      <c r="I208" s="80" t="str">
        <f t="shared" si="38"/>
        <v>J</v>
      </c>
      <c r="J208" s="80" t="s">
        <v>1373</v>
      </c>
    </row>
    <row r="209" spans="1:10" ht="12.75" hidden="1" thickBot="1" x14ac:dyDescent="0.25">
      <c r="A209" s="49">
        <f t="shared" si="30"/>
        <v>206</v>
      </c>
      <c r="B209" s="48"/>
      <c r="C209" s="64"/>
      <c r="D209" s="51" t="s">
        <v>1374</v>
      </c>
      <c r="E209" s="48" t="s">
        <v>1551</v>
      </c>
      <c r="F209" s="80" t="str">
        <f t="shared" si="36"/>
        <v xml:space="preserve"> </v>
      </c>
      <c r="G209" s="82">
        <f t="shared" si="35"/>
        <v>0</v>
      </c>
      <c r="H209" s="80" t="str">
        <f t="shared" si="37"/>
        <v>W</v>
      </c>
      <c r="I209" s="80" t="str">
        <f t="shared" si="38"/>
        <v>J</v>
      </c>
      <c r="J209" s="80" t="s">
        <v>1373</v>
      </c>
    </row>
    <row r="210" spans="1:10" ht="12.75" hidden="1" thickBot="1" x14ac:dyDescent="0.25">
      <c r="A210" s="49">
        <f t="shared" si="30"/>
        <v>207</v>
      </c>
      <c r="B210" s="48"/>
      <c r="C210" s="64"/>
      <c r="D210" s="51" t="s">
        <v>1374</v>
      </c>
      <c r="E210" s="48" t="s">
        <v>1552</v>
      </c>
      <c r="F210" s="80" t="str">
        <f t="shared" si="36"/>
        <v xml:space="preserve"> </v>
      </c>
      <c r="G210" s="82">
        <f t="shared" si="35"/>
        <v>0</v>
      </c>
      <c r="H210" s="80" t="str">
        <f t="shared" si="37"/>
        <v>W</v>
      </c>
      <c r="I210" s="80" t="str">
        <f t="shared" si="38"/>
        <v>J</v>
      </c>
      <c r="J210" s="80" t="s">
        <v>1373</v>
      </c>
    </row>
    <row r="211" spans="1:10" ht="12.75" hidden="1" thickBot="1" x14ac:dyDescent="0.25">
      <c r="A211" s="49">
        <f t="shared" si="30"/>
        <v>208</v>
      </c>
      <c r="B211" s="48"/>
      <c r="C211" s="64"/>
      <c r="D211" s="51" t="s">
        <v>1374</v>
      </c>
      <c r="E211" s="48" t="s">
        <v>1553</v>
      </c>
      <c r="F211" s="80" t="str">
        <f t="shared" si="36"/>
        <v xml:space="preserve"> </v>
      </c>
      <c r="G211" s="82">
        <f t="shared" si="35"/>
        <v>0</v>
      </c>
      <c r="H211" s="80" t="str">
        <f t="shared" si="37"/>
        <v>W</v>
      </c>
      <c r="I211" s="80" t="str">
        <f t="shared" si="38"/>
        <v>J</v>
      </c>
      <c r="J211" s="80" t="s">
        <v>1373</v>
      </c>
    </row>
    <row r="212" spans="1:10" ht="12.75" hidden="1" thickBot="1" x14ac:dyDescent="0.25">
      <c r="A212" s="49">
        <f t="shared" si="30"/>
        <v>209</v>
      </c>
      <c r="B212" s="48"/>
      <c r="C212" s="64"/>
      <c r="D212" s="51" t="s">
        <v>1374</v>
      </c>
      <c r="E212" s="48" t="s">
        <v>1554</v>
      </c>
      <c r="F212" s="80" t="str">
        <f t="shared" si="36"/>
        <v xml:space="preserve"> </v>
      </c>
      <c r="G212" s="82">
        <f t="shared" si="35"/>
        <v>0</v>
      </c>
      <c r="H212" s="80" t="str">
        <f t="shared" si="37"/>
        <v>W</v>
      </c>
      <c r="I212" s="80" t="str">
        <f t="shared" si="38"/>
        <v>J</v>
      </c>
      <c r="J212" s="80" t="s">
        <v>1373</v>
      </c>
    </row>
    <row r="213" spans="1:10" ht="12.75" hidden="1" thickBot="1" x14ac:dyDescent="0.25">
      <c r="A213" s="49">
        <f t="shared" si="30"/>
        <v>210</v>
      </c>
      <c r="B213" s="48"/>
      <c r="C213" s="64"/>
      <c r="D213" s="51" t="s">
        <v>1374</v>
      </c>
      <c r="E213" s="48" t="s">
        <v>1555</v>
      </c>
      <c r="F213" s="80" t="str">
        <f t="shared" si="36"/>
        <v xml:space="preserve"> </v>
      </c>
      <c r="G213" s="82">
        <f t="shared" si="35"/>
        <v>0</v>
      </c>
      <c r="H213" s="80" t="str">
        <f t="shared" si="37"/>
        <v>W</v>
      </c>
      <c r="I213" s="80" t="str">
        <f t="shared" si="38"/>
        <v>J</v>
      </c>
      <c r="J213" s="80" t="s">
        <v>1373</v>
      </c>
    </row>
    <row r="214" spans="1:10" ht="12.75" hidden="1" thickBot="1" x14ac:dyDescent="0.25">
      <c r="A214" s="49">
        <f t="shared" si="30"/>
        <v>211</v>
      </c>
      <c r="B214" s="48"/>
      <c r="C214" s="64"/>
      <c r="D214" s="51" t="s">
        <v>1374</v>
      </c>
      <c r="E214" s="48" t="s">
        <v>1556</v>
      </c>
      <c r="F214" s="80" t="str">
        <f t="shared" si="36"/>
        <v xml:space="preserve"> </v>
      </c>
      <c r="G214" s="82">
        <f t="shared" si="35"/>
        <v>0</v>
      </c>
      <c r="H214" s="80" t="str">
        <f t="shared" si="37"/>
        <v>W</v>
      </c>
      <c r="I214" s="80" t="str">
        <f t="shared" si="38"/>
        <v>J</v>
      </c>
      <c r="J214" s="80" t="s">
        <v>1373</v>
      </c>
    </row>
    <row r="215" spans="1:10" ht="12.75" hidden="1" thickBot="1" x14ac:dyDescent="0.25">
      <c r="A215" s="49">
        <f t="shared" si="30"/>
        <v>212</v>
      </c>
      <c r="B215" s="48"/>
      <c r="C215" s="64"/>
      <c r="D215" s="51" t="s">
        <v>1374</v>
      </c>
      <c r="E215" s="48" t="s">
        <v>1557</v>
      </c>
      <c r="F215" s="80" t="str">
        <f t="shared" si="36"/>
        <v xml:space="preserve"> </v>
      </c>
      <c r="G215" s="82">
        <f t="shared" si="35"/>
        <v>0</v>
      </c>
      <c r="H215" s="80" t="str">
        <f t="shared" si="37"/>
        <v>W</v>
      </c>
      <c r="I215" s="80" t="str">
        <f t="shared" si="38"/>
        <v>J</v>
      </c>
      <c r="J215" s="80" t="s">
        <v>1373</v>
      </c>
    </row>
    <row r="216" spans="1:10" ht="12.75" hidden="1" thickBot="1" x14ac:dyDescent="0.25">
      <c r="A216" s="49">
        <f t="shared" si="30"/>
        <v>213</v>
      </c>
      <c r="B216" s="48"/>
      <c r="C216" s="64"/>
      <c r="D216" s="51" t="s">
        <v>1374</v>
      </c>
      <c r="E216" s="48" t="s">
        <v>1558</v>
      </c>
      <c r="F216" s="80" t="str">
        <f t="shared" si="36"/>
        <v xml:space="preserve"> </v>
      </c>
      <c r="G216" s="82">
        <f t="shared" ref="G216:G251" si="39">$F$184</f>
        <v>0</v>
      </c>
      <c r="H216" s="80" t="str">
        <f t="shared" si="37"/>
        <v>W</v>
      </c>
      <c r="I216" s="80" t="str">
        <f t="shared" si="38"/>
        <v>J</v>
      </c>
      <c r="J216" s="80" t="s">
        <v>1373</v>
      </c>
    </row>
    <row r="217" spans="1:10" ht="12.75" hidden="1" thickBot="1" x14ac:dyDescent="0.25">
      <c r="A217" s="49">
        <f t="shared" si="30"/>
        <v>214</v>
      </c>
      <c r="B217" s="48"/>
      <c r="C217" s="64"/>
      <c r="D217" s="51" t="s">
        <v>1374</v>
      </c>
      <c r="E217" s="48" t="s">
        <v>1559</v>
      </c>
      <c r="F217" s="80" t="str">
        <f t="shared" ref="F217:F251" si="40">IF($B217=""," ",$H$184)</f>
        <v xml:space="preserve"> </v>
      </c>
      <c r="G217" s="82">
        <f t="shared" si="39"/>
        <v>0</v>
      </c>
      <c r="H217" s="80" t="str">
        <f t="shared" ref="H217:H251" si="41">$H$184</f>
        <v>W</v>
      </c>
      <c r="I217" s="80" t="str">
        <f t="shared" ref="I217:I251" si="42">$I$184</f>
        <v>J</v>
      </c>
      <c r="J217" s="80" t="s">
        <v>1373</v>
      </c>
    </row>
    <row r="218" spans="1:10" ht="12.75" hidden="1" thickBot="1" x14ac:dyDescent="0.25">
      <c r="A218" s="49">
        <f t="shared" si="30"/>
        <v>215</v>
      </c>
      <c r="B218" s="48"/>
      <c r="C218" s="64"/>
      <c r="D218" s="51" t="s">
        <v>1374</v>
      </c>
      <c r="E218" s="48" t="s">
        <v>1560</v>
      </c>
      <c r="F218" s="80" t="str">
        <f t="shared" si="40"/>
        <v xml:space="preserve"> </v>
      </c>
      <c r="G218" s="82">
        <f t="shared" si="39"/>
        <v>0</v>
      </c>
      <c r="H218" s="80" t="str">
        <f t="shared" si="41"/>
        <v>W</v>
      </c>
      <c r="I218" s="80" t="str">
        <f t="shared" si="42"/>
        <v>J</v>
      </c>
      <c r="J218" s="80" t="s">
        <v>1373</v>
      </c>
    </row>
    <row r="219" spans="1:10" ht="12.75" hidden="1" thickBot="1" x14ac:dyDescent="0.25">
      <c r="A219" s="49">
        <f t="shared" si="30"/>
        <v>216</v>
      </c>
      <c r="B219" s="48"/>
      <c r="C219" s="64"/>
      <c r="D219" s="51" t="s">
        <v>1374</v>
      </c>
      <c r="E219" s="48" t="s">
        <v>1561</v>
      </c>
      <c r="F219" s="80" t="str">
        <f t="shared" si="40"/>
        <v xml:space="preserve"> </v>
      </c>
      <c r="G219" s="82">
        <f t="shared" si="39"/>
        <v>0</v>
      </c>
      <c r="H219" s="80" t="str">
        <f t="shared" si="41"/>
        <v>W</v>
      </c>
      <c r="I219" s="80" t="str">
        <f t="shared" si="42"/>
        <v>J</v>
      </c>
      <c r="J219" s="80" t="s">
        <v>1373</v>
      </c>
    </row>
    <row r="220" spans="1:10" ht="12.75" hidden="1" thickBot="1" x14ac:dyDescent="0.25">
      <c r="A220" s="49">
        <f t="shared" si="30"/>
        <v>217</v>
      </c>
      <c r="B220" s="48"/>
      <c r="C220" s="64"/>
      <c r="D220" s="51" t="s">
        <v>1374</v>
      </c>
      <c r="E220" s="48" t="s">
        <v>1562</v>
      </c>
      <c r="F220" s="80" t="str">
        <f t="shared" si="40"/>
        <v xml:space="preserve"> </v>
      </c>
      <c r="G220" s="82">
        <f t="shared" si="39"/>
        <v>0</v>
      </c>
      <c r="H220" s="80" t="str">
        <f t="shared" si="41"/>
        <v>W</v>
      </c>
      <c r="I220" s="80" t="str">
        <f t="shared" si="42"/>
        <v>J</v>
      </c>
      <c r="J220" s="80" t="s">
        <v>1373</v>
      </c>
    </row>
    <row r="221" spans="1:10" ht="12.75" hidden="1" thickBot="1" x14ac:dyDescent="0.25">
      <c r="A221" s="49">
        <f t="shared" si="30"/>
        <v>218</v>
      </c>
      <c r="B221" s="48"/>
      <c r="C221" s="64"/>
      <c r="D221" s="51" t="s">
        <v>1374</v>
      </c>
      <c r="E221" s="48" t="s">
        <v>1563</v>
      </c>
      <c r="F221" s="80" t="str">
        <f t="shared" si="40"/>
        <v xml:space="preserve"> </v>
      </c>
      <c r="G221" s="82">
        <f t="shared" si="39"/>
        <v>0</v>
      </c>
      <c r="H221" s="80" t="str">
        <f t="shared" si="41"/>
        <v>W</v>
      </c>
      <c r="I221" s="80" t="str">
        <f t="shared" si="42"/>
        <v>J</v>
      </c>
      <c r="J221" s="80" t="s">
        <v>1373</v>
      </c>
    </row>
    <row r="222" spans="1:10" ht="12.75" hidden="1" thickBot="1" x14ac:dyDescent="0.25">
      <c r="A222" s="49">
        <f t="shared" si="30"/>
        <v>219</v>
      </c>
      <c r="B222" s="48"/>
      <c r="C222" s="64"/>
      <c r="D222" s="51" t="s">
        <v>1374</v>
      </c>
      <c r="E222" s="48" t="s">
        <v>1564</v>
      </c>
      <c r="F222" s="80" t="str">
        <f t="shared" si="40"/>
        <v xml:space="preserve"> </v>
      </c>
      <c r="G222" s="82">
        <f t="shared" si="39"/>
        <v>0</v>
      </c>
      <c r="H222" s="80" t="str">
        <f t="shared" si="41"/>
        <v>W</v>
      </c>
      <c r="I222" s="80" t="str">
        <f t="shared" si="42"/>
        <v>J</v>
      </c>
      <c r="J222" s="80" t="s">
        <v>1373</v>
      </c>
    </row>
    <row r="223" spans="1:10" ht="12.75" hidden="1" thickBot="1" x14ac:dyDescent="0.25">
      <c r="A223" s="49">
        <f t="shared" si="30"/>
        <v>220</v>
      </c>
      <c r="B223" s="48"/>
      <c r="C223" s="64"/>
      <c r="D223" s="51" t="s">
        <v>1374</v>
      </c>
      <c r="E223" s="48" t="s">
        <v>1565</v>
      </c>
      <c r="F223" s="80" t="str">
        <f t="shared" si="40"/>
        <v xml:space="preserve"> </v>
      </c>
      <c r="G223" s="82">
        <f t="shared" si="39"/>
        <v>0</v>
      </c>
      <c r="H223" s="80" t="str">
        <f t="shared" si="41"/>
        <v>W</v>
      </c>
      <c r="I223" s="80" t="str">
        <f t="shared" si="42"/>
        <v>J</v>
      </c>
      <c r="J223" s="80" t="s">
        <v>1373</v>
      </c>
    </row>
    <row r="224" spans="1:10" ht="12.75" hidden="1" thickBot="1" x14ac:dyDescent="0.25">
      <c r="A224" s="49">
        <f t="shared" si="30"/>
        <v>221</v>
      </c>
      <c r="B224" s="48"/>
      <c r="C224" s="64"/>
      <c r="D224" s="51" t="s">
        <v>1374</v>
      </c>
      <c r="E224" s="48" t="s">
        <v>1566</v>
      </c>
      <c r="F224" s="80" t="str">
        <f t="shared" si="40"/>
        <v xml:space="preserve"> </v>
      </c>
      <c r="G224" s="82">
        <f t="shared" si="39"/>
        <v>0</v>
      </c>
      <c r="H224" s="80" t="str">
        <f t="shared" si="41"/>
        <v>W</v>
      </c>
      <c r="I224" s="80" t="str">
        <f t="shared" si="42"/>
        <v>J</v>
      </c>
      <c r="J224" s="80" t="s">
        <v>1373</v>
      </c>
    </row>
    <row r="225" spans="1:10" ht="12.75" hidden="1" thickBot="1" x14ac:dyDescent="0.25">
      <c r="A225" s="49">
        <f t="shared" ref="A225:A288" si="43">-3+ROW()</f>
        <v>222</v>
      </c>
      <c r="B225" s="48"/>
      <c r="C225" s="64"/>
      <c r="D225" s="51" t="s">
        <v>1374</v>
      </c>
      <c r="E225" s="48" t="s">
        <v>1567</v>
      </c>
      <c r="F225" s="80" t="str">
        <f t="shared" si="40"/>
        <v xml:space="preserve"> </v>
      </c>
      <c r="G225" s="82">
        <f t="shared" si="39"/>
        <v>0</v>
      </c>
      <c r="H225" s="80" t="str">
        <f t="shared" si="41"/>
        <v>W</v>
      </c>
      <c r="I225" s="80" t="str">
        <f t="shared" si="42"/>
        <v>J</v>
      </c>
      <c r="J225" s="80"/>
    </row>
    <row r="226" spans="1:10" ht="12.75" hidden="1" thickBot="1" x14ac:dyDescent="0.25">
      <c r="A226" s="49">
        <f t="shared" si="43"/>
        <v>223</v>
      </c>
      <c r="B226" s="48"/>
      <c r="C226" s="64"/>
      <c r="D226" s="51"/>
      <c r="E226" s="48"/>
      <c r="F226" s="80" t="str">
        <f t="shared" si="40"/>
        <v xml:space="preserve"> </v>
      </c>
      <c r="G226" s="82">
        <f t="shared" si="39"/>
        <v>0</v>
      </c>
      <c r="H226" s="80" t="str">
        <f t="shared" si="41"/>
        <v>W</v>
      </c>
      <c r="I226" s="80" t="str">
        <f t="shared" si="42"/>
        <v>J</v>
      </c>
      <c r="J226" s="80"/>
    </row>
    <row r="227" spans="1:10" ht="12.75" hidden="1" thickBot="1" x14ac:dyDescent="0.25">
      <c r="A227" s="49">
        <f t="shared" si="43"/>
        <v>224</v>
      </c>
      <c r="B227" s="48"/>
      <c r="C227" s="64"/>
      <c r="D227" s="51"/>
      <c r="E227" s="48" t="s">
        <v>1568</v>
      </c>
      <c r="F227" s="80" t="str">
        <f t="shared" si="40"/>
        <v xml:space="preserve"> </v>
      </c>
      <c r="G227" s="82">
        <f t="shared" si="39"/>
        <v>0</v>
      </c>
      <c r="H227" s="80" t="str">
        <f t="shared" si="41"/>
        <v>W</v>
      </c>
      <c r="I227" s="80" t="str">
        <f t="shared" si="42"/>
        <v>J</v>
      </c>
      <c r="J227" s="80"/>
    </row>
    <row r="228" spans="1:10" ht="12.75" hidden="1" thickBot="1" x14ac:dyDescent="0.25">
      <c r="A228" s="49">
        <f t="shared" si="43"/>
        <v>225</v>
      </c>
      <c r="B228" s="48"/>
      <c r="C228" s="64"/>
      <c r="D228" s="51" t="s">
        <v>1374</v>
      </c>
      <c r="E228" s="48" t="s">
        <v>1569</v>
      </c>
      <c r="F228" s="80" t="str">
        <f t="shared" si="40"/>
        <v xml:space="preserve"> </v>
      </c>
      <c r="G228" s="82">
        <f t="shared" si="39"/>
        <v>0</v>
      </c>
      <c r="H228" s="80" t="str">
        <f t="shared" si="41"/>
        <v>W</v>
      </c>
      <c r="I228" s="80" t="str">
        <f t="shared" si="42"/>
        <v>J</v>
      </c>
      <c r="J228" s="80"/>
    </row>
    <row r="229" spans="1:10" ht="12.75" hidden="1" thickBot="1" x14ac:dyDescent="0.25">
      <c r="A229" s="49">
        <f t="shared" si="43"/>
        <v>226</v>
      </c>
      <c r="B229" s="48"/>
      <c r="C229" s="64"/>
      <c r="D229" s="51" t="s">
        <v>1374</v>
      </c>
      <c r="E229" s="48" t="s">
        <v>1570</v>
      </c>
      <c r="F229" s="80" t="str">
        <f t="shared" si="40"/>
        <v xml:space="preserve"> </v>
      </c>
      <c r="G229" s="82">
        <f t="shared" si="39"/>
        <v>0</v>
      </c>
      <c r="H229" s="80" t="str">
        <f t="shared" si="41"/>
        <v>W</v>
      </c>
      <c r="I229" s="80" t="str">
        <f t="shared" si="42"/>
        <v>J</v>
      </c>
      <c r="J229" s="80"/>
    </row>
    <row r="230" spans="1:10" ht="12.75" hidden="1" thickBot="1" x14ac:dyDescent="0.25">
      <c r="A230" s="49">
        <f t="shared" si="43"/>
        <v>227</v>
      </c>
      <c r="B230" s="48"/>
      <c r="C230" s="64"/>
      <c r="D230" s="51" t="s">
        <v>1374</v>
      </c>
      <c r="E230" s="48" t="s">
        <v>1571</v>
      </c>
      <c r="F230" s="80" t="str">
        <f t="shared" si="40"/>
        <v xml:space="preserve"> </v>
      </c>
      <c r="G230" s="82">
        <f t="shared" si="39"/>
        <v>0</v>
      </c>
      <c r="H230" s="80" t="str">
        <f t="shared" si="41"/>
        <v>W</v>
      </c>
      <c r="I230" s="80" t="str">
        <f t="shared" si="42"/>
        <v>J</v>
      </c>
      <c r="J230" s="80"/>
    </row>
    <row r="231" spans="1:10" ht="12.75" hidden="1" thickBot="1" x14ac:dyDescent="0.25">
      <c r="A231" s="49">
        <f t="shared" si="43"/>
        <v>228</v>
      </c>
      <c r="B231" s="48"/>
      <c r="C231" s="64"/>
      <c r="D231" s="51"/>
      <c r="E231" s="48"/>
      <c r="F231" s="80" t="str">
        <f t="shared" si="40"/>
        <v xml:space="preserve"> </v>
      </c>
      <c r="G231" s="82">
        <f t="shared" si="39"/>
        <v>0</v>
      </c>
      <c r="H231" s="80" t="str">
        <f t="shared" si="41"/>
        <v>W</v>
      </c>
      <c r="I231" s="80" t="str">
        <f t="shared" si="42"/>
        <v>J</v>
      </c>
      <c r="J231" s="80" t="s">
        <v>1373</v>
      </c>
    </row>
    <row r="232" spans="1:10" ht="12.75" hidden="1" thickBot="1" x14ac:dyDescent="0.25">
      <c r="A232" s="49">
        <f t="shared" si="43"/>
        <v>229</v>
      </c>
      <c r="B232" s="48"/>
      <c r="C232" s="64"/>
      <c r="D232" s="51"/>
      <c r="E232" s="48" t="s">
        <v>1572</v>
      </c>
      <c r="F232" s="80" t="str">
        <f t="shared" si="40"/>
        <v xml:space="preserve"> </v>
      </c>
      <c r="G232" s="82">
        <f t="shared" si="39"/>
        <v>0</v>
      </c>
      <c r="H232" s="80" t="str">
        <f t="shared" si="41"/>
        <v>W</v>
      </c>
      <c r="I232" s="80" t="str">
        <f t="shared" si="42"/>
        <v>J</v>
      </c>
      <c r="J232" s="80" t="s">
        <v>1373</v>
      </c>
    </row>
    <row r="233" spans="1:10" ht="12.75" hidden="1" thickBot="1" x14ac:dyDescent="0.25">
      <c r="A233" s="49">
        <f t="shared" si="43"/>
        <v>230</v>
      </c>
      <c r="B233" s="48"/>
      <c r="C233" s="64"/>
      <c r="D233" s="51" t="s">
        <v>1374</v>
      </c>
      <c r="E233" s="48" t="s">
        <v>1573</v>
      </c>
      <c r="F233" s="80" t="str">
        <f t="shared" si="40"/>
        <v xml:space="preserve"> </v>
      </c>
      <c r="G233" s="82">
        <f t="shared" si="39"/>
        <v>0</v>
      </c>
      <c r="H233" s="80" t="str">
        <f t="shared" si="41"/>
        <v>W</v>
      </c>
      <c r="I233" s="80" t="str">
        <f t="shared" si="42"/>
        <v>J</v>
      </c>
      <c r="J233" s="80"/>
    </row>
    <row r="234" spans="1:10" ht="12.75" hidden="1" thickBot="1" x14ac:dyDescent="0.25">
      <c r="A234" s="49">
        <f t="shared" si="43"/>
        <v>231</v>
      </c>
      <c r="B234" s="48"/>
      <c r="C234" s="64"/>
      <c r="D234" s="51"/>
      <c r="E234" s="48"/>
      <c r="F234" s="80" t="str">
        <f t="shared" si="40"/>
        <v xml:space="preserve"> </v>
      </c>
      <c r="G234" s="82">
        <f t="shared" si="39"/>
        <v>0</v>
      </c>
      <c r="H234" s="80" t="str">
        <f t="shared" si="41"/>
        <v>W</v>
      </c>
      <c r="I234" s="80" t="str">
        <f t="shared" si="42"/>
        <v>J</v>
      </c>
      <c r="J234" s="80" t="s">
        <v>1373</v>
      </c>
    </row>
    <row r="235" spans="1:10" ht="12.75" hidden="1" thickBot="1" x14ac:dyDescent="0.25">
      <c r="A235" s="49">
        <f t="shared" si="43"/>
        <v>232</v>
      </c>
      <c r="B235" s="48"/>
      <c r="C235" s="64"/>
      <c r="D235" s="51" t="s">
        <v>1374</v>
      </c>
      <c r="E235" s="48" t="s">
        <v>1518</v>
      </c>
      <c r="F235" s="80" t="str">
        <f t="shared" si="40"/>
        <v xml:space="preserve"> </v>
      </c>
      <c r="G235" s="82">
        <f t="shared" si="39"/>
        <v>0</v>
      </c>
      <c r="H235" s="80" t="str">
        <f t="shared" si="41"/>
        <v>W</v>
      </c>
      <c r="I235" s="80" t="str">
        <f t="shared" si="42"/>
        <v>J</v>
      </c>
      <c r="J235" s="80"/>
    </row>
    <row r="236" spans="1:10" ht="12.75" hidden="1" thickBot="1" x14ac:dyDescent="0.25">
      <c r="A236" s="49">
        <f t="shared" si="43"/>
        <v>233</v>
      </c>
      <c r="B236" s="48"/>
      <c r="C236" s="64"/>
      <c r="D236" s="51"/>
      <c r="E236" s="48"/>
      <c r="F236" s="80" t="str">
        <f t="shared" si="40"/>
        <v xml:space="preserve"> </v>
      </c>
      <c r="G236" s="82">
        <f t="shared" si="39"/>
        <v>0</v>
      </c>
      <c r="H236" s="80" t="str">
        <f t="shared" si="41"/>
        <v>W</v>
      </c>
      <c r="I236" s="80" t="str">
        <f t="shared" si="42"/>
        <v>J</v>
      </c>
      <c r="J236" s="80"/>
    </row>
    <row r="237" spans="1:10" ht="23.25" hidden="1" thickBot="1" x14ac:dyDescent="0.25">
      <c r="A237" s="49">
        <f t="shared" si="43"/>
        <v>234</v>
      </c>
      <c r="B237" s="48"/>
      <c r="C237" s="64"/>
      <c r="D237" s="51"/>
      <c r="E237" s="48" t="s">
        <v>1574</v>
      </c>
      <c r="F237" s="80" t="str">
        <f t="shared" si="40"/>
        <v xml:space="preserve"> </v>
      </c>
      <c r="G237" s="82">
        <f t="shared" si="39"/>
        <v>0</v>
      </c>
      <c r="H237" s="80" t="str">
        <f t="shared" si="41"/>
        <v>W</v>
      </c>
      <c r="I237" s="80" t="str">
        <f t="shared" si="42"/>
        <v>J</v>
      </c>
      <c r="J237" s="80" t="s">
        <v>1373</v>
      </c>
    </row>
    <row r="238" spans="1:10" ht="12.75" hidden="1" thickBot="1" x14ac:dyDescent="0.25">
      <c r="A238" s="49">
        <f t="shared" si="43"/>
        <v>235</v>
      </c>
      <c r="B238" s="48"/>
      <c r="C238" s="64"/>
      <c r="D238" s="51" t="s">
        <v>1374</v>
      </c>
      <c r="E238" s="48" t="s">
        <v>1575</v>
      </c>
      <c r="F238" s="80" t="str">
        <f t="shared" si="40"/>
        <v xml:space="preserve"> </v>
      </c>
      <c r="G238" s="82">
        <f t="shared" si="39"/>
        <v>0</v>
      </c>
      <c r="H238" s="80" t="str">
        <f t="shared" si="41"/>
        <v>W</v>
      </c>
      <c r="I238" s="80" t="str">
        <f t="shared" si="42"/>
        <v>J</v>
      </c>
      <c r="J238" s="80" t="s">
        <v>1373</v>
      </c>
    </row>
    <row r="239" spans="1:10" ht="12.75" hidden="1" thickBot="1" x14ac:dyDescent="0.25">
      <c r="A239" s="49">
        <f t="shared" si="43"/>
        <v>236</v>
      </c>
      <c r="B239" s="48"/>
      <c r="C239" s="64"/>
      <c r="D239" s="51" t="s">
        <v>1374</v>
      </c>
      <c r="E239" s="48" t="s">
        <v>1576</v>
      </c>
      <c r="F239" s="80" t="str">
        <f t="shared" si="40"/>
        <v xml:space="preserve"> </v>
      </c>
      <c r="G239" s="82">
        <f t="shared" si="39"/>
        <v>0</v>
      </c>
      <c r="H239" s="80" t="str">
        <f t="shared" si="41"/>
        <v>W</v>
      </c>
      <c r="I239" s="80" t="str">
        <f t="shared" si="42"/>
        <v>J</v>
      </c>
      <c r="J239" s="80" t="s">
        <v>1373</v>
      </c>
    </row>
    <row r="240" spans="1:10" ht="12.75" hidden="1" thickBot="1" x14ac:dyDescent="0.25">
      <c r="A240" s="49">
        <f t="shared" si="43"/>
        <v>237</v>
      </c>
      <c r="B240" s="48"/>
      <c r="C240" s="64"/>
      <c r="D240" s="51" t="s">
        <v>1374</v>
      </c>
      <c r="E240" s="48" t="s">
        <v>1577</v>
      </c>
      <c r="F240" s="80" t="str">
        <f t="shared" si="40"/>
        <v xml:space="preserve"> </v>
      </c>
      <c r="G240" s="82">
        <f t="shared" si="39"/>
        <v>0</v>
      </c>
      <c r="H240" s="80" t="str">
        <f t="shared" si="41"/>
        <v>W</v>
      </c>
      <c r="I240" s="80" t="str">
        <f t="shared" si="42"/>
        <v>J</v>
      </c>
      <c r="J240" s="80" t="s">
        <v>1373</v>
      </c>
    </row>
    <row r="241" spans="1:10" ht="12.75" hidden="1" thickBot="1" x14ac:dyDescent="0.25">
      <c r="A241" s="49">
        <f t="shared" si="43"/>
        <v>238</v>
      </c>
      <c r="B241" s="48"/>
      <c r="C241" s="64"/>
      <c r="D241" s="51" t="s">
        <v>1374</v>
      </c>
      <c r="E241" s="48" t="s">
        <v>1578</v>
      </c>
      <c r="F241" s="80" t="str">
        <f t="shared" si="40"/>
        <v xml:space="preserve"> </v>
      </c>
      <c r="G241" s="82">
        <f t="shared" si="39"/>
        <v>0</v>
      </c>
      <c r="H241" s="80" t="str">
        <f t="shared" si="41"/>
        <v>W</v>
      </c>
      <c r="I241" s="80" t="str">
        <f t="shared" si="42"/>
        <v>J</v>
      </c>
      <c r="J241" s="80" t="s">
        <v>1373</v>
      </c>
    </row>
    <row r="242" spans="1:10" ht="12.75" hidden="1" thickBot="1" x14ac:dyDescent="0.25">
      <c r="A242" s="49">
        <f t="shared" si="43"/>
        <v>239</v>
      </c>
      <c r="B242" s="48"/>
      <c r="C242" s="64"/>
      <c r="D242" s="51" t="s">
        <v>1374</v>
      </c>
      <c r="E242" s="48" t="s">
        <v>1579</v>
      </c>
      <c r="F242" s="80" t="str">
        <f t="shared" si="40"/>
        <v xml:space="preserve"> </v>
      </c>
      <c r="G242" s="82">
        <f t="shared" si="39"/>
        <v>0</v>
      </c>
      <c r="H242" s="80" t="str">
        <f t="shared" si="41"/>
        <v>W</v>
      </c>
      <c r="I242" s="80" t="str">
        <f t="shared" si="42"/>
        <v>J</v>
      </c>
      <c r="J242" s="80" t="s">
        <v>1373</v>
      </c>
    </row>
    <row r="243" spans="1:10" ht="12.75" hidden="1" thickBot="1" x14ac:dyDescent="0.25">
      <c r="A243" s="49">
        <f t="shared" si="43"/>
        <v>240</v>
      </c>
      <c r="B243" s="48"/>
      <c r="C243" s="64"/>
      <c r="D243" s="51" t="s">
        <v>1374</v>
      </c>
      <c r="E243" s="48" t="s">
        <v>1580</v>
      </c>
      <c r="F243" s="80" t="str">
        <f t="shared" si="40"/>
        <v xml:space="preserve"> </v>
      </c>
      <c r="G243" s="82">
        <f t="shared" si="39"/>
        <v>0</v>
      </c>
      <c r="H243" s="80" t="str">
        <f t="shared" si="41"/>
        <v>W</v>
      </c>
      <c r="I243" s="80" t="str">
        <f t="shared" si="42"/>
        <v>J</v>
      </c>
      <c r="J243" s="80" t="s">
        <v>1373</v>
      </c>
    </row>
    <row r="244" spans="1:10" ht="12.75" hidden="1" thickBot="1" x14ac:dyDescent="0.25">
      <c r="A244" s="49">
        <f t="shared" si="43"/>
        <v>241</v>
      </c>
      <c r="B244" s="48"/>
      <c r="C244" s="64"/>
      <c r="D244" s="51" t="s">
        <v>1374</v>
      </c>
      <c r="E244" s="48" t="s">
        <v>1581</v>
      </c>
      <c r="F244" s="80" t="str">
        <f t="shared" si="40"/>
        <v xml:space="preserve"> </v>
      </c>
      <c r="G244" s="82">
        <f t="shared" si="39"/>
        <v>0</v>
      </c>
      <c r="H244" s="80" t="str">
        <f t="shared" si="41"/>
        <v>W</v>
      </c>
      <c r="I244" s="80" t="str">
        <f t="shared" si="42"/>
        <v>J</v>
      </c>
      <c r="J244" s="80" t="s">
        <v>1373</v>
      </c>
    </row>
    <row r="245" spans="1:10" ht="12.75" hidden="1" thickBot="1" x14ac:dyDescent="0.25">
      <c r="A245" s="49">
        <f t="shared" si="43"/>
        <v>242</v>
      </c>
      <c r="B245" s="48"/>
      <c r="C245" s="64"/>
      <c r="D245" s="51" t="s">
        <v>1374</v>
      </c>
      <c r="E245" s="48" t="s">
        <v>1582</v>
      </c>
      <c r="F245" s="80" t="str">
        <f t="shared" si="40"/>
        <v xml:space="preserve"> </v>
      </c>
      <c r="G245" s="82">
        <f t="shared" si="39"/>
        <v>0</v>
      </c>
      <c r="H245" s="80" t="str">
        <f t="shared" si="41"/>
        <v>W</v>
      </c>
      <c r="I245" s="80" t="str">
        <f t="shared" si="42"/>
        <v>J</v>
      </c>
      <c r="J245" s="80" t="s">
        <v>1373</v>
      </c>
    </row>
    <row r="246" spans="1:10" ht="12.75" hidden="1" thickBot="1" x14ac:dyDescent="0.25">
      <c r="A246" s="49">
        <f t="shared" si="43"/>
        <v>243</v>
      </c>
      <c r="B246" s="48"/>
      <c r="C246" s="64"/>
      <c r="D246" s="51" t="s">
        <v>1374</v>
      </c>
      <c r="E246" s="48" t="s">
        <v>1583</v>
      </c>
      <c r="F246" s="80" t="str">
        <f t="shared" si="40"/>
        <v xml:space="preserve"> </v>
      </c>
      <c r="G246" s="82">
        <f t="shared" si="39"/>
        <v>0</v>
      </c>
      <c r="H246" s="80" t="str">
        <f t="shared" si="41"/>
        <v>W</v>
      </c>
      <c r="I246" s="80" t="str">
        <f t="shared" si="42"/>
        <v>J</v>
      </c>
      <c r="J246" s="80"/>
    </row>
    <row r="247" spans="1:10" ht="12.75" hidden="1" thickBot="1" x14ac:dyDescent="0.25">
      <c r="A247" s="49">
        <f t="shared" si="43"/>
        <v>244</v>
      </c>
      <c r="B247" s="48"/>
      <c r="C247" s="64"/>
      <c r="D247" s="51"/>
      <c r="E247" s="48"/>
      <c r="F247" s="80" t="str">
        <f t="shared" si="40"/>
        <v xml:space="preserve"> </v>
      </c>
      <c r="G247" s="82">
        <f t="shared" si="39"/>
        <v>0</v>
      </c>
      <c r="H247" s="80" t="str">
        <f t="shared" si="41"/>
        <v>W</v>
      </c>
      <c r="I247" s="80" t="str">
        <f t="shared" si="42"/>
        <v>J</v>
      </c>
      <c r="J247" s="80"/>
    </row>
    <row r="248" spans="1:10" ht="12.75" hidden="1" thickBot="1" x14ac:dyDescent="0.25">
      <c r="A248" s="49">
        <f t="shared" si="43"/>
        <v>245</v>
      </c>
      <c r="B248" s="48"/>
      <c r="C248" s="64"/>
      <c r="D248" s="51"/>
      <c r="E248" s="48" t="s">
        <v>1486</v>
      </c>
      <c r="F248" s="80" t="str">
        <f t="shared" si="40"/>
        <v xml:space="preserve"> </v>
      </c>
      <c r="G248" s="82">
        <f t="shared" si="39"/>
        <v>0</v>
      </c>
      <c r="H248" s="80" t="str">
        <f t="shared" si="41"/>
        <v>W</v>
      </c>
      <c r="I248" s="80" t="str">
        <f t="shared" si="42"/>
        <v>J</v>
      </c>
      <c r="J248" s="80" t="s">
        <v>1373</v>
      </c>
    </row>
    <row r="249" spans="1:10" ht="23.25" hidden="1" thickBot="1" x14ac:dyDescent="0.25">
      <c r="A249" s="49">
        <f t="shared" si="43"/>
        <v>246</v>
      </c>
      <c r="B249" s="48"/>
      <c r="C249" s="64"/>
      <c r="D249" s="51" t="s">
        <v>1374</v>
      </c>
      <c r="E249" s="48" t="s">
        <v>1584</v>
      </c>
      <c r="F249" s="80" t="str">
        <f t="shared" si="40"/>
        <v xml:space="preserve"> </v>
      </c>
      <c r="G249" s="82">
        <f t="shared" si="39"/>
        <v>0</v>
      </c>
      <c r="H249" s="80" t="str">
        <f t="shared" si="41"/>
        <v>W</v>
      </c>
      <c r="I249" s="80" t="str">
        <f t="shared" si="42"/>
        <v>J</v>
      </c>
      <c r="J249" s="80" t="s">
        <v>1373</v>
      </c>
    </row>
    <row r="250" spans="1:10" ht="23.25" hidden="1" thickBot="1" x14ac:dyDescent="0.25">
      <c r="A250" s="49">
        <f t="shared" si="43"/>
        <v>247</v>
      </c>
      <c r="B250" s="48"/>
      <c r="C250" s="65"/>
      <c r="D250" s="51" t="s">
        <v>1374</v>
      </c>
      <c r="E250" s="48" t="s">
        <v>1585</v>
      </c>
      <c r="F250" s="80" t="str">
        <f t="shared" si="40"/>
        <v xml:space="preserve"> </v>
      </c>
      <c r="G250" s="82">
        <f t="shared" si="39"/>
        <v>0</v>
      </c>
      <c r="H250" s="80" t="str">
        <f t="shared" si="41"/>
        <v>W</v>
      </c>
      <c r="I250" s="80" t="str">
        <f t="shared" si="42"/>
        <v>J</v>
      </c>
      <c r="J250" s="80"/>
    </row>
    <row r="251" spans="1:10" ht="12.75" hidden="1" thickBot="1" x14ac:dyDescent="0.25">
      <c r="A251" s="49">
        <f t="shared" si="43"/>
        <v>248</v>
      </c>
      <c r="B251" s="48"/>
      <c r="C251" s="51"/>
      <c r="D251" s="51"/>
      <c r="E251" s="48"/>
      <c r="F251" s="80" t="str">
        <f t="shared" si="40"/>
        <v xml:space="preserve"> </v>
      </c>
      <c r="G251" s="83">
        <f t="shared" si="39"/>
        <v>0</v>
      </c>
      <c r="H251" s="80" t="str">
        <f t="shared" si="41"/>
        <v>W</v>
      </c>
      <c r="I251" s="80" t="str">
        <f t="shared" si="42"/>
        <v>J</v>
      </c>
      <c r="J251" s="80"/>
    </row>
    <row r="252" spans="1:10" ht="12.75" hidden="1" thickBot="1" x14ac:dyDescent="0.25">
      <c r="A252" s="49">
        <f t="shared" si="43"/>
        <v>249</v>
      </c>
      <c r="B252" s="48" t="s">
        <v>1181</v>
      </c>
      <c r="C252" s="63">
        <v>1</v>
      </c>
      <c r="E252" s="44" t="s">
        <v>1586</v>
      </c>
      <c r="F252" s="80">
        <f>SUMIF(OpnameTabel[PPO1], B252,OpnameTabel[OpInventarislijst])+SUMIF(OpnameTabel[PPO2], B252,OpnameTabel[OpInventarislijst])+SUMIF(OpnameTabel[PPO3], B252,OpnameTabel[OpInventarislijst])+SUMIF(OpnameTabel[PPO4], B252,OpnameTabel[OpInventarislijst])</f>
        <v>0</v>
      </c>
      <c r="G252" s="82">
        <f>$F$252</f>
        <v>0</v>
      </c>
      <c r="H252" s="80" t="s">
        <v>1409</v>
      </c>
      <c r="I252" s="80" t="s">
        <v>1373</v>
      </c>
      <c r="J252" s="80"/>
    </row>
    <row r="253" spans="1:10" ht="12.75" hidden="1" thickBot="1" x14ac:dyDescent="0.25">
      <c r="A253" s="49">
        <f t="shared" si="43"/>
        <v>250</v>
      </c>
      <c r="B253" s="48"/>
      <c r="C253" s="65"/>
      <c r="D253" s="51" t="s">
        <v>1374</v>
      </c>
      <c r="E253" s="48" t="s">
        <v>1587</v>
      </c>
      <c r="F253" s="80" t="str">
        <f>IF($B253=""," ",$H$252)</f>
        <v xml:space="preserve"> </v>
      </c>
      <c r="G253" s="82">
        <f>$F$252</f>
        <v>0</v>
      </c>
      <c r="H253" s="80">
        <f>$J252</f>
        <v>0</v>
      </c>
      <c r="I253" s="80" t="str">
        <f>$I$252</f>
        <v>J</v>
      </c>
      <c r="J253" s="80"/>
    </row>
    <row r="254" spans="1:10" ht="12.75" hidden="1" thickBot="1" x14ac:dyDescent="0.25">
      <c r="A254" s="49">
        <f t="shared" si="43"/>
        <v>251</v>
      </c>
      <c r="B254" s="48"/>
      <c r="C254" s="66"/>
      <c r="D254" s="51"/>
      <c r="E254" s="48"/>
      <c r="F254" s="80" t="str">
        <f>IF($B254=""," ",$H$252)</f>
        <v xml:space="preserve"> </v>
      </c>
      <c r="G254" s="86">
        <f>$F$252</f>
        <v>0</v>
      </c>
      <c r="H254" s="80">
        <f>$J253</f>
        <v>0</v>
      </c>
      <c r="I254" s="80" t="str">
        <f>$I$252</f>
        <v>J</v>
      </c>
      <c r="J254" s="80"/>
    </row>
    <row r="255" spans="1:10" ht="12.75" hidden="1" thickBot="1" x14ac:dyDescent="0.25">
      <c r="A255" s="49">
        <f t="shared" si="43"/>
        <v>252</v>
      </c>
      <c r="B255" s="48" t="s">
        <v>1182</v>
      </c>
      <c r="C255" s="63">
        <v>2</v>
      </c>
      <c r="E255" s="44" t="s">
        <v>1586</v>
      </c>
      <c r="F255" s="80">
        <f>SUMIF(OpnameTabel[PPO1], B255,OpnameTabel[OpInventarislijst])+SUMIF(OpnameTabel[PPO2], B255,OpnameTabel[OpInventarislijst])+SUMIF(OpnameTabel[PPO3], B255,OpnameTabel[OpInventarislijst])+SUMIF(OpnameTabel[PPO4], B255,OpnameTabel[OpInventarislijst])</f>
        <v>0</v>
      </c>
      <c r="G255" s="85">
        <f>$F$255</f>
        <v>0</v>
      </c>
      <c r="H255" s="80" t="s">
        <v>1409</v>
      </c>
      <c r="I255" s="80" t="s">
        <v>1373</v>
      </c>
      <c r="J255" s="80"/>
    </row>
    <row r="256" spans="1:10" ht="12.75" hidden="1" thickBot="1" x14ac:dyDescent="0.25">
      <c r="A256" s="49">
        <f t="shared" si="43"/>
        <v>253</v>
      </c>
      <c r="B256" s="48"/>
      <c r="C256" s="65"/>
      <c r="D256" s="51" t="s">
        <v>1374</v>
      </c>
      <c r="E256" s="48" t="s">
        <v>1588</v>
      </c>
      <c r="F256" s="80" t="str">
        <f>IF($B256=""," ",$H$255)</f>
        <v xml:space="preserve"> </v>
      </c>
      <c r="G256" s="82">
        <f>$F$255</f>
        <v>0</v>
      </c>
      <c r="H256" s="80" t="str">
        <f>$H$255</f>
        <v>W</v>
      </c>
      <c r="I256" s="80" t="str">
        <f>$I$255</f>
        <v>J</v>
      </c>
      <c r="J256" s="80"/>
    </row>
    <row r="257" spans="1:10" ht="12.75" hidden="1" thickBot="1" x14ac:dyDescent="0.25">
      <c r="A257" s="49">
        <f t="shared" si="43"/>
        <v>254</v>
      </c>
      <c r="B257" s="48"/>
      <c r="C257" s="66"/>
      <c r="D257" s="51"/>
      <c r="E257" s="48"/>
      <c r="F257" s="80" t="str">
        <f>IF($B257=""," ",$H$255)</f>
        <v xml:space="preserve"> </v>
      </c>
      <c r="G257" s="86">
        <f>$F$255</f>
        <v>0</v>
      </c>
      <c r="H257" s="80" t="str">
        <f>$H$255</f>
        <v>W</v>
      </c>
      <c r="I257" s="80" t="str">
        <f>$I$255</f>
        <v>J</v>
      </c>
      <c r="J257" s="80"/>
    </row>
    <row r="258" spans="1:10" ht="12.75" hidden="1" thickBot="1" x14ac:dyDescent="0.25">
      <c r="A258" s="49">
        <f t="shared" si="43"/>
        <v>255</v>
      </c>
      <c r="B258" s="48" t="s">
        <v>1183</v>
      </c>
      <c r="C258" s="63">
        <v>12</v>
      </c>
      <c r="E258" s="44" t="s">
        <v>1586</v>
      </c>
      <c r="F258" s="80">
        <f>SUMIF(OpnameTabel[PPO1], B258,OpnameTabel[OpInventarislijst])+SUMIF(OpnameTabel[PPO2], B258,OpnameTabel[OpInventarislijst])+SUMIF(OpnameTabel[PPO3], B258,OpnameTabel[OpInventarislijst])+SUMIF(OpnameTabel[PPO4], B258,OpnameTabel[OpInventarislijst])</f>
        <v>0</v>
      </c>
      <c r="G258" s="85">
        <f>$F$258</f>
        <v>0</v>
      </c>
      <c r="H258" s="80" t="s">
        <v>1409</v>
      </c>
      <c r="I258" s="80" t="s">
        <v>1373</v>
      </c>
      <c r="J258" s="80"/>
    </row>
    <row r="259" spans="1:10" ht="12.75" hidden="1" thickBot="1" x14ac:dyDescent="0.25">
      <c r="A259" s="49">
        <f t="shared" si="43"/>
        <v>256</v>
      </c>
      <c r="B259" s="48"/>
      <c r="C259" s="65"/>
      <c r="D259" s="51" t="s">
        <v>1374</v>
      </c>
      <c r="E259" s="48" t="s">
        <v>1589</v>
      </c>
      <c r="F259" s="80" t="str">
        <f>IF($B259=""," ",$H$258)</f>
        <v xml:space="preserve"> </v>
      </c>
      <c r="G259" s="82">
        <f>$F$258</f>
        <v>0</v>
      </c>
      <c r="H259" s="80" t="str">
        <f>$H$258</f>
        <v>W</v>
      </c>
      <c r="I259" s="80" t="str">
        <f>$I$258</f>
        <v>J</v>
      </c>
      <c r="J259" s="80"/>
    </row>
    <row r="260" spans="1:10" ht="12.75" hidden="1" thickBot="1" x14ac:dyDescent="0.25">
      <c r="A260" s="49">
        <f t="shared" si="43"/>
        <v>257</v>
      </c>
      <c r="B260" s="48"/>
      <c r="C260" s="51"/>
      <c r="D260" s="51"/>
      <c r="E260" s="48"/>
      <c r="F260" s="80" t="str">
        <f>IF($B260=""," ",$H$258)</f>
        <v xml:space="preserve"> </v>
      </c>
      <c r="G260" s="86">
        <f>$F$258</f>
        <v>0</v>
      </c>
      <c r="H260" s="80" t="str">
        <f>$H$258</f>
        <v>W</v>
      </c>
      <c r="I260" s="80" t="str">
        <f>$I$258</f>
        <v>J</v>
      </c>
      <c r="J260" s="80"/>
    </row>
    <row r="261" spans="1:10" ht="12.75" hidden="1" thickBot="1" x14ac:dyDescent="0.25">
      <c r="A261" s="49">
        <f t="shared" si="43"/>
        <v>258</v>
      </c>
      <c r="B261" s="48" t="s">
        <v>1184</v>
      </c>
      <c r="C261" s="63">
        <v>1</v>
      </c>
      <c r="E261" s="44" t="s">
        <v>1586</v>
      </c>
      <c r="F261" s="80">
        <f>SUMIF(OpnameTabel[PPO1], B261,OpnameTabel[OpInventarislijst])+SUMIF(OpnameTabel[PPO2], B261,OpnameTabel[OpInventarislijst])+SUMIF(OpnameTabel[PPO3], B261,OpnameTabel[OpInventarislijst])+SUMIF(OpnameTabel[PPO4], B261,OpnameTabel[OpInventarislijst])</f>
        <v>0</v>
      </c>
      <c r="G261" s="85">
        <f t="shared" ref="G261:G285" si="44">$F$261</f>
        <v>0</v>
      </c>
      <c r="H261" s="80" t="s">
        <v>1409</v>
      </c>
      <c r="I261" s="80" t="s">
        <v>1373</v>
      </c>
      <c r="J261" s="80"/>
    </row>
    <row r="262" spans="1:10" ht="12.75" hidden="1" thickBot="1" x14ac:dyDescent="0.25">
      <c r="A262" s="49">
        <f t="shared" si="43"/>
        <v>259</v>
      </c>
      <c r="B262" s="48"/>
      <c r="C262" s="64"/>
      <c r="D262" s="51"/>
      <c r="E262" s="48" t="s">
        <v>1590</v>
      </c>
      <c r="F262" s="80" t="str">
        <f t="shared" ref="F262:F285" si="45">IF($B262=""," ",$H$261)</f>
        <v xml:space="preserve"> </v>
      </c>
      <c r="G262" s="82">
        <f t="shared" si="44"/>
        <v>0</v>
      </c>
      <c r="H262" s="80" t="str">
        <f t="shared" ref="H262:H285" si="46">$H$261</f>
        <v>W</v>
      </c>
      <c r="I262" s="80" t="str">
        <f t="shared" ref="I262:I285" si="47">$I$261</f>
        <v>J</v>
      </c>
      <c r="J262" s="80" t="s">
        <v>1373</v>
      </c>
    </row>
    <row r="263" spans="1:10" ht="12.75" hidden="1" thickBot="1" x14ac:dyDescent="0.25">
      <c r="A263" s="49">
        <f t="shared" si="43"/>
        <v>260</v>
      </c>
      <c r="B263" s="48"/>
      <c r="C263" s="64"/>
      <c r="D263" s="51"/>
      <c r="E263" s="48" t="s">
        <v>1591</v>
      </c>
      <c r="F263" s="80" t="str">
        <f t="shared" si="45"/>
        <v xml:space="preserve"> </v>
      </c>
      <c r="G263" s="82">
        <f t="shared" si="44"/>
        <v>0</v>
      </c>
      <c r="H263" s="80" t="str">
        <f t="shared" si="46"/>
        <v>W</v>
      </c>
      <c r="I263" s="80" t="str">
        <f t="shared" si="47"/>
        <v>J</v>
      </c>
      <c r="J263" s="80" t="s">
        <v>1373</v>
      </c>
    </row>
    <row r="264" spans="1:10" ht="12.75" hidden="1" thickBot="1" x14ac:dyDescent="0.25">
      <c r="A264" s="49">
        <f t="shared" si="43"/>
        <v>261</v>
      </c>
      <c r="B264" s="48"/>
      <c r="C264" s="64"/>
      <c r="D264" s="51"/>
      <c r="E264" s="48" t="s">
        <v>1592</v>
      </c>
      <c r="F264" s="80" t="str">
        <f t="shared" si="45"/>
        <v xml:space="preserve"> </v>
      </c>
      <c r="G264" s="82">
        <f t="shared" si="44"/>
        <v>0</v>
      </c>
      <c r="H264" s="80" t="str">
        <f t="shared" si="46"/>
        <v>W</v>
      </c>
      <c r="I264" s="80" t="str">
        <f t="shared" si="47"/>
        <v>J</v>
      </c>
      <c r="J264" s="80" t="s">
        <v>1373</v>
      </c>
    </row>
    <row r="265" spans="1:10" ht="12.75" hidden="1" thickBot="1" x14ac:dyDescent="0.25">
      <c r="A265" s="49">
        <f t="shared" si="43"/>
        <v>262</v>
      </c>
      <c r="B265" s="48"/>
      <c r="C265" s="64"/>
      <c r="D265" s="51"/>
      <c r="E265" s="48"/>
      <c r="F265" s="80" t="str">
        <f t="shared" si="45"/>
        <v xml:space="preserve"> </v>
      </c>
      <c r="G265" s="82">
        <f t="shared" si="44"/>
        <v>0</v>
      </c>
      <c r="H265" s="80" t="str">
        <f t="shared" si="46"/>
        <v>W</v>
      </c>
      <c r="I265" s="80" t="str">
        <f t="shared" si="47"/>
        <v>J</v>
      </c>
      <c r="J265" s="80" t="s">
        <v>1373</v>
      </c>
    </row>
    <row r="266" spans="1:10" ht="12.75" hidden="1" thickBot="1" x14ac:dyDescent="0.25">
      <c r="A266" s="49">
        <f t="shared" si="43"/>
        <v>263</v>
      </c>
      <c r="B266" s="48"/>
      <c r="C266" s="64"/>
      <c r="D266" s="51"/>
      <c r="E266" s="48" t="s">
        <v>1593</v>
      </c>
      <c r="F266" s="80" t="str">
        <f t="shared" si="45"/>
        <v xml:space="preserve"> </v>
      </c>
      <c r="G266" s="82">
        <f t="shared" si="44"/>
        <v>0</v>
      </c>
      <c r="H266" s="80" t="str">
        <f t="shared" si="46"/>
        <v>W</v>
      </c>
      <c r="I266" s="80" t="str">
        <f t="shared" si="47"/>
        <v>J</v>
      </c>
      <c r="J266" s="80" t="s">
        <v>1373</v>
      </c>
    </row>
    <row r="267" spans="1:10" ht="12.75" hidden="1" thickBot="1" x14ac:dyDescent="0.25">
      <c r="A267" s="49">
        <f t="shared" si="43"/>
        <v>264</v>
      </c>
      <c r="B267" s="48"/>
      <c r="C267" s="64"/>
      <c r="D267" s="51" t="s">
        <v>1374</v>
      </c>
      <c r="E267" s="48" t="s">
        <v>1594</v>
      </c>
      <c r="F267" s="80" t="str">
        <f t="shared" si="45"/>
        <v xml:space="preserve"> </v>
      </c>
      <c r="G267" s="82">
        <f t="shared" si="44"/>
        <v>0</v>
      </c>
      <c r="H267" s="80" t="str">
        <f t="shared" si="46"/>
        <v>W</v>
      </c>
      <c r="I267" s="80" t="str">
        <f t="shared" si="47"/>
        <v>J</v>
      </c>
      <c r="J267" s="80" t="s">
        <v>1373</v>
      </c>
    </row>
    <row r="268" spans="1:10" ht="12.75" hidden="1" thickBot="1" x14ac:dyDescent="0.25">
      <c r="A268" s="49">
        <f t="shared" si="43"/>
        <v>265</v>
      </c>
      <c r="B268" s="48"/>
      <c r="C268" s="64"/>
      <c r="D268" s="51" t="s">
        <v>1374</v>
      </c>
      <c r="E268" s="48" t="s">
        <v>1465</v>
      </c>
      <c r="F268" s="80" t="str">
        <f t="shared" si="45"/>
        <v xml:space="preserve"> </v>
      </c>
      <c r="G268" s="82">
        <f t="shared" si="44"/>
        <v>0</v>
      </c>
      <c r="H268" s="80" t="str">
        <f t="shared" si="46"/>
        <v>W</v>
      </c>
      <c r="I268" s="80" t="str">
        <f t="shared" si="47"/>
        <v>J</v>
      </c>
      <c r="J268" s="80" t="s">
        <v>1373</v>
      </c>
    </row>
    <row r="269" spans="1:10" ht="12.75" hidden="1" thickBot="1" x14ac:dyDescent="0.25">
      <c r="A269" s="49">
        <f t="shared" si="43"/>
        <v>266</v>
      </c>
      <c r="B269" s="48"/>
      <c r="C269" s="64"/>
      <c r="D269" s="51" t="s">
        <v>1374</v>
      </c>
      <c r="E269" s="48" t="s">
        <v>1468</v>
      </c>
      <c r="F269" s="80" t="str">
        <f t="shared" si="45"/>
        <v xml:space="preserve"> </v>
      </c>
      <c r="G269" s="82">
        <f t="shared" si="44"/>
        <v>0</v>
      </c>
      <c r="H269" s="80" t="str">
        <f t="shared" si="46"/>
        <v>W</v>
      </c>
      <c r="I269" s="80" t="str">
        <f t="shared" si="47"/>
        <v>J</v>
      </c>
      <c r="J269" s="80" t="s">
        <v>1373</v>
      </c>
    </row>
    <row r="270" spans="1:10" ht="12.75" hidden="1" thickBot="1" x14ac:dyDescent="0.25">
      <c r="A270" s="49">
        <f t="shared" si="43"/>
        <v>267</v>
      </c>
      <c r="B270" s="48"/>
      <c r="C270" s="64"/>
      <c r="D270" s="51" t="s">
        <v>1374</v>
      </c>
      <c r="E270" s="48" t="s">
        <v>1471</v>
      </c>
      <c r="F270" s="80" t="str">
        <f t="shared" si="45"/>
        <v xml:space="preserve"> </v>
      </c>
      <c r="G270" s="82">
        <f t="shared" si="44"/>
        <v>0</v>
      </c>
      <c r="H270" s="80" t="str">
        <f t="shared" si="46"/>
        <v>W</v>
      </c>
      <c r="I270" s="80" t="str">
        <f t="shared" si="47"/>
        <v>J</v>
      </c>
      <c r="J270" s="80" t="s">
        <v>1373</v>
      </c>
    </row>
    <row r="271" spans="1:10" ht="12.75" hidden="1" thickBot="1" x14ac:dyDescent="0.25">
      <c r="A271" s="49">
        <f t="shared" si="43"/>
        <v>268</v>
      </c>
      <c r="B271" s="48"/>
      <c r="C271" s="64"/>
      <c r="D271" s="51" t="s">
        <v>1374</v>
      </c>
      <c r="E271" s="48" t="s">
        <v>1595</v>
      </c>
      <c r="F271" s="80" t="str">
        <f t="shared" si="45"/>
        <v xml:space="preserve"> </v>
      </c>
      <c r="G271" s="82">
        <f t="shared" si="44"/>
        <v>0</v>
      </c>
      <c r="H271" s="80" t="str">
        <f t="shared" si="46"/>
        <v>W</v>
      </c>
      <c r="I271" s="80" t="str">
        <f t="shared" si="47"/>
        <v>J</v>
      </c>
      <c r="J271" s="80" t="s">
        <v>1373</v>
      </c>
    </row>
    <row r="272" spans="1:10" ht="12.75" hidden="1" thickBot="1" x14ac:dyDescent="0.25">
      <c r="A272" s="49">
        <f t="shared" si="43"/>
        <v>269</v>
      </c>
      <c r="B272" s="48"/>
      <c r="C272" s="64"/>
      <c r="D272" s="51" t="s">
        <v>1374</v>
      </c>
      <c r="E272" s="48" t="s">
        <v>1590</v>
      </c>
      <c r="F272" s="80" t="str">
        <f t="shared" si="45"/>
        <v xml:space="preserve"> </v>
      </c>
      <c r="G272" s="82">
        <f t="shared" si="44"/>
        <v>0</v>
      </c>
      <c r="H272" s="80" t="str">
        <f t="shared" si="46"/>
        <v>W</v>
      </c>
      <c r="I272" s="80" t="str">
        <f t="shared" si="47"/>
        <v>J</v>
      </c>
      <c r="J272" s="80" t="s">
        <v>1373</v>
      </c>
    </row>
    <row r="273" spans="1:10" ht="12.75" hidden="1" thickBot="1" x14ac:dyDescent="0.25">
      <c r="A273" s="49">
        <f t="shared" si="43"/>
        <v>270</v>
      </c>
      <c r="B273" s="48"/>
      <c r="C273" s="64"/>
      <c r="D273" s="51"/>
      <c r="E273" s="48"/>
      <c r="F273" s="80" t="str">
        <f t="shared" si="45"/>
        <v xml:space="preserve"> </v>
      </c>
      <c r="G273" s="82">
        <f t="shared" si="44"/>
        <v>0</v>
      </c>
      <c r="H273" s="80" t="str">
        <f t="shared" si="46"/>
        <v>W</v>
      </c>
      <c r="I273" s="80" t="str">
        <f t="shared" si="47"/>
        <v>J</v>
      </c>
      <c r="J273" s="80" t="s">
        <v>1373</v>
      </c>
    </row>
    <row r="274" spans="1:10" ht="12.75" hidden="1" thickBot="1" x14ac:dyDescent="0.25">
      <c r="A274" s="49">
        <f t="shared" si="43"/>
        <v>271</v>
      </c>
      <c r="B274" s="48"/>
      <c r="C274" s="64"/>
      <c r="D274" s="51"/>
      <c r="E274" s="48" t="s">
        <v>1596</v>
      </c>
      <c r="F274" s="80" t="str">
        <f t="shared" si="45"/>
        <v xml:space="preserve"> </v>
      </c>
      <c r="G274" s="82">
        <f t="shared" si="44"/>
        <v>0</v>
      </c>
      <c r="H274" s="80" t="str">
        <f t="shared" si="46"/>
        <v>W</v>
      </c>
      <c r="I274" s="80" t="str">
        <f t="shared" si="47"/>
        <v>J</v>
      </c>
      <c r="J274" s="80" t="s">
        <v>1373</v>
      </c>
    </row>
    <row r="275" spans="1:10" ht="12.75" hidden="1" thickBot="1" x14ac:dyDescent="0.25">
      <c r="A275" s="49">
        <f t="shared" si="43"/>
        <v>272</v>
      </c>
      <c r="B275" s="48"/>
      <c r="C275" s="64"/>
      <c r="D275" s="51"/>
      <c r="E275" s="48" t="s">
        <v>1597</v>
      </c>
      <c r="F275" s="80" t="str">
        <f t="shared" si="45"/>
        <v xml:space="preserve"> </v>
      </c>
      <c r="G275" s="82">
        <f t="shared" si="44"/>
        <v>0</v>
      </c>
      <c r="H275" s="80" t="str">
        <f t="shared" si="46"/>
        <v>W</v>
      </c>
      <c r="I275" s="80" t="str">
        <f t="shared" si="47"/>
        <v>J</v>
      </c>
      <c r="J275" s="80" t="s">
        <v>1373</v>
      </c>
    </row>
    <row r="276" spans="1:10" ht="12.75" hidden="1" thickBot="1" x14ac:dyDescent="0.25">
      <c r="A276" s="49">
        <f t="shared" si="43"/>
        <v>273</v>
      </c>
      <c r="B276" s="48"/>
      <c r="C276" s="64"/>
      <c r="D276" s="51"/>
      <c r="E276" s="48"/>
      <c r="F276" s="80" t="str">
        <f t="shared" si="45"/>
        <v xml:space="preserve"> </v>
      </c>
      <c r="G276" s="82">
        <f t="shared" si="44"/>
        <v>0</v>
      </c>
      <c r="H276" s="80" t="str">
        <f t="shared" si="46"/>
        <v>W</v>
      </c>
      <c r="I276" s="80" t="str">
        <f t="shared" si="47"/>
        <v>J</v>
      </c>
      <c r="J276" s="80" t="s">
        <v>1373</v>
      </c>
    </row>
    <row r="277" spans="1:10" ht="12.75" hidden="1" thickBot="1" x14ac:dyDescent="0.25">
      <c r="A277" s="49">
        <f t="shared" si="43"/>
        <v>274</v>
      </c>
      <c r="B277" s="48"/>
      <c r="C277" s="64"/>
      <c r="D277" s="51" t="s">
        <v>1374</v>
      </c>
      <c r="E277" s="48" t="s">
        <v>1598</v>
      </c>
      <c r="F277" s="80" t="str">
        <f t="shared" si="45"/>
        <v xml:space="preserve"> </v>
      </c>
      <c r="G277" s="82">
        <f t="shared" si="44"/>
        <v>0</v>
      </c>
      <c r="H277" s="80" t="str">
        <f t="shared" si="46"/>
        <v>W</v>
      </c>
      <c r="I277" s="80" t="str">
        <f t="shared" si="47"/>
        <v>J</v>
      </c>
      <c r="J277" s="80" t="s">
        <v>1373</v>
      </c>
    </row>
    <row r="278" spans="1:10" ht="23.25" hidden="1" thickBot="1" x14ac:dyDescent="0.25">
      <c r="A278" s="49">
        <f t="shared" si="43"/>
        <v>275</v>
      </c>
      <c r="B278" s="48"/>
      <c r="C278" s="64"/>
      <c r="D278" s="51" t="s">
        <v>1374</v>
      </c>
      <c r="E278" s="48" t="s">
        <v>1599</v>
      </c>
      <c r="F278" s="80" t="str">
        <f t="shared" si="45"/>
        <v xml:space="preserve"> </v>
      </c>
      <c r="G278" s="82">
        <f t="shared" si="44"/>
        <v>0</v>
      </c>
      <c r="H278" s="80" t="str">
        <f t="shared" si="46"/>
        <v>W</v>
      </c>
      <c r="I278" s="80" t="str">
        <f t="shared" si="47"/>
        <v>J</v>
      </c>
      <c r="J278" s="80" t="s">
        <v>1373</v>
      </c>
    </row>
    <row r="279" spans="1:10" ht="12.75" hidden="1" thickBot="1" x14ac:dyDescent="0.25">
      <c r="A279" s="49">
        <f t="shared" si="43"/>
        <v>276</v>
      </c>
      <c r="B279" s="48"/>
      <c r="C279" s="64"/>
      <c r="D279" s="51" t="s">
        <v>1374</v>
      </c>
      <c r="E279" s="48" t="s">
        <v>1600</v>
      </c>
      <c r="F279" s="80" t="str">
        <f t="shared" si="45"/>
        <v xml:space="preserve"> </v>
      </c>
      <c r="G279" s="82">
        <f t="shared" si="44"/>
        <v>0</v>
      </c>
      <c r="H279" s="80" t="str">
        <f t="shared" si="46"/>
        <v>W</v>
      </c>
      <c r="I279" s="80" t="str">
        <f t="shared" si="47"/>
        <v>J</v>
      </c>
      <c r="J279" s="80" t="s">
        <v>1373</v>
      </c>
    </row>
    <row r="280" spans="1:10" ht="12.75" hidden="1" thickBot="1" x14ac:dyDescent="0.25">
      <c r="A280" s="49">
        <f t="shared" si="43"/>
        <v>277</v>
      </c>
      <c r="B280" s="48"/>
      <c r="C280" s="64"/>
      <c r="D280" s="51" t="s">
        <v>1374</v>
      </c>
      <c r="E280" s="48" t="s">
        <v>1601</v>
      </c>
      <c r="F280" s="80" t="str">
        <f t="shared" si="45"/>
        <v xml:space="preserve"> </v>
      </c>
      <c r="G280" s="82">
        <f t="shared" si="44"/>
        <v>0</v>
      </c>
      <c r="H280" s="80" t="str">
        <f t="shared" si="46"/>
        <v>W</v>
      </c>
      <c r="I280" s="80" t="str">
        <f t="shared" si="47"/>
        <v>J</v>
      </c>
      <c r="J280" s="80" t="s">
        <v>1373</v>
      </c>
    </row>
    <row r="281" spans="1:10" ht="12.75" hidden="1" thickBot="1" x14ac:dyDescent="0.25">
      <c r="A281" s="49">
        <f t="shared" si="43"/>
        <v>278</v>
      </c>
      <c r="B281" s="48"/>
      <c r="C281" s="64"/>
      <c r="D281" s="51" t="s">
        <v>1374</v>
      </c>
      <c r="E281" s="48" t="s">
        <v>1602</v>
      </c>
      <c r="F281" s="80" t="str">
        <f t="shared" si="45"/>
        <v xml:space="preserve"> </v>
      </c>
      <c r="G281" s="82">
        <f t="shared" si="44"/>
        <v>0</v>
      </c>
      <c r="H281" s="80" t="str">
        <f t="shared" si="46"/>
        <v>W</v>
      </c>
      <c r="I281" s="80" t="str">
        <f t="shared" si="47"/>
        <v>J</v>
      </c>
      <c r="J281" s="80" t="s">
        <v>1373</v>
      </c>
    </row>
    <row r="282" spans="1:10" ht="12.75" hidden="1" thickBot="1" x14ac:dyDescent="0.25">
      <c r="A282" s="49">
        <f t="shared" si="43"/>
        <v>279</v>
      </c>
      <c r="B282" s="48"/>
      <c r="C282" s="64"/>
      <c r="D282" s="51" t="s">
        <v>1374</v>
      </c>
      <c r="E282" s="48" t="s">
        <v>1603</v>
      </c>
      <c r="F282" s="80" t="str">
        <f t="shared" si="45"/>
        <v xml:space="preserve"> </v>
      </c>
      <c r="G282" s="82">
        <f t="shared" si="44"/>
        <v>0</v>
      </c>
      <c r="H282" s="80" t="str">
        <f t="shared" si="46"/>
        <v>W</v>
      </c>
      <c r="I282" s="80" t="str">
        <f t="shared" si="47"/>
        <v>J</v>
      </c>
      <c r="J282" s="80"/>
    </row>
    <row r="283" spans="1:10" ht="23.25" hidden="1" thickBot="1" x14ac:dyDescent="0.25">
      <c r="A283" s="49">
        <f t="shared" si="43"/>
        <v>280</v>
      </c>
      <c r="B283" s="48"/>
      <c r="C283" s="64"/>
      <c r="D283" s="51" t="s">
        <v>1374</v>
      </c>
      <c r="E283" s="48" t="s">
        <v>1604</v>
      </c>
      <c r="F283" s="80" t="str">
        <f t="shared" si="45"/>
        <v xml:space="preserve"> </v>
      </c>
      <c r="G283" s="82">
        <f t="shared" si="44"/>
        <v>0</v>
      </c>
      <c r="H283" s="80" t="str">
        <f t="shared" si="46"/>
        <v>W</v>
      </c>
      <c r="I283" s="80" t="str">
        <f t="shared" si="47"/>
        <v>J</v>
      </c>
      <c r="J283" s="80"/>
    </row>
    <row r="284" spans="1:10" ht="23.25" hidden="1" thickBot="1" x14ac:dyDescent="0.25">
      <c r="A284" s="49">
        <f t="shared" si="43"/>
        <v>281</v>
      </c>
      <c r="B284" s="48"/>
      <c r="C284" s="65"/>
      <c r="D284" s="51" t="s">
        <v>1374</v>
      </c>
      <c r="E284" s="48" t="s">
        <v>1605</v>
      </c>
      <c r="F284" s="80" t="str">
        <f t="shared" si="45"/>
        <v xml:space="preserve"> </v>
      </c>
      <c r="G284" s="82">
        <f t="shared" si="44"/>
        <v>0</v>
      </c>
      <c r="H284" s="80" t="str">
        <f t="shared" si="46"/>
        <v>W</v>
      </c>
      <c r="I284" s="80" t="str">
        <f t="shared" si="47"/>
        <v>J</v>
      </c>
      <c r="J284" s="80"/>
    </row>
    <row r="285" spans="1:10" ht="12.75" hidden="1" thickBot="1" x14ac:dyDescent="0.25">
      <c r="A285" s="49">
        <f t="shared" si="43"/>
        <v>282</v>
      </c>
      <c r="B285" s="48"/>
      <c r="C285" s="51"/>
      <c r="D285" s="51"/>
      <c r="E285" s="48"/>
      <c r="F285" s="80" t="str">
        <f t="shared" si="45"/>
        <v xml:space="preserve"> </v>
      </c>
      <c r="G285" s="82">
        <f t="shared" si="44"/>
        <v>0</v>
      </c>
      <c r="H285" s="80" t="str">
        <f t="shared" si="46"/>
        <v>W</v>
      </c>
      <c r="I285" s="80" t="str">
        <f t="shared" si="47"/>
        <v>J</v>
      </c>
      <c r="J285" s="80"/>
    </row>
    <row r="286" spans="1:10" ht="13.5" hidden="1" thickTop="1" thickBot="1" x14ac:dyDescent="0.25">
      <c r="A286" s="49">
        <f t="shared" si="43"/>
        <v>283</v>
      </c>
      <c r="B286" s="48" t="s">
        <v>1185</v>
      </c>
      <c r="C286" s="63">
        <v>1</v>
      </c>
      <c r="E286" s="44" t="s">
        <v>1606</v>
      </c>
      <c r="F286" s="80">
        <f>SUMIF(OpnameTabel[PPO1], B286,OpnameTabel[OpInventarislijst])+SUMIF(OpnameTabel[PPO2], B286,OpnameTabel[OpInventarislijst])+SUMIF(OpnameTabel[PPO3], B286,OpnameTabel[OpInventarislijst])+SUMIF(OpnameTabel[PPO4], B286,OpnameTabel[OpInventarislijst])</f>
        <v>0</v>
      </c>
      <c r="G286" s="81">
        <f t="shared" ref="G286:G292" si="48">$F$286</f>
        <v>0</v>
      </c>
      <c r="H286" s="80" t="s">
        <v>1371</v>
      </c>
      <c r="I286" s="80" t="s">
        <v>1373</v>
      </c>
      <c r="J286" s="80"/>
    </row>
    <row r="287" spans="1:10" ht="23.25" hidden="1" thickBot="1" x14ac:dyDescent="0.25">
      <c r="A287" s="49">
        <f t="shared" si="43"/>
        <v>284</v>
      </c>
      <c r="B287" s="48"/>
      <c r="C287" s="64"/>
      <c r="D287" s="51"/>
      <c r="E287" s="48" t="s">
        <v>1607</v>
      </c>
      <c r="F287" s="80" t="str">
        <f t="shared" ref="F287:F292" si="49">IF($B287=""," ",$H$286)</f>
        <v xml:space="preserve"> </v>
      </c>
      <c r="G287" s="82">
        <f t="shared" si="48"/>
        <v>0</v>
      </c>
      <c r="H287" s="80" t="str">
        <f t="shared" ref="H287:H292" si="50">$H$286</f>
        <v>E</v>
      </c>
      <c r="I287" s="80" t="str">
        <f t="shared" ref="I287:I292" si="51">$I$286</f>
        <v>J</v>
      </c>
      <c r="J287" s="80"/>
    </row>
    <row r="288" spans="1:10" ht="34.5" hidden="1" thickBot="1" x14ac:dyDescent="0.25">
      <c r="A288" s="49">
        <f t="shared" si="43"/>
        <v>285</v>
      </c>
      <c r="B288" s="48"/>
      <c r="C288" s="64"/>
      <c r="D288" s="51"/>
      <c r="E288" s="48" t="s">
        <v>1608</v>
      </c>
      <c r="F288" s="80" t="str">
        <f t="shared" si="49"/>
        <v xml:space="preserve"> </v>
      </c>
      <c r="G288" s="82">
        <f t="shared" si="48"/>
        <v>0</v>
      </c>
      <c r="H288" s="80" t="str">
        <f t="shared" si="50"/>
        <v>E</v>
      </c>
      <c r="I288" s="80" t="str">
        <f t="shared" si="51"/>
        <v>J</v>
      </c>
      <c r="J288" s="80" t="s">
        <v>1373</v>
      </c>
    </row>
    <row r="289" spans="1:10" ht="12.75" hidden="1" thickBot="1" x14ac:dyDescent="0.25">
      <c r="A289" s="49">
        <f t="shared" ref="A289:A352" si="52">-3+ROW()</f>
        <v>286</v>
      </c>
      <c r="B289" s="48"/>
      <c r="C289" s="64"/>
      <c r="D289" s="51" t="s">
        <v>1374</v>
      </c>
      <c r="E289" s="48" t="s">
        <v>1609</v>
      </c>
      <c r="F289" s="80" t="str">
        <f t="shared" si="49"/>
        <v xml:space="preserve"> </v>
      </c>
      <c r="G289" s="82">
        <f t="shared" si="48"/>
        <v>0</v>
      </c>
      <c r="H289" s="80" t="str">
        <f t="shared" si="50"/>
        <v>E</v>
      </c>
      <c r="I289" s="80" t="str">
        <f t="shared" si="51"/>
        <v>J</v>
      </c>
      <c r="J289" s="80" t="s">
        <v>1373</v>
      </c>
    </row>
    <row r="290" spans="1:10" ht="12.75" hidden="1" thickBot="1" x14ac:dyDescent="0.25">
      <c r="A290" s="49">
        <f t="shared" si="52"/>
        <v>287</v>
      </c>
      <c r="B290" s="48"/>
      <c r="C290" s="64"/>
      <c r="D290" s="51" t="s">
        <v>1374</v>
      </c>
      <c r="E290" s="48" t="s">
        <v>1610</v>
      </c>
      <c r="F290" s="80" t="str">
        <f t="shared" si="49"/>
        <v xml:space="preserve"> </v>
      </c>
      <c r="G290" s="82">
        <f t="shared" si="48"/>
        <v>0</v>
      </c>
      <c r="H290" s="80" t="str">
        <f t="shared" si="50"/>
        <v>E</v>
      </c>
      <c r="I290" s="80" t="str">
        <f t="shared" si="51"/>
        <v>J</v>
      </c>
      <c r="J290" s="80"/>
    </row>
    <row r="291" spans="1:10" ht="12.75" hidden="1" thickBot="1" x14ac:dyDescent="0.25">
      <c r="A291" s="49">
        <f t="shared" si="52"/>
        <v>288</v>
      </c>
      <c r="B291" s="48"/>
      <c r="C291" s="65"/>
      <c r="D291" s="51" t="s">
        <v>1374</v>
      </c>
      <c r="E291" s="48" t="s">
        <v>1611</v>
      </c>
      <c r="F291" s="80" t="str">
        <f t="shared" si="49"/>
        <v xml:space="preserve"> </v>
      </c>
      <c r="G291" s="82">
        <f t="shared" si="48"/>
        <v>0</v>
      </c>
      <c r="H291" s="80" t="str">
        <f t="shared" si="50"/>
        <v>E</v>
      </c>
      <c r="I291" s="80" t="str">
        <f t="shared" si="51"/>
        <v>J</v>
      </c>
      <c r="J291" s="80"/>
    </row>
    <row r="292" spans="1:10" ht="12.75" hidden="1" thickBot="1" x14ac:dyDescent="0.25">
      <c r="A292" s="49">
        <f t="shared" si="52"/>
        <v>289</v>
      </c>
      <c r="B292" s="48"/>
      <c r="C292" s="51"/>
      <c r="D292" s="51"/>
      <c r="E292" s="48"/>
      <c r="F292" s="80" t="str">
        <f t="shared" si="49"/>
        <v xml:space="preserve"> </v>
      </c>
      <c r="G292" s="82">
        <f t="shared" si="48"/>
        <v>0</v>
      </c>
      <c r="H292" s="80" t="str">
        <f t="shared" si="50"/>
        <v>E</v>
      </c>
      <c r="I292" s="80" t="str">
        <f t="shared" si="51"/>
        <v>J</v>
      </c>
      <c r="J292" s="80"/>
    </row>
    <row r="293" spans="1:10" ht="12.75" thickTop="1" x14ac:dyDescent="0.2">
      <c r="A293" s="49">
        <f t="shared" si="52"/>
        <v>290</v>
      </c>
      <c r="B293" s="48" t="s">
        <v>1186</v>
      </c>
      <c r="C293" s="63">
        <v>1</v>
      </c>
      <c r="E293" s="44" t="s">
        <v>1612</v>
      </c>
      <c r="F293" s="80">
        <f>SUMIF(OpnameTabel[PPO1], B293,OpnameTabel[OpInventarislijst])+SUMIF(OpnameTabel[PPO2], B293,OpnameTabel[OpInventarislijst])+SUMIF(OpnameTabel[PPO3], B293,OpnameTabel[OpInventarislijst])+SUMIF(OpnameTabel[PPO4], B293,OpnameTabel[OpInventarislijst])</f>
        <v>1</v>
      </c>
      <c r="G293" s="81">
        <f t="shared" ref="G293:G302" si="53">$F$293</f>
        <v>1</v>
      </c>
      <c r="H293" s="80" t="s">
        <v>1409</v>
      </c>
      <c r="I293" s="80" t="s">
        <v>1373</v>
      </c>
      <c r="J293" s="80"/>
    </row>
    <row r="294" spans="1:10" ht="12" x14ac:dyDescent="0.2">
      <c r="A294" s="49">
        <f t="shared" si="52"/>
        <v>291</v>
      </c>
      <c r="B294" s="48"/>
      <c r="C294" s="64"/>
      <c r="D294" s="51"/>
      <c r="E294" s="48" t="s">
        <v>1613</v>
      </c>
      <c r="F294" s="80" t="str">
        <f t="shared" ref="F294:F302" si="54">IF($B294=""," ",$H$293)</f>
        <v xml:space="preserve"> </v>
      </c>
      <c r="G294" s="82">
        <f t="shared" si="53"/>
        <v>1</v>
      </c>
      <c r="H294" s="80" t="str">
        <f t="shared" ref="H294:H302" si="55">$H$293</f>
        <v>W</v>
      </c>
      <c r="I294" s="80" t="str">
        <f t="shared" ref="I294:I302" si="56">$I$293</f>
        <v>J</v>
      </c>
      <c r="J294" s="80" t="s">
        <v>1373</v>
      </c>
    </row>
    <row r="295" spans="1:10" ht="12" x14ac:dyDescent="0.2">
      <c r="A295" s="49">
        <f t="shared" si="52"/>
        <v>292</v>
      </c>
      <c r="B295" s="48"/>
      <c r="C295" s="64"/>
      <c r="D295" s="51" t="s">
        <v>1374</v>
      </c>
      <c r="E295" s="48" t="s">
        <v>1614</v>
      </c>
      <c r="F295" s="80" t="str">
        <f t="shared" si="54"/>
        <v xml:space="preserve"> </v>
      </c>
      <c r="G295" s="82">
        <f t="shared" si="53"/>
        <v>1</v>
      </c>
      <c r="H295" s="80" t="str">
        <f t="shared" si="55"/>
        <v>W</v>
      </c>
      <c r="I295" s="80" t="str">
        <f t="shared" si="56"/>
        <v>J</v>
      </c>
      <c r="J295" s="80" t="s">
        <v>1373</v>
      </c>
    </row>
    <row r="296" spans="1:10" ht="12" x14ac:dyDescent="0.2">
      <c r="A296" s="49">
        <f t="shared" si="52"/>
        <v>293</v>
      </c>
      <c r="B296" s="48"/>
      <c r="C296" s="64"/>
      <c r="D296" s="51" t="s">
        <v>1374</v>
      </c>
      <c r="E296" s="48" t="s">
        <v>1615</v>
      </c>
      <c r="F296" s="80" t="str">
        <f t="shared" si="54"/>
        <v xml:space="preserve"> </v>
      </c>
      <c r="G296" s="82">
        <f t="shared" si="53"/>
        <v>1</v>
      </c>
      <c r="H296" s="80" t="str">
        <f t="shared" si="55"/>
        <v>W</v>
      </c>
      <c r="I296" s="80" t="str">
        <f t="shared" si="56"/>
        <v>J</v>
      </c>
      <c r="J296" s="80" t="s">
        <v>1373</v>
      </c>
    </row>
    <row r="297" spans="1:10" ht="12" x14ac:dyDescent="0.2">
      <c r="A297" s="49">
        <f t="shared" si="52"/>
        <v>294</v>
      </c>
      <c r="B297" s="48"/>
      <c r="C297" s="64"/>
      <c r="D297" s="51" t="s">
        <v>1374</v>
      </c>
      <c r="E297" s="48" t="s">
        <v>1616</v>
      </c>
      <c r="F297" s="80" t="str">
        <f t="shared" si="54"/>
        <v xml:space="preserve"> </v>
      </c>
      <c r="G297" s="82">
        <f t="shared" si="53"/>
        <v>1</v>
      </c>
      <c r="H297" s="80" t="str">
        <f t="shared" si="55"/>
        <v>W</v>
      </c>
      <c r="I297" s="80" t="str">
        <f t="shared" si="56"/>
        <v>J</v>
      </c>
      <c r="J297" s="80" t="s">
        <v>1373</v>
      </c>
    </row>
    <row r="298" spans="1:10" ht="12" x14ac:dyDescent="0.2">
      <c r="A298" s="49">
        <f t="shared" si="52"/>
        <v>295</v>
      </c>
      <c r="B298" s="48"/>
      <c r="C298" s="64"/>
      <c r="D298" s="51" t="s">
        <v>1374</v>
      </c>
      <c r="E298" s="48" t="s">
        <v>1617</v>
      </c>
      <c r="F298" s="80" t="str">
        <f t="shared" si="54"/>
        <v xml:space="preserve"> </v>
      </c>
      <c r="G298" s="82">
        <f t="shared" si="53"/>
        <v>1</v>
      </c>
      <c r="H298" s="80" t="str">
        <f t="shared" si="55"/>
        <v>W</v>
      </c>
      <c r="I298" s="80" t="str">
        <f t="shared" si="56"/>
        <v>J</v>
      </c>
      <c r="J298" s="80" t="s">
        <v>1373</v>
      </c>
    </row>
    <row r="299" spans="1:10" ht="12" x14ac:dyDescent="0.2">
      <c r="A299" s="49">
        <f t="shared" si="52"/>
        <v>296</v>
      </c>
      <c r="B299" s="48"/>
      <c r="C299" s="64"/>
      <c r="D299" s="51" t="s">
        <v>1374</v>
      </c>
      <c r="E299" s="48" t="s">
        <v>1618</v>
      </c>
      <c r="F299" s="80" t="str">
        <f t="shared" si="54"/>
        <v xml:space="preserve"> </v>
      </c>
      <c r="G299" s="82">
        <f t="shared" si="53"/>
        <v>1</v>
      </c>
      <c r="H299" s="80" t="str">
        <f t="shared" si="55"/>
        <v>W</v>
      </c>
      <c r="I299" s="80" t="str">
        <f t="shared" si="56"/>
        <v>J</v>
      </c>
      <c r="J299" s="80" t="s">
        <v>1373</v>
      </c>
    </row>
    <row r="300" spans="1:10" ht="12" x14ac:dyDescent="0.2">
      <c r="A300" s="49">
        <f t="shared" si="52"/>
        <v>297</v>
      </c>
      <c r="B300" s="48"/>
      <c r="C300" s="64"/>
      <c r="D300" s="51" t="s">
        <v>1374</v>
      </c>
      <c r="E300" s="48" t="s">
        <v>1619</v>
      </c>
      <c r="F300" s="80" t="str">
        <f t="shared" si="54"/>
        <v xml:space="preserve"> </v>
      </c>
      <c r="G300" s="82">
        <f t="shared" si="53"/>
        <v>1</v>
      </c>
      <c r="H300" s="80" t="str">
        <f t="shared" si="55"/>
        <v>W</v>
      </c>
      <c r="I300" s="80" t="str">
        <f t="shared" si="56"/>
        <v>J</v>
      </c>
      <c r="J300" s="80" t="s">
        <v>1373</v>
      </c>
    </row>
    <row r="301" spans="1:10" ht="22.5" x14ac:dyDescent="0.2">
      <c r="A301" s="49">
        <f t="shared" si="52"/>
        <v>298</v>
      </c>
      <c r="B301" s="48"/>
      <c r="C301" s="65"/>
      <c r="D301" s="51" t="s">
        <v>1374</v>
      </c>
      <c r="E301" s="48" t="s">
        <v>1585</v>
      </c>
      <c r="F301" s="80" t="str">
        <f t="shared" si="54"/>
        <v xml:space="preserve"> </v>
      </c>
      <c r="G301" s="82">
        <f t="shared" si="53"/>
        <v>1</v>
      </c>
      <c r="H301" s="80" t="str">
        <f t="shared" si="55"/>
        <v>W</v>
      </c>
      <c r="I301" s="80" t="str">
        <f t="shared" si="56"/>
        <v>J</v>
      </c>
      <c r="J301" s="80"/>
    </row>
    <row r="302" spans="1:10" ht="12.75" thickBot="1" x14ac:dyDescent="0.25">
      <c r="A302" s="49">
        <f t="shared" si="52"/>
        <v>299</v>
      </c>
      <c r="B302" s="48"/>
      <c r="C302" s="51"/>
      <c r="D302" s="51"/>
      <c r="E302" s="48"/>
      <c r="F302" s="80" t="str">
        <f t="shared" si="54"/>
        <v xml:space="preserve"> </v>
      </c>
      <c r="G302" s="82">
        <f t="shared" si="53"/>
        <v>1</v>
      </c>
      <c r="H302" s="80" t="str">
        <f t="shared" si="55"/>
        <v>W</v>
      </c>
      <c r="I302" s="80" t="str">
        <f t="shared" si="56"/>
        <v>J</v>
      </c>
      <c r="J302" s="80"/>
    </row>
    <row r="303" spans="1:10" ht="13.5" hidden="1" thickTop="1" thickBot="1" x14ac:dyDescent="0.25">
      <c r="A303" s="49">
        <f t="shared" si="52"/>
        <v>300</v>
      </c>
      <c r="B303" s="48" t="s">
        <v>1187</v>
      </c>
      <c r="C303" s="63">
        <v>1</v>
      </c>
      <c r="E303" s="44" t="s">
        <v>1620</v>
      </c>
      <c r="F303" s="80">
        <f>SUMIF(OpnameTabel[PPO1], B303,OpnameTabel[OpInventarislijst])+SUMIF(OpnameTabel[PPO2], B303,OpnameTabel[OpInventarislijst])+SUMIF(OpnameTabel[PPO3], B303,OpnameTabel[OpInventarislijst])+SUMIF(OpnameTabel[PPO4], B303,OpnameTabel[OpInventarislijst])</f>
        <v>0</v>
      </c>
      <c r="G303" s="81">
        <f t="shared" ref="G303:G311" si="57">$F$303</f>
        <v>0</v>
      </c>
      <c r="H303" s="80" t="s">
        <v>1371</v>
      </c>
      <c r="I303" s="80" t="s">
        <v>1372</v>
      </c>
      <c r="J303" s="80" t="s">
        <v>1373</v>
      </c>
    </row>
    <row r="304" spans="1:10" ht="12.75" hidden="1" thickBot="1" x14ac:dyDescent="0.25">
      <c r="A304" s="49">
        <f t="shared" si="52"/>
        <v>301</v>
      </c>
      <c r="B304" s="48"/>
      <c r="C304" s="64"/>
      <c r="D304" s="51" t="s">
        <v>1374</v>
      </c>
      <c r="E304" s="48" t="s">
        <v>1621</v>
      </c>
      <c r="F304" s="80" t="str">
        <f t="shared" ref="F304:F311" si="58">IF($B304=""," ",$H$303)</f>
        <v xml:space="preserve"> </v>
      </c>
      <c r="G304" s="82">
        <f t="shared" si="57"/>
        <v>0</v>
      </c>
      <c r="H304" s="80" t="str">
        <f t="shared" ref="H304:H311" si="59">$H$303</f>
        <v>E</v>
      </c>
      <c r="I304" s="80" t="str">
        <f t="shared" ref="I304:I311" si="60">$I$303</f>
        <v>N</v>
      </c>
      <c r="J304" s="80" t="s">
        <v>1373</v>
      </c>
    </row>
    <row r="305" spans="1:10" ht="12.75" hidden="1" thickBot="1" x14ac:dyDescent="0.25">
      <c r="A305" s="49">
        <f t="shared" si="52"/>
        <v>302</v>
      </c>
      <c r="B305" s="48"/>
      <c r="C305" s="64"/>
      <c r="D305" s="51" t="s">
        <v>1374</v>
      </c>
      <c r="E305" s="48" t="s">
        <v>1622</v>
      </c>
      <c r="F305" s="80" t="str">
        <f t="shared" si="58"/>
        <v xml:space="preserve"> </v>
      </c>
      <c r="G305" s="82">
        <f t="shared" si="57"/>
        <v>0</v>
      </c>
      <c r="H305" s="80" t="str">
        <f t="shared" si="59"/>
        <v>E</v>
      </c>
      <c r="I305" s="80" t="str">
        <f t="shared" si="60"/>
        <v>N</v>
      </c>
      <c r="J305" s="80" t="s">
        <v>1373</v>
      </c>
    </row>
    <row r="306" spans="1:10" ht="12.75" hidden="1" thickBot="1" x14ac:dyDescent="0.25">
      <c r="A306" s="49">
        <f t="shared" si="52"/>
        <v>303</v>
      </c>
      <c r="B306" s="48"/>
      <c r="C306" s="64"/>
      <c r="D306" s="51" t="s">
        <v>1374</v>
      </c>
      <c r="E306" s="48" t="s">
        <v>1623</v>
      </c>
      <c r="F306" s="80" t="str">
        <f t="shared" si="58"/>
        <v xml:space="preserve"> </v>
      </c>
      <c r="G306" s="82">
        <f t="shared" si="57"/>
        <v>0</v>
      </c>
      <c r="H306" s="80" t="str">
        <f t="shared" si="59"/>
        <v>E</v>
      </c>
      <c r="I306" s="80" t="str">
        <f t="shared" si="60"/>
        <v>N</v>
      </c>
      <c r="J306" s="80" t="s">
        <v>1373</v>
      </c>
    </row>
    <row r="307" spans="1:10" ht="12.75" hidden="1" thickBot="1" x14ac:dyDescent="0.25">
      <c r="A307" s="49">
        <f t="shared" si="52"/>
        <v>304</v>
      </c>
      <c r="B307" s="48"/>
      <c r="C307" s="64"/>
      <c r="D307" s="51" t="s">
        <v>1374</v>
      </c>
      <c r="E307" s="48" t="s">
        <v>1624</v>
      </c>
      <c r="F307" s="80" t="str">
        <f t="shared" si="58"/>
        <v xml:space="preserve"> </v>
      </c>
      <c r="G307" s="82">
        <f t="shared" si="57"/>
        <v>0</v>
      </c>
      <c r="H307" s="80" t="str">
        <f t="shared" si="59"/>
        <v>E</v>
      </c>
      <c r="I307" s="80" t="str">
        <f t="shared" si="60"/>
        <v>N</v>
      </c>
      <c r="J307" s="80" t="s">
        <v>1373</v>
      </c>
    </row>
    <row r="308" spans="1:10" ht="12.75" hidden="1" thickBot="1" x14ac:dyDescent="0.25">
      <c r="A308" s="49">
        <f t="shared" si="52"/>
        <v>305</v>
      </c>
      <c r="B308" s="48"/>
      <c r="C308" s="64"/>
      <c r="D308" s="51" t="s">
        <v>1374</v>
      </c>
      <c r="E308" s="48" t="s">
        <v>1625</v>
      </c>
      <c r="F308" s="80" t="str">
        <f t="shared" si="58"/>
        <v xml:space="preserve"> </v>
      </c>
      <c r="G308" s="82">
        <f t="shared" si="57"/>
        <v>0</v>
      </c>
      <c r="H308" s="80" t="str">
        <f t="shared" si="59"/>
        <v>E</v>
      </c>
      <c r="I308" s="80" t="str">
        <f t="shared" si="60"/>
        <v>N</v>
      </c>
      <c r="J308" s="80" t="s">
        <v>1373</v>
      </c>
    </row>
    <row r="309" spans="1:10" ht="12.75" hidden="1" thickBot="1" x14ac:dyDescent="0.25">
      <c r="A309" s="49">
        <f t="shared" si="52"/>
        <v>306</v>
      </c>
      <c r="B309" s="48"/>
      <c r="C309" s="64"/>
      <c r="D309" s="51" t="s">
        <v>1374</v>
      </c>
      <c r="E309" s="48" t="s">
        <v>1626</v>
      </c>
      <c r="F309" s="80" t="str">
        <f t="shared" si="58"/>
        <v xml:space="preserve"> </v>
      </c>
      <c r="G309" s="82">
        <f t="shared" si="57"/>
        <v>0</v>
      </c>
      <c r="H309" s="80" t="str">
        <f t="shared" si="59"/>
        <v>E</v>
      </c>
      <c r="I309" s="80" t="str">
        <f t="shared" si="60"/>
        <v>N</v>
      </c>
      <c r="J309" s="80" t="s">
        <v>1373</v>
      </c>
    </row>
    <row r="310" spans="1:10" ht="12.75" hidden="1" thickBot="1" x14ac:dyDescent="0.25">
      <c r="A310" s="49">
        <f t="shared" si="52"/>
        <v>307</v>
      </c>
      <c r="B310" s="48"/>
      <c r="C310" s="65"/>
      <c r="D310" s="51" t="s">
        <v>1374</v>
      </c>
      <c r="E310" s="48" t="s">
        <v>1627</v>
      </c>
      <c r="F310" s="80" t="str">
        <f t="shared" si="58"/>
        <v xml:space="preserve"> </v>
      </c>
      <c r="G310" s="82">
        <f t="shared" si="57"/>
        <v>0</v>
      </c>
      <c r="H310" s="80" t="str">
        <f t="shared" si="59"/>
        <v>E</v>
      </c>
      <c r="I310" s="80" t="str">
        <f t="shared" si="60"/>
        <v>N</v>
      </c>
      <c r="J310" s="80"/>
    </row>
    <row r="311" spans="1:10" ht="12.75" hidden="1" thickBot="1" x14ac:dyDescent="0.25">
      <c r="A311" s="49">
        <f t="shared" si="52"/>
        <v>308</v>
      </c>
      <c r="B311" s="48"/>
      <c r="C311" s="51"/>
      <c r="D311" s="51"/>
      <c r="E311" s="48"/>
      <c r="F311" s="80" t="str">
        <f t="shared" si="58"/>
        <v xml:space="preserve"> </v>
      </c>
      <c r="G311" s="82">
        <f t="shared" si="57"/>
        <v>0</v>
      </c>
      <c r="H311" s="80" t="str">
        <f t="shared" si="59"/>
        <v>E</v>
      </c>
      <c r="I311" s="80" t="str">
        <f t="shared" si="60"/>
        <v>N</v>
      </c>
      <c r="J311" s="80"/>
    </row>
    <row r="312" spans="1:10" ht="12.75" thickTop="1" x14ac:dyDescent="0.2">
      <c r="A312" s="49">
        <f t="shared" si="52"/>
        <v>309</v>
      </c>
      <c r="B312" s="48" t="s">
        <v>1188</v>
      </c>
      <c r="C312" s="63">
        <v>0.2</v>
      </c>
      <c r="E312" s="44" t="s">
        <v>1628</v>
      </c>
      <c r="F312" s="80">
        <f>SUMIF(OpnameTabel[PPO1], B312,OpnameTabel[OpInventarislijst])+SUMIF(OpnameTabel[PPO2], B312,OpnameTabel[OpInventarislijst])+SUMIF(OpnameTabel[PPO3], B312,OpnameTabel[OpInventarislijst])+SUMIF(OpnameTabel[PPO4], B312,OpnameTabel[OpInventarislijst])</f>
        <v>1</v>
      </c>
      <c r="G312" s="81">
        <f t="shared" ref="G312:G328" si="61">$F$312</f>
        <v>1</v>
      </c>
      <c r="H312" s="80" t="s">
        <v>1371</v>
      </c>
      <c r="I312" s="80" t="s">
        <v>1372</v>
      </c>
      <c r="J312" s="80"/>
    </row>
    <row r="313" spans="1:10" ht="12" x14ac:dyDescent="0.2">
      <c r="A313" s="49">
        <f t="shared" si="52"/>
        <v>310</v>
      </c>
      <c r="B313" s="48"/>
      <c r="C313" s="64"/>
      <c r="D313" s="51"/>
      <c r="E313" s="48" t="s">
        <v>1629</v>
      </c>
      <c r="F313" s="80" t="str">
        <f t="shared" ref="F313:F328" si="62">IF($B313=""," ",$H$312)</f>
        <v xml:space="preserve"> </v>
      </c>
      <c r="G313" s="82">
        <f t="shared" si="61"/>
        <v>1</v>
      </c>
      <c r="H313" s="80" t="str">
        <f t="shared" ref="H313:H328" si="63">$H$312</f>
        <v>E</v>
      </c>
      <c r="I313" s="80" t="str">
        <f t="shared" ref="I313:I328" si="64">$I$312</f>
        <v>N</v>
      </c>
      <c r="J313" s="80"/>
    </row>
    <row r="314" spans="1:10" ht="12" x14ac:dyDescent="0.2">
      <c r="A314" s="49">
        <f t="shared" si="52"/>
        <v>311</v>
      </c>
      <c r="B314" s="48"/>
      <c r="C314" s="64"/>
      <c r="D314" s="51" t="s">
        <v>1374</v>
      </c>
      <c r="E314" s="48" t="s">
        <v>1630</v>
      </c>
      <c r="F314" s="80" t="str">
        <f t="shared" si="62"/>
        <v xml:space="preserve"> </v>
      </c>
      <c r="G314" s="82">
        <f t="shared" si="61"/>
        <v>1</v>
      </c>
      <c r="H314" s="80" t="str">
        <f t="shared" si="63"/>
        <v>E</v>
      </c>
      <c r="I314" s="80" t="str">
        <f t="shared" si="64"/>
        <v>N</v>
      </c>
      <c r="J314" s="80"/>
    </row>
    <row r="315" spans="1:10" ht="12" x14ac:dyDescent="0.2">
      <c r="A315" s="49">
        <f t="shared" si="52"/>
        <v>312</v>
      </c>
      <c r="B315" s="48"/>
      <c r="C315" s="64"/>
      <c r="D315" s="51" t="s">
        <v>1374</v>
      </c>
      <c r="E315" s="48" t="s">
        <v>1631</v>
      </c>
      <c r="F315" s="80" t="str">
        <f t="shared" si="62"/>
        <v xml:space="preserve"> </v>
      </c>
      <c r="G315" s="82">
        <f t="shared" si="61"/>
        <v>1</v>
      </c>
      <c r="H315" s="80" t="str">
        <f t="shared" si="63"/>
        <v>E</v>
      </c>
      <c r="I315" s="80" t="str">
        <f t="shared" si="64"/>
        <v>N</v>
      </c>
      <c r="J315" s="80"/>
    </row>
    <row r="316" spans="1:10" ht="12" x14ac:dyDescent="0.2">
      <c r="A316" s="49">
        <f t="shared" si="52"/>
        <v>313</v>
      </c>
      <c r="B316" s="48"/>
      <c r="C316" s="64"/>
      <c r="D316" s="51" t="s">
        <v>1374</v>
      </c>
      <c r="E316" s="48" t="s">
        <v>1632</v>
      </c>
      <c r="F316" s="80" t="str">
        <f t="shared" si="62"/>
        <v xml:space="preserve"> </v>
      </c>
      <c r="G316" s="82">
        <f t="shared" si="61"/>
        <v>1</v>
      </c>
      <c r="H316" s="80" t="str">
        <f t="shared" si="63"/>
        <v>E</v>
      </c>
      <c r="I316" s="80" t="str">
        <f t="shared" si="64"/>
        <v>N</v>
      </c>
      <c r="J316" s="80"/>
    </row>
    <row r="317" spans="1:10" ht="12" x14ac:dyDescent="0.2">
      <c r="A317" s="49">
        <f t="shared" si="52"/>
        <v>314</v>
      </c>
      <c r="B317" s="48"/>
      <c r="C317" s="64"/>
      <c r="D317" s="51" t="s">
        <v>1374</v>
      </c>
      <c r="E317" s="48" t="s">
        <v>1633</v>
      </c>
      <c r="F317" s="80" t="str">
        <f t="shared" si="62"/>
        <v xml:space="preserve"> </v>
      </c>
      <c r="G317" s="82">
        <f t="shared" si="61"/>
        <v>1</v>
      </c>
      <c r="H317" s="80" t="str">
        <f t="shared" si="63"/>
        <v>E</v>
      </c>
      <c r="I317" s="80" t="str">
        <f t="shared" si="64"/>
        <v>N</v>
      </c>
      <c r="J317" s="80"/>
    </row>
    <row r="318" spans="1:10" ht="12" x14ac:dyDescent="0.2">
      <c r="A318" s="49">
        <f t="shared" si="52"/>
        <v>315</v>
      </c>
      <c r="B318" s="48"/>
      <c r="C318" s="64"/>
      <c r="D318" s="51" t="s">
        <v>1374</v>
      </c>
      <c r="E318" s="48" t="s">
        <v>1634</v>
      </c>
      <c r="F318" s="80" t="str">
        <f t="shared" si="62"/>
        <v xml:space="preserve"> </v>
      </c>
      <c r="G318" s="82">
        <f t="shared" si="61"/>
        <v>1</v>
      </c>
      <c r="H318" s="80" t="str">
        <f t="shared" si="63"/>
        <v>E</v>
      </c>
      <c r="I318" s="80" t="str">
        <f t="shared" si="64"/>
        <v>N</v>
      </c>
      <c r="J318" s="80"/>
    </row>
    <row r="319" spans="1:10" ht="12" x14ac:dyDescent="0.2">
      <c r="A319" s="49">
        <f t="shared" si="52"/>
        <v>316</v>
      </c>
      <c r="B319" s="48"/>
      <c r="C319" s="64"/>
      <c r="D319" s="51" t="s">
        <v>1374</v>
      </c>
      <c r="E319" s="48" t="s">
        <v>1635</v>
      </c>
      <c r="F319" s="80" t="str">
        <f t="shared" si="62"/>
        <v xml:space="preserve"> </v>
      </c>
      <c r="G319" s="82">
        <f t="shared" si="61"/>
        <v>1</v>
      </c>
      <c r="H319" s="80" t="str">
        <f t="shared" si="63"/>
        <v>E</v>
      </c>
      <c r="I319" s="80" t="str">
        <f t="shared" si="64"/>
        <v>N</v>
      </c>
      <c r="J319" s="80"/>
    </row>
    <row r="320" spans="1:10" ht="12" x14ac:dyDescent="0.2">
      <c r="A320" s="49">
        <f t="shared" si="52"/>
        <v>317</v>
      </c>
      <c r="B320" s="48"/>
      <c r="C320" s="64"/>
      <c r="D320" s="51"/>
      <c r="E320" s="48"/>
      <c r="F320" s="80" t="str">
        <f t="shared" si="62"/>
        <v xml:space="preserve"> </v>
      </c>
      <c r="G320" s="82">
        <f t="shared" si="61"/>
        <v>1</v>
      </c>
      <c r="H320" s="80" t="str">
        <f t="shared" si="63"/>
        <v>E</v>
      </c>
      <c r="I320" s="80" t="str">
        <f t="shared" si="64"/>
        <v>N</v>
      </c>
      <c r="J320" s="80"/>
    </row>
    <row r="321" spans="1:10" ht="12" x14ac:dyDescent="0.2">
      <c r="A321" s="49">
        <f t="shared" si="52"/>
        <v>318</v>
      </c>
      <c r="B321" s="48"/>
      <c r="C321" s="64"/>
      <c r="D321" s="51"/>
      <c r="E321" s="48" t="s">
        <v>1636</v>
      </c>
      <c r="F321" s="80" t="str">
        <f t="shared" si="62"/>
        <v xml:space="preserve"> </v>
      </c>
      <c r="G321" s="82">
        <f t="shared" si="61"/>
        <v>1</v>
      </c>
      <c r="H321" s="80" t="str">
        <f t="shared" si="63"/>
        <v>E</v>
      </c>
      <c r="I321" s="80" t="str">
        <f t="shared" si="64"/>
        <v>N</v>
      </c>
      <c r="J321" s="80"/>
    </row>
    <row r="322" spans="1:10" ht="12" x14ac:dyDescent="0.2">
      <c r="A322" s="49">
        <f t="shared" si="52"/>
        <v>319</v>
      </c>
      <c r="B322" s="48"/>
      <c r="C322" s="64"/>
      <c r="D322" s="51"/>
      <c r="E322" s="48"/>
      <c r="F322" s="80" t="str">
        <f t="shared" si="62"/>
        <v xml:space="preserve"> </v>
      </c>
      <c r="G322" s="82">
        <f t="shared" si="61"/>
        <v>1</v>
      </c>
      <c r="H322" s="80" t="str">
        <f t="shared" si="63"/>
        <v>E</v>
      </c>
      <c r="I322" s="80" t="str">
        <f t="shared" si="64"/>
        <v>N</v>
      </c>
      <c r="J322" s="80"/>
    </row>
    <row r="323" spans="1:10" ht="12" x14ac:dyDescent="0.2">
      <c r="A323" s="49">
        <f t="shared" si="52"/>
        <v>320</v>
      </c>
      <c r="B323" s="48"/>
      <c r="C323" s="64"/>
      <c r="D323" s="51"/>
      <c r="E323" s="48" t="s">
        <v>1637</v>
      </c>
      <c r="F323" s="80" t="str">
        <f t="shared" si="62"/>
        <v xml:space="preserve"> </v>
      </c>
      <c r="G323" s="82">
        <f t="shared" si="61"/>
        <v>1</v>
      </c>
      <c r="H323" s="80" t="str">
        <f t="shared" si="63"/>
        <v>E</v>
      </c>
      <c r="I323" s="80" t="str">
        <f t="shared" si="64"/>
        <v>N</v>
      </c>
      <c r="J323" s="80"/>
    </row>
    <row r="324" spans="1:10" ht="12" x14ac:dyDescent="0.2">
      <c r="A324" s="49">
        <f t="shared" si="52"/>
        <v>321</v>
      </c>
      <c r="B324" s="48"/>
      <c r="C324" s="64"/>
      <c r="D324" s="51" t="s">
        <v>1374</v>
      </c>
      <c r="E324" s="48" t="s">
        <v>1638</v>
      </c>
      <c r="F324" s="80" t="str">
        <f t="shared" si="62"/>
        <v xml:space="preserve"> </v>
      </c>
      <c r="G324" s="82">
        <f t="shared" si="61"/>
        <v>1</v>
      </c>
      <c r="H324" s="80" t="str">
        <f t="shared" si="63"/>
        <v>E</v>
      </c>
      <c r="I324" s="80" t="str">
        <f t="shared" si="64"/>
        <v>N</v>
      </c>
      <c r="J324" s="80"/>
    </row>
    <row r="325" spans="1:10" ht="12" x14ac:dyDescent="0.2">
      <c r="A325" s="49">
        <f t="shared" si="52"/>
        <v>322</v>
      </c>
      <c r="B325" s="48"/>
      <c r="C325" s="64"/>
      <c r="D325" s="51" t="s">
        <v>1374</v>
      </c>
      <c r="E325" s="48" t="s">
        <v>1639</v>
      </c>
      <c r="F325" s="80" t="str">
        <f t="shared" si="62"/>
        <v xml:space="preserve"> </v>
      </c>
      <c r="G325" s="82">
        <f t="shared" si="61"/>
        <v>1</v>
      </c>
      <c r="H325" s="80" t="str">
        <f t="shared" si="63"/>
        <v>E</v>
      </c>
      <c r="I325" s="80" t="str">
        <f t="shared" si="64"/>
        <v>N</v>
      </c>
      <c r="J325" s="80"/>
    </row>
    <row r="326" spans="1:10" ht="12" x14ac:dyDescent="0.2">
      <c r="A326" s="49">
        <f t="shared" si="52"/>
        <v>323</v>
      </c>
      <c r="B326" s="48"/>
      <c r="C326" s="64"/>
      <c r="D326" s="51" t="s">
        <v>1374</v>
      </c>
      <c r="E326" s="48" t="s">
        <v>1640</v>
      </c>
      <c r="F326" s="80" t="str">
        <f t="shared" si="62"/>
        <v xml:space="preserve"> </v>
      </c>
      <c r="G326" s="82">
        <f t="shared" si="61"/>
        <v>1</v>
      </c>
      <c r="H326" s="80" t="str">
        <f t="shared" si="63"/>
        <v>E</v>
      </c>
      <c r="I326" s="80" t="str">
        <f t="shared" si="64"/>
        <v>N</v>
      </c>
      <c r="J326" s="80"/>
    </row>
    <row r="327" spans="1:10" ht="12" x14ac:dyDescent="0.2">
      <c r="A327" s="49">
        <f t="shared" si="52"/>
        <v>324</v>
      </c>
      <c r="B327" s="48"/>
      <c r="C327" s="65"/>
      <c r="D327" s="51" t="s">
        <v>1374</v>
      </c>
      <c r="E327" s="48" t="s">
        <v>1641</v>
      </c>
      <c r="F327" s="80" t="str">
        <f t="shared" si="62"/>
        <v xml:space="preserve"> </v>
      </c>
      <c r="G327" s="82">
        <f t="shared" si="61"/>
        <v>1</v>
      </c>
      <c r="H327" s="80" t="str">
        <f t="shared" si="63"/>
        <v>E</v>
      </c>
      <c r="I327" s="80" t="str">
        <f t="shared" si="64"/>
        <v>N</v>
      </c>
      <c r="J327" s="80"/>
    </row>
    <row r="328" spans="1:10" ht="12.75" thickBot="1" x14ac:dyDescent="0.25">
      <c r="A328" s="49">
        <f t="shared" si="52"/>
        <v>325</v>
      </c>
      <c r="B328" s="48"/>
      <c r="C328" s="51"/>
      <c r="D328" s="51"/>
      <c r="E328" s="48"/>
      <c r="F328" s="80" t="str">
        <f t="shared" si="62"/>
        <v xml:space="preserve"> </v>
      </c>
      <c r="G328" s="82">
        <f t="shared" si="61"/>
        <v>1</v>
      </c>
      <c r="H328" s="80" t="str">
        <f t="shared" si="63"/>
        <v>E</v>
      </c>
      <c r="I328" s="80" t="str">
        <f t="shared" si="64"/>
        <v>N</v>
      </c>
      <c r="J328" s="80"/>
    </row>
    <row r="329" spans="1:10" ht="12.75" thickTop="1" x14ac:dyDescent="0.2">
      <c r="A329" s="49">
        <f t="shared" si="52"/>
        <v>326</v>
      </c>
      <c r="B329" s="48" t="s">
        <v>1189</v>
      </c>
      <c r="C329" s="63">
        <v>1</v>
      </c>
      <c r="E329" s="44" t="s">
        <v>1642</v>
      </c>
      <c r="F329" s="80">
        <f>SUMIF(OpnameTabel[PPO1], B329,OpnameTabel[OpInventarislijst])+SUMIF(OpnameTabel[PPO2], B329,OpnameTabel[OpInventarislijst])+SUMIF(OpnameTabel[PPO3], B329,OpnameTabel[OpInventarislijst])+SUMIF(OpnameTabel[PPO4], B329,OpnameTabel[OpInventarislijst])</f>
        <v>1</v>
      </c>
      <c r="G329" s="81">
        <f>$F$329</f>
        <v>1</v>
      </c>
      <c r="H329" s="80" t="s">
        <v>1371</v>
      </c>
      <c r="I329" s="80" t="s">
        <v>1372</v>
      </c>
      <c r="J329" s="80" t="s">
        <v>1373</v>
      </c>
    </row>
    <row r="330" spans="1:10" ht="12.75" thickBot="1" x14ac:dyDescent="0.25">
      <c r="A330" s="49">
        <f t="shared" si="52"/>
        <v>327</v>
      </c>
      <c r="B330" s="48"/>
      <c r="C330" s="65"/>
      <c r="D330" s="51" t="s">
        <v>1374</v>
      </c>
      <c r="E330" s="48" t="s">
        <v>1643</v>
      </c>
      <c r="F330" s="80" t="str">
        <f>IF($B330=""," ",$H$329)</f>
        <v xml:space="preserve"> </v>
      </c>
      <c r="G330" s="83">
        <f>$F$329</f>
        <v>1</v>
      </c>
      <c r="H330" s="80" t="str">
        <f>$H$329</f>
        <v>E</v>
      </c>
      <c r="I330" s="80" t="str">
        <f>$I$329</f>
        <v>N</v>
      </c>
      <c r="J330" s="80"/>
    </row>
    <row r="331" spans="1:10" ht="13.5" thickTop="1" thickBot="1" x14ac:dyDescent="0.25">
      <c r="A331" s="49">
        <f t="shared" si="52"/>
        <v>328</v>
      </c>
      <c r="B331" s="48"/>
      <c r="C331" s="51"/>
      <c r="D331" s="51"/>
      <c r="E331" s="48"/>
      <c r="F331" s="80" t="str">
        <f>IF($B331=""," ",$H$329)</f>
        <v xml:space="preserve"> </v>
      </c>
      <c r="G331" s="83">
        <f>$F$329</f>
        <v>1</v>
      </c>
      <c r="H331" s="80" t="str">
        <f>$H$329</f>
        <v>E</v>
      </c>
      <c r="I331" s="80" t="str">
        <f>$I$329</f>
        <v>N</v>
      </c>
      <c r="J331" s="80"/>
    </row>
    <row r="332" spans="1:10" ht="23.25" thickTop="1" x14ac:dyDescent="0.2">
      <c r="A332" s="49">
        <f t="shared" si="52"/>
        <v>329</v>
      </c>
      <c r="B332" s="48" t="s">
        <v>1190</v>
      </c>
      <c r="C332" s="63">
        <v>0.2</v>
      </c>
      <c r="E332" s="44" t="s">
        <v>1644</v>
      </c>
      <c r="F332" s="102">
        <f>SUMIF(OpnameTabel[PPO1], B332,OpnameTabel[OpInventarislijst])+SUMIF(OpnameTabel[PPO2], B332,OpnameTabel[OpInventarislijst])+SUMIF(OpnameTabel[PPO3], B332,OpnameTabel[OpInventarislijst])+SUMIF(OpnameTabel[PPO4], B332,OpnameTabel[OpInventarislijst])</f>
        <v>97</v>
      </c>
      <c r="G332" s="81">
        <f t="shared" ref="G332:G348" si="65">$F$332</f>
        <v>97</v>
      </c>
      <c r="H332" s="80" t="s">
        <v>1371</v>
      </c>
      <c r="I332" s="80" t="s">
        <v>1372</v>
      </c>
      <c r="J332" s="80"/>
    </row>
    <row r="333" spans="1:10" ht="12" x14ac:dyDescent="0.2">
      <c r="A333" s="49">
        <f t="shared" si="52"/>
        <v>330</v>
      </c>
      <c r="B333" s="48"/>
      <c r="C333" s="64"/>
      <c r="D333" s="51"/>
      <c r="E333" s="48" t="s">
        <v>1645</v>
      </c>
      <c r="F333" s="80" t="str">
        <f t="shared" ref="F333:F348" si="66">IF($B333=""," ",$H$332)</f>
        <v xml:space="preserve"> </v>
      </c>
      <c r="G333" s="82">
        <f t="shared" si="65"/>
        <v>97</v>
      </c>
      <c r="H333" s="80" t="str">
        <f t="shared" ref="H333:H348" si="67">$H$332</f>
        <v>E</v>
      </c>
      <c r="I333" s="80" t="str">
        <f t="shared" ref="I333:I348" si="68">$I$332</f>
        <v>N</v>
      </c>
      <c r="J333" s="80"/>
    </row>
    <row r="334" spans="1:10" ht="12" x14ac:dyDescent="0.2">
      <c r="A334" s="49">
        <f t="shared" si="52"/>
        <v>331</v>
      </c>
      <c r="B334" s="48"/>
      <c r="C334" s="64"/>
      <c r="D334" s="51"/>
      <c r="E334" s="48" t="s">
        <v>1646</v>
      </c>
      <c r="F334" s="80" t="str">
        <f t="shared" si="66"/>
        <v xml:space="preserve"> </v>
      </c>
      <c r="G334" s="82">
        <f t="shared" si="65"/>
        <v>97</v>
      </c>
      <c r="H334" s="80" t="str">
        <f t="shared" si="67"/>
        <v>E</v>
      </c>
      <c r="I334" s="80" t="str">
        <f t="shared" si="68"/>
        <v>N</v>
      </c>
      <c r="J334" s="80"/>
    </row>
    <row r="335" spans="1:10" ht="12" x14ac:dyDescent="0.2">
      <c r="A335" s="49">
        <f t="shared" si="52"/>
        <v>332</v>
      </c>
      <c r="B335" s="48"/>
      <c r="C335" s="64"/>
      <c r="D335" s="51" t="s">
        <v>1374</v>
      </c>
      <c r="E335" s="48" t="s">
        <v>1647</v>
      </c>
      <c r="F335" s="80" t="str">
        <f t="shared" si="66"/>
        <v xml:space="preserve"> </v>
      </c>
      <c r="G335" s="82">
        <f t="shared" si="65"/>
        <v>97</v>
      </c>
      <c r="H335" s="80" t="str">
        <f t="shared" si="67"/>
        <v>E</v>
      </c>
      <c r="I335" s="80" t="str">
        <f t="shared" si="68"/>
        <v>N</v>
      </c>
      <c r="J335" s="80"/>
    </row>
    <row r="336" spans="1:10" ht="12" x14ac:dyDescent="0.2">
      <c r="A336" s="49">
        <f t="shared" si="52"/>
        <v>333</v>
      </c>
      <c r="B336" s="48"/>
      <c r="C336" s="64"/>
      <c r="D336" s="51" t="s">
        <v>1374</v>
      </c>
      <c r="E336" s="48" t="s">
        <v>1648</v>
      </c>
      <c r="F336" s="80" t="str">
        <f t="shared" si="66"/>
        <v xml:space="preserve"> </v>
      </c>
      <c r="G336" s="82">
        <f t="shared" si="65"/>
        <v>97</v>
      </c>
      <c r="H336" s="80" t="str">
        <f t="shared" si="67"/>
        <v>E</v>
      </c>
      <c r="I336" s="80" t="str">
        <f t="shared" si="68"/>
        <v>N</v>
      </c>
      <c r="J336" s="80"/>
    </row>
    <row r="337" spans="1:10" ht="22.5" x14ac:dyDescent="0.2">
      <c r="A337" s="49">
        <f t="shared" si="52"/>
        <v>334</v>
      </c>
      <c r="B337" s="48"/>
      <c r="C337" s="64"/>
      <c r="D337" s="51" t="s">
        <v>1374</v>
      </c>
      <c r="E337" s="48" t="s">
        <v>1649</v>
      </c>
      <c r="F337" s="80" t="str">
        <f t="shared" si="66"/>
        <v xml:space="preserve"> </v>
      </c>
      <c r="G337" s="82">
        <f t="shared" si="65"/>
        <v>97</v>
      </c>
      <c r="H337" s="80" t="str">
        <f t="shared" si="67"/>
        <v>E</v>
      </c>
      <c r="I337" s="80" t="str">
        <f t="shared" si="68"/>
        <v>N</v>
      </c>
      <c r="J337" s="80"/>
    </row>
    <row r="338" spans="1:10" ht="12" x14ac:dyDescent="0.2">
      <c r="A338" s="49">
        <f t="shared" si="52"/>
        <v>335</v>
      </c>
      <c r="B338" s="48"/>
      <c r="C338" s="64"/>
      <c r="D338" s="51" t="s">
        <v>1374</v>
      </c>
      <c r="E338" s="48" t="s">
        <v>1650</v>
      </c>
      <c r="F338" s="80" t="str">
        <f t="shared" si="66"/>
        <v xml:space="preserve"> </v>
      </c>
      <c r="G338" s="82">
        <f t="shared" si="65"/>
        <v>97</v>
      </c>
      <c r="H338" s="80" t="str">
        <f t="shared" si="67"/>
        <v>E</v>
      </c>
      <c r="I338" s="80" t="str">
        <f t="shared" si="68"/>
        <v>N</v>
      </c>
      <c r="J338" s="80"/>
    </row>
    <row r="339" spans="1:10" ht="12" x14ac:dyDescent="0.2">
      <c r="A339" s="49">
        <f t="shared" si="52"/>
        <v>336</v>
      </c>
      <c r="B339" s="48"/>
      <c r="C339" s="64"/>
      <c r="D339" s="51" t="s">
        <v>1374</v>
      </c>
      <c r="E339" s="48" t="s">
        <v>1651</v>
      </c>
      <c r="F339" s="80" t="str">
        <f t="shared" si="66"/>
        <v xml:space="preserve"> </v>
      </c>
      <c r="G339" s="82">
        <f t="shared" si="65"/>
        <v>97</v>
      </c>
      <c r="H339" s="80" t="str">
        <f t="shared" si="67"/>
        <v>E</v>
      </c>
      <c r="I339" s="80" t="str">
        <f t="shared" si="68"/>
        <v>N</v>
      </c>
      <c r="J339" s="80"/>
    </row>
    <row r="340" spans="1:10" ht="12" x14ac:dyDescent="0.2">
      <c r="A340" s="49">
        <f t="shared" si="52"/>
        <v>337</v>
      </c>
      <c r="B340" s="48"/>
      <c r="C340" s="64"/>
      <c r="D340" s="51" t="s">
        <v>1374</v>
      </c>
      <c r="E340" s="48" t="s">
        <v>1652</v>
      </c>
      <c r="F340" s="80" t="str">
        <f t="shared" si="66"/>
        <v xml:space="preserve"> </v>
      </c>
      <c r="G340" s="82">
        <f t="shared" si="65"/>
        <v>97</v>
      </c>
      <c r="H340" s="80" t="str">
        <f t="shared" si="67"/>
        <v>E</v>
      </c>
      <c r="I340" s="80" t="str">
        <f t="shared" si="68"/>
        <v>N</v>
      </c>
      <c r="J340" s="80"/>
    </row>
    <row r="341" spans="1:10" ht="12" x14ac:dyDescent="0.2">
      <c r="A341" s="49">
        <f t="shared" si="52"/>
        <v>338</v>
      </c>
      <c r="B341" s="48"/>
      <c r="C341" s="64"/>
      <c r="D341" s="51" t="s">
        <v>1374</v>
      </c>
      <c r="E341" s="48" t="s">
        <v>1653</v>
      </c>
      <c r="F341" s="80" t="str">
        <f t="shared" si="66"/>
        <v xml:space="preserve"> </v>
      </c>
      <c r="G341" s="82">
        <f t="shared" si="65"/>
        <v>97</v>
      </c>
      <c r="H341" s="80" t="str">
        <f t="shared" si="67"/>
        <v>E</v>
      </c>
      <c r="I341" s="80" t="str">
        <f t="shared" si="68"/>
        <v>N</v>
      </c>
      <c r="J341" s="80"/>
    </row>
    <row r="342" spans="1:10" ht="22.5" x14ac:dyDescent="0.2">
      <c r="A342" s="49">
        <f t="shared" si="52"/>
        <v>339</v>
      </c>
      <c r="B342" s="48"/>
      <c r="C342" s="64"/>
      <c r="D342" s="51" t="s">
        <v>1374</v>
      </c>
      <c r="E342" s="48" t="s">
        <v>1654</v>
      </c>
      <c r="F342" s="80" t="str">
        <f t="shared" si="66"/>
        <v xml:space="preserve"> </v>
      </c>
      <c r="G342" s="82">
        <f t="shared" si="65"/>
        <v>97</v>
      </c>
      <c r="H342" s="80" t="str">
        <f t="shared" si="67"/>
        <v>E</v>
      </c>
      <c r="I342" s="80" t="str">
        <f t="shared" si="68"/>
        <v>N</v>
      </c>
      <c r="J342" s="80"/>
    </row>
    <row r="343" spans="1:10" ht="12" x14ac:dyDescent="0.2">
      <c r="A343" s="49">
        <f t="shared" si="52"/>
        <v>340</v>
      </c>
      <c r="B343" s="48"/>
      <c r="C343" s="64"/>
      <c r="D343" s="51" t="s">
        <v>1374</v>
      </c>
      <c r="E343" s="48" t="s">
        <v>1655</v>
      </c>
      <c r="F343" s="80" t="str">
        <f t="shared" si="66"/>
        <v xml:space="preserve"> </v>
      </c>
      <c r="G343" s="82">
        <f t="shared" si="65"/>
        <v>97</v>
      </c>
      <c r="H343" s="80" t="str">
        <f t="shared" si="67"/>
        <v>E</v>
      </c>
      <c r="I343" s="80" t="str">
        <f t="shared" si="68"/>
        <v>N</v>
      </c>
      <c r="J343" s="80"/>
    </row>
    <row r="344" spans="1:10" ht="12" x14ac:dyDescent="0.2">
      <c r="A344" s="49">
        <f t="shared" si="52"/>
        <v>341</v>
      </c>
      <c r="B344" s="48"/>
      <c r="C344" s="64"/>
      <c r="D344" s="51" t="s">
        <v>1374</v>
      </c>
      <c r="E344" s="48" t="s">
        <v>1656</v>
      </c>
      <c r="F344" s="80" t="str">
        <f t="shared" si="66"/>
        <v xml:space="preserve"> </v>
      </c>
      <c r="G344" s="82">
        <f t="shared" si="65"/>
        <v>97</v>
      </c>
      <c r="H344" s="80" t="str">
        <f t="shared" si="67"/>
        <v>E</v>
      </c>
      <c r="I344" s="80" t="str">
        <f t="shared" si="68"/>
        <v>N</v>
      </c>
      <c r="J344" s="80"/>
    </row>
    <row r="345" spans="1:10" ht="12" x14ac:dyDescent="0.2">
      <c r="A345" s="49">
        <f t="shared" si="52"/>
        <v>342</v>
      </c>
      <c r="B345" s="48"/>
      <c r="C345" s="64"/>
      <c r="D345" s="51" t="s">
        <v>1374</v>
      </c>
      <c r="E345" s="48" t="s">
        <v>1657</v>
      </c>
      <c r="F345" s="80" t="str">
        <f t="shared" si="66"/>
        <v xml:space="preserve"> </v>
      </c>
      <c r="G345" s="82">
        <f t="shared" si="65"/>
        <v>97</v>
      </c>
      <c r="H345" s="80" t="str">
        <f t="shared" si="67"/>
        <v>E</v>
      </c>
      <c r="I345" s="80" t="str">
        <f t="shared" si="68"/>
        <v>N</v>
      </c>
      <c r="J345" s="80"/>
    </row>
    <row r="346" spans="1:10" ht="12" x14ac:dyDescent="0.2">
      <c r="A346" s="49">
        <f t="shared" si="52"/>
        <v>343</v>
      </c>
      <c r="B346" s="48"/>
      <c r="C346" s="64"/>
      <c r="D346" s="51" t="s">
        <v>1374</v>
      </c>
      <c r="E346" s="48" t="s">
        <v>1658</v>
      </c>
      <c r="F346" s="80" t="str">
        <f t="shared" si="66"/>
        <v xml:space="preserve"> </v>
      </c>
      <c r="G346" s="82">
        <f t="shared" si="65"/>
        <v>97</v>
      </c>
      <c r="H346" s="80" t="str">
        <f t="shared" si="67"/>
        <v>E</v>
      </c>
      <c r="I346" s="80" t="str">
        <f t="shared" si="68"/>
        <v>N</v>
      </c>
      <c r="J346" s="80"/>
    </row>
    <row r="347" spans="1:10" ht="12" x14ac:dyDescent="0.2">
      <c r="A347" s="49">
        <f t="shared" si="52"/>
        <v>344</v>
      </c>
      <c r="B347" s="48"/>
      <c r="C347" s="65"/>
      <c r="D347" s="51" t="s">
        <v>1374</v>
      </c>
      <c r="E347" s="48" t="s">
        <v>1659</v>
      </c>
      <c r="F347" s="80" t="str">
        <f t="shared" si="66"/>
        <v xml:space="preserve"> </v>
      </c>
      <c r="G347" s="82">
        <f t="shared" si="65"/>
        <v>97</v>
      </c>
      <c r="H347" s="80" t="str">
        <f t="shared" si="67"/>
        <v>E</v>
      </c>
      <c r="I347" s="80" t="str">
        <f t="shared" si="68"/>
        <v>N</v>
      </c>
      <c r="J347" s="80"/>
    </row>
    <row r="348" spans="1:10" ht="12.75" thickBot="1" x14ac:dyDescent="0.25">
      <c r="A348" s="49">
        <f t="shared" si="52"/>
        <v>345</v>
      </c>
      <c r="B348" s="48"/>
      <c r="C348" s="51"/>
      <c r="D348" s="51"/>
      <c r="E348" s="48"/>
      <c r="F348" s="80" t="str">
        <f t="shared" si="66"/>
        <v xml:space="preserve"> </v>
      </c>
      <c r="G348" s="82">
        <f t="shared" si="65"/>
        <v>97</v>
      </c>
      <c r="H348" s="80" t="str">
        <f t="shared" si="67"/>
        <v>E</v>
      </c>
      <c r="I348" s="80" t="str">
        <f t="shared" si="68"/>
        <v>N</v>
      </c>
      <c r="J348" s="80"/>
    </row>
    <row r="349" spans="1:10" ht="13.5" hidden="1" thickTop="1" thickBot="1" x14ac:dyDescent="0.25">
      <c r="A349" s="49">
        <f t="shared" si="52"/>
        <v>346</v>
      </c>
      <c r="B349" s="48" t="s">
        <v>1191</v>
      </c>
      <c r="C349" s="63">
        <v>1</v>
      </c>
      <c r="E349" s="44" t="s">
        <v>1660</v>
      </c>
      <c r="F349" s="102">
        <f>SUMIF(OpnameTabel[PPO1], B349,OpnameTabel[OpInventarislijst])+SUMIF(OpnameTabel[PPO2], B349,OpnameTabel[OpInventarislijst])+SUMIF(OpnameTabel[PPO3], B349,OpnameTabel[OpInventarislijst])+SUMIF(OpnameTabel[PPO4], B349,OpnameTabel[OpInventarislijst])</f>
        <v>0</v>
      </c>
      <c r="G349" s="81">
        <f t="shared" ref="G349:G355" si="69">$F$349</f>
        <v>0</v>
      </c>
      <c r="H349" s="80" t="s">
        <v>1371</v>
      </c>
      <c r="I349" s="80" t="s">
        <v>1372</v>
      </c>
      <c r="J349" s="80"/>
    </row>
    <row r="350" spans="1:10" ht="12.75" hidden="1" thickBot="1" x14ac:dyDescent="0.25">
      <c r="A350" s="49">
        <f t="shared" si="52"/>
        <v>347</v>
      </c>
      <c r="B350" s="48"/>
      <c r="C350" s="64"/>
      <c r="D350" s="51"/>
      <c r="E350" s="48" t="s">
        <v>1661</v>
      </c>
      <c r="F350" s="80" t="str">
        <f t="shared" ref="F350:F355" si="70">IF($B350=""," ",$H$349)</f>
        <v xml:space="preserve"> </v>
      </c>
      <c r="G350" s="82">
        <f t="shared" si="69"/>
        <v>0</v>
      </c>
      <c r="H350" s="80" t="str">
        <f t="shared" ref="H350:H355" si="71">$H$349</f>
        <v>E</v>
      </c>
      <c r="I350" s="80" t="str">
        <f t="shared" ref="I350:I355" si="72">$I$349</f>
        <v>N</v>
      </c>
      <c r="J350" s="80" t="s">
        <v>1373</v>
      </c>
    </row>
    <row r="351" spans="1:10" ht="12.75" hidden="1" thickBot="1" x14ac:dyDescent="0.25">
      <c r="A351" s="49">
        <f t="shared" si="52"/>
        <v>348</v>
      </c>
      <c r="B351" s="48"/>
      <c r="C351" s="64"/>
      <c r="D351" s="51" t="s">
        <v>1374</v>
      </c>
      <c r="E351" s="48" t="s">
        <v>1662</v>
      </c>
      <c r="F351" s="80" t="str">
        <f t="shared" si="70"/>
        <v xml:space="preserve"> </v>
      </c>
      <c r="G351" s="82">
        <f t="shared" si="69"/>
        <v>0</v>
      </c>
      <c r="H351" s="80" t="str">
        <f t="shared" si="71"/>
        <v>E</v>
      </c>
      <c r="I351" s="80" t="str">
        <f t="shared" si="72"/>
        <v>N</v>
      </c>
      <c r="J351" s="80"/>
    </row>
    <row r="352" spans="1:10" ht="12.75" hidden="1" thickBot="1" x14ac:dyDescent="0.25">
      <c r="A352" s="49">
        <f t="shared" si="52"/>
        <v>349</v>
      </c>
      <c r="B352" s="48"/>
      <c r="C352" s="64"/>
      <c r="D352" s="51" t="s">
        <v>1374</v>
      </c>
      <c r="E352" s="48" t="s">
        <v>1663</v>
      </c>
      <c r="F352" s="80" t="str">
        <f t="shared" si="70"/>
        <v xml:space="preserve"> </v>
      </c>
      <c r="G352" s="82">
        <f t="shared" si="69"/>
        <v>0</v>
      </c>
      <c r="H352" s="80" t="str">
        <f t="shared" si="71"/>
        <v>E</v>
      </c>
      <c r="I352" s="80" t="str">
        <f t="shared" si="72"/>
        <v>N</v>
      </c>
      <c r="J352" s="80" t="s">
        <v>1373</v>
      </c>
    </row>
    <row r="353" spans="1:10" ht="12.75" hidden="1" thickBot="1" x14ac:dyDescent="0.25">
      <c r="A353" s="49">
        <f t="shared" ref="A353:A416" si="73">-3+ROW()</f>
        <v>350</v>
      </c>
      <c r="B353" s="48"/>
      <c r="C353" s="64"/>
      <c r="D353" s="51" t="s">
        <v>1374</v>
      </c>
      <c r="E353" s="48" t="s">
        <v>1664</v>
      </c>
      <c r="F353" s="80" t="str">
        <f t="shared" si="70"/>
        <v xml:space="preserve"> </v>
      </c>
      <c r="G353" s="82">
        <f t="shared" si="69"/>
        <v>0</v>
      </c>
      <c r="H353" s="80" t="str">
        <f t="shared" si="71"/>
        <v>E</v>
      </c>
      <c r="I353" s="80" t="str">
        <f t="shared" si="72"/>
        <v>N</v>
      </c>
      <c r="J353" s="80" t="s">
        <v>1373</v>
      </c>
    </row>
    <row r="354" spans="1:10" ht="12.75" hidden="1" thickBot="1" x14ac:dyDescent="0.25">
      <c r="A354" s="49">
        <f t="shared" si="73"/>
        <v>351</v>
      </c>
      <c r="B354" s="48"/>
      <c r="C354" s="65"/>
      <c r="D354" s="51" t="s">
        <v>1374</v>
      </c>
      <c r="E354" s="48" t="s">
        <v>1665</v>
      </c>
      <c r="F354" s="80" t="str">
        <f t="shared" si="70"/>
        <v xml:space="preserve"> </v>
      </c>
      <c r="G354" s="82">
        <f t="shared" si="69"/>
        <v>0</v>
      </c>
      <c r="H354" s="80" t="str">
        <f t="shared" si="71"/>
        <v>E</v>
      </c>
      <c r="I354" s="80" t="str">
        <f t="shared" si="72"/>
        <v>N</v>
      </c>
      <c r="J354" s="80"/>
    </row>
    <row r="355" spans="1:10" ht="12.75" hidden="1" thickBot="1" x14ac:dyDescent="0.25">
      <c r="A355" s="49">
        <f t="shared" si="73"/>
        <v>352</v>
      </c>
      <c r="B355" s="48"/>
      <c r="C355" s="51"/>
      <c r="D355" s="51"/>
      <c r="E355" s="48"/>
      <c r="F355" s="80" t="str">
        <f t="shared" si="70"/>
        <v xml:space="preserve"> </v>
      </c>
      <c r="G355" s="82">
        <f t="shared" si="69"/>
        <v>0</v>
      </c>
      <c r="H355" s="80" t="str">
        <f t="shared" si="71"/>
        <v>E</v>
      </c>
      <c r="I355" s="80" t="str">
        <f t="shared" si="72"/>
        <v>N</v>
      </c>
      <c r="J355" s="80"/>
    </row>
    <row r="356" spans="1:10" ht="12.75" thickTop="1" x14ac:dyDescent="0.2">
      <c r="A356" s="49">
        <f t="shared" si="73"/>
        <v>353</v>
      </c>
      <c r="B356" s="48" t="s">
        <v>1192</v>
      </c>
      <c r="C356" s="63">
        <v>1</v>
      </c>
      <c r="E356" s="44" t="s">
        <v>1666</v>
      </c>
      <c r="F356" s="80">
        <f>SUMIF(OpnameTabel[PPO1], B356,OpnameTabel[OpInventarislijst])+SUMIF(OpnameTabel[PPO2], B356,OpnameTabel[OpInventarislijst])+SUMIF(OpnameTabel[PPO3], B356,OpnameTabel[OpInventarislijst])+SUMIF(OpnameTabel[PPO4], B356,OpnameTabel[OpInventarislijst])</f>
        <v>97</v>
      </c>
      <c r="G356" s="81">
        <f>$F$356</f>
        <v>97</v>
      </c>
      <c r="H356" s="80" t="s">
        <v>1371</v>
      </c>
      <c r="I356" s="80" t="s">
        <v>1372</v>
      </c>
      <c r="J356" s="80"/>
    </row>
    <row r="357" spans="1:10" ht="12" x14ac:dyDescent="0.2">
      <c r="A357" s="49">
        <f t="shared" si="73"/>
        <v>354</v>
      </c>
      <c r="B357" s="48"/>
      <c r="C357" s="64"/>
      <c r="D357" s="51" t="s">
        <v>1374</v>
      </c>
      <c r="E357" s="48" t="s">
        <v>1667</v>
      </c>
      <c r="F357" s="80" t="str">
        <f>IF($B357=""," ",$H$356)</f>
        <v xml:space="preserve"> </v>
      </c>
      <c r="G357" s="82">
        <f>$F$356</f>
        <v>97</v>
      </c>
      <c r="H357" s="80" t="str">
        <f>$H$356</f>
        <v>E</v>
      </c>
      <c r="I357" s="80" t="str">
        <f>$I$356</f>
        <v>N</v>
      </c>
      <c r="J357" s="80"/>
    </row>
    <row r="358" spans="1:10" ht="12" x14ac:dyDescent="0.2">
      <c r="A358" s="49">
        <f t="shared" si="73"/>
        <v>355</v>
      </c>
      <c r="B358" s="48"/>
      <c r="C358" s="64"/>
      <c r="D358" s="51" t="s">
        <v>1374</v>
      </c>
      <c r="E358" s="48" t="s">
        <v>1668</v>
      </c>
      <c r="F358" s="80" t="str">
        <f>IF($B358=""," ",$H$356)</f>
        <v xml:space="preserve"> </v>
      </c>
      <c r="G358" s="82">
        <f>$F$356</f>
        <v>97</v>
      </c>
      <c r="H358" s="80" t="str">
        <f>$H$356</f>
        <v>E</v>
      </c>
      <c r="I358" s="80" t="str">
        <f>$I$356</f>
        <v>N</v>
      </c>
      <c r="J358" s="80"/>
    </row>
    <row r="359" spans="1:10" ht="12" x14ac:dyDescent="0.2">
      <c r="A359" s="49">
        <f t="shared" si="73"/>
        <v>356</v>
      </c>
      <c r="B359" s="48"/>
      <c r="C359" s="65"/>
      <c r="D359" s="51" t="s">
        <v>1374</v>
      </c>
      <c r="E359" s="48" t="s">
        <v>1669</v>
      </c>
      <c r="F359" s="80" t="str">
        <f>IF($B359=""," ",$H$356)</f>
        <v xml:space="preserve"> </v>
      </c>
      <c r="G359" s="82">
        <f>$F$356</f>
        <v>97</v>
      </c>
      <c r="H359" s="80" t="str">
        <f>$H$356</f>
        <v>E</v>
      </c>
      <c r="I359" s="80" t="str">
        <f>$I$356</f>
        <v>N</v>
      </c>
      <c r="J359" s="80"/>
    </row>
    <row r="360" spans="1:10" ht="12.75" thickBot="1" x14ac:dyDescent="0.25">
      <c r="A360" s="49">
        <f t="shared" si="73"/>
        <v>357</v>
      </c>
      <c r="B360" s="48"/>
      <c r="C360" s="51"/>
      <c r="D360" s="51"/>
      <c r="E360" s="48"/>
      <c r="F360" s="80" t="str">
        <f>IF($B360=""," ",$H$356)</f>
        <v xml:space="preserve"> </v>
      </c>
      <c r="G360" s="82">
        <f>$F$356</f>
        <v>97</v>
      </c>
      <c r="H360" s="80" t="str">
        <f>$H$356</f>
        <v>E</v>
      </c>
      <c r="I360" s="80" t="str">
        <f>$I$356</f>
        <v>N</v>
      </c>
      <c r="J360" s="80"/>
    </row>
    <row r="361" spans="1:10" ht="12.75" thickTop="1" x14ac:dyDescent="0.2">
      <c r="A361" s="49">
        <f t="shared" si="73"/>
        <v>358</v>
      </c>
      <c r="B361" s="48" t="s">
        <v>1193</v>
      </c>
      <c r="C361" s="63">
        <v>1</v>
      </c>
      <c r="D361" s="52"/>
      <c r="E361" s="53" t="s">
        <v>1670</v>
      </c>
      <c r="F361" s="80">
        <f>SUMIF(OpnameTabel[PPO1], B361,OpnameTabel[OpInventarislijst])+SUMIF(OpnameTabel[PPO2], B361,OpnameTabel[OpInventarislijst])+SUMIF(OpnameTabel[PPO3], B361,OpnameTabel[OpInventarislijst])+SUMIF(OpnameTabel[PPO4], B361,OpnameTabel[OpInventarislijst])</f>
        <v>97</v>
      </c>
      <c r="G361" s="81">
        <f>$F$361</f>
        <v>97</v>
      </c>
      <c r="H361" s="80" t="s">
        <v>1371</v>
      </c>
      <c r="I361" s="80" t="s">
        <v>1372</v>
      </c>
      <c r="J361" s="80"/>
    </row>
    <row r="362" spans="1:10" ht="12" x14ac:dyDescent="0.2">
      <c r="A362" s="49">
        <f t="shared" si="73"/>
        <v>359</v>
      </c>
      <c r="B362" s="48"/>
      <c r="C362" s="65"/>
      <c r="D362" s="51" t="s">
        <v>1374</v>
      </c>
      <c r="E362" s="48" t="s">
        <v>1671</v>
      </c>
      <c r="F362" s="80" t="str">
        <f>IF($B362=""," ",$H$361)</f>
        <v xml:space="preserve"> </v>
      </c>
      <c r="G362" s="82">
        <f>$F$361</f>
        <v>97</v>
      </c>
      <c r="H362" s="80" t="str">
        <f>$H$361</f>
        <v>E</v>
      </c>
      <c r="I362" s="80" t="str">
        <f>$I$361</f>
        <v>N</v>
      </c>
      <c r="J362" s="80"/>
    </row>
    <row r="363" spans="1:10" ht="12.75" thickBot="1" x14ac:dyDescent="0.25">
      <c r="A363" s="49">
        <f t="shared" si="73"/>
        <v>360</v>
      </c>
      <c r="B363" s="48"/>
      <c r="C363" s="51"/>
      <c r="D363" s="51"/>
      <c r="E363" s="48"/>
      <c r="F363" s="80" t="str">
        <f>IF($B363=""," ",$H$361)</f>
        <v xml:space="preserve"> </v>
      </c>
      <c r="G363" s="83">
        <f>$F$361</f>
        <v>97</v>
      </c>
      <c r="H363" s="80" t="str">
        <f>$H$361</f>
        <v>E</v>
      </c>
      <c r="I363" s="80" t="str">
        <f>$I$361</f>
        <v>N</v>
      </c>
      <c r="J363" s="80"/>
    </row>
    <row r="364" spans="1:10" ht="12.75" thickTop="1" x14ac:dyDescent="0.2">
      <c r="A364" s="49">
        <f t="shared" si="73"/>
        <v>361</v>
      </c>
      <c r="B364" s="54" t="s">
        <v>1194</v>
      </c>
      <c r="C364" s="59">
        <v>1</v>
      </c>
      <c r="D364" s="52"/>
      <c r="E364" s="53" t="s">
        <v>1672</v>
      </c>
      <c r="F364" s="80">
        <f>SUMIF(OpnameTabel[PPO1], B364,OpnameTabel[OpInventarislijst])+SUMIF(OpnameTabel[PPO2], B364,OpnameTabel[OpInventarislijst])+SUMIF(OpnameTabel[PPO3], B364,OpnameTabel[OpInventarislijst])+SUMIF(OpnameTabel[PPO4], B364,OpnameTabel[OpInventarislijst])</f>
        <v>6</v>
      </c>
      <c r="G364" s="81">
        <f t="shared" ref="G364:G373" si="74">$F$364</f>
        <v>6</v>
      </c>
      <c r="H364" s="80" t="s">
        <v>1371</v>
      </c>
      <c r="I364" s="80" t="s">
        <v>1372</v>
      </c>
      <c r="J364" s="80"/>
    </row>
    <row r="365" spans="1:10" ht="12" x14ac:dyDescent="0.2">
      <c r="A365" s="49">
        <f t="shared" si="73"/>
        <v>362</v>
      </c>
      <c r="C365" s="60"/>
      <c r="E365" s="54" t="s">
        <v>1673</v>
      </c>
      <c r="F365" s="80" t="str">
        <f t="shared" ref="F365:F373" si="75">IF($B365=""," ",$H$364)</f>
        <v xml:space="preserve"> </v>
      </c>
      <c r="G365" s="82">
        <f t="shared" si="74"/>
        <v>6</v>
      </c>
      <c r="H365" s="80" t="str">
        <f t="shared" ref="H365:H373" si="76">$H$364</f>
        <v>E</v>
      </c>
      <c r="I365" s="80" t="str">
        <f t="shared" ref="I365:I373" si="77">$I$364</f>
        <v>N</v>
      </c>
      <c r="J365" s="80" t="s">
        <v>1373</v>
      </c>
    </row>
    <row r="366" spans="1:10" ht="12" x14ac:dyDescent="0.2">
      <c r="A366" s="49">
        <f t="shared" si="73"/>
        <v>363</v>
      </c>
      <c r="C366" s="60"/>
      <c r="D366" s="50" t="s">
        <v>1374</v>
      </c>
      <c r="E366" s="54" t="s">
        <v>1674</v>
      </c>
      <c r="F366" s="80" t="str">
        <f t="shared" si="75"/>
        <v xml:space="preserve"> </v>
      </c>
      <c r="G366" s="82">
        <f t="shared" si="74"/>
        <v>6</v>
      </c>
      <c r="H366" s="80" t="str">
        <f t="shared" si="76"/>
        <v>E</v>
      </c>
      <c r="I366" s="80" t="str">
        <f t="shared" si="77"/>
        <v>N</v>
      </c>
      <c r="J366" s="80"/>
    </row>
    <row r="367" spans="1:10" ht="12" x14ac:dyDescent="0.2">
      <c r="A367" s="49">
        <f t="shared" si="73"/>
        <v>364</v>
      </c>
      <c r="C367" s="60"/>
      <c r="D367" s="50" t="s">
        <v>1374</v>
      </c>
      <c r="E367" s="54" t="s">
        <v>1675</v>
      </c>
      <c r="F367" s="80" t="str">
        <f t="shared" si="75"/>
        <v xml:space="preserve"> </v>
      </c>
      <c r="G367" s="82">
        <f t="shared" si="74"/>
        <v>6</v>
      </c>
      <c r="H367" s="80" t="str">
        <f t="shared" si="76"/>
        <v>E</v>
      </c>
      <c r="I367" s="80" t="str">
        <f t="shared" si="77"/>
        <v>N</v>
      </c>
      <c r="J367" s="80" t="s">
        <v>1373</v>
      </c>
    </row>
    <row r="368" spans="1:10" ht="12" x14ac:dyDescent="0.2">
      <c r="A368" s="49">
        <f t="shared" si="73"/>
        <v>365</v>
      </c>
      <c r="C368" s="60"/>
      <c r="D368" s="50" t="s">
        <v>1374</v>
      </c>
      <c r="E368" s="54" t="s">
        <v>1676</v>
      </c>
      <c r="F368" s="80" t="str">
        <f t="shared" si="75"/>
        <v xml:space="preserve"> </v>
      </c>
      <c r="G368" s="82">
        <f t="shared" si="74"/>
        <v>6</v>
      </c>
      <c r="H368" s="80" t="str">
        <f t="shared" si="76"/>
        <v>E</v>
      </c>
      <c r="I368" s="80" t="str">
        <f t="shared" si="77"/>
        <v>N</v>
      </c>
      <c r="J368" s="80"/>
    </row>
    <row r="369" spans="1:10" ht="12" x14ac:dyDescent="0.2">
      <c r="A369" s="49">
        <f t="shared" si="73"/>
        <v>366</v>
      </c>
      <c r="C369" s="60"/>
      <c r="E369" s="54" t="s">
        <v>1677</v>
      </c>
      <c r="F369" s="80" t="str">
        <f t="shared" si="75"/>
        <v xml:space="preserve"> </v>
      </c>
      <c r="G369" s="82">
        <f t="shared" si="74"/>
        <v>6</v>
      </c>
      <c r="H369" s="80" t="str">
        <f t="shared" si="76"/>
        <v>E</v>
      </c>
      <c r="I369" s="80" t="str">
        <f t="shared" si="77"/>
        <v>N</v>
      </c>
      <c r="J369" s="80" t="s">
        <v>1373</v>
      </c>
    </row>
    <row r="370" spans="1:10" ht="12" x14ac:dyDescent="0.2">
      <c r="A370" s="49">
        <f t="shared" si="73"/>
        <v>367</v>
      </c>
      <c r="C370" s="60"/>
      <c r="D370" s="50" t="s">
        <v>1374</v>
      </c>
      <c r="E370" s="54" t="s">
        <v>1678</v>
      </c>
      <c r="F370" s="80" t="str">
        <f t="shared" si="75"/>
        <v xml:space="preserve"> </v>
      </c>
      <c r="G370" s="82">
        <f t="shared" si="74"/>
        <v>6</v>
      </c>
      <c r="H370" s="80" t="str">
        <f t="shared" si="76"/>
        <v>E</v>
      </c>
      <c r="I370" s="80" t="str">
        <f t="shared" si="77"/>
        <v>N</v>
      </c>
      <c r="J370" s="80" t="s">
        <v>1373</v>
      </c>
    </row>
    <row r="371" spans="1:10" ht="12" x14ac:dyDescent="0.2">
      <c r="A371" s="49">
        <f t="shared" si="73"/>
        <v>368</v>
      </c>
      <c r="C371" s="60"/>
      <c r="D371" s="50" t="s">
        <v>1374</v>
      </c>
      <c r="E371" s="54" t="s">
        <v>1679</v>
      </c>
      <c r="F371" s="80" t="str">
        <f t="shared" si="75"/>
        <v xml:space="preserve"> </v>
      </c>
      <c r="G371" s="82">
        <f t="shared" si="74"/>
        <v>6</v>
      </c>
      <c r="H371" s="80" t="str">
        <f t="shared" si="76"/>
        <v>E</v>
      </c>
      <c r="I371" s="80" t="str">
        <f t="shared" si="77"/>
        <v>N</v>
      </c>
      <c r="J371" s="80" t="s">
        <v>1373</v>
      </c>
    </row>
    <row r="372" spans="1:10" ht="12" x14ac:dyDescent="0.2">
      <c r="A372" s="49">
        <f t="shared" si="73"/>
        <v>369</v>
      </c>
      <c r="C372" s="61"/>
      <c r="D372" s="50" t="s">
        <v>1374</v>
      </c>
      <c r="E372" s="54" t="s">
        <v>1680</v>
      </c>
      <c r="F372" s="80" t="str">
        <f t="shared" si="75"/>
        <v xml:space="preserve"> </v>
      </c>
      <c r="G372" s="82">
        <f t="shared" si="74"/>
        <v>6</v>
      </c>
      <c r="H372" s="80" t="str">
        <f t="shared" si="76"/>
        <v>E</v>
      </c>
      <c r="I372" s="80" t="str">
        <f t="shared" si="77"/>
        <v>N</v>
      </c>
      <c r="J372" s="80"/>
    </row>
    <row r="373" spans="1:10" ht="12.75" thickBot="1" x14ac:dyDescent="0.25">
      <c r="A373" s="49">
        <f t="shared" si="73"/>
        <v>370</v>
      </c>
      <c r="D373" s="52"/>
      <c r="E373" s="52"/>
      <c r="F373" s="80" t="str">
        <f t="shared" si="75"/>
        <v xml:space="preserve"> </v>
      </c>
      <c r="G373" s="82">
        <f t="shared" si="74"/>
        <v>6</v>
      </c>
      <c r="H373" s="80" t="str">
        <f t="shared" si="76"/>
        <v>E</v>
      </c>
      <c r="I373" s="80" t="str">
        <f t="shared" si="77"/>
        <v>N</v>
      </c>
      <c r="J373" s="80"/>
    </row>
    <row r="374" spans="1:10" ht="13.5" hidden="1" thickTop="1" thickBot="1" x14ac:dyDescent="0.25">
      <c r="A374" s="49">
        <f t="shared" si="73"/>
        <v>371</v>
      </c>
      <c r="B374" s="48" t="s">
        <v>1195</v>
      </c>
      <c r="C374" s="63">
        <v>1</v>
      </c>
      <c r="E374" s="44" t="s">
        <v>1681</v>
      </c>
      <c r="F374" s="80">
        <f>SUMIF(OpnameTabel[PPO1], B374,OpnameTabel[OpInventarislijst])+SUMIF(OpnameTabel[PPO2], B374,OpnameTabel[OpInventarislijst])+SUMIF(OpnameTabel[PPO3], B374,OpnameTabel[OpInventarislijst])+SUMIF(OpnameTabel[PPO4], B374,OpnameTabel[OpInventarislijst])</f>
        <v>0</v>
      </c>
      <c r="G374" s="81">
        <f t="shared" ref="G374:G382" si="78">$F$374</f>
        <v>0</v>
      </c>
      <c r="H374" s="80" t="s">
        <v>1409</v>
      </c>
      <c r="I374" s="80" t="s">
        <v>1372</v>
      </c>
      <c r="J374" s="80"/>
    </row>
    <row r="375" spans="1:10" ht="12.75" hidden="1" thickBot="1" x14ac:dyDescent="0.25">
      <c r="A375" s="49">
        <f t="shared" si="73"/>
        <v>372</v>
      </c>
      <c r="B375" s="48"/>
      <c r="C375" s="64"/>
      <c r="D375" s="51"/>
      <c r="E375" s="48" t="s">
        <v>1682</v>
      </c>
      <c r="F375" s="80" t="str">
        <f t="shared" ref="F375:F382" si="79">IF($B375=""," ",$H$374)</f>
        <v xml:space="preserve"> </v>
      </c>
      <c r="G375" s="82">
        <f t="shared" si="78"/>
        <v>0</v>
      </c>
      <c r="H375" s="80" t="str">
        <f t="shared" ref="H375:H382" si="80">$H$374</f>
        <v>W</v>
      </c>
      <c r="I375" s="80" t="str">
        <f t="shared" ref="I375:I382" si="81">$I$374</f>
        <v>N</v>
      </c>
      <c r="J375" s="80"/>
    </row>
    <row r="376" spans="1:10" ht="12.75" hidden="1" thickBot="1" x14ac:dyDescent="0.25">
      <c r="A376" s="49">
        <f t="shared" si="73"/>
        <v>373</v>
      </c>
      <c r="B376" s="48"/>
      <c r="C376" s="64"/>
      <c r="D376" s="51"/>
      <c r="E376" s="48" t="s">
        <v>1683</v>
      </c>
      <c r="F376" s="80" t="str">
        <f t="shared" si="79"/>
        <v xml:space="preserve"> </v>
      </c>
      <c r="G376" s="82">
        <f t="shared" si="78"/>
        <v>0</v>
      </c>
      <c r="H376" s="80" t="str">
        <f t="shared" si="80"/>
        <v>W</v>
      </c>
      <c r="I376" s="80" t="str">
        <f t="shared" si="81"/>
        <v>N</v>
      </c>
      <c r="J376" s="80" t="s">
        <v>1373</v>
      </c>
    </row>
    <row r="377" spans="1:10" ht="12.75" hidden="1" thickBot="1" x14ac:dyDescent="0.25">
      <c r="A377" s="49">
        <f t="shared" si="73"/>
        <v>374</v>
      </c>
      <c r="B377" s="48"/>
      <c r="C377" s="64"/>
      <c r="D377" s="51" t="s">
        <v>1374</v>
      </c>
      <c r="E377" s="48" t="s">
        <v>1684</v>
      </c>
      <c r="F377" s="80" t="str">
        <f t="shared" si="79"/>
        <v xml:space="preserve"> </v>
      </c>
      <c r="G377" s="82">
        <f t="shared" si="78"/>
        <v>0</v>
      </c>
      <c r="H377" s="80" t="str">
        <f t="shared" si="80"/>
        <v>W</v>
      </c>
      <c r="I377" s="80" t="str">
        <f t="shared" si="81"/>
        <v>N</v>
      </c>
      <c r="J377" s="80" t="s">
        <v>1373</v>
      </c>
    </row>
    <row r="378" spans="1:10" ht="12.75" hidden="1" thickBot="1" x14ac:dyDescent="0.25">
      <c r="A378" s="49">
        <f t="shared" si="73"/>
        <v>375</v>
      </c>
      <c r="B378" s="48"/>
      <c r="C378" s="64"/>
      <c r="D378" s="51" t="s">
        <v>1374</v>
      </c>
      <c r="E378" s="48" t="s">
        <v>1685</v>
      </c>
      <c r="F378" s="80" t="str">
        <f t="shared" si="79"/>
        <v xml:space="preserve"> </v>
      </c>
      <c r="G378" s="82">
        <f t="shared" si="78"/>
        <v>0</v>
      </c>
      <c r="H378" s="80" t="str">
        <f t="shared" si="80"/>
        <v>W</v>
      </c>
      <c r="I378" s="80" t="str">
        <f t="shared" si="81"/>
        <v>N</v>
      </c>
      <c r="J378" s="80" t="s">
        <v>1373</v>
      </c>
    </row>
    <row r="379" spans="1:10" ht="12.75" hidden="1" thickBot="1" x14ac:dyDescent="0.25">
      <c r="A379" s="49">
        <f t="shared" si="73"/>
        <v>376</v>
      </c>
      <c r="B379" s="48"/>
      <c r="C379" s="64"/>
      <c r="D379" s="51" t="s">
        <v>1374</v>
      </c>
      <c r="E379" s="48" t="s">
        <v>1686</v>
      </c>
      <c r="F379" s="80" t="str">
        <f t="shared" si="79"/>
        <v xml:space="preserve"> </v>
      </c>
      <c r="G379" s="82">
        <f t="shared" si="78"/>
        <v>0</v>
      </c>
      <c r="H379" s="80" t="str">
        <f t="shared" si="80"/>
        <v>W</v>
      </c>
      <c r="I379" s="80" t="str">
        <f t="shared" si="81"/>
        <v>N</v>
      </c>
      <c r="J379" s="80" t="s">
        <v>1373</v>
      </c>
    </row>
    <row r="380" spans="1:10" ht="12.75" hidden="1" thickBot="1" x14ac:dyDescent="0.25">
      <c r="A380" s="49">
        <f t="shared" si="73"/>
        <v>377</v>
      </c>
      <c r="B380" s="48"/>
      <c r="C380" s="64"/>
      <c r="D380" s="51" t="s">
        <v>1374</v>
      </c>
      <c r="E380" s="48" t="s">
        <v>1687</v>
      </c>
      <c r="F380" s="80" t="str">
        <f t="shared" si="79"/>
        <v xml:space="preserve"> </v>
      </c>
      <c r="G380" s="82">
        <f t="shared" si="78"/>
        <v>0</v>
      </c>
      <c r="H380" s="80" t="str">
        <f t="shared" si="80"/>
        <v>W</v>
      </c>
      <c r="I380" s="80" t="str">
        <f t="shared" si="81"/>
        <v>N</v>
      </c>
      <c r="J380" s="80" t="s">
        <v>1373</v>
      </c>
    </row>
    <row r="381" spans="1:10" ht="12.75" hidden="1" thickBot="1" x14ac:dyDescent="0.25">
      <c r="A381" s="49">
        <f t="shared" si="73"/>
        <v>378</v>
      </c>
      <c r="B381" s="48"/>
      <c r="C381" s="65"/>
      <c r="D381" s="51" t="s">
        <v>1374</v>
      </c>
      <c r="E381" s="48" t="s">
        <v>1688</v>
      </c>
      <c r="F381" s="80" t="str">
        <f t="shared" si="79"/>
        <v xml:space="preserve"> </v>
      </c>
      <c r="G381" s="82">
        <f t="shared" si="78"/>
        <v>0</v>
      </c>
      <c r="H381" s="80" t="str">
        <f t="shared" si="80"/>
        <v>W</v>
      </c>
      <c r="I381" s="80" t="str">
        <f t="shared" si="81"/>
        <v>N</v>
      </c>
      <c r="J381" s="80"/>
    </row>
    <row r="382" spans="1:10" ht="12.75" hidden="1" thickBot="1" x14ac:dyDescent="0.25">
      <c r="A382" s="49">
        <f t="shared" si="73"/>
        <v>379</v>
      </c>
      <c r="B382" s="48"/>
      <c r="C382" s="51"/>
      <c r="D382" s="51"/>
      <c r="E382" s="48"/>
      <c r="F382" s="80" t="str">
        <f t="shared" si="79"/>
        <v xml:space="preserve"> </v>
      </c>
      <c r="G382" s="82">
        <f t="shared" si="78"/>
        <v>0</v>
      </c>
      <c r="H382" s="80" t="str">
        <f t="shared" si="80"/>
        <v>W</v>
      </c>
      <c r="I382" s="80" t="str">
        <f t="shared" si="81"/>
        <v>N</v>
      </c>
      <c r="J382" s="80"/>
    </row>
    <row r="383" spans="1:10" ht="13.5" hidden="1" thickTop="1" thickBot="1" x14ac:dyDescent="0.25">
      <c r="A383" s="49">
        <f t="shared" si="73"/>
        <v>380</v>
      </c>
      <c r="B383" s="48" t="s">
        <v>1196</v>
      </c>
      <c r="C383" s="63">
        <v>1</v>
      </c>
      <c r="E383" s="44" t="s">
        <v>1689</v>
      </c>
      <c r="F383" s="80">
        <f>SUMIF(OpnameTabel[PPO1], B383,OpnameTabel[OpInventarislijst])+SUMIF(OpnameTabel[PPO2], B383,OpnameTabel[OpInventarislijst])+SUMIF(OpnameTabel[PPO3], B383,OpnameTabel[OpInventarislijst])+SUMIF(OpnameTabel[PPO4], B383,OpnameTabel[OpInventarislijst])</f>
        <v>0</v>
      </c>
      <c r="G383" s="81">
        <f t="shared" ref="G383:G391" si="82">$F$383</f>
        <v>0</v>
      </c>
      <c r="H383" s="80" t="s">
        <v>1371</v>
      </c>
      <c r="I383" s="80" t="s">
        <v>1372</v>
      </c>
      <c r="J383" s="80" t="s">
        <v>1373</v>
      </c>
    </row>
    <row r="384" spans="1:10" ht="12.75" hidden="1" thickBot="1" x14ac:dyDescent="0.25">
      <c r="A384" s="49">
        <f t="shared" si="73"/>
        <v>381</v>
      </c>
      <c r="B384" s="48"/>
      <c r="C384" s="64"/>
      <c r="D384" s="51" t="s">
        <v>1374</v>
      </c>
      <c r="E384" s="48" t="s">
        <v>1690</v>
      </c>
      <c r="F384" s="80" t="str">
        <f>IF($B384=""," ",$H$383)</f>
        <v xml:space="preserve"> </v>
      </c>
      <c r="G384" s="82">
        <f t="shared" si="82"/>
        <v>0</v>
      </c>
      <c r="H384" s="80" t="str">
        <f>$H$383</f>
        <v>E</v>
      </c>
      <c r="I384" s="80" t="str">
        <f>$I$383</f>
        <v>N</v>
      </c>
      <c r="J384" s="80"/>
    </row>
    <row r="385" spans="1:10" ht="23.25" hidden="1" thickBot="1" x14ac:dyDescent="0.25">
      <c r="A385" s="49">
        <f t="shared" si="73"/>
        <v>382</v>
      </c>
      <c r="B385" s="48"/>
      <c r="C385" s="64"/>
      <c r="D385" s="51" t="s">
        <v>1374</v>
      </c>
      <c r="E385" s="48" t="s">
        <v>1691</v>
      </c>
      <c r="F385" s="80" t="str">
        <f>IF($B385=""," ",$H$383)</f>
        <v xml:space="preserve"> </v>
      </c>
      <c r="G385" s="82">
        <f t="shared" si="82"/>
        <v>0</v>
      </c>
      <c r="H385" s="80" t="str">
        <f>$H$383</f>
        <v>E</v>
      </c>
      <c r="I385" s="80" t="str">
        <f>$I$383</f>
        <v>N</v>
      </c>
      <c r="J385" s="80"/>
    </row>
    <row r="386" spans="1:10" ht="12.75" hidden="1" thickBot="1" x14ac:dyDescent="0.25">
      <c r="A386" s="49">
        <f t="shared" si="73"/>
        <v>383</v>
      </c>
      <c r="B386" s="48"/>
      <c r="C386" s="64"/>
      <c r="D386" s="51" t="s">
        <v>1374</v>
      </c>
      <c r="E386" s="48" t="s">
        <v>1692</v>
      </c>
      <c r="F386" s="80" t="str">
        <f>IF($B386=""," ",$H$383)</f>
        <v xml:space="preserve"> </v>
      </c>
      <c r="G386" s="82">
        <f t="shared" si="82"/>
        <v>0</v>
      </c>
      <c r="H386" s="80" t="str">
        <f>$H$383</f>
        <v>E</v>
      </c>
      <c r="I386" s="80" t="str">
        <f>$I$383</f>
        <v>N</v>
      </c>
      <c r="J386" s="80"/>
    </row>
    <row r="387" spans="1:10" ht="12.75" hidden="1" thickBot="1" x14ac:dyDescent="0.25">
      <c r="A387" s="49">
        <f t="shared" si="73"/>
        <v>384</v>
      </c>
      <c r="B387" s="48"/>
      <c r="C387" s="65"/>
      <c r="D387" s="51" t="s">
        <v>1374</v>
      </c>
      <c r="E387" s="48" t="s">
        <v>1693</v>
      </c>
      <c r="F387" s="80" t="str">
        <f>IF($B387=""," ",$H$383)</f>
        <v xml:space="preserve"> </v>
      </c>
      <c r="G387" s="86">
        <f t="shared" si="82"/>
        <v>0</v>
      </c>
      <c r="H387" s="80" t="str">
        <f>$H$383</f>
        <v>E</v>
      </c>
      <c r="I387" s="80" t="str">
        <f>$I$383</f>
        <v>N</v>
      </c>
      <c r="J387" s="80"/>
    </row>
    <row r="388" spans="1:10" ht="12.75" hidden="1" thickBot="1" x14ac:dyDescent="0.25">
      <c r="A388" s="49">
        <f t="shared" si="73"/>
        <v>385</v>
      </c>
      <c r="B388" s="48"/>
      <c r="C388" s="51"/>
      <c r="D388" s="51"/>
      <c r="E388" s="48"/>
      <c r="F388" s="80"/>
      <c r="G388" s="86">
        <f t="shared" si="82"/>
        <v>0</v>
      </c>
      <c r="H388" s="80"/>
      <c r="I388" s="80"/>
      <c r="J388" s="80"/>
    </row>
    <row r="389" spans="1:10" ht="12.75" hidden="1" thickBot="1" x14ac:dyDescent="0.25">
      <c r="A389" s="49">
        <f t="shared" si="73"/>
        <v>386</v>
      </c>
      <c r="B389" s="48" t="s">
        <v>1197</v>
      </c>
      <c r="C389" s="63">
        <v>0.5</v>
      </c>
      <c r="E389" s="44" t="s">
        <v>1689</v>
      </c>
      <c r="F389" s="80">
        <f>SUMIF(OpnameTabel[PPO1], B389,OpnameTabel[OpInventarislijst])+SUMIF(OpnameTabel[PPO2], B389,OpnameTabel[OpInventarislijst])+SUMIF(OpnameTabel[PPO3], B389,OpnameTabel[OpInventarislijst])+SUMIF(OpnameTabel[PPO4], B389,OpnameTabel[OpInventarislijst])</f>
        <v>0</v>
      </c>
      <c r="G389" s="85">
        <f t="shared" si="82"/>
        <v>0</v>
      </c>
      <c r="H389" s="80" t="s">
        <v>1371</v>
      </c>
      <c r="I389" s="80" t="s">
        <v>1372</v>
      </c>
      <c r="J389" s="80"/>
    </row>
    <row r="390" spans="1:10" ht="12.75" hidden="1" thickBot="1" x14ac:dyDescent="0.25">
      <c r="A390" s="49">
        <f t="shared" si="73"/>
        <v>387</v>
      </c>
      <c r="B390" s="48"/>
      <c r="C390" s="65"/>
      <c r="D390" s="51" t="s">
        <v>1374</v>
      </c>
      <c r="E390" s="48" t="s">
        <v>1694</v>
      </c>
      <c r="F390" s="80" t="str">
        <f>IF($B390=""," ",$H$389)</f>
        <v xml:space="preserve"> </v>
      </c>
      <c r="G390" s="82">
        <f t="shared" si="82"/>
        <v>0</v>
      </c>
      <c r="H390" s="80" t="str">
        <f>$H$389</f>
        <v>E</v>
      </c>
      <c r="I390" s="80" t="str">
        <f>$I$389</f>
        <v>N</v>
      </c>
      <c r="J390" s="80"/>
    </row>
    <row r="391" spans="1:10" ht="12.75" hidden="1" thickBot="1" x14ac:dyDescent="0.25">
      <c r="A391" s="49">
        <f t="shared" si="73"/>
        <v>388</v>
      </c>
      <c r="B391" s="48"/>
      <c r="C391" s="51"/>
      <c r="D391" s="51"/>
      <c r="E391" s="48"/>
      <c r="F391" s="80" t="str">
        <f>IF($B391=""," ",$H$389)</f>
        <v xml:space="preserve"> </v>
      </c>
      <c r="G391" s="83">
        <f t="shared" si="82"/>
        <v>0</v>
      </c>
      <c r="H391" s="80" t="str">
        <f>$H$389</f>
        <v>E</v>
      </c>
      <c r="I391" s="80" t="str">
        <f>$I$389</f>
        <v>N</v>
      </c>
      <c r="J391" s="80"/>
    </row>
    <row r="392" spans="1:10" ht="13.5" hidden="1" thickTop="1" thickBot="1" x14ac:dyDescent="0.25">
      <c r="A392" s="49">
        <f t="shared" si="73"/>
        <v>389</v>
      </c>
      <c r="B392" s="54" t="s">
        <v>1198</v>
      </c>
      <c r="C392" s="59">
        <v>1</v>
      </c>
      <c r="D392" s="52"/>
      <c r="E392" s="53" t="s">
        <v>1695</v>
      </c>
      <c r="F392" s="80">
        <f>SUMIF(OpnameTabel[PPO1], B392,OpnameTabel[OpInventarislijst])+SUMIF(OpnameTabel[PPO2], B392,OpnameTabel[OpInventarislijst])+SUMIF(OpnameTabel[PPO3], B392,OpnameTabel[OpInventarislijst])+SUMIF(OpnameTabel[PPO4], B392,OpnameTabel[OpInventarislijst])</f>
        <v>0</v>
      </c>
      <c r="G392" s="81">
        <f t="shared" ref="G392:G398" si="83">$F$392</f>
        <v>0</v>
      </c>
      <c r="H392" s="80" t="s">
        <v>1371</v>
      </c>
      <c r="I392" s="80" t="s">
        <v>1372</v>
      </c>
      <c r="J392" s="80" t="s">
        <v>1373</v>
      </c>
    </row>
    <row r="393" spans="1:10" ht="12.75" hidden="1" thickBot="1" x14ac:dyDescent="0.25">
      <c r="A393" s="49">
        <f t="shared" si="73"/>
        <v>390</v>
      </c>
      <c r="C393" s="60"/>
      <c r="D393" s="50" t="s">
        <v>1374</v>
      </c>
      <c r="E393" s="54" t="s">
        <v>1696</v>
      </c>
      <c r="F393" s="80" t="str">
        <f t="shared" ref="F393:F398" si="84">IF($B393=""," ",$H$392)</f>
        <v xml:space="preserve"> </v>
      </c>
      <c r="G393" s="82">
        <f t="shared" si="83"/>
        <v>0</v>
      </c>
      <c r="H393" s="80" t="str">
        <f t="shared" ref="H393:H398" si="85">$H$392</f>
        <v>E</v>
      </c>
      <c r="I393" s="80" t="str">
        <f t="shared" ref="I393:I398" si="86">$I$392</f>
        <v>N</v>
      </c>
      <c r="J393" s="80" t="s">
        <v>1373</v>
      </c>
    </row>
    <row r="394" spans="1:10" ht="12.75" hidden="1" thickBot="1" x14ac:dyDescent="0.25">
      <c r="A394" s="49">
        <f t="shared" si="73"/>
        <v>391</v>
      </c>
      <c r="C394" s="60"/>
      <c r="D394" s="50" t="s">
        <v>1374</v>
      </c>
      <c r="E394" s="54" t="s">
        <v>1686</v>
      </c>
      <c r="F394" s="80" t="str">
        <f t="shared" si="84"/>
        <v xml:space="preserve"> </v>
      </c>
      <c r="G394" s="82">
        <f t="shared" si="83"/>
        <v>0</v>
      </c>
      <c r="H394" s="80" t="str">
        <f t="shared" si="85"/>
        <v>E</v>
      </c>
      <c r="I394" s="80" t="str">
        <f t="shared" si="86"/>
        <v>N</v>
      </c>
      <c r="J394" s="80" t="s">
        <v>1373</v>
      </c>
    </row>
    <row r="395" spans="1:10" ht="12.75" hidden="1" thickBot="1" x14ac:dyDescent="0.25">
      <c r="A395" s="49">
        <f t="shared" si="73"/>
        <v>392</v>
      </c>
      <c r="C395" s="60"/>
      <c r="D395" s="50" t="s">
        <v>1374</v>
      </c>
      <c r="E395" s="54" t="s">
        <v>1388</v>
      </c>
      <c r="F395" s="80" t="str">
        <f t="shared" si="84"/>
        <v xml:space="preserve"> </v>
      </c>
      <c r="G395" s="82">
        <f t="shared" si="83"/>
        <v>0</v>
      </c>
      <c r="H395" s="80" t="str">
        <f t="shared" si="85"/>
        <v>E</v>
      </c>
      <c r="I395" s="80" t="str">
        <f t="shared" si="86"/>
        <v>N</v>
      </c>
      <c r="J395" s="80" t="s">
        <v>1373</v>
      </c>
    </row>
    <row r="396" spans="1:10" ht="12.75" hidden="1" thickBot="1" x14ac:dyDescent="0.25">
      <c r="A396" s="49">
        <f t="shared" si="73"/>
        <v>393</v>
      </c>
      <c r="C396" s="60"/>
      <c r="D396" s="50" t="s">
        <v>1374</v>
      </c>
      <c r="E396" s="54" t="s">
        <v>1684</v>
      </c>
      <c r="F396" s="80" t="str">
        <f t="shared" si="84"/>
        <v xml:space="preserve"> </v>
      </c>
      <c r="G396" s="82">
        <f t="shared" si="83"/>
        <v>0</v>
      </c>
      <c r="H396" s="80" t="str">
        <f t="shared" si="85"/>
        <v>E</v>
      </c>
      <c r="I396" s="80" t="str">
        <f t="shared" si="86"/>
        <v>N</v>
      </c>
      <c r="J396" s="80"/>
    </row>
    <row r="397" spans="1:10" ht="12.75" hidden="1" thickBot="1" x14ac:dyDescent="0.25">
      <c r="A397" s="49">
        <f t="shared" si="73"/>
        <v>394</v>
      </c>
      <c r="C397" s="61"/>
      <c r="D397" s="50" t="s">
        <v>1374</v>
      </c>
      <c r="E397" s="54" t="s">
        <v>1697</v>
      </c>
      <c r="F397" s="80" t="str">
        <f t="shared" si="84"/>
        <v xml:space="preserve"> </v>
      </c>
      <c r="G397" s="82">
        <f t="shared" si="83"/>
        <v>0</v>
      </c>
      <c r="H397" s="80" t="str">
        <f t="shared" si="85"/>
        <v>E</v>
      </c>
      <c r="I397" s="80" t="str">
        <f t="shared" si="86"/>
        <v>N</v>
      </c>
      <c r="J397" s="80"/>
    </row>
    <row r="398" spans="1:10" ht="12.75" hidden="1" thickBot="1" x14ac:dyDescent="0.25">
      <c r="A398" s="49">
        <f t="shared" si="73"/>
        <v>395</v>
      </c>
      <c r="D398" s="52"/>
      <c r="E398" s="52"/>
      <c r="F398" s="80" t="str">
        <f t="shared" si="84"/>
        <v xml:space="preserve"> </v>
      </c>
      <c r="G398" s="82">
        <f t="shared" si="83"/>
        <v>0</v>
      </c>
      <c r="H398" s="80" t="str">
        <f t="shared" si="85"/>
        <v>E</v>
      </c>
      <c r="I398" s="80" t="str">
        <f t="shared" si="86"/>
        <v>N</v>
      </c>
      <c r="J398" s="80"/>
    </row>
    <row r="399" spans="1:10" ht="12.75" thickTop="1" x14ac:dyDescent="0.2">
      <c r="A399" s="49">
        <f t="shared" si="73"/>
        <v>396</v>
      </c>
      <c r="B399" s="48" t="s">
        <v>1200</v>
      </c>
      <c r="C399" s="63">
        <v>1</v>
      </c>
      <c r="D399" s="52"/>
      <c r="E399" s="53" t="s">
        <v>1698</v>
      </c>
      <c r="F399" s="80">
        <f>SUMIF(OpnameTabel[PPO1], B399,OpnameTabel[OpInventarislijst])+SUMIF(OpnameTabel[PPO2], B399,OpnameTabel[OpInventarislijst])+SUMIF(OpnameTabel[PPO3], B399,OpnameTabel[OpInventarislijst])+SUMIF(OpnameTabel[PPO4], B399,OpnameTabel[OpInventarislijst])</f>
        <v>9</v>
      </c>
      <c r="G399" s="81">
        <f t="shared" ref="G399:G405" si="87">$F$399</f>
        <v>9</v>
      </c>
      <c r="H399" s="80" t="s">
        <v>1409</v>
      </c>
      <c r="I399" s="80" t="s">
        <v>1373</v>
      </c>
      <c r="J399" s="80" t="s">
        <v>1373</v>
      </c>
    </row>
    <row r="400" spans="1:10" ht="12" x14ac:dyDescent="0.2">
      <c r="A400" s="49">
        <f t="shared" si="73"/>
        <v>397</v>
      </c>
      <c r="B400" s="48"/>
      <c r="C400" s="64"/>
      <c r="D400" s="51" t="s">
        <v>1374</v>
      </c>
      <c r="E400" s="48" t="s">
        <v>1684</v>
      </c>
      <c r="F400" s="80" t="str">
        <f>IF($B400=""," ",$H$399)</f>
        <v xml:space="preserve"> </v>
      </c>
      <c r="G400" s="82">
        <f t="shared" si="87"/>
        <v>9</v>
      </c>
      <c r="H400" s="80" t="str">
        <f>$H$399</f>
        <v>W</v>
      </c>
      <c r="I400" s="80" t="str">
        <f>$I$399</f>
        <v>J</v>
      </c>
      <c r="J400" s="80" t="s">
        <v>1373</v>
      </c>
    </row>
    <row r="401" spans="1:10" ht="22.5" x14ac:dyDescent="0.2">
      <c r="A401" s="49">
        <f t="shared" si="73"/>
        <v>398</v>
      </c>
      <c r="B401" s="48"/>
      <c r="C401" s="64"/>
      <c r="D401" s="51" t="s">
        <v>1374</v>
      </c>
      <c r="E401" s="48" t="s">
        <v>1699</v>
      </c>
      <c r="F401" s="80" t="str">
        <f>IF($B401=""," ",$H$399)</f>
        <v xml:space="preserve"> </v>
      </c>
      <c r="G401" s="82">
        <f t="shared" si="87"/>
        <v>9</v>
      </c>
      <c r="H401" s="80" t="str">
        <f>$H$399</f>
        <v>W</v>
      </c>
      <c r="I401" s="80" t="str">
        <f>$I$399</f>
        <v>J</v>
      </c>
      <c r="J401" s="80" t="s">
        <v>1373</v>
      </c>
    </row>
    <row r="402" spans="1:10" ht="12" x14ac:dyDescent="0.2">
      <c r="A402" s="49">
        <f t="shared" si="73"/>
        <v>399</v>
      </c>
      <c r="B402" s="48"/>
      <c r="C402" s="64"/>
      <c r="D402" s="51" t="s">
        <v>1374</v>
      </c>
      <c r="E402" s="48" t="s">
        <v>1700</v>
      </c>
      <c r="F402" s="80" t="str">
        <f>IF($B402=""," ",$H$399)</f>
        <v xml:space="preserve"> </v>
      </c>
      <c r="G402" s="82">
        <f t="shared" si="87"/>
        <v>9</v>
      </c>
      <c r="H402" s="80" t="str">
        <f>$H$399</f>
        <v>W</v>
      </c>
      <c r="I402" s="80" t="str">
        <f>$I$399</f>
        <v>J</v>
      </c>
      <c r="J402" s="80" t="s">
        <v>1373</v>
      </c>
    </row>
    <row r="403" spans="1:10" ht="12" x14ac:dyDescent="0.2">
      <c r="A403" s="49">
        <f t="shared" si="73"/>
        <v>400</v>
      </c>
      <c r="B403" s="48"/>
      <c r="C403" s="64"/>
      <c r="D403" s="51" t="s">
        <v>1374</v>
      </c>
      <c r="E403" s="48" t="s">
        <v>1701</v>
      </c>
      <c r="F403" s="80" t="str">
        <f>IF($B403=""," ",$H$399)</f>
        <v xml:space="preserve"> </v>
      </c>
      <c r="G403" s="82">
        <f t="shared" si="87"/>
        <v>9</v>
      </c>
      <c r="H403" s="80" t="str">
        <f>$H$399</f>
        <v>W</v>
      </c>
      <c r="I403" s="80" t="str">
        <f>$I$399</f>
        <v>J</v>
      </c>
      <c r="J403" s="80" t="s">
        <v>1373</v>
      </c>
    </row>
    <row r="404" spans="1:10" ht="12" x14ac:dyDescent="0.2">
      <c r="A404" s="49">
        <f t="shared" si="73"/>
        <v>401</v>
      </c>
      <c r="B404" s="48"/>
      <c r="C404" s="65"/>
      <c r="D404" s="51" t="s">
        <v>1374</v>
      </c>
      <c r="E404" s="48" t="s">
        <v>1702</v>
      </c>
      <c r="F404" s="80" t="str">
        <f>IF($B404=""," ",$H$399)</f>
        <v xml:space="preserve"> </v>
      </c>
      <c r="G404" s="82">
        <f t="shared" si="87"/>
        <v>9</v>
      </c>
      <c r="H404" s="80" t="str">
        <f>$H$399</f>
        <v>W</v>
      </c>
      <c r="I404" s="80" t="str">
        <f>$I$399</f>
        <v>J</v>
      </c>
      <c r="J404" s="80"/>
    </row>
    <row r="405" spans="1:10" ht="12" x14ac:dyDescent="0.2">
      <c r="A405" s="49">
        <f t="shared" si="73"/>
        <v>402</v>
      </c>
      <c r="B405" s="48"/>
      <c r="C405" s="51"/>
      <c r="D405" s="51"/>
      <c r="E405" s="48"/>
      <c r="F405" s="80"/>
      <c r="G405" s="82">
        <f t="shared" si="87"/>
        <v>9</v>
      </c>
      <c r="H405" s="80"/>
      <c r="I405" s="80"/>
      <c r="J405" s="80"/>
    </row>
    <row r="406" spans="1:10" ht="12" x14ac:dyDescent="0.2">
      <c r="A406" s="49">
        <f t="shared" si="73"/>
        <v>403</v>
      </c>
      <c r="B406" s="48" t="s">
        <v>1201</v>
      </c>
      <c r="C406" s="59">
        <v>0.25</v>
      </c>
      <c r="D406" s="51"/>
      <c r="E406" s="53" t="s">
        <v>1698</v>
      </c>
      <c r="F406" s="80">
        <f>SUMIF(OpnameTabel[PPO1], B406,OpnameTabel[OpInventarislijst])+SUMIF(OpnameTabel[PPO2], B406,OpnameTabel[OpInventarislijst])+SUMIF(OpnameTabel[PPO3], B406,OpnameTabel[OpInventarislijst])+SUMIF(OpnameTabel[PPO4], B406,OpnameTabel[OpInventarislijst])</f>
        <v>9</v>
      </c>
      <c r="G406" s="85">
        <f>$F$399</f>
        <v>9</v>
      </c>
      <c r="H406" s="80" t="s">
        <v>1409</v>
      </c>
      <c r="I406" s="80" t="s">
        <v>1373</v>
      </c>
      <c r="J406" s="80"/>
    </row>
    <row r="407" spans="1:10" ht="56.25" x14ac:dyDescent="0.2">
      <c r="A407" s="49">
        <f t="shared" si="73"/>
        <v>404</v>
      </c>
      <c r="B407" s="48"/>
      <c r="C407" s="65"/>
      <c r="D407" s="51"/>
      <c r="E407" s="48" t="s">
        <v>1703</v>
      </c>
      <c r="F407" s="80" t="str">
        <f>IF($B407=""," ",$H$406)</f>
        <v xml:space="preserve"> </v>
      </c>
      <c r="G407" s="82">
        <f>$F$399</f>
        <v>9</v>
      </c>
      <c r="H407" s="80" t="str">
        <f>$H$406</f>
        <v>W</v>
      </c>
      <c r="I407" s="80" t="str">
        <f>$I$406</f>
        <v>J</v>
      </c>
      <c r="J407" s="80"/>
    </row>
    <row r="408" spans="1:10" ht="12.75" thickBot="1" x14ac:dyDescent="0.25">
      <c r="A408" s="49">
        <f t="shared" si="73"/>
        <v>405</v>
      </c>
      <c r="B408" s="48"/>
      <c r="C408" s="51"/>
      <c r="D408" s="51"/>
      <c r="E408" s="48"/>
      <c r="F408" s="80" t="str">
        <f>IF($B408=""," ",$H$406)</f>
        <v xml:space="preserve"> </v>
      </c>
      <c r="G408" s="83">
        <f>$F$399</f>
        <v>9</v>
      </c>
      <c r="H408" s="80" t="str">
        <f>$H$406</f>
        <v>W</v>
      </c>
      <c r="I408" s="80" t="str">
        <f>$I$406</f>
        <v>J</v>
      </c>
      <c r="J408" s="80"/>
    </row>
    <row r="409" spans="1:10" ht="12.75" thickTop="1" x14ac:dyDescent="0.2">
      <c r="A409" s="49">
        <f t="shared" si="73"/>
        <v>406</v>
      </c>
      <c r="B409" s="48" t="s">
        <v>1202</v>
      </c>
      <c r="C409" s="63">
        <v>0.5</v>
      </c>
      <c r="E409" s="44" t="s">
        <v>1704</v>
      </c>
      <c r="F409" s="80">
        <f>SUMIF(OpnameTabel[PPO1], B409,OpnameTabel[OpInventarislijst])+SUMIF(OpnameTabel[PPO2], B409,OpnameTabel[OpInventarislijst])+SUMIF(OpnameTabel[PPO3], B409,OpnameTabel[OpInventarislijst])+SUMIF(OpnameTabel[PPO4], B409,OpnameTabel[OpInventarislijst])</f>
        <v>8</v>
      </c>
      <c r="G409" s="81">
        <f t="shared" ref="G409:G419" si="88">$F$409</f>
        <v>8</v>
      </c>
      <c r="H409" s="80" t="s">
        <v>1371</v>
      </c>
      <c r="I409" s="80" t="s">
        <v>1372</v>
      </c>
      <c r="J409" s="80"/>
    </row>
    <row r="410" spans="1:10" ht="12" x14ac:dyDescent="0.2">
      <c r="A410" s="49">
        <f t="shared" si="73"/>
        <v>407</v>
      </c>
      <c r="B410" s="48"/>
      <c r="C410" s="64"/>
      <c r="D410" s="51" t="s">
        <v>1374</v>
      </c>
      <c r="E410" s="48" t="s">
        <v>1705</v>
      </c>
      <c r="F410" s="80" t="str">
        <f t="shared" ref="F410:F419" si="89">IF($B410=""," ",$H$409)</f>
        <v xml:space="preserve"> </v>
      </c>
      <c r="G410" s="82">
        <f t="shared" si="88"/>
        <v>8</v>
      </c>
      <c r="H410" s="80" t="str">
        <f t="shared" ref="H410:H419" si="90">$H$409</f>
        <v>E</v>
      </c>
      <c r="I410" s="80" t="str">
        <f t="shared" ref="I410:I419" si="91">$I$409</f>
        <v>N</v>
      </c>
      <c r="J410" s="80" t="s">
        <v>1373</v>
      </c>
    </row>
    <row r="411" spans="1:10" ht="12" x14ac:dyDescent="0.2">
      <c r="A411" s="49">
        <f t="shared" si="73"/>
        <v>408</v>
      </c>
      <c r="B411" s="48"/>
      <c r="C411" s="64"/>
      <c r="D411" s="51" t="s">
        <v>1374</v>
      </c>
      <c r="E411" s="48" t="s">
        <v>1706</v>
      </c>
      <c r="F411" s="80" t="str">
        <f t="shared" si="89"/>
        <v xml:space="preserve"> </v>
      </c>
      <c r="G411" s="82">
        <f t="shared" si="88"/>
        <v>8</v>
      </c>
      <c r="H411" s="80" t="str">
        <f t="shared" si="90"/>
        <v>E</v>
      </c>
      <c r="I411" s="80" t="str">
        <f t="shared" si="91"/>
        <v>N</v>
      </c>
      <c r="J411" s="80" t="s">
        <v>1373</v>
      </c>
    </row>
    <row r="412" spans="1:10" ht="12" x14ac:dyDescent="0.2">
      <c r="A412" s="49">
        <f t="shared" si="73"/>
        <v>409</v>
      </c>
      <c r="B412" s="48"/>
      <c r="C412" s="64"/>
      <c r="D412" s="51" t="s">
        <v>1374</v>
      </c>
      <c r="E412" s="48" t="s">
        <v>1707</v>
      </c>
      <c r="F412" s="80" t="str">
        <f t="shared" si="89"/>
        <v xml:space="preserve"> </v>
      </c>
      <c r="G412" s="82">
        <f t="shared" si="88"/>
        <v>8</v>
      </c>
      <c r="H412" s="80" t="str">
        <f t="shared" si="90"/>
        <v>E</v>
      </c>
      <c r="I412" s="80" t="str">
        <f t="shared" si="91"/>
        <v>N</v>
      </c>
      <c r="J412" s="80" t="s">
        <v>1373</v>
      </c>
    </row>
    <row r="413" spans="1:10" ht="12" x14ac:dyDescent="0.2">
      <c r="A413" s="49">
        <f t="shared" si="73"/>
        <v>410</v>
      </c>
      <c r="B413" s="48"/>
      <c r="C413" s="64"/>
      <c r="D413" s="51" t="s">
        <v>1374</v>
      </c>
      <c r="E413" s="48" t="s">
        <v>1708</v>
      </c>
      <c r="F413" s="80" t="str">
        <f t="shared" si="89"/>
        <v xml:space="preserve"> </v>
      </c>
      <c r="G413" s="82">
        <f t="shared" si="88"/>
        <v>8</v>
      </c>
      <c r="H413" s="80" t="str">
        <f t="shared" si="90"/>
        <v>E</v>
      </c>
      <c r="I413" s="80" t="str">
        <f t="shared" si="91"/>
        <v>N</v>
      </c>
      <c r="J413" s="80" t="s">
        <v>1373</v>
      </c>
    </row>
    <row r="414" spans="1:10" ht="12" x14ac:dyDescent="0.2">
      <c r="A414" s="49">
        <f t="shared" si="73"/>
        <v>411</v>
      </c>
      <c r="B414" s="48"/>
      <c r="C414" s="64"/>
      <c r="D414" s="51" t="s">
        <v>1374</v>
      </c>
      <c r="E414" s="48" t="s">
        <v>1709</v>
      </c>
      <c r="F414" s="80" t="str">
        <f t="shared" si="89"/>
        <v xml:space="preserve"> </v>
      </c>
      <c r="G414" s="82">
        <f t="shared" si="88"/>
        <v>8</v>
      </c>
      <c r="H414" s="80" t="str">
        <f t="shared" si="90"/>
        <v>E</v>
      </c>
      <c r="I414" s="80" t="str">
        <f t="shared" si="91"/>
        <v>N</v>
      </c>
      <c r="J414" s="80" t="s">
        <v>1373</v>
      </c>
    </row>
    <row r="415" spans="1:10" ht="12" x14ac:dyDescent="0.2">
      <c r="A415" s="49">
        <f t="shared" si="73"/>
        <v>412</v>
      </c>
      <c r="B415" s="48"/>
      <c r="C415" s="64"/>
      <c r="D415" s="51" t="s">
        <v>1374</v>
      </c>
      <c r="E415" s="48" t="s">
        <v>1710</v>
      </c>
      <c r="F415" s="80" t="str">
        <f t="shared" si="89"/>
        <v xml:space="preserve"> </v>
      </c>
      <c r="G415" s="82">
        <f t="shared" si="88"/>
        <v>8</v>
      </c>
      <c r="H415" s="80" t="str">
        <f t="shared" si="90"/>
        <v>E</v>
      </c>
      <c r="I415" s="80" t="str">
        <f t="shared" si="91"/>
        <v>N</v>
      </c>
      <c r="J415" s="80" t="s">
        <v>1373</v>
      </c>
    </row>
    <row r="416" spans="1:10" ht="12" x14ac:dyDescent="0.2">
      <c r="A416" s="49">
        <f t="shared" si="73"/>
        <v>413</v>
      </c>
      <c r="B416" s="48"/>
      <c r="C416" s="64"/>
      <c r="D416" s="51" t="s">
        <v>1374</v>
      </c>
      <c r="E416" s="48" t="s">
        <v>1711</v>
      </c>
      <c r="F416" s="80" t="str">
        <f t="shared" si="89"/>
        <v xml:space="preserve"> </v>
      </c>
      <c r="G416" s="82">
        <f t="shared" si="88"/>
        <v>8</v>
      </c>
      <c r="H416" s="80" t="str">
        <f t="shared" si="90"/>
        <v>E</v>
      </c>
      <c r="I416" s="80" t="str">
        <f t="shared" si="91"/>
        <v>N</v>
      </c>
      <c r="J416" s="80" t="s">
        <v>1373</v>
      </c>
    </row>
    <row r="417" spans="1:10" ht="12" x14ac:dyDescent="0.2">
      <c r="A417" s="49">
        <f t="shared" ref="A417:A480" si="92">-3+ROW()</f>
        <v>414</v>
      </c>
      <c r="B417" s="48"/>
      <c r="C417" s="64"/>
      <c r="D417" s="51" t="s">
        <v>1374</v>
      </c>
      <c r="E417" s="48" t="s">
        <v>1712</v>
      </c>
      <c r="F417" s="80" t="str">
        <f t="shared" si="89"/>
        <v xml:space="preserve"> </v>
      </c>
      <c r="G417" s="82">
        <f t="shared" si="88"/>
        <v>8</v>
      </c>
      <c r="H417" s="80" t="str">
        <f t="shared" si="90"/>
        <v>E</v>
      </c>
      <c r="I417" s="80" t="str">
        <f t="shared" si="91"/>
        <v>N</v>
      </c>
      <c r="J417" s="80" t="s">
        <v>1373</v>
      </c>
    </row>
    <row r="418" spans="1:10" ht="12" x14ac:dyDescent="0.2">
      <c r="A418" s="49">
        <f t="shared" si="92"/>
        <v>415</v>
      </c>
      <c r="B418" s="48"/>
      <c r="C418" s="65"/>
      <c r="D418" s="51" t="s">
        <v>1374</v>
      </c>
      <c r="E418" s="48" t="s">
        <v>1713</v>
      </c>
      <c r="F418" s="80" t="str">
        <f t="shared" si="89"/>
        <v xml:space="preserve"> </v>
      </c>
      <c r="G418" s="82">
        <f t="shared" si="88"/>
        <v>8</v>
      </c>
      <c r="H418" s="80" t="str">
        <f t="shared" si="90"/>
        <v>E</v>
      </c>
      <c r="I418" s="80" t="str">
        <f t="shared" si="91"/>
        <v>N</v>
      </c>
      <c r="J418" s="80"/>
    </row>
    <row r="419" spans="1:10" ht="12.75" thickBot="1" x14ac:dyDescent="0.25">
      <c r="A419" s="49">
        <f t="shared" si="92"/>
        <v>416</v>
      </c>
      <c r="B419" s="48"/>
      <c r="C419" s="51"/>
      <c r="D419" s="51"/>
      <c r="E419" s="48"/>
      <c r="F419" s="80" t="str">
        <f t="shared" si="89"/>
        <v xml:space="preserve"> </v>
      </c>
      <c r="G419" s="82">
        <f t="shared" si="88"/>
        <v>8</v>
      </c>
      <c r="H419" s="80" t="str">
        <f t="shared" si="90"/>
        <v>E</v>
      </c>
      <c r="I419" s="80" t="str">
        <f t="shared" si="91"/>
        <v>N</v>
      </c>
      <c r="J419" s="80"/>
    </row>
    <row r="420" spans="1:10" ht="12.75" thickTop="1" x14ac:dyDescent="0.2">
      <c r="A420" s="49">
        <f t="shared" si="92"/>
        <v>417</v>
      </c>
      <c r="B420" s="48" t="s">
        <v>1203</v>
      </c>
      <c r="C420" s="63">
        <v>1</v>
      </c>
      <c r="E420" s="44" t="s">
        <v>1714</v>
      </c>
      <c r="F420" s="80">
        <f>SUMIF(OpnameTabel[PPO1], B420,OpnameTabel[OpInventarislijst])+SUMIF(OpnameTabel[PPO2], B420,OpnameTabel[OpInventarislijst])+SUMIF(OpnameTabel[PPO3], B420,OpnameTabel[OpInventarislijst])+SUMIF(OpnameTabel[PPO4], B420,OpnameTabel[OpInventarislijst])</f>
        <v>1</v>
      </c>
      <c r="G420" s="81">
        <f t="shared" ref="G420:G432" si="93">$F$420</f>
        <v>1</v>
      </c>
      <c r="H420" s="80" t="s">
        <v>1371</v>
      </c>
      <c r="I420" s="80" t="s">
        <v>1372</v>
      </c>
      <c r="J420" s="80"/>
    </row>
    <row r="421" spans="1:10" ht="12" x14ac:dyDescent="0.2">
      <c r="A421" s="49">
        <f t="shared" si="92"/>
        <v>418</v>
      </c>
      <c r="B421" s="48"/>
      <c r="C421" s="64"/>
      <c r="D421" s="51" t="s">
        <v>1374</v>
      </c>
      <c r="E421" s="48" t="s">
        <v>1705</v>
      </c>
      <c r="F421" s="80" t="str">
        <f t="shared" ref="F421:F432" si="94">IF($B421=""," ",$H$420)</f>
        <v xml:space="preserve"> </v>
      </c>
      <c r="G421" s="82">
        <f t="shared" si="93"/>
        <v>1</v>
      </c>
      <c r="H421" s="80" t="str">
        <f t="shared" ref="H421:H432" si="95">$H$420</f>
        <v>E</v>
      </c>
      <c r="I421" s="80" t="str">
        <f t="shared" ref="I421:I432" si="96">$I$420</f>
        <v>N</v>
      </c>
      <c r="J421" s="80"/>
    </row>
    <row r="422" spans="1:10" ht="12" x14ac:dyDescent="0.2">
      <c r="A422" s="49">
        <f t="shared" si="92"/>
        <v>419</v>
      </c>
      <c r="B422" s="48"/>
      <c r="C422" s="64"/>
      <c r="D422" s="51" t="s">
        <v>1374</v>
      </c>
      <c r="E422" s="48" t="s">
        <v>1715</v>
      </c>
      <c r="F422" s="80" t="str">
        <f t="shared" si="94"/>
        <v xml:space="preserve"> </v>
      </c>
      <c r="G422" s="82">
        <f t="shared" si="93"/>
        <v>1</v>
      </c>
      <c r="H422" s="80" t="str">
        <f t="shared" si="95"/>
        <v>E</v>
      </c>
      <c r="I422" s="80" t="str">
        <f t="shared" si="96"/>
        <v>N</v>
      </c>
      <c r="J422" s="80" t="s">
        <v>1373</v>
      </c>
    </row>
    <row r="423" spans="1:10" ht="12" x14ac:dyDescent="0.2">
      <c r="A423" s="49">
        <f t="shared" si="92"/>
        <v>420</v>
      </c>
      <c r="B423" s="48"/>
      <c r="C423" s="64"/>
      <c r="D423" s="51" t="s">
        <v>1374</v>
      </c>
      <c r="E423" s="48" t="s">
        <v>1716</v>
      </c>
      <c r="F423" s="80" t="str">
        <f t="shared" si="94"/>
        <v xml:space="preserve"> </v>
      </c>
      <c r="G423" s="82">
        <f t="shared" si="93"/>
        <v>1</v>
      </c>
      <c r="H423" s="80" t="str">
        <f t="shared" si="95"/>
        <v>E</v>
      </c>
      <c r="I423" s="80" t="str">
        <f t="shared" si="96"/>
        <v>N</v>
      </c>
      <c r="J423" s="80" t="s">
        <v>1373</v>
      </c>
    </row>
    <row r="424" spans="1:10" ht="12" x14ac:dyDescent="0.2">
      <c r="A424" s="49">
        <f t="shared" si="92"/>
        <v>421</v>
      </c>
      <c r="B424" s="48"/>
      <c r="C424" s="64"/>
      <c r="D424" s="51" t="s">
        <v>1374</v>
      </c>
      <c r="E424" s="48" t="s">
        <v>1717</v>
      </c>
      <c r="F424" s="80" t="str">
        <f t="shared" si="94"/>
        <v xml:space="preserve"> </v>
      </c>
      <c r="G424" s="82">
        <f t="shared" si="93"/>
        <v>1</v>
      </c>
      <c r="H424" s="80" t="str">
        <f t="shared" si="95"/>
        <v>E</v>
      </c>
      <c r="I424" s="80" t="str">
        <f t="shared" si="96"/>
        <v>N</v>
      </c>
      <c r="J424" s="80" t="s">
        <v>1373</v>
      </c>
    </row>
    <row r="425" spans="1:10" ht="12" x14ac:dyDescent="0.2">
      <c r="A425" s="49">
        <f t="shared" si="92"/>
        <v>422</v>
      </c>
      <c r="B425" s="48"/>
      <c r="C425" s="64"/>
      <c r="D425" s="51" t="s">
        <v>1374</v>
      </c>
      <c r="E425" s="48" t="s">
        <v>1718</v>
      </c>
      <c r="F425" s="80" t="str">
        <f t="shared" si="94"/>
        <v xml:space="preserve"> </v>
      </c>
      <c r="G425" s="82">
        <f t="shared" si="93"/>
        <v>1</v>
      </c>
      <c r="H425" s="80" t="str">
        <f t="shared" si="95"/>
        <v>E</v>
      </c>
      <c r="I425" s="80" t="str">
        <f t="shared" si="96"/>
        <v>N</v>
      </c>
      <c r="J425" s="80" t="s">
        <v>1373</v>
      </c>
    </row>
    <row r="426" spans="1:10" ht="12" x14ac:dyDescent="0.2">
      <c r="A426" s="49">
        <f t="shared" si="92"/>
        <v>423</v>
      </c>
      <c r="B426" s="48"/>
      <c r="C426" s="64"/>
      <c r="D426" s="51" t="s">
        <v>1374</v>
      </c>
      <c r="E426" s="48" t="s">
        <v>1719</v>
      </c>
      <c r="F426" s="80" t="str">
        <f t="shared" si="94"/>
        <v xml:space="preserve"> </v>
      </c>
      <c r="G426" s="82">
        <f t="shared" si="93"/>
        <v>1</v>
      </c>
      <c r="H426" s="80" t="str">
        <f t="shared" si="95"/>
        <v>E</v>
      </c>
      <c r="I426" s="80" t="str">
        <f t="shared" si="96"/>
        <v>N</v>
      </c>
      <c r="J426" s="80" t="s">
        <v>1373</v>
      </c>
    </row>
    <row r="427" spans="1:10" ht="12" x14ac:dyDescent="0.2">
      <c r="A427" s="49">
        <f t="shared" si="92"/>
        <v>424</v>
      </c>
      <c r="B427" s="48"/>
      <c r="C427" s="64"/>
      <c r="D427" s="51" t="s">
        <v>1374</v>
      </c>
      <c r="E427" s="48" t="s">
        <v>1720</v>
      </c>
      <c r="F427" s="80" t="str">
        <f t="shared" si="94"/>
        <v xml:space="preserve"> </v>
      </c>
      <c r="G427" s="82">
        <f t="shared" si="93"/>
        <v>1</v>
      </c>
      <c r="H427" s="80" t="str">
        <f t="shared" si="95"/>
        <v>E</v>
      </c>
      <c r="I427" s="80" t="str">
        <f t="shared" si="96"/>
        <v>N</v>
      </c>
      <c r="J427" s="80" t="s">
        <v>1373</v>
      </c>
    </row>
    <row r="428" spans="1:10" ht="12" x14ac:dyDescent="0.2">
      <c r="A428" s="49">
        <f t="shared" si="92"/>
        <v>425</v>
      </c>
      <c r="B428" s="48"/>
      <c r="C428" s="64"/>
      <c r="D428" s="51" t="s">
        <v>1374</v>
      </c>
      <c r="E428" s="48" t="s">
        <v>1721</v>
      </c>
      <c r="F428" s="80" t="str">
        <f t="shared" si="94"/>
        <v xml:space="preserve"> </v>
      </c>
      <c r="G428" s="82">
        <f t="shared" si="93"/>
        <v>1</v>
      </c>
      <c r="H428" s="80" t="str">
        <f t="shared" si="95"/>
        <v>E</v>
      </c>
      <c r="I428" s="80" t="str">
        <f t="shared" si="96"/>
        <v>N</v>
      </c>
      <c r="J428" s="80" t="s">
        <v>1373</v>
      </c>
    </row>
    <row r="429" spans="1:10" ht="12" x14ac:dyDescent="0.2">
      <c r="A429" s="49">
        <f t="shared" si="92"/>
        <v>426</v>
      </c>
      <c r="B429" s="48"/>
      <c r="C429" s="64"/>
      <c r="D429" s="51" t="s">
        <v>1374</v>
      </c>
      <c r="E429" s="48" t="s">
        <v>1722</v>
      </c>
      <c r="F429" s="80" t="str">
        <f t="shared" si="94"/>
        <v xml:space="preserve"> </v>
      </c>
      <c r="G429" s="82">
        <f t="shared" si="93"/>
        <v>1</v>
      </c>
      <c r="H429" s="80" t="str">
        <f t="shared" si="95"/>
        <v>E</v>
      </c>
      <c r="I429" s="80" t="str">
        <f t="shared" si="96"/>
        <v>N</v>
      </c>
      <c r="J429" s="80" t="s">
        <v>1373</v>
      </c>
    </row>
    <row r="430" spans="1:10" ht="12" x14ac:dyDescent="0.2">
      <c r="A430" s="49">
        <f t="shared" si="92"/>
        <v>427</v>
      </c>
      <c r="B430" s="48"/>
      <c r="C430" s="64"/>
      <c r="D430" s="51" t="s">
        <v>1374</v>
      </c>
      <c r="E430" s="48" t="s">
        <v>1723</v>
      </c>
      <c r="F430" s="80" t="str">
        <f t="shared" si="94"/>
        <v xml:space="preserve"> </v>
      </c>
      <c r="G430" s="82">
        <f t="shared" si="93"/>
        <v>1</v>
      </c>
      <c r="H430" s="80" t="str">
        <f t="shared" si="95"/>
        <v>E</v>
      </c>
      <c r="I430" s="80" t="str">
        <f t="shared" si="96"/>
        <v>N</v>
      </c>
      <c r="J430" s="80"/>
    </row>
    <row r="431" spans="1:10" ht="12" x14ac:dyDescent="0.2">
      <c r="A431" s="49">
        <f t="shared" si="92"/>
        <v>428</v>
      </c>
      <c r="B431" s="48"/>
      <c r="C431" s="65"/>
      <c r="D431" s="51" t="s">
        <v>1374</v>
      </c>
      <c r="E431" s="48" t="s">
        <v>1724</v>
      </c>
      <c r="F431" s="80" t="str">
        <f t="shared" si="94"/>
        <v xml:space="preserve"> </v>
      </c>
      <c r="G431" s="82">
        <f t="shared" si="93"/>
        <v>1</v>
      </c>
      <c r="H431" s="80" t="str">
        <f t="shared" si="95"/>
        <v>E</v>
      </c>
      <c r="I431" s="80" t="str">
        <f t="shared" si="96"/>
        <v>N</v>
      </c>
      <c r="J431" s="80"/>
    </row>
    <row r="432" spans="1:10" ht="12.75" thickBot="1" x14ac:dyDescent="0.25">
      <c r="A432" s="49">
        <f t="shared" si="92"/>
        <v>429</v>
      </c>
      <c r="B432" s="48"/>
      <c r="C432" s="51"/>
      <c r="D432" s="51"/>
      <c r="E432" s="48"/>
      <c r="F432" s="80" t="str">
        <f t="shared" si="94"/>
        <v xml:space="preserve"> </v>
      </c>
      <c r="G432" s="82">
        <f t="shared" si="93"/>
        <v>1</v>
      </c>
      <c r="H432" s="80" t="str">
        <f t="shared" si="95"/>
        <v>E</v>
      </c>
      <c r="I432" s="80" t="str">
        <f t="shared" si="96"/>
        <v>N</v>
      </c>
      <c r="J432" s="80"/>
    </row>
    <row r="433" spans="1:10" ht="12.75" thickTop="1" x14ac:dyDescent="0.2">
      <c r="A433" s="49">
        <f t="shared" si="92"/>
        <v>430</v>
      </c>
      <c r="B433" s="48" t="s">
        <v>1204</v>
      </c>
      <c r="C433" s="63">
        <v>0.5</v>
      </c>
      <c r="D433" s="52"/>
      <c r="E433" s="53" t="s">
        <v>1725</v>
      </c>
      <c r="F433" s="102">
        <f>SUMIF(OpnameTabel[PPO1], B433,OpnameTabel[OpInventarislijst])+SUMIF(OpnameTabel[PPO2], B433,OpnameTabel[OpInventarislijst])+SUMIF(OpnameTabel[PPO3], B433,OpnameTabel[OpInventarislijst])+SUMIF(OpnameTabel[PPO4], B433,OpnameTabel[OpInventarislijst])</f>
        <v>8</v>
      </c>
      <c r="G433" s="81">
        <f t="shared" ref="G433:G445" si="97">$F$433</f>
        <v>8</v>
      </c>
      <c r="H433" s="80" t="s">
        <v>1371</v>
      </c>
      <c r="I433" s="80" t="s">
        <v>1372</v>
      </c>
      <c r="J433" s="80"/>
    </row>
    <row r="434" spans="1:10" ht="12" x14ac:dyDescent="0.2">
      <c r="A434" s="49">
        <f t="shared" si="92"/>
        <v>431</v>
      </c>
      <c r="B434" s="48"/>
      <c r="C434" s="64"/>
      <c r="D434" s="51"/>
      <c r="E434" s="48" t="s">
        <v>1726</v>
      </c>
      <c r="F434" s="80" t="str">
        <f t="shared" ref="F434:F445" si="98">IF($B434=""," ",$H$433)</f>
        <v xml:space="preserve"> </v>
      </c>
      <c r="G434" s="82">
        <f t="shared" si="97"/>
        <v>8</v>
      </c>
      <c r="H434" s="80" t="str">
        <f t="shared" ref="H434:H445" si="99">$H$433</f>
        <v>E</v>
      </c>
      <c r="I434" s="80" t="str">
        <f t="shared" ref="I434:I445" si="100">$I$433</f>
        <v>N</v>
      </c>
      <c r="J434" s="80" t="s">
        <v>1373</v>
      </c>
    </row>
    <row r="435" spans="1:10" ht="12" x14ac:dyDescent="0.2">
      <c r="A435" s="49">
        <f t="shared" si="92"/>
        <v>432</v>
      </c>
      <c r="B435" s="48"/>
      <c r="C435" s="64"/>
      <c r="D435" s="51" t="s">
        <v>1374</v>
      </c>
      <c r="E435" s="48" t="s">
        <v>1727</v>
      </c>
      <c r="F435" s="80" t="str">
        <f t="shared" si="98"/>
        <v xml:space="preserve"> </v>
      </c>
      <c r="G435" s="82">
        <f t="shared" si="97"/>
        <v>8</v>
      </c>
      <c r="H435" s="80" t="str">
        <f t="shared" si="99"/>
        <v>E</v>
      </c>
      <c r="I435" s="80" t="str">
        <f t="shared" si="100"/>
        <v>N</v>
      </c>
      <c r="J435" s="80" t="s">
        <v>1373</v>
      </c>
    </row>
    <row r="436" spans="1:10" ht="12" x14ac:dyDescent="0.2">
      <c r="A436" s="49">
        <f t="shared" si="92"/>
        <v>433</v>
      </c>
      <c r="B436" s="48"/>
      <c r="C436" s="64"/>
      <c r="D436" s="51" t="s">
        <v>1374</v>
      </c>
      <c r="E436" s="48" t="s">
        <v>1716</v>
      </c>
      <c r="F436" s="80" t="str">
        <f t="shared" si="98"/>
        <v xml:space="preserve"> </v>
      </c>
      <c r="G436" s="82">
        <f t="shared" si="97"/>
        <v>8</v>
      </c>
      <c r="H436" s="80" t="str">
        <f t="shared" si="99"/>
        <v>E</v>
      </c>
      <c r="I436" s="80" t="str">
        <f t="shared" si="100"/>
        <v>N</v>
      </c>
      <c r="J436" s="80"/>
    </row>
    <row r="437" spans="1:10" ht="12" x14ac:dyDescent="0.2">
      <c r="A437" s="49">
        <f t="shared" si="92"/>
        <v>434</v>
      </c>
      <c r="B437" s="48"/>
      <c r="C437" s="64"/>
      <c r="D437" s="51"/>
      <c r="E437" s="48"/>
      <c r="F437" s="80" t="str">
        <f t="shared" si="98"/>
        <v xml:space="preserve"> </v>
      </c>
      <c r="G437" s="82">
        <f t="shared" si="97"/>
        <v>8</v>
      </c>
      <c r="H437" s="80" t="str">
        <f t="shared" si="99"/>
        <v>E</v>
      </c>
      <c r="I437" s="80" t="str">
        <f t="shared" si="100"/>
        <v>N</v>
      </c>
      <c r="J437" s="80"/>
    </row>
    <row r="438" spans="1:10" ht="12" x14ac:dyDescent="0.2">
      <c r="A438" s="49">
        <f t="shared" si="92"/>
        <v>435</v>
      </c>
      <c r="B438" s="48"/>
      <c r="C438" s="64"/>
      <c r="D438" s="51"/>
      <c r="E438" s="48" t="s">
        <v>1728</v>
      </c>
      <c r="F438" s="80" t="str">
        <f t="shared" si="98"/>
        <v xml:space="preserve"> </v>
      </c>
      <c r="G438" s="82">
        <f t="shared" si="97"/>
        <v>8</v>
      </c>
      <c r="H438" s="80" t="str">
        <f t="shared" si="99"/>
        <v>E</v>
      </c>
      <c r="I438" s="80" t="str">
        <f t="shared" si="100"/>
        <v>N</v>
      </c>
      <c r="J438" s="80" t="s">
        <v>1373</v>
      </c>
    </row>
    <row r="439" spans="1:10" ht="12" x14ac:dyDescent="0.2">
      <c r="A439" s="49">
        <f t="shared" si="92"/>
        <v>436</v>
      </c>
      <c r="B439" s="48"/>
      <c r="C439" s="64"/>
      <c r="D439" s="51" t="s">
        <v>1374</v>
      </c>
      <c r="E439" s="48" t="s">
        <v>1729</v>
      </c>
      <c r="F439" s="80" t="str">
        <f t="shared" si="98"/>
        <v xml:space="preserve"> </v>
      </c>
      <c r="G439" s="82">
        <f t="shared" si="97"/>
        <v>8</v>
      </c>
      <c r="H439" s="80" t="str">
        <f t="shared" si="99"/>
        <v>E</v>
      </c>
      <c r="I439" s="80" t="str">
        <f t="shared" si="100"/>
        <v>N</v>
      </c>
      <c r="J439" s="80" t="s">
        <v>1373</v>
      </c>
    </row>
    <row r="440" spans="1:10" ht="12" x14ac:dyDescent="0.2">
      <c r="A440" s="49">
        <f t="shared" si="92"/>
        <v>437</v>
      </c>
      <c r="B440" s="48"/>
      <c r="C440" s="64"/>
      <c r="D440" s="51" t="s">
        <v>1374</v>
      </c>
      <c r="E440" s="48" t="s">
        <v>1730</v>
      </c>
      <c r="F440" s="80" t="str">
        <f t="shared" si="98"/>
        <v xml:space="preserve"> </v>
      </c>
      <c r="G440" s="82">
        <f t="shared" si="97"/>
        <v>8</v>
      </c>
      <c r="H440" s="80" t="str">
        <f t="shared" si="99"/>
        <v>E</v>
      </c>
      <c r="I440" s="80" t="str">
        <f t="shared" si="100"/>
        <v>N</v>
      </c>
      <c r="J440" s="80"/>
    </row>
    <row r="441" spans="1:10" ht="12" x14ac:dyDescent="0.2">
      <c r="A441" s="49">
        <f t="shared" si="92"/>
        <v>438</v>
      </c>
      <c r="B441" s="48"/>
      <c r="C441" s="64"/>
      <c r="D441" s="51"/>
      <c r="E441" s="48"/>
      <c r="F441" s="80" t="str">
        <f t="shared" si="98"/>
        <v xml:space="preserve"> </v>
      </c>
      <c r="G441" s="82">
        <f t="shared" si="97"/>
        <v>8</v>
      </c>
      <c r="H441" s="80" t="str">
        <f t="shared" si="99"/>
        <v>E</v>
      </c>
      <c r="I441" s="80" t="str">
        <f t="shared" si="100"/>
        <v>N</v>
      </c>
      <c r="J441" s="80"/>
    </row>
    <row r="442" spans="1:10" ht="12" x14ac:dyDescent="0.2">
      <c r="A442" s="49">
        <f t="shared" si="92"/>
        <v>439</v>
      </c>
      <c r="B442" s="48"/>
      <c r="C442" s="64"/>
      <c r="D442" s="51"/>
      <c r="E442" s="48" t="s">
        <v>1731</v>
      </c>
      <c r="F442" s="80" t="str">
        <f t="shared" si="98"/>
        <v xml:space="preserve"> </v>
      </c>
      <c r="G442" s="82">
        <f t="shared" si="97"/>
        <v>8</v>
      </c>
      <c r="H442" s="80" t="str">
        <f t="shared" si="99"/>
        <v>E</v>
      </c>
      <c r="I442" s="80" t="str">
        <f t="shared" si="100"/>
        <v>N</v>
      </c>
      <c r="J442" s="80" t="s">
        <v>1373</v>
      </c>
    </row>
    <row r="443" spans="1:10" ht="12" x14ac:dyDescent="0.2">
      <c r="A443" s="49">
        <f t="shared" si="92"/>
        <v>440</v>
      </c>
      <c r="B443" s="48"/>
      <c r="C443" s="64"/>
      <c r="D443" s="51" t="s">
        <v>1374</v>
      </c>
      <c r="E443" s="48" t="s">
        <v>1732</v>
      </c>
      <c r="F443" s="80" t="str">
        <f t="shared" si="98"/>
        <v xml:space="preserve"> </v>
      </c>
      <c r="G443" s="82">
        <f t="shared" si="97"/>
        <v>8</v>
      </c>
      <c r="H443" s="80" t="str">
        <f t="shared" si="99"/>
        <v>E</v>
      </c>
      <c r="I443" s="80" t="str">
        <f t="shared" si="100"/>
        <v>N</v>
      </c>
      <c r="J443" s="80" t="s">
        <v>1373</v>
      </c>
    </row>
    <row r="444" spans="1:10" ht="12" x14ac:dyDescent="0.2">
      <c r="A444" s="49">
        <f t="shared" si="92"/>
        <v>441</v>
      </c>
      <c r="B444" s="48"/>
      <c r="C444" s="65"/>
      <c r="D444" s="51" t="s">
        <v>1374</v>
      </c>
      <c r="E444" s="48" t="s">
        <v>1733</v>
      </c>
      <c r="F444" s="80" t="str">
        <f t="shared" si="98"/>
        <v xml:space="preserve"> </v>
      </c>
      <c r="G444" s="82">
        <f t="shared" si="97"/>
        <v>8</v>
      </c>
      <c r="H444" s="80" t="str">
        <f t="shared" si="99"/>
        <v>E</v>
      </c>
      <c r="I444" s="80" t="str">
        <f t="shared" si="100"/>
        <v>N</v>
      </c>
      <c r="J444" s="80"/>
    </row>
    <row r="445" spans="1:10" ht="12.75" thickBot="1" x14ac:dyDescent="0.25">
      <c r="A445" s="49">
        <f t="shared" si="92"/>
        <v>442</v>
      </c>
      <c r="B445" s="48"/>
      <c r="C445" s="51"/>
      <c r="D445" s="51"/>
      <c r="E445" s="48"/>
      <c r="F445" s="80" t="str">
        <f t="shared" si="98"/>
        <v xml:space="preserve"> </v>
      </c>
      <c r="G445" s="82">
        <f t="shared" si="97"/>
        <v>8</v>
      </c>
      <c r="H445" s="80" t="str">
        <f t="shared" si="99"/>
        <v>E</v>
      </c>
      <c r="I445" s="80" t="str">
        <f t="shared" si="100"/>
        <v>N</v>
      </c>
      <c r="J445" s="80"/>
    </row>
    <row r="446" spans="1:10" ht="13.5" hidden="1" thickTop="1" thickBot="1" x14ac:dyDescent="0.25">
      <c r="A446" s="49">
        <f t="shared" si="92"/>
        <v>443</v>
      </c>
      <c r="B446" s="48" t="s">
        <v>1205</v>
      </c>
      <c r="C446" s="63">
        <v>1</v>
      </c>
      <c r="D446" s="52"/>
      <c r="E446" s="53" t="s">
        <v>1734</v>
      </c>
      <c r="F446" s="80">
        <f>SUMIF(OpnameTabel[PPO1], B446,OpnameTabel[OpInventarislijst])+SUMIF(OpnameTabel[PPO2], B446,OpnameTabel[OpInventarislijst])+SUMIF(OpnameTabel[PPO3], B446,OpnameTabel[OpInventarislijst])+SUMIF(OpnameTabel[PPO4], B446,OpnameTabel[OpInventarislijst])</f>
        <v>0</v>
      </c>
      <c r="G446" s="81">
        <f t="shared" ref="G446:G460" si="101">$F$446</f>
        <v>0</v>
      </c>
      <c r="H446" s="80" t="s">
        <v>1409</v>
      </c>
      <c r="I446" s="80" t="s">
        <v>1373</v>
      </c>
      <c r="J446" s="80" t="s">
        <v>1373</v>
      </c>
    </row>
    <row r="447" spans="1:10" ht="12.75" hidden="1" thickBot="1" x14ac:dyDescent="0.25">
      <c r="A447" s="49">
        <f t="shared" si="92"/>
        <v>444</v>
      </c>
      <c r="B447" s="48"/>
      <c r="C447" s="64"/>
      <c r="D447" s="51" t="s">
        <v>1374</v>
      </c>
      <c r="E447" s="48" t="s">
        <v>1735</v>
      </c>
      <c r="F447" s="80" t="str">
        <f t="shared" ref="F447:F460" si="102">IF($B447=""," ",$H$446)</f>
        <v xml:space="preserve"> </v>
      </c>
      <c r="G447" s="82">
        <f t="shared" si="101"/>
        <v>0</v>
      </c>
      <c r="H447" s="80" t="str">
        <f t="shared" ref="H447:H460" si="103">$H$446</f>
        <v>W</v>
      </c>
      <c r="I447" s="80" t="str">
        <f t="shared" ref="I447:I460" si="104">$I$446</f>
        <v>J</v>
      </c>
      <c r="J447" s="80" t="s">
        <v>1373</v>
      </c>
    </row>
    <row r="448" spans="1:10" ht="12.75" hidden="1" thickBot="1" x14ac:dyDescent="0.25">
      <c r="A448" s="49">
        <f t="shared" si="92"/>
        <v>445</v>
      </c>
      <c r="B448" s="48"/>
      <c r="C448" s="64"/>
      <c r="D448" s="51" t="s">
        <v>1374</v>
      </c>
      <c r="E448" s="48" t="s">
        <v>1736</v>
      </c>
      <c r="F448" s="80" t="str">
        <f t="shared" si="102"/>
        <v xml:space="preserve"> </v>
      </c>
      <c r="G448" s="82">
        <f t="shared" si="101"/>
        <v>0</v>
      </c>
      <c r="H448" s="80" t="str">
        <f t="shared" si="103"/>
        <v>W</v>
      </c>
      <c r="I448" s="80" t="str">
        <f t="shared" si="104"/>
        <v>J</v>
      </c>
      <c r="J448" s="80" t="s">
        <v>1373</v>
      </c>
    </row>
    <row r="449" spans="1:10" ht="12.75" hidden="1" thickBot="1" x14ac:dyDescent="0.25">
      <c r="A449" s="49">
        <f t="shared" si="92"/>
        <v>446</v>
      </c>
      <c r="B449" s="48"/>
      <c r="C449" s="64"/>
      <c r="D449" s="51" t="s">
        <v>1374</v>
      </c>
      <c r="E449" s="48" t="s">
        <v>1737</v>
      </c>
      <c r="F449" s="80" t="str">
        <f t="shared" si="102"/>
        <v xml:space="preserve"> </v>
      </c>
      <c r="G449" s="82">
        <f t="shared" si="101"/>
        <v>0</v>
      </c>
      <c r="H449" s="80" t="str">
        <f t="shared" si="103"/>
        <v>W</v>
      </c>
      <c r="I449" s="80" t="str">
        <f t="shared" si="104"/>
        <v>J</v>
      </c>
      <c r="J449" s="80" t="s">
        <v>1373</v>
      </c>
    </row>
    <row r="450" spans="1:10" ht="12.75" hidden="1" thickBot="1" x14ac:dyDescent="0.25">
      <c r="A450" s="49">
        <f t="shared" si="92"/>
        <v>447</v>
      </c>
      <c r="B450" s="48"/>
      <c r="C450" s="64"/>
      <c r="D450" s="51" t="s">
        <v>1374</v>
      </c>
      <c r="E450" s="48" t="s">
        <v>1738</v>
      </c>
      <c r="F450" s="80" t="str">
        <f t="shared" si="102"/>
        <v xml:space="preserve"> </v>
      </c>
      <c r="G450" s="82">
        <f t="shared" si="101"/>
        <v>0</v>
      </c>
      <c r="H450" s="80" t="str">
        <f t="shared" si="103"/>
        <v>W</v>
      </c>
      <c r="I450" s="80" t="str">
        <f t="shared" si="104"/>
        <v>J</v>
      </c>
      <c r="J450" s="80" t="s">
        <v>1373</v>
      </c>
    </row>
    <row r="451" spans="1:10" ht="12.75" hidden="1" thickBot="1" x14ac:dyDescent="0.25">
      <c r="A451" s="49">
        <f t="shared" si="92"/>
        <v>448</v>
      </c>
      <c r="B451" s="48"/>
      <c r="C451" s="64"/>
      <c r="D451" s="51" t="s">
        <v>1374</v>
      </c>
      <c r="E451" s="48" t="s">
        <v>1739</v>
      </c>
      <c r="F451" s="80" t="str">
        <f t="shared" si="102"/>
        <v xml:space="preserve"> </v>
      </c>
      <c r="G451" s="82">
        <f t="shared" si="101"/>
        <v>0</v>
      </c>
      <c r="H451" s="80" t="str">
        <f t="shared" si="103"/>
        <v>W</v>
      </c>
      <c r="I451" s="80" t="str">
        <f t="shared" si="104"/>
        <v>J</v>
      </c>
      <c r="J451" s="80" t="s">
        <v>1373</v>
      </c>
    </row>
    <row r="452" spans="1:10" ht="12.75" hidden="1" thickBot="1" x14ac:dyDescent="0.25">
      <c r="A452" s="49">
        <f t="shared" si="92"/>
        <v>449</v>
      </c>
      <c r="B452" s="48"/>
      <c r="C452" s="64"/>
      <c r="D452" s="51" t="s">
        <v>1374</v>
      </c>
      <c r="E452" s="48" t="s">
        <v>1740</v>
      </c>
      <c r="F452" s="80" t="str">
        <f t="shared" si="102"/>
        <v xml:space="preserve"> </v>
      </c>
      <c r="G452" s="82">
        <f t="shared" si="101"/>
        <v>0</v>
      </c>
      <c r="H452" s="80" t="str">
        <f t="shared" si="103"/>
        <v>W</v>
      </c>
      <c r="I452" s="80" t="str">
        <f t="shared" si="104"/>
        <v>J</v>
      </c>
      <c r="J452" s="80" t="s">
        <v>1373</v>
      </c>
    </row>
    <row r="453" spans="1:10" ht="12.75" hidden="1" thickBot="1" x14ac:dyDescent="0.25">
      <c r="A453" s="49">
        <f t="shared" si="92"/>
        <v>450</v>
      </c>
      <c r="B453" s="48"/>
      <c r="C453" s="64"/>
      <c r="D453" s="51" t="s">
        <v>1374</v>
      </c>
      <c r="E453" s="48" t="s">
        <v>1741</v>
      </c>
      <c r="F453" s="80" t="str">
        <f t="shared" si="102"/>
        <v xml:space="preserve"> </v>
      </c>
      <c r="G453" s="82">
        <f t="shared" si="101"/>
        <v>0</v>
      </c>
      <c r="H453" s="80" t="str">
        <f t="shared" si="103"/>
        <v>W</v>
      </c>
      <c r="I453" s="80" t="str">
        <f t="shared" si="104"/>
        <v>J</v>
      </c>
      <c r="J453" s="80" t="s">
        <v>1373</v>
      </c>
    </row>
    <row r="454" spans="1:10" ht="12.75" hidden="1" thickBot="1" x14ac:dyDescent="0.25">
      <c r="A454" s="49">
        <f t="shared" si="92"/>
        <v>451</v>
      </c>
      <c r="B454" s="48"/>
      <c r="C454" s="64"/>
      <c r="D454" s="51" t="s">
        <v>1374</v>
      </c>
      <c r="E454" s="48" t="s">
        <v>1742</v>
      </c>
      <c r="F454" s="80" t="str">
        <f t="shared" si="102"/>
        <v xml:space="preserve"> </v>
      </c>
      <c r="G454" s="82">
        <f t="shared" si="101"/>
        <v>0</v>
      </c>
      <c r="H454" s="80" t="str">
        <f t="shared" si="103"/>
        <v>W</v>
      </c>
      <c r="I454" s="80" t="str">
        <f t="shared" si="104"/>
        <v>J</v>
      </c>
      <c r="J454" s="80" t="s">
        <v>1373</v>
      </c>
    </row>
    <row r="455" spans="1:10" ht="12.75" hidden="1" thickBot="1" x14ac:dyDescent="0.25">
      <c r="A455" s="49">
        <f t="shared" si="92"/>
        <v>452</v>
      </c>
      <c r="B455" s="48"/>
      <c r="C455" s="64"/>
      <c r="D455" s="51" t="s">
        <v>1374</v>
      </c>
      <c r="E455" s="48" t="s">
        <v>1743</v>
      </c>
      <c r="F455" s="80" t="str">
        <f t="shared" si="102"/>
        <v xml:space="preserve"> </v>
      </c>
      <c r="G455" s="82">
        <f t="shared" si="101"/>
        <v>0</v>
      </c>
      <c r="H455" s="80" t="str">
        <f t="shared" si="103"/>
        <v>W</v>
      </c>
      <c r="I455" s="80" t="str">
        <f t="shared" si="104"/>
        <v>J</v>
      </c>
      <c r="J455" s="80"/>
    </row>
    <row r="456" spans="1:10" ht="12.75" hidden="1" thickBot="1" x14ac:dyDescent="0.25">
      <c r="A456" s="49">
        <f t="shared" si="92"/>
        <v>453</v>
      </c>
      <c r="B456" s="48"/>
      <c r="C456" s="64"/>
      <c r="D456" s="51" t="s">
        <v>1374</v>
      </c>
      <c r="E456" s="48" t="s">
        <v>1744</v>
      </c>
      <c r="F456" s="80" t="str">
        <f t="shared" si="102"/>
        <v xml:space="preserve"> </v>
      </c>
      <c r="G456" s="82">
        <f t="shared" si="101"/>
        <v>0</v>
      </c>
      <c r="H456" s="80" t="str">
        <f t="shared" si="103"/>
        <v>W</v>
      </c>
      <c r="I456" s="80" t="str">
        <f t="shared" si="104"/>
        <v>J</v>
      </c>
      <c r="J456" s="80" t="s">
        <v>1373</v>
      </c>
    </row>
    <row r="457" spans="1:10" ht="12.75" hidden="1" thickBot="1" x14ac:dyDescent="0.25">
      <c r="A457" s="49">
        <f t="shared" si="92"/>
        <v>454</v>
      </c>
      <c r="B457" s="48"/>
      <c r="C457" s="64"/>
      <c r="D457" s="51" t="s">
        <v>1374</v>
      </c>
      <c r="E457" s="48" t="s">
        <v>1745</v>
      </c>
      <c r="F457" s="80" t="str">
        <f t="shared" si="102"/>
        <v xml:space="preserve"> </v>
      </c>
      <c r="G457" s="82">
        <f t="shared" si="101"/>
        <v>0</v>
      </c>
      <c r="H457" s="80" t="str">
        <f t="shared" si="103"/>
        <v>W</v>
      </c>
      <c r="I457" s="80" t="str">
        <f t="shared" si="104"/>
        <v>J</v>
      </c>
      <c r="J457" s="80" t="s">
        <v>1373</v>
      </c>
    </row>
    <row r="458" spans="1:10" ht="12.75" hidden="1" thickBot="1" x14ac:dyDescent="0.25">
      <c r="A458" s="49">
        <f t="shared" si="92"/>
        <v>455</v>
      </c>
      <c r="B458" s="48"/>
      <c r="C458" s="64"/>
      <c r="D458" s="51" t="s">
        <v>1374</v>
      </c>
      <c r="E458" s="48" t="s">
        <v>1746</v>
      </c>
      <c r="F458" s="80" t="str">
        <f t="shared" si="102"/>
        <v xml:space="preserve"> </v>
      </c>
      <c r="G458" s="82">
        <f t="shared" si="101"/>
        <v>0</v>
      </c>
      <c r="H458" s="80" t="str">
        <f t="shared" si="103"/>
        <v>W</v>
      </c>
      <c r="I458" s="80" t="str">
        <f t="shared" si="104"/>
        <v>J</v>
      </c>
      <c r="J458" s="80" t="s">
        <v>1373</v>
      </c>
    </row>
    <row r="459" spans="1:10" ht="12.75" hidden="1" thickBot="1" x14ac:dyDescent="0.25">
      <c r="A459" s="49">
        <f t="shared" si="92"/>
        <v>456</v>
      </c>
      <c r="B459" s="48"/>
      <c r="C459" s="65"/>
      <c r="D459" s="51" t="s">
        <v>1374</v>
      </c>
      <c r="E459" s="48" t="s">
        <v>1747</v>
      </c>
      <c r="F459" s="80" t="str">
        <f t="shared" si="102"/>
        <v xml:space="preserve"> </v>
      </c>
      <c r="G459" s="82">
        <f t="shared" si="101"/>
        <v>0</v>
      </c>
      <c r="H459" s="80" t="str">
        <f t="shared" si="103"/>
        <v>W</v>
      </c>
      <c r="I459" s="80" t="str">
        <f t="shared" si="104"/>
        <v>J</v>
      </c>
      <c r="J459" s="80"/>
    </row>
    <row r="460" spans="1:10" ht="12.75" hidden="1" thickBot="1" x14ac:dyDescent="0.25">
      <c r="A460" s="49">
        <f t="shared" si="92"/>
        <v>457</v>
      </c>
      <c r="B460" s="48"/>
      <c r="C460" s="51"/>
      <c r="D460" s="51"/>
      <c r="E460" s="48"/>
      <c r="F460" s="80" t="str">
        <f t="shared" si="102"/>
        <v xml:space="preserve"> </v>
      </c>
      <c r="G460" s="82">
        <f t="shared" si="101"/>
        <v>0</v>
      </c>
      <c r="H460" s="80" t="str">
        <f t="shared" si="103"/>
        <v>W</v>
      </c>
      <c r="I460" s="80" t="str">
        <f t="shared" si="104"/>
        <v>J</v>
      </c>
      <c r="J460" s="80"/>
    </row>
    <row r="461" spans="1:10" ht="13.5" hidden="1" thickTop="1" thickBot="1" x14ac:dyDescent="0.25">
      <c r="A461" s="49">
        <f t="shared" si="92"/>
        <v>458</v>
      </c>
      <c r="B461" s="48" t="s">
        <v>1206</v>
      </c>
      <c r="C461" s="63">
        <v>1</v>
      </c>
      <c r="D461" s="51"/>
      <c r="E461" s="53" t="s">
        <v>1748</v>
      </c>
      <c r="F461" s="80">
        <f>SUMIF(OpnameTabel[PPO1], B461,OpnameTabel[OpInventarislijst])+SUMIF(OpnameTabel[PPO2], B461,OpnameTabel[OpInventarislijst])+SUMIF(OpnameTabel[PPO3], B461,OpnameTabel[OpInventarislijst])+SUMIF(OpnameTabel[PPO4], B461,OpnameTabel[OpInventarislijst])</f>
        <v>0</v>
      </c>
      <c r="G461" s="81">
        <f>$F$461</f>
        <v>0</v>
      </c>
      <c r="H461" s="80" t="s">
        <v>1409</v>
      </c>
      <c r="I461" s="80" t="s">
        <v>1373</v>
      </c>
      <c r="J461" s="80"/>
    </row>
    <row r="462" spans="1:10" ht="23.25" hidden="1" thickBot="1" x14ac:dyDescent="0.25">
      <c r="A462" s="49">
        <f t="shared" si="92"/>
        <v>459</v>
      </c>
      <c r="B462" s="48"/>
      <c r="C462" s="65"/>
      <c r="D462" s="51"/>
      <c r="E462" s="48" t="s">
        <v>1749</v>
      </c>
      <c r="F462" s="80" t="str">
        <f>IF($B462=""," ",$H$461)</f>
        <v xml:space="preserve"> </v>
      </c>
      <c r="G462" s="82">
        <f>$F$461</f>
        <v>0</v>
      </c>
      <c r="H462" s="80" t="str">
        <f>$H$461</f>
        <v>W</v>
      </c>
      <c r="I462" s="80" t="str">
        <f>$I$461</f>
        <v>J</v>
      </c>
      <c r="J462" s="80"/>
    </row>
    <row r="463" spans="1:10" ht="12.75" hidden="1" thickBot="1" x14ac:dyDescent="0.25">
      <c r="A463" s="49">
        <f t="shared" si="92"/>
        <v>460</v>
      </c>
      <c r="B463" s="48"/>
      <c r="C463" s="51"/>
      <c r="D463" s="51"/>
      <c r="E463" s="48"/>
      <c r="F463" s="80" t="str">
        <f>IF($B463=""," ",$H$461)</f>
        <v xml:space="preserve"> </v>
      </c>
      <c r="G463" s="83">
        <f>$F$461</f>
        <v>0</v>
      </c>
      <c r="H463" s="80" t="str">
        <f>$H$461</f>
        <v>W</v>
      </c>
      <c r="I463" s="80" t="str">
        <f>$I$461</f>
        <v>J</v>
      </c>
      <c r="J463" s="80"/>
    </row>
    <row r="464" spans="1:10" ht="13.5" hidden="1" thickTop="1" thickBot="1" x14ac:dyDescent="0.25">
      <c r="A464" s="49">
        <f t="shared" si="92"/>
        <v>461</v>
      </c>
      <c r="B464" s="48" t="s">
        <v>1207</v>
      </c>
      <c r="C464" s="63">
        <v>1</v>
      </c>
      <c r="E464" s="44" t="s">
        <v>1750</v>
      </c>
      <c r="F464" s="80">
        <f>SUMIF(OpnameTabel[PPO1], B464,OpnameTabel[OpInventarislijst])+SUMIF(OpnameTabel[PPO2], B464,OpnameTabel[OpInventarislijst])+SUMIF(OpnameTabel[PPO3], B464,OpnameTabel[OpInventarislijst])+SUMIF(OpnameTabel[PPO4], B464,OpnameTabel[OpInventarislijst])</f>
        <v>0</v>
      </c>
      <c r="G464" s="81">
        <f t="shared" ref="G464:G487" si="105">$F$464</f>
        <v>0</v>
      </c>
      <c r="H464" s="80" t="s">
        <v>1409</v>
      </c>
      <c r="I464" s="80" t="s">
        <v>1373</v>
      </c>
      <c r="J464" s="80" t="s">
        <v>1373</v>
      </c>
    </row>
    <row r="465" spans="1:10" ht="12.75" hidden="1" thickBot="1" x14ac:dyDescent="0.25">
      <c r="A465" s="49">
        <f t="shared" si="92"/>
        <v>462</v>
      </c>
      <c r="B465" s="48"/>
      <c r="C465" s="64"/>
      <c r="D465" s="51" t="s">
        <v>1374</v>
      </c>
      <c r="E465" s="48" t="s">
        <v>1751</v>
      </c>
      <c r="F465" s="80" t="str">
        <f t="shared" ref="F465:F486" si="106">IF($B465=""," ",$H$464)</f>
        <v xml:space="preserve"> </v>
      </c>
      <c r="G465" s="82">
        <f t="shared" si="105"/>
        <v>0</v>
      </c>
      <c r="H465" s="80" t="str">
        <f t="shared" ref="H465:H486" si="107">$H$464</f>
        <v>W</v>
      </c>
      <c r="I465" s="80" t="str">
        <f t="shared" ref="I465:I486" si="108">$I$464</f>
        <v>J</v>
      </c>
      <c r="J465" s="80"/>
    </row>
    <row r="466" spans="1:10" ht="12.75" hidden="1" thickBot="1" x14ac:dyDescent="0.2">
      <c r="A466" s="49">
        <f t="shared" si="92"/>
        <v>463</v>
      </c>
      <c r="B466" s="48"/>
      <c r="C466" s="64"/>
      <c r="D466" s="51"/>
      <c r="E466" s="67" t="s">
        <v>1752</v>
      </c>
      <c r="F466" s="80" t="str">
        <f t="shared" si="106"/>
        <v xml:space="preserve"> </v>
      </c>
      <c r="G466" s="82">
        <f t="shared" si="105"/>
        <v>0</v>
      </c>
      <c r="H466" s="80" t="str">
        <f t="shared" si="107"/>
        <v>W</v>
      </c>
      <c r="I466" s="80" t="str">
        <f t="shared" si="108"/>
        <v>J</v>
      </c>
      <c r="J466" s="80" t="s">
        <v>1373</v>
      </c>
    </row>
    <row r="467" spans="1:10" ht="12.75" hidden="1" thickBot="1" x14ac:dyDescent="0.25">
      <c r="A467" s="49">
        <f t="shared" si="92"/>
        <v>464</v>
      </c>
      <c r="B467" s="48"/>
      <c r="C467" s="64"/>
      <c r="D467" s="51" t="s">
        <v>1374</v>
      </c>
      <c r="E467" s="48" t="s">
        <v>1753</v>
      </c>
      <c r="F467" s="80" t="str">
        <f t="shared" si="106"/>
        <v xml:space="preserve"> </v>
      </c>
      <c r="G467" s="82">
        <f t="shared" si="105"/>
        <v>0</v>
      </c>
      <c r="H467" s="80" t="str">
        <f t="shared" si="107"/>
        <v>W</v>
      </c>
      <c r="I467" s="80" t="str">
        <f t="shared" si="108"/>
        <v>J</v>
      </c>
      <c r="J467" s="80" t="s">
        <v>1373</v>
      </c>
    </row>
    <row r="468" spans="1:10" ht="12.75" hidden="1" thickBot="1" x14ac:dyDescent="0.25">
      <c r="A468" s="49">
        <f t="shared" si="92"/>
        <v>465</v>
      </c>
      <c r="B468" s="48"/>
      <c r="C468" s="64"/>
      <c r="D468" s="51" t="s">
        <v>1374</v>
      </c>
      <c r="E468" s="48" t="s">
        <v>1754</v>
      </c>
      <c r="F468" s="80" t="str">
        <f t="shared" si="106"/>
        <v xml:space="preserve"> </v>
      </c>
      <c r="G468" s="82">
        <f t="shared" si="105"/>
        <v>0</v>
      </c>
      <c r="H468" s="80" t="str">
        <f t="shared" si="107"/>
        <v>W</v>
      </c>
      <c r="I468" s="80" t="str">
        <f t="shared" si="108"/>
        <v>J</v>
      </c>
      <c r="J468" s="80" t="s">
        <v>1373</v>
      </c>
    </row>
    <row r="469" spans="1:10" ht="12.75" hidden="1" thickBot="1" x14ac:dyDescent="0.25">
      <c r="A469" s="49">
        <f t="shared" si="92"/>
        <v>466</v>
      </c>
      <c r="B469" s="48"/>
      <c r="C469" s="64"/>
      <c r="D469" s="51" t="s">
        <v>1374</v>
      </c>
      <c r="E469" s="48" t="s">
        <v>1755</v>
      </c>
      <c r="F469" s="80" t="str">
        <f t="shared" si="106"/>
        <v xml:space="preserve"> </v>
      </c>
      <c r="G469" s="82">
        <f t="shared" si="105"/>
        <v>0</v>
      </c>
      <c r="H469" s="80" t="str">
        <f t="shared" si="107"/>
        <v>W</v>
      </c>
      <c r="I469" s="80" t="str">
        <f t="shared" si="108"/>
        <v>J</v>
      </c>
      <c r="J469" s="80" t="s">
        <v>1373</v>
      </c>
    </row>
    <row r="470" spans="1:10" ht="12.75" hidden="1" thickBot="1" x14ac:dyDescent="0.25">
      <c r="A470" s="49">
        <f t="shared" si="92"/>
        <v>467</v>
      </c>
      <c r="B470" s="48"/>
      <c r="C470" s="64"/>
      <c r="D470" s="51" t="s">
        <v>1374</v>
      </c>
      <c r="E470" s="48" t="s">
        <v>1756</v>
      </c>
      <c r="F470" s="80" t="str">
        <f t="shared" si="106"/>
        <v xml:space="preserve"> </v>
      </c>
      <c r="G470" s="82">
        <f t="shared" si="105"/>
        <v>0</v>
      </c>
      <c r="H470" s="80" t="str">
        <f t="shared" si="107"/>
        <v>W</v>
      </c>
      <c r="I470" s="80" t="str">
        <f t="shared" si="108"/>
        <v>J</v>
      </c>
      <c r="J470" s="80" t="s">
        <v>1373</v>
      </c>
    </row>
    <row r="471" spans="1:10" ht="12.75" hidden="1" thickBot="1" x14ac:dyDescent="0.25">
      <c r="A471" s="49">
        <f t="shared" si="92"/>
        <v>468</v>
      </c>
      <c r="B471" s="48"/>
      <c r="C471" s="64"/>
      <c r="D471" s="51" t="s">
        <v>1374</v>
      </c>
      <c r="E471" s="48" t="s">
        <v>1757</v>
      </c>
      <c r="F471" s="80" t="str">
        <f t="shared" si="106"/>
        <v xml:space="preserve"> </v>
      </c>
      <c r="G471" s="82">
        <f t="shared" si="105"/>
        <v>0</v>
      </c>
      <c r="H471" s="80" t="str">
        <f t="shared" si="107"/>
        <v>W</v>
      </c>
      <c r="I471" s="80" t="str">
        <f t="shared" si="108"/>
        <v>J</v>
      </c>
      <c r="J471" s="80" t="s">
        <v>1373</v>
      </c>
    </row>
    <row r="472" spans="1:10" ht="12.75" hidden="1" thickBot="1" x14ac:dyDescent="0.25">
      <c r="A472" s="49">
        <f t="shared" si="92"/>
        <v>469</v>
      </c>
      <c r="B472" s="48"/>
      <c r="C472" s="64"/>
      <c r="D472" s="51" t="s">
        <v>1374</v>
      </c>
      <c r="E472" s="48" t="s">
        <v>1758</v>
      </c>
      <c r="F472" s="80" t="str">
        <f t="shared" si="106"/>
        <v xml:space="preserve"> </v>
      </c>
      <c r="G472" s="82">
        <f t="shared" si="105"/>
        <v>0</v>
      </c>
      <c r="H472" s="80" t="str">
        <f t="shared" si="107"/>
        <v>W</v>
      </c>
      <c r="I472" s="80" t="str">
        <f t="shared" si="108"/>
        <v>J</v>
      </c>
      <c r="J472" s="80"/>
    </row>
    <row r="473" spans="1:10" ht="12.75" hidden="1" thickBot="1" x14ac:dyDescent="0.25">
      <c r="A473" s="49">
        <f t="shared" si="92"/>
        <v>470</v>
      </c>
      <c r="B473" s="48"/>
      <c r="C473" s="64"/>
      <c r="D473" s="51"/>
      <c r="E473" s="48"/>
      <c r="F473" s="80" t="str">
        <f t="shared" si="106"/>
        <v xml:space="preserve"> </v>
      </c>
      <c r="G473" s="82">
        <f t="shared" si="105"/>
        <v>0</v>
      </c>
      <c r="H473" s="80" t="str">
        <f t="shared" si="107"/>
        <v>W</v>
      </c>
      <c r="I473" s="80" t="str">
        <f t="shared" si="108"/>
        <v>J</v>
      </c>
      <c r="J473" s="80"/>
    </row>
    <row r="474" spans="1:10" ht="12.75" hidden="1" thickBot="1" x14ac:dyDescent="0.25">
      <c r="A474" s="49">
        <f t="shared" si="92"/>
        <v>471</v>
      </c>
      <c r="B474" s="48"/>
      <c r="C474" s="64"/>
      <c r="D474" s="51"/>
      <c r="E474" s="48" t="s">
        <v>1759</v>
      </c>
      <c r="F474" s="80" t="str">
        <f t="shared" si="106"/>
        <v xml:space="preserve"> </v>
      </c>
      <c r="G474" s="82">
        <f t="shared" si="105"/>
        <v>0</v>
      </c>
      <c r="H474" s="80" t="str">
        <f t="shared" si="107"/>
        <v>W</v>
      </c>
      <c r="I474" s="80" t="str">
        <f t="shared" si="108"/>
        <v>J</v>
      </c>
      <c r="J474" s="80" t="s">
        <v>1373</v>
      </c>
    </row>
    <row r="475" spans="1:10" ht="12.75" hidden="1" thickBot="1" x14ac:dyDescent="0.25">
      <c r="A475" s="49">
        <f t="shared" si="92"/>
        <v>472</v>
      </c>
      <c r="B475" s="48"/>
      <c r="C475" s="64"/>
      <c r="D475" s="51" t="s">
        <v>1374</v>
      </c>
      <c r="E475" s="48" t="s">
        <v>1751</v>
      </c>
      <c r="F475" s="80" t="str">
        <f t="shared" si="106"/>
        <v xml:space="preserve"> </v>
      </c>
      <c r="G475" s="82">
        <f t="shared" si="105"/>
        <v>0</v>
      </c>
      <c r="H475" s="80" t="str">
        <f t="shared" si="107"/>
        <v>W</v>
      </c>
      <c r="I475" s="80" t="str">
        <f t="shared" si="108"/>
        <v>J</v>
      </c>
      <c r="J475" s="80" t="s">
        <v>1373</v>
      </c>
    </row>
    <row r="476" spans="1:10" ht="12.75" hidden="1" thickBot="1" x14ac:dyDescent="0.25">
      <c r="A476" s="49">
        <f t="shared" si="92"/>
        <v>473</v>
      </c>
      <c r="B476" s="48"/>
      <c r="C476" s="64"/>
      <c r="D476" s="51" t="s">
        <v>1374</v>
      </c>
      <c r="E476" s="48" t="s">
        <v>1760</v>
      </c>
      <c r="F476" s="80" t="str">
        <f t="shared" si="106"/>
        <v xml:space="preserve"> </v>
      </c>
      <c r="G476" s="82">
        <f t="shared" si="105"/>
        <v>0</v>
      </c>
      <c r="H476" s="80" t="str">
        <f t="shared" si="107"/>
        <v>W</v>
      </c>
      <c r="I476" s="80" t="str">
        <f t="shared" si="108"/>
        <v>J</v>
      </c>
      <c r="J476" s="80" t="s">
        <v>1373</v>
      </c>
    </row>
    <row r="477" spans="1:10" ht="12.75" hidden="1" thickBot="1" x14ac:dyDescent="0.25">
      <c r="A477" s="49">
        <f t="shared" si="92"/>
        <v>474</v>
      </c>
      <c r="B477" s="48"/>
      <c r="C477" s="64"/>
      <c r="D477" s="51" t="s">
        <v>1374</v>
      </c>
      <c r="E477" s="48" t="s">
        <v>1755</v>
      </c>
      <c r="F477" s="80" t="str">
        <f t="shared" si="106"/>
        <v xml:space="preserve"> </v>
      </c>
      <c r="G477" s="82">
        <f t="shared" si="105"/>
        <v>0</v>
      </c>
      <c r="H477" s="80" t="str">
        <f t="shared" si="107"/>
        <v>W</v>
      </c>
      <c r="I477" s="80" t="str">
        <f t="shared" si="108"/>
        <v>J</v>
      </c>
      <c r="J477" s="80" t="s">
        <v>1373</v>
      </c>
    </row>
    <row r="478" spans="1:10" ht="12.75" hidden="1" thickBot="1" x14ac:dyDescent="0.25">
      <c r="A478" s="49">
        <f t="shared" si="92"/>
        <v>475</v>
      </c>
      <c r="B478" s="48"/>
      <c r="C478" s="64"/>
      <c r="D478" s="51" t="s">
        <v>1374</v>
      </c>
      <c r="E478" s="48" t="s">
        <v>1757</v>
      </c>
      <c r="F478" s="80" t="str">
        <f t="shared" si="106"/>
        <v xml:space="preserve"> </v>
      </c>
      <c r="G478" s="82">
        <f t="shared" si="105"/>
        <v>0</v>
      </c>
      <c r="H478" s="80" t="str">
        <f t="shared" si="107"/>
        <v>W</v>
      </c>
      <c r="I478" s="80" t="str">
        <f t="shared" si="108"/>
        <v>J</v>
      </c>
      <c r="J478" s="80" t="s">
        <v>1373</v>
      </c>
    </row>
    <row r="479" spans="1:10" ht="12.75" hidden="1" thickBot="1" x14ac:dyDescent="0.25">
      <c r="A479" s="49">
        <f t="shared" si="92"/>
        <v>476</v>
      </c>
      <c r="B479" s="48"/>
      <c r="C479" s="64"/>
      <c r="D479" s="51" t="s">
        <v>1374</v>
      </c>
      <c r="E479" s="48" t="s">
        <v>1761</v>
      </c>
      <c r="F479" s="80" t="str">
        <f t="shared" si="106"/>
        <v xml:space="preserve"> </v>
      </c>
      <c r="G479" s="82">
        <f t="shared" si="105"/>
        <v>0</v>
      </c>
      <c r="H479" s="80" t="str">
        <f t="shared" si="107"/>
        <v>W</v>
      </c>
      <c r="I479" s="80" t="str">
        <f t="shared" si="108"/>
        <v>J</v>
      </c>
      <c r="J479" s="80" t="s">
        <v>1373</v>
      </c>
    </row>
    <row r="480" spans="1:10" ht="12.75" hidden="1" thickBot="1" x14ac:dyDescent="0.25">
      <c r="A480" s="49">
        <f t="shared" si="92"/>
        <v>477</v>
      </c>
      <c r="B480" s="48"/>
      <c r="C480" s="64"/>
      <c r="D480" s="51" t="s">
        <v>1374</v>
      </c>
      <c r="E480" s="48" t="s">
        <v>1762</v>
      </c>
      <c r="F480" s="80" t="str">
        <f t="shared" si="106"/>
        <v xml:space="preserve"> </v>
      </c>
      <c r="G480" s="82">
        <f t="shared" si="105"/>
        <v>0</v>
      </c>
      <c r="H480" s="80" t="str">
        <f t="shared" si="107"/>
        <v>W</v>
      </c>
      <c r="I480" s="80" t="str">
        <f t="shared" si="108"/>
        <v>J</v>
      </c>
      <c r="J480" s="80" t="s">
        <v>1373</v>
      </c>
    </row>
    <row r="481" spans="1:10" ht="12.75" hidden="1" thickBot="1" x14ac:dyDescent="0.25">
      <c r="A481" s="49">
        <f t="shared" ref="A481:A543" si="109">-3+ROW()</f>
        <v>478</v>
      </c>
      <c r="B481" s="48"/>
      <c r="C481" s="64"/>
      <c r="D481" s="51" t="s">
        <v>1374</v>
      </c>
      <c r="E481" s="48" t="s">
        <v>1763</v>
      </c>
      <c r="F481" s="80" t="str">
        <f t="shared" si="106"/>
        <v xml:space="preserve"> </v>
      </c>
      <c r="G481" s="82">
        <f t="shared" si="105"/>
        <v>0</v>
      </c>
      <c r="H481" s="80" t="str">
        <f t="shared" si="107"/>
        <v>W</v>
      </c>
      <c r="I481" s="80" t="str">
        <f t="shared" si="108"/>
        <v>J</v>
      </c>
      <c r="J481" s="80" t="s">
        <v>1373</v>
      </c>
    </row>
    <row r="482" spans="1:10" ht="12.75" hidden="1" thickBot="1" x14ac:dyDescent="0.25">
      <c r="A482" s="49">
        <f t="shared" si="109"/>
        <v>479</v>
      </c>
      <c r="B482" s="48"/>
      <c r="C482" s="64"/>
      <c r="D482" s="51" t="s">
        <v>1374</v>
      </c>
      <c r="E482" s="48" t="s">
        <v>1764</v>
      </c>
      <c r="F482" s="80" t="str">
        <f t="shared" si="106"/>
        <v xml:space="preserve"> </v>
      </c>
      <c r="G482" s="82">
        <f t="shared" si="105"/>
        <v>0</v>
      </c>
      <c r="H482" s="80" t="str">
        <f t="shared" si="107"/>
        <v>W</v>
      </c>
      <c r="I482" s="80" t="str">
        <f t="shared" si="108"/>
        <v>J</v>
      </c>
      <c r="J482" s="80" t="s">
        <v>1373</v>
      </c>
    </row>
    <row r="483" spans="1:10" ht="12.75" hidden="1" thickBot="1" x14ac:dyDescent="0.25">
      <c r="A483" s="49">
        <f t="shared" si="109"/>
        <v>480</v>
      </c>
      <c r="B483" s="48"/>
      <c r="C483" s="64"/>
      <c r="D483" s="51" t="s">
        <v>1374</v>
      </c>
      <c r="E483" s="48" t="s">
        <v>1765</v>
      </c>
      <c r="F483" s="80" t="str">
        <f t="shared" si="106"/>
        <v xml:space="preserve"> </v>
      </c>
      <c r="G483" s="82">
        <f t="shared" si="105"/>
        <v>0</v>
      </c>
      <c r="H483" s="80" t="str">
        <f t="shared" si="107"/>
        <v>W</v>
      </c>
      <c r="I483" s="80" t="str">
        <f t="shared" si="108"/>
        <v>J</v>
      </c>
      <c r="J483" s="80" t="s">
        <v>1373</v>
      </c>
    </row>
    <row r="484" spans="1:10" ht="12.75" hidden="1" thickBot="1" x14ac:dyDescent="0.25">
      <c r="A484" s="49">
        <f t="shared" si="109"/>
        <v>481</v>
      </c>
      <c r="B484" s="48"/>
      <c r="C484" s="64"/>
      <c r="D484" s="51" t="s">
        <v>1374</v>
      </c>
      <c r="E484" s="48" t="s">
        <v>1766</v>
      </c>
      <c r="F484" s="80" t="str">
        <f t="shared" si="106"/>
        <v xml:space="preserve"> </v>
      </c>
      <c r="G484" s="82">
        <f t="shared" si="105"/>
        <v>0</v>
      </c>
      <c r="H484" s="80" t="str">
        <f t="shared" si="107"/>
        <v>W</v>
      </c>
      <c r="I484" s="80" t="str">
        <f t="shared" si="108"/>
        <v>J</v>
      </c>
      <c r="J484" s="80" t="s">
        <v>1373</v>
      </c>
    </row>
    <row r="485" spans="1:10" ht="12.75" hidden="1" thickBot="1" x14ac:dyDescent="0.25">
      <c r="A485" s="49">
        <f t="shared" si="109"/>
        <v>482</v>
      </c>
      <c r="B485" s="48"/>
      <c r="C485" s="64"/>
      <c r="D485" s="51" t="s">
        <v>1374</v>
      </c>
      <c r="E485" s="48" t="s">
        <v>1767</v>
      </c>
      <c r="F485" s="80" t="str">
        <f t="shared" si="106"/>
        <v xml:space="preserve"> </v>
      </c>
      <c r="G485" s="82">
        <f t="shared" si="105"/>
        <v>0</v>
      </c>
      <c r="H485" s="80" t="str">
        <f t="shared" si="107"/>
        <v>W</v>
      </c>
      <c r="I485" s="80" t="str">
        <f t="shared" si="108"/>
        <v>J</v>
      </c>
      <c r="J485" s="80" t="s">
        <v>1373</v>
      </c>
    </row>
    <row r="486" spans="1:10" ht="12.75" hidden="1" thickBot="1" x14ac:dyDescent="0.25">
      <c r="A486" s="49">
        <f t="shared" si="109"/>
        <v>483</v>
      </c>
      <c r="B486" s="48"/>
      <c r="C486" s="65"/>
      <c r="D486" s="51" t="s">
        <v>1374</v>
      </c>
      <c r="E486" s="48" t="s">
        <v>1768</v>
      </c>
      <c r="F486" s="80" t="str">
        <f t="shared" si="106"/>
        <v xml:space="preserve"> </v>
      </c>
      <c r="G486" s="86">
        <f t="shared" si="105"/>
        <v>0</v>
      </c>
      <c r="H486" s="80" t="str">
        <f t="shared" si="107"/>
        <v>W</v>
      </c>
      <c r="I486" s="80" t="str">
        <f t="shared" si="108"/>
        <v>J</v>
      </c>
      <c r="J486" s="80"/>
    </row>
    <row r="487" spans="1:10" ht="12.75" hidden="1" thickBot="1" x14ac:dyDescent="0.25">
      <c r="A487" s="49">
        <f t="shared" si="109"/>
        <v>484</v>
      </c>
      <c r="B487" s="48"/>
      <c r="C487" s="51"/>
      <c r="D487" s="51"/>
      <c r="E487" s="48"/>
      <c r="F487" s="80"/>
      <c r="G487" s="86">
        <f t="shared" si="105"/>
        <v>0</v>
      </c>
      <c r="H487" s="80"/>
      <c r="I487" s="80"/>
      <c r="J487" s="80"/>
    </row>
    <row r="488" spans="1:10" ht="12.75" hidden="1" thickBot="1" x14ac:dyDescent="0.25">
      <c r="A488" s="49">
        <f t="shared" si="109"/>
        <v>485</v>
      </c>
      <c r="B488" s="48" t="s">
        <v>1208</v>
      </c>
      <c r="C488" s="63">
        <v>0.66</v>
      </c>
      <c r="E488" s="44" t="s">
        <v>1750</v>
      </c>
      <c r="F488" s="80">
        <f>SUMIF(OpnameTabel[PPO1], B488,OpnameTabel[OpInventarislijst])+SUMIF(OpnameTabel[PPO2], B488,OpnameTabel[OpInventarislijst])+SUMIF(OpnameTabel[PPO3], B488,OpnameTabel[OpInventarislijst])+SUMIF(OpnameTabel[PPO4], B488,OpnameTabel[OpInventarislijst])</f>
        <v>0</v>
      </c>
      <c r="G488" s="85">
        <f>$F$464</f>
        <v>0</v>
      </c>
      <c r="H488" s="80" t="s">
        <v>1409</v>
      </c>
      <c r="I488" s="80" t="s">
        <v>1373</v>
      </c>
      <c r="J488" s="80"/>
    </row>
    <row r="489" spans="1:10" ht="12.75" hidden="1" thickBot="1" x14ac:dyDescent="0.25">
      <c r="A489" s="49">
        <f t="shared" si="109"/>
        <v>486</v>
      </c>
      <c r="B489" s="48"/>
      <c r="C489" s="65"/>
      <c r="D489" s="51" t="s">
        <v>1374</v>
      </c>
      <c r="E489" s="48" t="s">
        <v>1769</v>
      </c>
      <c r="F489" s="80" t="str">
        <f>IF($B489=""," ",$H$488)</f>
        <v xml:space="preserve"> </v>
      </c>
      <c r="G489" s="82">
        <f>$F$464</f>
        <v>0</v>
      </c>
      <c r="H489" s="80" t="str">
        <f>$H$488</f>
        <v>W</v>
      </c>
      <c r="I489" s="80" t="str">
        <f>$I$488</f>
        <v>J</v>
      </c>
      <c r="J489" s="80"/>
    </row>
    <row r="490" spans="1:10" ht="12.75" hidden="1" thickBot="1" x14ac:dyDescent="0.25">
      <c r="A490" s="49">
        <f t="shared" si="109"/>
        <v>487</v>
      </c>
      <c r="B490" s="48"/>
      <c r="C490" s="51"/>
      <c r="D490" s="51"/>
      <c r="E490" s="48"/>
      <c r="F490" s="80"/>
      <c r="G490" s="82">
        <f>$F$464</f>
        <v>0</v>
      </c>
      <c r="H490" s="80" t="str">
        <f>$H$488</f>
        <v>W</v>
      </c>
      <c r="I490" s="80" t="str">
        <f>$I$488</f>
        <v>J</v>
      </c>
      <c r="J490" s="80"/>
    </row>
    <row r="491" spans="1:10" ht="13.5" hidden="1" thickTop="1" thickBot="1" x14ac:dyDescent="0.25">
      <c r="A491" s="49">
        <f t="shared" si="109"/>
        <v>488</v>
      </c>
      <c r="B491" s="48" t="s">
        <v>1209</v>
      </c>
      <c r="C491" s="63">
        <v>1</v>
      </c>
      <c r="E491" s="44" t="s">
        <v>1770</v>
      </c>
      <c r="F491" s="80">
        <f>SUMIF(OpnameTabel[PPO1], B491,OpnameTabel[OpInventarislijst])+SUMIF(OpnameTabel[PPO2], B491,OpnameTabel[OpInventarislijst])+SUMIF(OpnameTabel[PPO3], B491,OpnameTabel[OpInventarislijst])+SUMIF(OpnameTabel[PPO4], B491,OpnameTabel[OpInventarislijst])</f>
        <v>0</v>
      </c>
      <c r="G491" s="81">
        <f t="shared" ref="G491:G522" si="110">$F$491</f>
        <v>0</v>
      </c>
      <c r="H491" s="80" t="s">
        <v>1409</v>
      </c>
      <c r="I491" s="80" t="s">
        <v>1372</v>
      </c>
      <c r="J491" s="80" t="s">
        <v>1373</v>
      </c>
    </row>
    <row r="492" spans="1:10" ht="12.75" hidden="1" thickBot="1" x14ac:dyDescent="0.25">
      <c r="A492" s="49">
        <f t="shared" si="109"/>
        <v>489</v>
      </c>
      <c r="B492" s="48"/>
      <c r="C492" s="64"/>
      <c r="D492" s="51"/>
      <c r="E492" s="48" t="s">
        <v>1771</v>
      </c>
      <c r="F492" s="80" t="str">
        <f t="shared" ref="F492:F523" si="111">IF($B492=""," ",$H$491)</f>
        <v xml:space="preserve"> </v>
      </c>
      <c r="G492" s="82">
        <f t="shared" si="110"/>
        <v>0</v>
      </c>
      <c r="H492" s="80" t="str">
        <f t="shared" ref="H492:H523" si="112">$H$491</f>
        <v>W</v>
      </c>
      <c r="I492" s="80" t="str">
        <f t="shared" ref="I492:I523" si="113">$I$491</f>
        <v>N</v>
      </c>
      <c r="J492" s="80" t="s">
        <v>1373</v>
      </c>
    </row>
    <row r="493" spans="1:10" ht="12.75" hidden="1" thickBot="1" x14ac:dyDescent="0.25">
      <c r="A493" s="49">
        <f t="shared" si="109"/>
        <v>490</v>
      </c>
      <c r="B493" s="48"/>
      <c r="C493" s="64"/>
      <c r="D493" s="51"/>
      <c r="E493" s="48" t="s">
        <v>1772</v>
      </c>
      <c r="F493" s="80" t="str">
        <f t="shared" si="111"/>
        <v xml:space="preserve"> </v>
      </c>
      <c r="G493" s="82">
        <f t="shared" si="110"/>
        <v>0</v>
      </c>
      <c r="H493" s="80" t="str">
        <f t="shared" si="112"/>
        <v>W</v>
      </c>
      <c r="I493" s="80" t="str">
        <f t="shared" si="113"/>
        <v>N</v>
      </c>
      <c r="J493" s="80" t="s">
        <v>1373</v>
      </c>
    </row>
    <row r="494" spans="1:10" ht="12.75" hidden="1" thickBot="1" x14ac:dyDescent="0.25">
      <c r="A494" s="49">
        <f t="shared" si="109"/>
        <v>491</v>
      </c>
      <c r="B494" s="48"/>
      <c r="C494" s="64"/>
      <c r="D494" s="51"/>
      <c r="E494" s="48" t="s">
        <v>1773</v>
      </c>
      <c r="F494" s="80" t="str">
        <f t="shared" si="111"/>
        <v xml:space="preserve"> </v>
      </c>
      <c r="G494" s="82">
        <f t="shared" si="110"/>
        <v>0</v>
      </c>
      <c r="H494" s="80" t="str">
        <f t="shared" si="112"/>
        <v>W</v>
      </c>
      <c r="I494" s="80" t="str">
        <f t="shared" si="113"/>
        <v>N</v>
      </c>
      <c r="J494" s="80"/>
    </row>
    <row r="495" spans="1:10" ht="12.75" hidden="1" thickBot="1" x14ac:dyDescent="0.25">
      <c r="A495" s="49">
        <f t="shared" si="109"/>
        <v>492</v>
      </c>
      <c r="B495" s="48"/>
      <c r="C495" s="64"/>
      <c r="D495" s="51"/>
      <c r="E495" s="48"/>
      <c r="F495" s="80" t="str">
        <f t="shared" si="111"/>
        <v xml:space="preserve"> </v>
      </c>
      <c r="G495" s="82">
        <f t="shared" si="110"/>
        <v>0</v>
      </c>
      <c r="H495" s="80" t="str">
        <f t="shared" si="112"/>
        <v>W</v>
      </c>
      <c r="I495" s="80" t="str">
        <f t="shared" si="113"/>
        <v>N</v>
      </c>
      <c r="J495" s="80"/>
    </row>
    <row r="496" spans="1:10" ht="12.75" hidden="1" thickBot="1" x14ac:dyDescent="0.25">
      <c r="A496" s="49">
        <f t="shared" si="109"/>
        <v>493</v>
      </c>
      <c r="B496" s="48"/>
      <c r="C496" s="64"/>
      <c r="D496" s="51"/>
      <c r="E496" s="48" t="s">
        <v>1774</v>
      </c>
      <c r="F496" s="80" t="str">
        <f t="shared" si="111"/>
        <v xml:space="preserve"> </v>
      </c>
      <c r="G496" s="82">
        <f t="shared" si="110"/>
        <v>0</v>
      </c>
      <c r="H496" s="80" t="str">
        <f t="shared" si="112"/>
        <v>W</v>
      </c>
      <c r="I496" s="80" t="str">
        <f t="shared" si="113"/>
        <v>N</v>
      </c>
      <c r="J496" s="80" t="s">
        <v>1373</v>
      </c>
    </row>
    <row r="497" spans="1:10" ht="12.75" hidden="1" thickBot="1" x14ac:dyDescent="0.25">
      <c r="A497" s="49">
        <f t="shared" si="109"/>
        <v>494</v>
      </c>
      <c r="B497" s="48"/>
      <c r="C497" s="64"/>
      <c r="D497" s="51" t="s">
        <v>1374</v>
      </c>
      <c r="E497" s="48" t="s">
        <v>1775</v>
      </c>
      <c r="F497" s="80" t="str">
        <f t="shared" si="111"/>
        <v xml:space="preserve"> </v>
      </c>
      <c r="G497" s="82">
        <f t="shared" si="110"/>
        <v>0</v>
      </c>
      <c r="H497" s="80" t="str">
        <f t="shared" si="112"/>
        <v>W</v>
      </c>
      <c r="I497" s="80" t="str">
        <f t="shared" si="113"/>
        <v>N</v>
      </c>
      <c r="J497" s="80"/>
    </row>
    <row r="498" spans="1:10" ht="12.75" hidden="1" thickBot="1" x14ac:dyDescent="0.25">
      <c r="A498" s="49">
        <f t="shared" si="109"/>
        <v>495</v>
      </c>
      <c r="B498" s="48"/>
      <c r="C498" s="64"/>
      <c r="D498" s="51" t="s">
        <v>1374</v>
      </c>
      <c r="E498" s="48" t="s">
        <v>1776</v>
      </c>
      <c r="F498" s="80" t="str">
        <f t="shared" si="111"/>
        <v xml:space="preserve"> </v>
      </c>
      <c r="G498" s="82">
        <f t="shared" si="110"/>
        <v>0</v>
      </c>
      <c r="H498" s="80" t="str">
        <f t="shared" si="112"/>
        <v>W</v>
      </c>
      <c r="I498" s="80" t="str">
        <f t="shared" si="113"/>
        <v>N</v>
      </c>
      <c r="J498" s="80"/>
    </row>
    <row r="499" spans="1:10" ht="12.75" hidden="1" thickBot="1" x14ac:dyDescent="0.25">
      <c r="A499" s="49">
        <f t="shared" si="109"/>
        <v>496</v>
      </c>
      <c r="B499" s="48"/>
      <c r="C499" s="64"/>
      <c r="D499" s="51" t="s">
        <v>1374</v>
      </c>
      <c r="E499" s="48" t="s">
        <v>1777</v>
      </c>
      <c r="F499" s="80" t="str">
        <f t="shared" si="111"/>
        <v xml:space="preserve"> </v>
      </c>
      <c r="G499" s="82">
        <f t="shared" si="110"/>
        <v>0</v>
      </c>
      <c r="H499" s="80" t="str">
        <f t="shared" si="112"/>
        <v>W</v>
      </c>
      <c r="I499" s="80" t="str">
        <f t="shared" si="113"/>
        <v>N</v>
      </c>
      <c r="J499" s="80"/>
    </row>
    <row r="500" spans="1:10" ht="12.75" hidden="1" thickBot="1" x14ac:dyDescent="0.25">
      <c r="A500" s="49">
        <f t="shared" si="109"/>
        <v>497</v>
      </c>
      <c r="B500" s="48"/>
      <c r="C500" s="64"/>
      <c r="D500" s="51"/>
      <c r="E500" s="48"/>
      <c r="F500" s="80" t="str">
        <f t="shared" si="111"/>
        <v xml:space="preserve"> </v>
      </c>
      <c r="G500" s="82">
        <f t="shared" si="110"/>
        <v>0</v>
      </c>
      <c r="H500" s="80" t="str">
        <f t="shared" si="112"/>
        <v>W</v>
      </c>
      <c r="I500" s="80" t="str">
        <f t="shared" si="113"/>
        <v>N</v>
      </c>
      <c r="J500" s="80"/>
    </row>
    <row r="501" spans="1:10" ht="12.75" hidden="1" thickBot="1" x14ac:dyDescent="0.25">
      <c r="A501" s="49">
        <f t="shared" si="109"/>
        <v>498</v>
      </c>
      <c r="B501" s="48"/>
      <c r="C501" s="64"/>
      <c r="D501" s="51"/>
      <c r="E501" s="48" t="s">
        <v>1778</v>
      </c>
      <c r="F501" s="80" t="str">
        <f t="shared" si="111"/>
        <v xml:space="preserve"> </v>
      </c>
      <c r="G501" s="82">
        <f t="shared" si="110"/>
        <v>0</v>
      </c>
      <c r="H501" s="80" t="str">
        <f t="shared" si="112"/>
        <v>W</v>
      </c>
      <c r="I501" s="80" t="str">
        <f t="shared" si="113"/>
        <v>N</v>
      </c>
      <c r="J501" s="80"/>
    </row>
    <row r="502" spans="1:10" ht="12.75" hidden="1" thickBot="1" x14ac:dyDescent="0.25">
      <c r="A502" s="49">
        <f t="shared" si="109"/>
        <v>499</v>
      </c>
      <c r="B502" s="48"/>
      <c r="C502" s="64"/>
      <c r="D502" s="51"/>
      <c r="E502" s="48" t="s">
        <v>1779</v>
      </c>
      <c r="F502" s="80" t="str">
        <f t="shared" si="111"/>
        <v xml:space="preserve"> </v>
      </c>
      <c r="G502" s="82">
        <f t="shared" si="110"/>
        <v>0</v>
      </c>
      <c r="H502" s="80" t="str">
        <f t="shared" si="112"/>
        <v>W</v>
      </c>
      <c r="I502" s="80" t="str">
        <f t="shared" si="113"/>
        <v>N</v>
      </c>
      <c r="J502" s="80" t="s">
        <v>1373</v>
      </c>
    </row>
    <row r="503" spans="1:10" ht="12.75" hidden="1" thickBot="1" x14ac:dyDescent="0.25">
      <c r="A503" s="49">
        <f t="shared" si="109"/>
        <v>500</v>
      </c>
      <c r="B503" s="48"/>
      <c r="C503" s="64"/>
      <c r="D503" s="51" t="s">
        <v>1374</v>
      </c>
      <c r="E503" s="48" t="s">
        <v>1780</v>
      </c>
      <c r="F503" s="80" t="str">
        <f t="shared" si="111"/>
        <v xml:space="preserve"> </v>
      </c>
      <c r="G503" s="82">
        <f t="shared" si="110"/>
        <v>0</v>
      </c>
      <c r="H503" s="80" t="str">
        <f t="shared" si="112"/>
        <v>W</v>
      </c>
      <c r="I503" s="80" t="str">
        <f t="shared" si="113"/>
        <v>N</v>
      </c>
      <c r="J503" s="80" t="s">
        <v>1373</v>
      </c>
    </row>
    <row r="504" spans="1:10" ht="12.75" hidden="1" thickBot="1" x14ac:dyDescent="0.25">
      <c r="A504" s="49">
        <f t="shared" si="109"/>
        <v>501</v>
      </c>
      <c r="B504" s="48"/>
      <c r="C504" s="64"/>
      <c r="D504" s="51" t="s">
        <v>1374</v>
      </c>
      <c r="E504" s="48" t="s">
        <v>1781</v>
      </c>
      <c r="F504" s="80" t="str">
        <f t="shared" si="111"/>
        <v xml:space="preserve"> </v>
      </c>
      <c r="G504" s="82">
        <f t="shared" si="110"/>
        <v>0</v>
      </c>
      <c r="H504" s="80" t="str">
        <f t="shared" si="112"/>
        <v>W</v>
      </c>
      <c r="I504" s="80" t="str">
        <f t="shared" si="113"/>
        <v>N</v>
      </c>
      <c r="J504" s="80"/>
    </row>
    <row r="505" spans="1:10" ht="12.75" hidden="1" thickBot="1" x14ac:dyDescent="0.25">
      <c r="A505" s="49">
        <f t="shared" si="109"/>
        <v>502</v>
      </c>
      <c r="B505" s="48"/>
      <c r="C505" s="64"/>
      <c r="D505" s="51" t="s">
        <v>1374</v>
      </c>
      <c r="E505" s="48" t="s">
        <v>1782</v>
      </c>
      <c r="F505" s="80" t="str">
        <f t="shared" si="111"/>
        <v xml:space="preserve"> </v>
      </c>
      <c r="G505" s="82">
        <f t="shared" si="110"/>
        <v>0</v>
      </c>
      <c r="H505" s="80" t="str">
        <f t="shared" si="112"/>
        <v>W</v>
      </c>
      <c r="I505" s="80" t="str">
        <f t="shared" si="113"/>
        <v>N</v>
      </c>
      <c r="J505" s="80"/>
    </row>
    <row r="506" spans="1:10" ht="12.75" hidden="1" thickBot="1" x14ac:dyDescent="0.25">
      <c r="A506" s="49">
        <f t="shared" si="109"/>
        <v>503</v>
      </c>
      <c r="B506" s="48"/>
      <c r="C506" s="64"/>
      <c r="D506" s="51" t="s">
        <v>1374</v>
      </c>
      <c r="E506" s="48" t="s">
        <v>1783</v>
      </c>
      <c r="F506" s="80" t="str">
        <f t="shared" si="111"/>
        <v xml:space="preserve"> </v>
      </c>
      <c r="G506" s="82">
        <f t="shared" si="110"/>
        <v>0</v>
      </c>
      <c r="H506" s="80" t="str">
        <f t="shared" si="112"/>
        <v>W</v>
      </c>
      <c r="I506" s="80" t="str">
        <f t="shared" si="113"/>
        <v>N</v>
      </c>
      <c r="J506" s="80"/>
    </row>
    <row r="507" spans="1:10" ht="12.75" hidden="1" thickBot="1" x14ac:dyDescent="0.25">
      <c r="A507" s="49">
        <f t="shared" si="109"/>
        <v>504</v>
      </c>
      <c r="B507" s="48"/>
      <c r="C507" s="64"/>
      <c r="D507" s="51"/>
      <c r="E507" s="48"/>
      <c r="F507" s="80" t="str">
        <f t="shared" si="111"/>
        <v xml:space="preserve"> </v>
      </c>
      <c r="G507" s="82">
        <f t="shared" si="110"/>
        <v>0</v>
      </c>
      <c r="H507" s="80" t="str">
        <f t="shared" si="112"/>
        <v>W</v>
      </c>
      <c r="I507" s="80" t="str">
        <f t="shared" si="113"/>
        <v>N</v>
      </c>
      <c r="J507" s="80"/>
    </row>
    <row r="508" spans="1:10" ht="12.75" hidden="1" thickBot="1" x14ac:dyDescent="0.25">
      <c r="A508" s="49">
        <f t="shared" si="109"/>
        <v>505</v>
      </c>
      <c r="B508" s="48"/>
      <c r="C508" s="64"/>
      <c r="D508" s="51"/>
      <c r="E508" s="48" t="s">
        <v>1784</v>
      </c>
      <c r="F508" s="80" t="str">
        <f t="shared" si="111"/>
        <v xml:space="preserve"> </v>
      </c>
      <c r="G508" s="82">
        <f t="shared" si="110"/>
        <v>0</v>
      </c>
      <c r="H508" s="80" t="str">
        <f t="shared" si="112"/>
        <v>W</v>
      </c>
      <c r="I508" s="80" t="str">
        <f t="shared" si="113"/>
        <v>N</v>
      </c>
      <c r="J508" s="80" t="s">
        <v>1373</v>
      </c>
    </row>
    <row r="509" spans="1:10" ht="12.75" hidden="1" thickBot="1" x14ac:dyDescent="0.25">
      <c r="A509" s="49">
        <f t="shared" si="109"/>
        <v>506</v>
      </c>
      <c r="B509" s="48"/>
      <c r="C509" s="64"/>
      <c r="D509" s="51" t="s">
        <v>1374</v>
      </c>
      <c r="E509" s="48" t="s">
        <v>1785</v>
      </c>
      <c r="F509" s="80" t="str">
        <f t="shared" si="111"/>
        <v xml:space="preserve"> </v>
      </c>
      <c r="G509" s="82">
        <f t="shared" si="110"/>
        <v>0</v>
      </c>
      <c r="H509" s="80" t="str">
        <f t="shared" si="112"/>
        <v>W</v>
      </c>
      <c r="I509" s="80" t="str">
        <f t="shared" si="113"/>
        <v>N</v>
      </c>
      <c r="J509" s="80"/>
    </row>
    <row r="510" spans="1:10" ht="12.75" hidden="1" thickBot="1" x14ac:dyDescent="0.25">
      <c r="A510" s="49">
        <f t="shared" si="109"/>
        <v>507</v>
      </c>
      <c r="B510" s="48"/>
      <c r="C510" s="64"/>
      <c r="D510" s="51" t="s">
        <v>1374</v>
      </c>
      <c r="E510" s="48" t="s">
        <v>1786</v>
      </c>
      <c r="F510" s="80" t="str">
        <f t="shared" si="111"/>
        <v xml:space="preserve"> </v>
      </c>
      <c r="G510" s="82">
        <f t="shared" si="110"/>
        <v>0</v>
      </c>
      <c r="H510" s="80" t="str">
        <f t="shared" si="112"/>
        <v>W</v>
      </c>
      <c r="I510" s="80" t="str">
        <f t="shared" si="113"/>
        <v>N</v>
      </c>
      <c r="J510" s="80" t="s">
        <v>1373</v>
      </c>
    </row>
    <row r="511" spans="1:10" ht="12.75" hidden="1" thickBot="1" x14ac:dyDescent="0.25">
      <c r="A511" s="49">
        <f t="shared" si="109"/>
        <v>508</v>
      </c>
      <c r="B511" s="48"/>
      <c r="C511" s="64"/>
      <c r="D511" s="51" t="s">
        <v>1374</v>
      </c>
      <c r="E511" s="48" t="s">
        <v>1787</v>
      </c>
      <c r="F511" s="80" t="str">
        <f t="shared" si="111"/>
        <v xml:space="preserve"> </v>
      </c>
      <c r="G511" s="82">
        <f t="shared" si="110"/>
        <v>0</v>
      </c>
      <c r="H511" s="80" t="str">
        <f t="shared" si="112"/>
        <v>W</v>
      </c>
      <c r="I511" s="80" t="str">
        <f t="shared" si="113"/>
        <v>N</v>
      </c>
      <c r="J511" s="80"/>
    </row>
    <row r="512" spans="1:10" ht="12.75" hidden="1" thickBot="1" x14ac:dyDescent="0.25">
      <c r="A512" s="49">
        <f t="shared" si="109"/>
        <v>509</v>
      </c>
      <c r="B512" s="48"/>
      <c r="C512" s="64"/>
      <c r="D512" s="51" t="s">
        <v>1374</v>
      </c>
      <c r="E512" s="48" t="s">
        <v>1782</v>
      </c>
      <c r="F512" s="80" t="str">
        <f t="shared" si="111"/>
        <v xml:space="preserve"> </v>
      </c>
      <c r="G512" s="82">
        <f t="shared" si="110"/>
        <v>0</v>
      </c>
      <c r="H512" s="80" t="str">
        <f t="shared" si="112"/>
        <v>W</v>
      </c>
      <c r="I512" s="80" t="str">
        <f t="shared" si="113"/>
        <v>N</v>
      </c>
      <c r="J512" s="80"/>
    </row>
    <row r="513" spans="1:10" ht="12.75" hidden="1" thickBot="1" x14ac:dyDescent="0.25">
      <c r="A513" s="49">
        <f t="shared" si="109"/>
        <v>510</v>
      </c>
      <c r="B513" s="48"/>
      <c r="C513" s="64"/>
      <c r="D513" s="51"/>
      <c r="E513" s="48"/>
      <c r="F513" s="80" t="str">
        <f t="shared" si="111"/>
        <v xml:space="preserve"> </v>
      </c>
      <c r="G513" s="82">
        <f t="shared" si="110"/>
        <v>0</v>
      </c>
      <c r="H513" s="80" t="str">
        <f t="shared" si="112"/>
        <v>W</v>
      </c>
      <c r="I513" s="80" t="str">
        <f t="shared" si="113"/>
        <v>N</v>
      </c>
      <c r="J513" s="80"/>
    </row>
    <row r="514" spans="1:10" ht="12.75" hidden="1" thickBot="1" x14ac:dyDescent="0.25">
      <c r="A514" s="49">
        <f t="shared" si="109"/>
        <v>511</v>
      </c>
      <c r="B514" s="48"/>
      <c r="C514" s="64"/>
      <c r="D514" s="51"/>
      <c r="E514" s="48" t="s">
        <v>1788</v>
      </c>
      <c r="F514" s="80" t="str">
        <f t="shared" si="111"/>
        <v xml:space="preserve"> </v>
      </c>
      <c r="G514" s="82">
        <f t="shared" si="110"/>
        <v>0</v>
      </c>
      <c r="H514" s="80" t="str">
        <f t="shared" si="112"/>
        <v>W</v>
      </c>
      <c r="I514" s="80" t="str">
        <f t="shared" si="113"/>
        <v>N</v>
      </c>
      <c r="J514" s="80" t="s">
        <v>1373</v>
      </c>
    </row>
    <row r="515" spans="1:10" ht="12.75" hidden="1" thickBot="1" x14ac:dyDescent="0.25">
      <c r="A515" s="49">
        <f t="shared" si="109"/>
        <v>512</v>
      </c>
      <c r="B515" s="48"/>
      <c r="C515" s="64"/>
      <c r="D515" s="51" t="s">
        <v>1374</v>
      </c>
      <c r="E515" s="48" t="s">
        <v>1789</v>
      </c>
      <c r="F515" s="80" t="str">
        <f t="shared" si="111"/>
        <v xml:space="preserve"> </v>
      </c>
      <c r="G515" s="82">
        <f t="shared" si="110"/>
        <v>0</v>
      </c>
      <c r="H515" s="80" t="str">
        <f t="shared" si="112"/>
        <v>W</v>
      </c>
      <c r="I515" s="80" t="str">
        <f t="shared" si="113"/>
        <v>N</v>
      </c>
      <c r="J515" s="80"/>
    </row>
    <row r="516" spans="1:10" ht="12.75" hidden="1" thickBot="1" x14ac:dyDescent="0.25">
      <c r="A516" s="49">
        <f t="shared" si="109"/>
        <v>513</v>
      </c>
      <c r="B516" s="48"/>
      <c r="C516" s="64"/>
      <c r="D516" s="51"/>
      <c r="E516" s="48"/>
      <c r="F516" s="80" t="str">
        <f t="shared" si="111"/>
        <v xml:space="preserve"> </v>
      </c>
      <c r="G516" s="82">
        <f t="shared" si="110"/>
        <v>0</v>
      </c>
      <c r="H516" s="80" t="str">
        <f t="shared" si="112"/>
        <v>W</v>
      </c>
      <c r="I516" s="80" t="str">
        <f t="shared" si="113"/>
        <v>N</v>
      </c>
      <c r="J516" s="80"/>
    </row>
    <row r="517" spans="1:10" ht="12.75" hidden="1" thickBot="1" x14ac:dyDescent="0.25">
      <c r="A517" s="49">
        <f t="shared" si="109"/>
        <v>514</v>
      </c>
      <c r="B517" s="48"/>
      <c r="C517" s="64"/>
      <c r="D517" s="51"/>
      <c r="E517" s="48" t="s">
        <v>1790</v>
      </c>
      <c r="F517" s="80" t="str">
        <f t="shared" si="111"/>
        <v xml:space="preserve"> </v>
      </c>
      <c r="G517" s="82">
        <f t="shared" si="110"/>
        <v>0</v>
      </c>
      <c r="H517" s="80" t="str">
        <f t="shared" si="112"/>
        <v>W</v>
      </c>
      <c r="I517" s="80" t="str">
        <f t="shared" si="113"/>
        <v>N</v>
      </c>
      <c r="J517" s="80"/>
    </row>
    <row r="518" spans="1:10" ht="12.75" hidden="1" thickBot="1" x14ac:dyDescent="0.25">
      <c r="A518" s="49">
        <f t="shared" si="109"/>
        <v>515</v>
      </c>
      <c r="B518" s="48"/>
      <c r="C518" s="64"/>
      <c r="D518" s="51"/>
      <c r="E518" s="48" t="s">
        <v>1791</v>
      </c>
      <c r="F518" s="80" t="str">
        <f t="shared" si="111"/>
        <v xml:space="preserve"> </v>
      </c>
      <c r="G518" s="82">
        <f t="shared" si="110"/>
        <v>0</v>
      </c>
      <c r="H518" s="80" t="str">
        <f t="shared" si="112"/>
        <v>W</v>
      </c>
      <c r="I518" s="80" t="str">
        <f t="shared" si="113"/>
        <v>N</v>
      </c>
      <c r="J518" s="80" t="s">
        <v>1373</v>
      </c>
    </row>
    <row r="519" spans="1:10" ht="12.75" hidden="1" thickBot="1" x14ac:dyDescent="0.25">
      <c r="A519" s="49">
        <f t="shared" si="109"/>
        <v>516</v>
      </c>
      <c r="B519" s="48"/>
      <c r="C519" s="64"/>
      <c r="D519" s="51" t="s">
        <v>1374</v>
      </c>
      <c r="E519" s="48" t="s">
        <v>1792</v>
      </c>
      <c r="F519" s="80" t="str">
        <f t="shared" si="111"/>
        <v xml:space="preserve"> </v>
      </c>
      <c r="G519" s="82">
        <f t="shared" si="110"/>
        <v>0</v>
      </c>
      <c r="H519" s="80" t="str">
        <f t="shared" si="112"/>
        <v>W</v>
      </c>
      <c r="I519" s="80" t="str">
        <f t="shared" si="113"/>
        <v>N</v>
      </c>
      <c r="J519" s="80" t="s">
        <v>1373</v>
      </c>
    </row>
    <row r="520" spans="1:10" ht="12.75" hidden="1" thickBot="1" x14ac:dyDescent="0.25">
      <c r="A520" s="49">
        <f t="shared" si="109"/>
        <v>517</v>
      </c>
      <c r="B520" s="48"/>
      <c r="C520" s="64"/>
      <c r="D520" s="51" t="s">
        <v>1374</v>
      </c>
      <c r="E520" s="48" t="s">
        <v>1793</v>
      </c>
      <c r="F520" s="80" t="str">
        <f t="shared" si="111"/>
        <v xml:space="preserve"> </v>
      </c>
      <c r="G520" s="82">
        <f t="shared" si="110"/>
        <v>0</v>
      </c>
      <c r="H520" s="80" t="str">
        <f t="shared" si="112"/>
        <v>W</v>
      </c>
      <c r="I520" s="80" t="str">
        <f t="shared" si="113"/>
        <v>N</v>
      </c>
      <c r="J520" s="80" t="s">
        <v>1373</v>
      </c>
    </row>
    <row r="521" spans="1:10" ht="12.75" hidden="1" thickBot="1" x14ac:dyDescent="0.25">
      <c r="A521" s="49">
        <f t="shared" si="109"/>
        <v>518</v>
      </c>
      <c r="B521" s="48"/>
      <c r="C521" s="64"/>
      <c r="D521" s="51" t="s">
        <v>1374</v>
      </c>
      <c r="E521" s="48" t="s">
        <v>1794</v>
      </c>
      <c r="F521" s="80" t="str">
        <f t="shared" si="111"/>
        <v xml:space="preserve"> </v>
      </c>
      <c r="G521" s="82">
        <f t="shared" si="110"/>
        <v>0</v>
      </c>
      <c r="H521" s="80" t="str">
        <f t="shared" si="112"/>
        <v>W</v>
      </c>
      <c r="I521" s="80" t="str">
        <f t="shared" si="113"/>
        <v>N</v>
      </c>
      <c r="J521" s="80"/>
    </row>
    <row r="522" spans="1:10" ht="12.75" hidden="1" thickBot="1" x14ac:dyDescent="0.25">
      <c r="A522" s="49">
        <f t="shared" si="109"/>
        <v>519</v>
      </c>
      <c r="B522" s="48"/>
      <c r="C522" s="64"/>
      <c r="D522" s="51"/>
      <c r="E522" s="48"/>
      <c r="F522" s="80" t="str">
        <f t="shared" si="111"/>
        <v xml:space="preserve"> </v>
      </c>
      <c r="G522" s="82">
        <f t="shared" si="110"/>
        <v>0</v>
      </c>
      <c r="H522" s="80" t="str">
        <f t="shared" si="112"/>
        <v>W</v>
      </c>
      <c r="I522" s="80" t="str">
        <f t="shared" si="113"/>
        <v>N</v>
      </c>
      <c r="J522" s="80"/>
    </row>
    <row r="523" spans="1:10" ht="12.75" hidden="1" thickBot="1" x14ac:dyDescent="0.25">
      <c r="A523" s="49">
        <f t="shared" si="109"/>
        <v>520</v>
      </c>
      <c r="B523" s="48"/>
      <c r="C523" s="64"/>
      <c r="D523" s="51"/>
      <c r="E523" s="48" t="s">
        <v>1795</v>
      </c>
      <c r="F523" s="80" t="str">
        <f t="shared" si="111"/>
        <v xml:space="preserve"> </v>
      </c>
      <c r="G523" s="82">
        <f t="shared" ref="G523:G554" si="114">$F$491</f>
        <v>0</v>
      </c>
      <c r="H523" s="80" t="str">
        <f t="shared" si="112"/>
        <v>W</v>
      </c>
      <c r="I523" s="80" t="str">
        <f t="shared" si="113"/>
        <v>N</v>
      </c>
      <c r="J523" s="80"/>
    </row>
    <row r="524" spans="1:10" ht="12.75" hidden="1" thickBot="1" x14ac:dyDescent="0.25">
      <c r="A524" s="49">
        <f t="shared" si="109"/>
        <v>521</v>
      </c>
      <c r="B524" s="48"/>
      <c r="C524" s="64"/>
      <c r="D524" s="51"/>
      <c r="E524" s="48" t="s">
        <v>1796</v>
      </c>
      <c r="F524" s="80" t="str">
        <f t="shared" ref="F524:F555" si="115">IF($B524=""," ",$H$491)</f>
        <v xml:space="preserve"> </v>
      </c>
      <c r="G524" s="82">
        <f t="shared" si="114"/>
        <v>0</v>
      </c>
      <c r="H524" s="80" t="str">
        <f t="shared" ref="H524:H555" si="116">$H$491</f>
        <v>W</v>
      </c>
      <c r="I524" s="80" t="str">
        <f t="shared" ref="I524:I555" si="117">$I$491</f>
        <v>N</v>
      </c>
      <c r="J524" s="80"/>
    </row>
    <row r="525" spans="1:10" ht="12.75" hidden="1" thickBot="1" x14ac:dyDescent="0.25">
      <c r="A525" s="49">
        <f t="shared" si="109"/>
        <v>522</v>
      </c>
      <c r="B525" s="48"/>
      <c r="C525" s="64"/>
      <c r="D525" s="51" t="s">
        <v>1374</v>
      </c>
      <c r="E525" s="48" t="s">
        <v>1797</v>
      </c>
      <c r="F525" s="80" t="str">
        <f t="shared" si="115"/>
        <v xml:space="preserve"> </v>
      </c>
      <c r="G525" s="82">
        <f t="shared" si="114"/>
        <v>0</v>
      </c>
      <c r="H525" s="80" t="str">
        <f t="shared" si="116"/>
        <v>W</v>
      </c>
      <c r="I525" s="80" t="str">
        <f t="shared" si="117"/>
        <v>N</v>
      </c>
      <c r="J525" s="80"/>
    </row>
    <row r="526" spans="1:10" ht="12.75" hidden="1" thickBot="1" x14ac:dyDescent="0.25">
      <c r="A526" s="49">
        <f t="shared" si="109"/>
        <v>523</v>
      </c>
      <c r="B526" s="48"/>
      <c r="C526" s="64"/>
      <c r="D526" s="51" t="s">
        <v>1374</v>
      </c>
      <c r="E526" s="48" t="s">
        <v>1798</v>
      </c>
      <c r="F526" s="80" t="str">
        <f t="shared" si="115"/>
        <v xml:space="preserve"> </v>
      </c>
      <c r="G526" s="82">
        <f t="shared" si="114"/>
        <v>0</v>
      </c>
      <c r="H526" s="80" t="str">
        <f t="shared" si="116"/>
        <v>W</v>
      </c>
      <c r="I526" s="80" t="str">
        <f t="shared" si="117"/>
        <v>N</v>
      </c>
      <c r="J526" s="80"/>
    </row>
    <row r="527" spans="1:10" ht="12.75" hidden="1" thickBot="1" x14ac:dyDescent="0.25">
      <c r="A527" s="49">
        <f t="shared" si="109"/>
        <v>524</v>
      </c>
      <c r="B527" s="48"/>
      <c r="C527" s="64"/>
      <c r="D527" s="51"/>
      <c r="E527" s="48"/>
      <c r="F527" s="80" t="str">
        <f t="shared" si="115"/>
        <v xml:space="preserve"> </v>
      </c>
      <c r="G527" s="82">
        <f t="shared" si="114"/>
        <v>0</v>
      </c>
      <c r="H527" s="80" t="str">
        <f t="shared" si="116"/>
        <v>W</v>
      </c>
      <c r="I527" s="80" t="str">
        <f t="shared" si="117"/>
        <v>N</v>
      </c>
      <c r="J527" s="80"/>
    </row>
    <row r="528" spans="1:10" ht="12.75" hidden="1" thickBot="1" x14ac:dyDescent="0.25">
      <c r="A528" s="49">
        <f t="shared" si="109"/>
        <v>525</v>
      </c>
      <c r="B528" s="48"/>
      <c r="C528" s="64"/>
      <c r="D528" s="51"/>
      <c r="E528" s="48" t="s">
        <v>1799</v>
      </c>
      <c r="F528" s="80" t="str">
        <f t="shared" si="115"/>
        <v xml:space="preserve"> </v>
      </c>
      <c r="G528" s="82">
        <f t="shared" si="114"/>
        <v>0</v>
      </c>
      <c r="H528" s="80" t="str">
        <f t="shared" si="116"/>
        <v>W</v>
      </c>
      <c r="I528" s="80" t="str">
        <f t="shared" si="117"/>
        <v>N</v>
      </c>
      <c r="J528" s="80"/>
    </row>
    <row r="529" spans="1:10" ht="12.75" hidden="1" thickBot="1" x14ac:dyDescent="0.25">
      <c r="A529" s="49">
        <f t="shared" si="109"/>
        <v>526</v>
      </c>
      <c r="B529" s="48"/>
      <c r="C529" s="64"/>
      <c r="D529" s="51" t="s">
        <v>1374</v>
      </c>
      <c r="E529" s="48" t="s">
        <v>1800</v>
      </c>
      <c r="F529" s="80" t="str">
        <f t="shared" si="115"/>
        <v xml:space="preserve"> </v>
      </c>
      <c r="G529" s="82">
        <f t="shared" si="114"/>
        <v>0</v>
      </c>
      <c r="H529" s="80" t="str">
        <f t="shared" si="116"/>
        <v>W</v>
      </c>
      <c r="I529" s="80" t="str">
        <f t="shared" si="117"/>
        <v>N</v>
      </c>
      <c r="J529" s="80"/>
    </row>
    <row r="530" spans="1:10" ht="12.75" hidden="1" thickBot="1" x14ac:dyDescent="0.25">
      <c r="A530" s="49">
        <f t="shared" si="109"/>
        <v>527</v>
      </c>
      <c r="B530" s="48"/>
      <c r="C530" s="64"/>
      <c r="D530" s="51" t="s">
        <v>1374</v>
      </c>
      <c r="E530" s="48" t="s">
        <v>1798</v>
      </c>
      <c r="F530" s="80" t="str">
        <f t="shared" si="115"/>
        <v xml:space="preserve"> </v>
      </c>
      <c r="G530" s="82">
        <f t="shared" si="114"/>
        <v>0</v>
      </c>
      <c r="H530" s="80" t="str">
        <f t="shared" si="116"/>
        <v>W</v>
      </c>
      <c r="I530" s="80" t="str">
        <f t="shared" si="117"/>
        <v>N</v>
      </c>
      <c r="J530" s="80"/>
    </row>
    <row r="531" spans="1:10" ht="12.75" hidden="1" thickBot="1" x14ac:dyDescent="0.25">
      <c r="A531" s="49">
        <f t="shared" si="109"/>
        <v>528</v>
      </c>
      <c r="B531" s="48"/>
      <c r="C531" s="64"/>
      <c r="D531" s="51"/>
      <c r="E531" s="48"/>
      <c r="F531" s="80" t="str">
        <f t="shared" si="115"/>
        <v xml:space="preserve"> </v>
      </c>
      <c r="G531" s="82">
        <f t="shared" si="114"/>
        <v>0</v>
      </c>
      <c r="H531" s="80" t="str">
        <f t="shared" si="116"/>
        <v>W</v>
      </c>
      <c r="I531" s="80" t="str">
        <f t="shared" si="117"/>
        <v>N</v>
      </c>
      <c r="J531" s="80"/>
    </row>
    <row r="532" spans="1:10" ht="12.75" hidden="1" thickBot="1" x14ac:dyDescent="0.25">
      <c r="A532" s="49">
        <f t="shared" si="109"/>
        <v>529</v>
      </c>
      <c r="B532" s="48"/>
      <c r="C532" s="64"/>
      <c r="D532" s="51"/>
      <c r="E532" s="48" t="s">
        <v>1801</v>
      </c>
      <c r="F532" s="80" t="str">
        <f t="shared" si="115"/>
        <v xml:space="preserve"> </v>
      </c>
      <c r="G532" s="82">
        <f t="shared" si="114"/>
        <v>0</v>
      </c>
      <c r="H532" s="80" t="str">
        <f t="shared" si="116"/>
        <v>W</v>
      </c>
      <c r="I532" s="80" t="str">
        <f t="shared" si="117"/>
        <v>N</v>
      </c>
      <c r="J532" s="80" t="s">
        <v>1373</v>
      </c>
    </row>
    <row r="533" spans="1:10" ht="12.75" hidden="1" thickBot="1" x14ac:dyDescent="0.25">
      <c r="A533" s="49">
        <f t="shared" si="109"/>
        <v>530</v>
      </c>
      <c r="B533" s="48"/>
      <c r="C533" s="64"/>
      <c r="D533" s="51" t="s">
        <v>1374</v>
      </c>
      <c r="E533" s="48" t="s">
        <v>1802</v>
      </c>
      <c r="F533" s="80" t="str">
        <f t="shared" si="115"/>
        <v xml:space="preserve"> </v>
      </c>
      <c r="G533" s="82">
        <f t="shared" si="114"/>
        <v>0</v>
      </c>
      <c r="H533" s="80" t="str">
        <f t="shared" si="116"/>
        <v>W</v>
      </c>
      <c r="I533" s="80" t="str">
        <f t="shared" si="117"/>
        <v>N</v>
      </c>
      <c r="J533" s="80"/>
    </row>
    <row r="534" spans="1:10" ht="12.75" hidden="1" thickBot="1" x14ac:dyDescent="0.25">
      <c r="A534" s="49">
        <f t="shared" si="109"/>
        <v>531</v>
      </c>
      <c r="B534" s="48"/>
      <c r="C534" s="64"/>
      <c r="D534" s="51"/>
      <c r="E534" s="48"/>
      <c r="F534" s="80" t="str">
        <f t="shared" si="115"/>
        <v xml:space="preserve"> </v>
      </c>
      <c r="G534" s="82">
        <f t="shared" si="114"/>
        <v>0</v>
      </c>
      <c r="H534" s="80" t="str">
        <f t="shared" si="116"/>
        <v>W</v>
      </c>
      <c r="I534" s="80" t="str">
        <f t="shared" si="117"/>
        <v>N</v>
      </c>
      <c r="J534" s="80"/>
    </row>
    <row r="535" spans="1:10" ht="12.75" hidden="1" thickBot="1" x14ac:dyDescent="0.25">
      <c r="A535" s="49">
        <f t="shared" si="109"/>
        <v>532</v>
      </c>
      <c r="B535" s="48"/>
      <c r="C535" s="64"/>
      <c r="D535" s="51"/>
      <c r="E535" s="48" t="s">
        <v>1803</v>
      </c>
      <c r="F535" s="80" t="str">
        <f t="shared" si="115"/>
        <v xml:space="preserve"> </v>
      </c>
      <c r="G535" s="82">
        <f t="shared" si="114"/>
        <v>0</v>
      </c>
      <c r="H535" s="80" t="str">
        <f t="shared" si="116"/>
        <v>W</v>
      </c>
      <c r="I535" s="80" t="str">
        <f t="shared" si="117"/>
        <v>N</v>
      </c>
      <c r="J535" s="80" t="s">
        <v>1373</v>
      </c>
    </row>
    <row r="536" spans="1:10" ht="12.75" hidden="1" thickBot="1" x14ac:dyDescent="0.25">
      <c r="A536" s="49">
        <f t="shared" si="109"/>
        <v>533</v>
      </c>
      <c r="B536" s="48"/>
      <c r="C536" s="64"/>
      <c r="D536" s="51" t="s">
        <v>1374</v>
      </c>
      <c r="E536" s="48" t="s">
        <v>1804</v>
      </c>
      <c r="F536" s="80" t="str">
        <f t="shared" si="115"/>
        <v xml:space="preserve"> </v>
      </c>
      <c r="G536" s="82">
        <f t="shared" si="114"/>
        <v>0</v>
      </c>
      <c r="H536" s="80" t="str">
        <f t="shared" si="116"/>
        <v>W</v>
      </c>
      <c r="I536" s="80" t="str">
        <f t="shared" si="117"/>
        <v>N</v>
      </c>
      <c r="J536" s="80"/>
    </row>
    <row r="537" spans="1:10" ht="12.75" hidden="1" thickBot="1" x14ac:dyDescent="0.25">
      <c r="A537" s="49">
        <f t="shared" si="109"/>
        <v>534</v>
      </c>
      <c r="B537" s="48"/>
      <c r="C537" s="64"/>
      <c r="D537" s="51"/>
      <c r="E537" s="48"/>
      <c r="F537" s="80" t="str">
        <f t="shared" si="115"/>
        <v xml:space="preserve"> </v>
      </c>
      <c r="G537" s="82">
        <f t="shared" si="114"/>
        <v>0</v>
      </c>
      <c r="H537" s="80" t="str">
        <f t="shared" si="116"/>
        <v>W</v>
      </c>
      <c r="I537" s="80" t="str">
        <f t="shared" si="117"/>
        <v>N</v>
      </c>
      <c r="J537" s="80"/>
    </row>
    <row r="538" spans="1:10" ht="12.75" hidden="1" thickBot="1" x14ac:dyDescent="0.25">
      <c r="A538" s="49">
        <f t="shared" si="109"/>
        <v>535</v>
      </c>
      <c r="B538" s="48"/>
      <c r="C538" s="64"/>
      <c r="D538" s="51"/>
      <c r="E538" s="48" t="s">
        <v>1805</v>
      </c>
      <c r="F538" s="80" t="str">
        <f t="shared" si="115"/>
        <v xml:space="preserve"> </v>
      </c>
      <c r="G538" s="82">
        <f t="shared" si="114"/>
        <v>0</v>
      </c>
      <c r="H538" s="80" t="str">
        <f t="shared" si="116"/>
        <v>W</v>
      </c>
      <c r="I538" s="80" t="str">
        <f t="shared" si="117"/>
        <v>N</v>
      </c>
      <c r="J538" s="80" t="s">
        <v>1373</v>
      </c>
    </row>
    <row r="539" spans="1:10" ht="12.75" hidden="1" thickBot="1" x14ac:dyDescent="0.25">
      <c r="A539" s="49">
        <f t="shared" si="109"/>
        <v>536</v>
      </c>
      <c r="B539" s="48"/>
      <c r="C539" s="64"/>
      <c r="D539" s="51" t="s">
        <v>1374</v>
      </c>
      <c r="E539" s="48" t="s">
        <v>1806</v>
      </c>
      <c r="F539" s="80" t="str">
        <f t="shared" si="115"/>
        <v xml:space="preserve"> </v>
      </c>
      <c r="G539" s="82">
        <f t="shared" si="114"/>
        <v>0</v>
      </c>
      <c r="H539" s="80" t="str">
        <f t="shared" si="116"/>
        <v>W</v>
      </c>
      <c r="I539" s="80" t="str">
        <f t="shared" si="117"/>
        <v>N</v>
      </c>
      <c r="J539" s="80"/>
    </row>
    <row r="540" spans="1:10" ht="12.75" hidden="1" thickBot="1" x14ac:dyDescent="0.25">
      <c r="A540" s="49">
        <f t="shared" si="109"/>
        <v>537</v>
      </c>
      <c r="B540" s="48"/>
      <c r="C540" s="64"/>
      <c r="D540" s="51" t="s">
        <v>1374</v>
      </c>
      <c r="E540" s="48" t="s">
        <v>1807</v>
      </c>
      <c r="F540" s="80" t="str">
        <f t="shared" si="115"/>
        <v xml:space="preserve"> </v>
      </c>
      <c r="G540" s="82">
        <f t="shared" si="114"/>
        <v>0</v>
      </c>
      <c r="H540" s="80" t="str">
        <f t="shared" si="116"/>
        <v>W</v>
      </c>
      <c r="I540" s="80" t="str">
        <f t="shared" si="117"/>
        <v>N</v>
      </c>
      <c r="J540" s="80"/>
    </row>
    <row r="541" spans="1:10" ht="12.75" hidden="1" thickBot="1" x14ac:dyDescent="0.25">
      <c r="A541" s="49">
        <f t="shared" si="109"/>
        <v>538</v>
      </c>
      <c r="B541" s="48"/>
      <c r="C541" s="64"/>
      <c r="D541" s="51"/>
      <c r="E541" s="48"/>
      <c r="F541" s="80" t="str">
        <f t="shared" si="115"/>
        <v xml:space="preserve"> </v>
      </c>
      <c r="G541" s="82">
        <f t="shared" si="114"/>
        <v>0</v>
      </c>
      <c r="H541" s="80" t="str">
        <f t="shared" si="116"/>
        <v>W</v>
      </c>
      <c r="I541" s="80" t="str">
        <f t="shared" si="117"/>
        <v>N</v>
      </c>
      <c r="J541" s="80"/>
    </row>
    <row r="542" spans="1:10" ht="12.75" hidden="1" thickBot="1" x14ac:dyDescent="0.25">
      <c r="A542" s="49">
        <f t="shared" si="109"/>
        <v>539</v>
      </c>
      <c r="B542" s="48"/>
      <c r="C542" s="64"/>
      <c r="D542" s="51"/>
      <c r="E542" s="48" t="s">
        <v>1808</v>
      </c>
      <c r="F542" s="80" t="str">
        <f t="shared" si="115"/>
        <v xml:space="preserve"> </v>
      </c>
      <c r="G542" s="82">
        <f t="shared" si="114"/>
        <v>0</v>
      </c>
      <c r="H542" s="80" t="str">
        <f t="shared" si="116"/>
        <v>W</v>
      </c>
      <c r="I542" s="80" t="str">
        <f t="shared" si="117"/>
        <v>N</v>
      </c>
      <c r="J542" s="80" t="s">
        <v>1373</v>
      </c>
    </row>
    <row r="543" spans="1:10" ht="12.75" hidden="1" thickBot="1" x14ac:dyDescent="0.25">
      <c r="A543" s="49">
        <f t="shared" si="109"/>
        <v>540</v>
      </c>
      <c r="B543" s="48"/>
      <c r="C543" s="64"/>
      <c r="D543" s="51" t="s">
        <v>1374</v>
      </c>
      <c r="E543" s="48" t="s">
        <v>1809</v>
      </c>
      <c r="F543" s="80" t="str">
        <f t="shared" si="115"/>
        <v xml:space="preserve"> </v>
      </c>
      <c r="G543" s="82">
        <f t="shared" si="114"/>
        <v>0</v>
      </c>
      <c r="H543" s="80" t="str">
        <f t="shared" si="116"/>
        <v>W</v>
      </c>
      <c r="I543" s="80" t="str">
        <f t="shared" si="117"/>
        <v>N</v>
      </c>
      <c r="J543" s="80" t="s">
        <v>1373</v>
      </c>
    </row>
    <row r="544" spans="1:10" ht="12.75" hidden="1" thickBot="1" x14ac:dyDescent="0.25">
      <c r="A544" s="49">
        <f t="shared" ref="A544:A607" si="118">-3+ROW()</f>
        <v>541</v>
      </c>
      <c r="B544" s="48"/>
      <c r="C544" s="64"/>
      <c r="D544" s="51" t="s">
        <v>1374</v>
      </c>
      <c r="E544" s="48" t="s">
        <v>1810</v>
      </c>
      <c r="F544" s="80" t="str">
        <f t="shared" si="115"/>
        <v xml:space="preserve"> </v>
      </c>
      <c r="G544" s="82">
        <f t="shared" si="114"/>
        <v>0</v>
      </c>
      <c r="H544" s="80" t="str">
        <f t="shared" si="116"/>
        <v>W</v>
      </c>
      <c r="I544" s="80" t="str">
        <f t="shared" si="117"/>
        <v>N</v>
      </c>
      <c r="J544" s="80" t="s">
        <v>1373</v>
      </c>
    </row>
    <row r="545" spans="1:10" ht="12.75" hidden="1" thickBot="1" x14ac:dyDescent="0.25">
      <c r="A545" s="49">
        <f t="shared" si="118"/>
        <v>542</v>
      </c>
      <c r="B545" s="48"/>
      <c r="C545" s="64"/>
      <c r="D545" s="51" t="s">
        <v>1374</v>
      </c>
      <c r="E545" s="48" t="s">
        <v>1811</v>
      </c>
      <c r="F545" s="80" t="str">
        <f t="shared" si="115"/>
        <v xml:space="preserve"> </v>
      </c>
      <c r="G545" s="82">
        <f t="shared" si="114"/>
        <v>0</v>
      </c>
      <c r="H545" s="80" t="str">
        <f t="shared" si="116"/>
        <v>W</v>
      </c>
      <c r="I545" s="80" t="str">
        <f t="shared" si="117"/>
        <v>N</v>
      </c>
      <c r="J545" s="80"/>
    </row>
    <row r="546" spans="1:10" ht="12.75" hidden="1" thickBot="1" x14ac:dyDescent="0.25">
      <c r="A546" s="49">
        <f t="shared" si="118"/>
        <v>543</v>
      </c>
      <c r="B546" s="48"/>
      <c r="C546" s="64"/>
      <c r="D546" s="51" t="s">
        <v>1374</v>
      </c>
      <c r="E546" s="48" t="s">
        <v>1812</v>
      </c>
      <c r="F546" s="80" t="str">
        <f t="shared" si="115"/>
        <v xml:space="preserve"> </v>
      </c>
      <c r="G546" s="82">
        <f t="shared" si="114"/>
        <v>0</v>
      </c>
      <c r="H546" s="80" t="str">
        <f t="shared" si="116"/>
        <v>W</v>
      </c>
      <c r="I546" s="80" t="str">
        <f t="shared" si="117"/>
        <v>N</v>
      </c>
      <c r="J546" s="80" t="s">
        <v>1373</v>
      </c>
    </row>
    <row r="547" spans="1:10" ht="12.75" hidden="1" thickBot="1" x14ac:dyDescent="0.25">
      <c r="A547" s="49">
        <f t="shared" si="118"/>
        <v>544</v>
      </c>
      <c r="B547" s="48"/>
      <c r="C547" s="64"/>
      <c r="D547" s="51" t="s">
        <v>1374</v>
      </c>
      <c r="E547" s="48" t="s">
        <v>1813</v>
      </c>
      <c r="F547" s="80" t="str">
        <f t="shared" si="115"/>
        <v xml:space="preserve"> </v>
      </c>
      <c r="G547" s="82">
        <f t="shared" si="114"/>
        <v>0</v>
      </c>
      <c r="H547" s="80" t="str">
        <f t="shared" si="116"/>
        <v>W</v>
      </c>
      <c r="I547" s="80" t="str">
        <f t="shared" si="117"/>
        <v>N</v>
      </c>
      <c r="J547" s="80"/>
    </row>
    <row r="548" spans="1:10" ht="12.75" hidden="1" thickBot="1" x14ac:dyDescent="0.25">
      <c r="A548" s="49">
        <f t="shared" si="118"/>
        <v>545</v>
      </c>
      <c r="B548" s="48"/>
      <c r="C548" s="64"/>
      <c r="D548" s="51"/>
      <c r="E548" s="48"/>
      <c r="F548" s="80" t="str">
        <f t="shared" si="115"/>
        <v xml:space="preserve"> </v>
      </c>
      <c r="G548" s="82">
        <f t="shared" si="114"/>
        <v>0</v>
      </c>
      <c r="H548" s="80" t="str">
        <f t="shared" si="116"/>
        <v>W</v>
      </c>
      <c r="I548" s="80" t="str">
        <f t="shared" si="117"/>
        <v>N</v>
      </c>
      <c r="J548" s="80"/>
    </row>
    <row r="549" spans="1:10" ht="12.75" hidden="1" thickBot="1" x14ac:dyDescent="0.25">
      <c r="A549" s="49">
        <f t="shared" si="118"/>
        <v>546</v>
      </c>
      <c r="B549" s="48"/>
      <c r="C549" s="64"/>
      <c r="D549" s="51"/>
      <c r="E549" s="48" t="s">
        <v>1814</v>
      </c>
      <c r="F549" s="80" t="str">
        <f t="shared" si="115"/>
        <v xml:space="preserve"> </v>
      </c>
      <c r="G549" s="82">
        <f t="shared" si="114"/>
        <v>0</v>
      </c>
      <c r="H549" s="80" t="str">
        <f t="shared" si="116"/>
        <v>W</v>
      </c>
      <c r="I549" s="80" t="str">
        <f t="shared" si="117"/>
        <v>N</v>
      </c>
      <c r="J549" s="80"/>
    </row>
    <row r="550" spans="1:10" ht="12.75" hidden="1" thickBot="1" x14ac:dyDescent="0.25">
      <c r="A550" s="49">
        <f t="shared" si="118"/>
        <v>547</v>
      </c>
      <c r="B550" s="48"/>
      <c r="C550" s="64"/>
      <c r="D550" s="51"/>
      <c r="E550" s="48" t="s">
        <v>1815</v>
      </c>
      <c r="F550" s="80" t="str">
        <f t="shared" si="115"/>
        <v xml:space="preserve"> </v>
      </c>
      <c r="G550" s="82">
        <f t="shared" si="114"/>
        <v>0</v>
      </c>
      <c r="H550" s="80" t="str">
        <f t="shared" si="116"/>
        <v>W</v>
      </c>
      <c r="I550" s="80" t="str">
        <f t="shared" si="117"/>
        <v>N</v>
      </c>
      <c r="J550" s="80" t="s">
        <v>1373</v>
      </c>
    </row>
    <row r="551" spans="1:10" ht="12.75" hidden="1" thickBot="1" x14ac:dyDescent="0.25">
      <c r="A551" s="49">
        <f t="shared" si="118"/>
        <v>548</v>
      </c>
      <c r="B551" s="48"/>
      <c r="C551" s="64"/>
      <c r="D551" s="51" t="s">
        <v>1374</v>
      </c>
      <c r="E551" s="48" t="s">
        <v>1816</v>
      </c>
      <c r="F551" s="80" t="str">
        <f t="shared" si="115"/>
        <v xml:space="preserve"> </v>
      </c>
      <c r="G551" s="82">
        <f t="shared" si="114"/>
        <v>0</v>
      </c>
      <c r="H551" s="80" t="str">
        <f t="shared" si="116"/>
        <v>W</v>
      </c>
      <c r="I551" s="80" t="str">
        <f t="shared" si="117"/>
        <v>N</v>
      </c>
      <c r="J551" s="80" t="s">
        <v>1373</v>
      </c>
    </row>
    <row r="552" spans="1:10" ht="12.75" hidden="1" thickBot="1" x14ac:dyDescent="0.25">
      <c r="A552" s="49">
        <f t="shared" si="118"/>
        <v>549</v>
      </c>
      <c r="B552" s="48"/>
      <c r="C552" s="64"/>
      <c r="D552" s="51" t="s">
        <v>1374</v>
      </c>
      <c r="E552" s="48" t="s">
        <v>1817</v>
      </c>
      <c r="F552" s="80" t="str">
        <f t="shared" si="115"/>
        <v xml:space="preserve"> </v>
      </c>
      <c r="G552" s="82">
        <f t="shared" si="114"/>
        <v>0</v>
      </c>
      <c r="H552" s="80" t="str">
        <f t="shared" si="116"/>
        <v>W</v>
      </c>
      <c r="I552" s="80" t="str">
        <f t="shared" si="117"/>
        <v>N</v>
      </c>
      <c r="J552" s="80"/>
    </row>
    <row r="553" spans="1:10" ht="12.75" hidden="1" thickBot="1" x14ac:dyDescent="0.25">
      <c r="A553" s="49">
        <f t="shared" si="118"/>
        <v>550</v>
      </c>
      <c r="B553" s="48"/>
      <c r="C553" s="64"/>
      <c r="D553" s="51" t="s">
        <v>1374</v>
      </c>
      <c r="E553" s="48" t="s">
        <v>1818</v>
      </c>
      <c r="F553" s="80" t="str">
        <f t="shared" si="115"/>
        <v xml:space="preserve"> </v>
      </c>
      <c r="G553" s="82">
        <f t="shared" si="114"/>
        <v>0</v>
      </c>
      <c r="H553" s="80" t="str">
        <f t="shared" si="116"/>
        <v>W</v>
      </c>
      <c r="I553" s="80" t="str">
        <f t="shared" si="117"/>
        <v>N</v>
      </c>
      <c r="J553" s="80"/>
    </row>
    <row r="554" spans="1:10" ht="12.75" hidden="1" thickBot="1" x14ac:dyDescent="0.25">
      <c r="A554" s="49">
        <f t="shared" si="118"/>
        <v>551</v>
      </c>
      <c r="B554" s="48"/>
      <c r="C554" s="64"/>
      <c r="D554" s="51"/>
      <c r="E554" s="48"/>
      <c r="F554" s="80" t="str">
        <f t="shared" si="115"/>
        <v xml:space="preserve"> </v>
      </c>
      <c r="G554" s="82">
        <f t="shared" si="114"/>
        <v>0</v>
      </c>
      <c r="H554" s="80" t="str">
        <f t="shared" si="116"/>
        <v>W</v>
      </c>
      <c r="I554" s="80" t="str">
        <f t="shared" si="117"/>
        <v>N</v>
      </c>
      <c r="J554" s="80"/>
    </row>
    <row r="555" spans="1:10" ht="12.75" hidden="1" thickBot="1" x14ac:dyDescent="0.25">
      <c r="A555" s="49">
        <f t="shared" si="118"/>
        <v>552</v>
      </c>
      <c r="B555" s="48"/>
      <c r="C555" s="64"/>
      <c r="D555" s="51"/>
      <c r="E555" s="48" t="s">
        <v>1819</v>
      </c>
      <c r="F555" s="80" t="str">
        <f t="shared" si="115"/>
        <v xml:space="preserve"> </v>
      </c>
      <c r="G555" s="82">
        <f t="shared" ref="G555:G586" si="119">$F$491</f>
        <v>0</v>
      </c>
      <c r="H555" s="80" t="str">
        <f t="shared" si="116"/>
        <v>W</v>
      </c>
      <c r="I555" s="80" t="str">
        <f t="shared" si="117"/>
        <v>N</v>
      </c>
      <c r="J555" s="80" t="s">
        <v>1373</v>
      </c>
    </row>
    <row r="556" spans="1:10" ht="12.75" hidden="1" thickBot="1" x14ac:dyDescent="0.25">
      <c r="A556" s="49">
        <f t="shared" si="118"/>
        <v>553</v>
      </c>
      <c r="B556" s="48"/>
      <c r="C556" s="64"/>
      <c r="D556" s="51" t="s">
        <v>1374</v>
      </c>
      <c r="E556" s="48" t="s">
        <v>1820</v>
      </c>
      <c r="F556" s="80" t="str">
        <f t="shared" ref="F556:F587" si="120">IF($B556=""," ",$H$491)</f>
        <v xml:space="preserve"> </v>
      </c>
      <c r="G556" s="82">
        <f t="shared" si="119"/>
        <v>0</v>
      </c>
      <c r="H556" s="80" t="str">
        <f t="shared" ref="H556:H587" si="121">$H$491</f>
        <v>W</v>
      </c>
      <c r="I556" s="80" t="str">
        <f t="shared" ref="I556:I587" si="122">$I$491</f>
        <v>N</v>
      </c>
      <c r="J556" s="80"/>
    </row>
    <row r="557" spans="1:10" ht="12.75" hidden="1" thickBot="1" x14ac:dyDescent="0.25">
      <c r="A557" s="49">
        <f t="shared" si="118"/>
        <v>554</v>
      </c>
      <c r="B557" s="48"/>
      <c r="C557" s="64"/>
      <c r="D557" s="51" t="s">
        <v>1374</v>
      </c>
      <c r="E557" s="48" t="s">
        <v>1776</v>
      </c>
      <c r="F557" s="80" t="str">
        <f t="shared" si="120"/>
        <v xml:space="preserve"> </v>
      </c>
      <c r="G557" s="82">
        <f t="shared" si="119"/>
        <v>0</v>
      </c>
      <c r="H557" s="80" t="str">
        <f t="shared" si="121"/>
        <v>W</v>
      </c>
      <c r="I557" s="80" t="str">
        <f t="shared" si="122"/>
        <v>N</v>
      </c>
      <c r="J557" s="80"/>
    </row>
    <row r="558" spans="1:10" ht="12.75" hidden="1" thickBot="1" x14ac:dyDescent="0.25">
      <c r="A558" s="49">
        <f t="shared" si="118"/>
        <v>555</v>
      </c>
      <c r="B558" s="48"/>
      <c r="C558" s="64"/>
      <c r="D558" s="51" t="s">
        <v>1374</v>
      </c>
      <c r="E558" s="48" t="s">
        <v>1818</v>
      </c>
      <c r="F558" s="80" t="str">
        <f t="shared" si="120"/>
        <v xml:space="preserve"> </v>
      </c>
      <c r="G558" s="82">
        <f t="shared" si="119"/>
        <v>0</v>
      </c>
      <c r="H558" s="80" t="str">
        <f t="shared" si="121"/>
        <v>W</v>
      </c>
      <c r="I558" s="80" t="str">
        <f t="shared" si="122"/>
        <v>N</v>
      </c>
      <c r="J558" s="80"/>
    </row>
    <row r="559" spans="1:10" ht="12.75" hidden="1" thickBot="1" x14ac:dyDescent="0.25">
      <c r="A559" s="49">
        <f t="shared" si="118"/>
        <v>556</v>
      </c>
      <c r="B559" s="48"/>
      <c r="C559" s="64"/>
      <c r="D559" s="51"/>
      <c r="E559" s="48"/>
      <c r="F559" s="80" t="str">
        <f t="shared" si="120"/>
        <v xml:space="preserve"> </v>
      </c>
      <c r="G559" s="82">
        <f t="shared" si="119"/>
        <v>0</v>
      </c>
      <c r="H559" s="80" t="str">
        <f t="shared" si="121"/>
        <v>W</v>
      </c>
      <c r="I559" s="80" t="str">
        <f t="shared" si="122"/>
        <v>N</v>
      </c>
      <c r="J559" s="80"/>
    </row>
    <row r="560" spans="1:10" ht="12.75" hidden="1" thickBot="1" x14ac:dyDescent="0.25">
      <c r="A560" s="49">
        <f t="shared" si="118"/>
        <v>557</v>
      </c>
      <c r="B560" s="48"/>
      <c r="C560" s="64"/>
      <c r="D560" s="51" t="s">
        <v>1374</v>
      </c>
      <c r="E560" s="48" t="s">
        <v>1821</v>
      </c>
      <c r="F560" s="80" t="str">
        <f t="shared" si="120"/>
        <v xml:space="preserve"> </v>
      </c>
      <c r="G560" s="82">
        <f t="shared" si="119"/>
        <v>0</v>
      </c>
      <c r="H560" s="80" t="str">
        <f t="shared" si="121"/>
        <v>W</v>
      </c>
      <c r="I560" s="80" t="str">
        <f t="shared" si="122"/>
        <v>N</v>
      </c>
      <c r="J560" s="80" t="s">
        <v>1373</v>
      </c>
    </row>
    <row r="561" spans="1:10" ht="12.75" hidden="1" thickBot="1" x14ac:dyDescent="0.25">
      <c r="A561" s="49">
        <f t="shared" si="118"/>
        <v>558</v>
      </c>
      <c r="B561" s="48"/>
      <c r="C561" s="64"/>
      <c r="D561" s="51" t="s">
        <v>1374</v>
      </c>
      <c r="E561" s="48" t="s">
        <v>1822</v>
      </c>
      <c r="F561" s="80" t="str">
        <f t="shared" si="120"/>
        <v xml:space="preserve"> </v>
      </c>
      <c r="G561" s="82">
        <f t="shared" si="119"/>
        <v>0</v>
      </c>
      <c r="H561" s="80" t="str">
        <f t="shared" si="121"/>
        <v>W</v>
      </c>
      <c r="I561" s="80" t="str">
        <f t="shared" si="122"/>
        <v>N</v>
      </c>
      <c r="J561" s="80" t="s">
        <v>1373</v>
      </c>
    </row>
    <row r="562" spans="1:10" ht="12.75" hidden="1" thickBot="1" x14ac:dyDescent="0.25">
      <c r="A562" s="49">
        <f t="shared" si="118"/>
        <v>559</v>
      </c>
      <c r="B562" s="48"/>
      <c r="C562" s="64"/>
      <c r="D562" s="51" t="s">
        <v>1374</v>
      </c>
      <c r="E562" s="48" t="s">
        <v>1823</v>
      </c>
      <c r="F562" s="80" t="str">
        <f t="shared" si="120"/>
        <v xml:space="preserve"> </v>
      </c>
      <c r="G562" s="82">
        <f t="shared" si="119"/>
        <v>0</v>
      </c>
      <c r="H562" s="80" t="str">
        <f t="shared" si="121"/>
        <v>W</v>
      </c>
      <c r="I562" s="80" t="str">
        <f t="shared" si="122"/>
        <v>N</v>
      </c>
      <c r="J562" s="80" t="s">
        <v>1373</v>
      </c>
    </row>
    <row r="563" spans="1:10" ht="12.75" hidden="1" thickBot="1" x14ac:dyDescent="0.25">
      <c r="A563" s="49">
        <f t="shared" si="118"/>
        <v>560</v>
      </c>
      <c r="B563" s="48"/>
      <c r="C563" s="64"/>
      <c r="D563" s="51" t="s">
        <v>1374</v>
      </c>
      <c r="E563" s="48" t="s">
        <v>1824</v>
      </c>
      <c r="F563" s="80" t="str">
        <f t="shared" si="120"/>
        <v xml:space="preserve"> </v>
      </c>
      <c r="G563" s="82">
        <f t="shared" si="119"/>
        <v>0</v>
      </c>
      <c r="H563" s="80" t="str">
        <f t="shared" si="121"/>
        <v>W</v>
      </c>
      <c r="I563" s="80" t="str">
        <f t="shared" si="122"/>
        <v>N</v>
      </c>
      <c r="J563" s="80"/>
    </row>
    <row r="564" spans="1:10" ht="12.75" hidden="1" thickBot="1" x14ac:dyDescent="0.25">
      <c r="A564" s="49">
        <f t="shared" si="118"/>
        <v>561</v>
      </c>
      <c r="B564" s="48"/>
      <c r="C564" s="64"/>
      <c r="D564" s="51"/>
      <c r="E564" s="48"/>
      <c r="F564" s="80" t="str">
        <f t="shared" si="120"/>
        <v xml:space="preserve"> </v>
      </c>
      <c r="G564" s="82">
        <f t="shared" si="119"/>
        <v>0</v>
      </c>
      <c r="H564" s="80" t="str">
        <f t="shared" si="121"/>
        <v>W</v>
      </c>
      <c r="I564" s="80" t="str">
        <f t="shared" si="122"/>
        <v>N</v>
      </c>
      <c r="J564" s="80"/>
    </row>
    <row r="565" spans="1:10" ht="12.75" hidden="1" thickBot="1" x14ac:dyDescent="0.25">
      <c r="A565" s="49">
        <f t="shared" si="118"/>
        <v>562</v>
      </c>
      <c r="B565" s="48"/>
      <c r="C565" s="64"/>
      <c r="D565" s="51"/>
      <c r="E565" s="48" t="s">
        <v>1825</v>
      </c>
      <c r="F565" s="80" t="str">
        <f t="shared" si="120"/>
        <v xml:space="preserve"> </v>
      </c>
      <c r="G565" s="82">
        <f t="shared" si="119"/>
        <v>0</v>
      </c>
      <c r="H565" s="80" t="str">
        <f t="shared" si="121"/>
        <v>W</v>
      </c>
      <c r="I565" s="80" t="str">
        <f t="shared" si="122"/>
        <v>N</v>
      </c>
      <c r="J565" s="80" t="s">
        <v>1373</v>
      </c>
    </row>
    <row r="566" spans="1:10" ht="12.75" hidden="1" thickBot="1" x14ac:dyDescent="0.25">
      <c r="A566" s="49">
        <f t="shared" si="118"/>
        <v>563</v>
      </c>
      <c r="B566" s="48"/>
      <c r="C566" s="64"/>
      <c r="D566" s="51" t="s">
        <v>1374</v>
      </c>
      <c r="E566" s="48" t="s">
        <v>1775</v>
      </c>
      <c r="F566" s="80" t="str">
        <f t="shared" si="120"/>
        <v xml:space="preserve"> </v>
      </c>
      <c r="G566" s="82">
        <f t="shared" si="119"/>
        <v>0</v>
      </c>
      <c r="H566" s="80" t="str">
        <f t="shared" si="121"/>
        <v>W</v>
      </c>
      <c r="I566" s="80" t="str">
        <f t="shared" si="122"/>
        <v>N</v>
      </c>
      <c r="J566" s="80"/>
    </row>
    <row r="567" spans="1:10" ht="12.75" hidden="1" thickBot="1" x14ac:dyDescent="0.25">
      <c r="A567" s="49">
        <f t="shared" si="118"/>
        <v>564</v>
      </c>
      <c r="B567" s="48"/>
      <c r="C567" s="64"/>
      <c r="D567" s="51" t="s">
        <v>1374</v>
      </c>
      <c r="E567" s="48" t="s">
        <v>1826</v>
      </c>
      <c r="F567" s="80" t="str">
        <f t="shared" si="120"/>
        <v xml:space="preserve"> </v>
      </c>
      <c r="G567" s="82">
        <f t="shared" si="119"/>
        <v>0</v>
      </c>
      <c r="H567" s="80" t="str">
        <f t="shared" si="121"/>
        <v>W</v>
      </c>
      <c r="I567" s="80" t="str">
        <f t="shared" si="122"/>
        <v>N</v>
      </c>
      <c r="J567" s="80"/>
    </row>
    <row r="568" spans="1:10" ht="12.75" hidden="1" thickBot="1" x14ac:dyDescent="0.25">
      <c r="A568" s="49">
        <f t="shared" si="118"/>
        <v>565</v>
      </c>
      <c r="B568" s="48"/>
      <c r="C568" s="64"/>
      <c r="D568" s="51" t="s">
        <v>1374</v>
      </c>
      <c r="E568" s="48" t="s">
        <v>1818</v>
      </c>
      <c r="F568" s="80" t="str">
        <f t="shared" si="120"/>
        <v xml:space="preserve"> </v>
      </c>
      <c r="G568" s="82">
        <f t="shared" si="119"/>
        <v>0</v>
      </c>
      <c r="H568" s="80" t="str">
        <f t="shared" si="121"/>
        <v>W</v>
      </c>
      <c r="I568" s="80" t="str">
        <f t="shared" si="122"/>
        <v>N</v>
      </c>
      <c r="J568" s="80"/>
    </row>
    <row r="569" spans="1:10" ht="12.75" hidden="1" thickBot="1" x14ac:dyDescent="0.25">
      <c r="A569" s="49">
        <f t="shared" si="118"/>
        <v>566</v>
      </c>
      <c r="B569" s="48"/>
      <c r="C569" s="64"/>
      <c r="D569" s="51"/>
      <c r="E569" s="48"/>
      <c r="F569" s="80" t="str">
        <f t="shared" si="120"/>
        <v xml:space="preserve"> </v>
      </c>
      <c r="G569" s="82">
        <f t="shared" si="119"/>
        <v>0</v>
      </c>
      <c r="H569" s="80" t="str">
        <f t="shared" si="121"/>
        <v>W</v>
      </c>
      <c r="I569" s="80" t="str">
        <f t="shared" si="122"/>
        <v>N</v>
      </c>
      <c r="J569" s="80"/>
    </row>
    <row r="570" spans="1:10" ht="12.75" hidden="1" thickBot="1" x14ac:dyDescent="0.25">
      <c r="A570" s="49">
        <f t="shared" si="118"/>
        <v>567</v>
      </c>
      <c r="B570" s="48"/>
      <c r="C570" s="64"/>
      <c r="D570" s="51"/>
      <c r="E570" s="48" t="s">
        <v>1827</v>
      </c>
      <c r="F570" s="80" t="str">
        <f t="shared" si="120"/>
        <v xml:space="preserve"> </v>
      </c>
      <c r="G570" s="82">
        <f t="shared" si="119"/>
        <v>0</v>
      </c>
      <c r="H570" s="80" t="str">
        <f t="shared" si="121"/>
        <v>W</v>
      </c>
      <c r="I570" s="80" t="str">
        <f t="shared" si="122"/>
        <v>N</v>
      </c>
      <c r="J570" s="80" t="s">
        <v>1373</v>
      </c>
    </row>
    <row r="571" spans="1:10" ht="12.75" hidden="1" thickBot="1" x14ac:dyDescent="0.25">
      <c r="A571" s="49">
        <f t="shared" si="118"/>
        <v>568</v>
      </c>
      <c r="B571" s="48"/>
      <c r="C571" s="64"/>
      <c r="D571" s="51" t="s">
        <v>1374</v>
      </c>
      <c r="E571" s="48" t="s">
        <v>1828</v>
      </c>
      <c r="F571" s="80" t="str">
        <f t="shared" si="120"/>
        <v xml:space="preserve"> </v>
      </c>
      <c r="G571" s="82">
        <f t="shared" si="119"/>
        <v>0</v>
      </c>
      <c r="H571" s="80" t="str">
        <f t="shared" si="121"/>
        <v>W</v>
      </c>
      <c r="I571" s="80" t="str">
        <f t="shared" si="122"/>
        <v>N</v>
      </c>
      <c r="J571" s="80" t="s">
        <v>1373</v>
      </c>
    </row>
    <row r="572" spans="1:10" ht="12.75" hidden="1" thickBot="1" x14ac:dyDescent="0.25">
      <c r="A572" s="49">
        <f t="shared" si="118"/>
        <v>569</v>
      </c>
      <c r="B572" s="48"/>
      <c r="C572" s="64"/>
      <c r="D572" s="51" t="s">
        <v>1374</v>
      </c>
      <c r="E572" s="48" t="s">
        <v>1829</v>
      </c>
      <c r="F572" s="80" t="str">
        <f t="shared" si="120"/>
        <v xml:space="preserve"> </v>
      </c>
      <c r="G572" s="82">
        <f t="shared" si="119"/>
        <v>0</v>
      </c>
      <c r="H572" s="80" t="str">
        <f t="shared" si="121"/>
        <v>W</v>
      </c>
      <c r="I572" s="80" t="str">
        <f t="shared" si="122"/>
        <v>N</v>
      </c>
      <c r="J572" s="80"/>
    </row>
    <row r="573" spans="1:10" ht="12.75" hidden="1" thickBot="1" x14ac:dyDescent="0.25">
      <c r="A573" s="49">
        <f t="shared" si="118"/>
        <v>570</v>
      </c>
      <c r="B573" s="48"/>
      <c r="C573" s="64"/>
      <c r="D573" s="51" t="s">
        <v>1374</v>
      </c>
      <c r="E573" s="48" t="s">
        <v>1830</v>
      </c>
      <c r="F573" s="80" t="str">
        <f t="shared" si="120"/>
        <v xml:space="preserve"> </v>
      </c>
      <c r="G573" s="82">
        <f t="shared" si="119"/>
        <v>0</v>
      </c>
      <c r="H573" s="80" t="str">
        <f t="shared" si="121"/>
        <v>W</v>
      </c>
      <c r="I573" s="80" t="str">
        <f t="shared" si="122"/>
        <v>N</v>
      </c>
      <c r="J573" s="80"/>
    </row>
    <row r="574" spans="1:10" ht="12.75" hidden="1" thickBot="1" x14ac:dyDescent="0.25">
      <c r="A574" s="49">
        <f t="shared" si="118"/>
        <v>571</v>
      </c>
      <c r="B574" s="48"/>
      <c r="C574" s="64"/>
      <c r="D574" s="51" t="s">
        <v>1374</v>
      </c>
      <c r="E574" s="48" t="s">
        <v>1831</v>
      </c>
      <c r="F574" s="80" t="str">
        <f t="shared" si="120"/>
        <v xml:space="preserve"> </v>
      </c>
      <c r="G574" s="82">
        <f t="shared" si="119"/>
        <v>0</v>
      </c>
      <c r="H574" s="80" t="str">
        <f t="shared" si="121"/>
        <v>W</v>
      </c>
      <c r="I574" s="80" t="str">
        <f t="shared" si="122"/>
        <v>N</v>
      </c>
      <c r="J574" s="80"/>
    </row>
    <row r="575" spans="1:10" ht="12.75" hidden="1" thickBot="1" x14ac:dyDescent="0.25">
      <c r="A575" s="49">
        <f t="shared" si="118"/>
        <v>572</v>
      </c>
      <c r="B575" s="48"/>
      <c r="C575" s="64"/>
      <c r="D575" s="51" t="s">
        <v>1374</v>
      </c>
      <c r="E575" s="48" t="s">
        <v>1818</v>
      </c>
      <c r="F575" s="80" t="str">
        <f t="shared" si="120"/>
        <v xml:space="preserve"> </v>
      </c>
      <c r="G575" s="82">
        <f t="shared" si="119"/>
        <v>0</v>
      </c>
      <c r="H575" s="80" t="str">
        <f t="shared" si="121"/>
        <v>W</v>
      </c>
      <c r="I575" s="80" t="str">
        <f t="shared" si="122"/>
        <v>N</v>
      </c>
      <c r="J575" s="80"/>
    </row>
    <row r="576" spans="1:10" ht="12.75" hidden="1" thickBot="1" x14ac:dyDescent="0.25">
      <c r="A576" s="49">
        <f t="shared" si="118"/>
        <v>573</v>
      </c>
      <c r="B576" s="48"/>
      <c r="C576" s="64"/>
      <c r="D576" s="51"/>
      <c r="E576" s="48"/>
      <c r="F576" s="80" t="str">
        <f t="shared" si="120"/>
        <v xml:space="preserve"> </v>
      </c>
      <c r="G576" s="82">
        <f t="shared" si="119"/>
        <v>0</v>
      </c>
      <c r="H576" s="80" t="str">
        <f t="shared" si="121"/>
        <v>W</v>
      </c>
      <c r="I576" s="80" t="str">
        <f t="shared" si="122"/>
        <v>N</v>
      </c>
      <c r="J576" s="80"/>
    </row>
    <row r="577" spans="1:10" ht="12.75" hidden="1" thickBot="1" x14ac:dyDescent="0.25">
      <c r="A577" s="49">
        <f t="shared" si="118"/>
        <v>574</v>
      </c>
      <c r="B577" s="48"/>
      <c r="C577" s="64"/>
      <c r="D577" s="51"/>
      <c r="E577" s="48" t="s">
        <v>1832</v>
      </c>
      <c r="F577" s="80" t="str">
        <f t="shared" si="120"/>
        <v xml:space="preserve"> </v>
      </c>
      <c r="G577" s="82">
        <f t="shared" si="119"/>
        <v>0</v>
      </c>
      <c r="H577" s="80" t="str">
        <f t="shared" si="121"/>
        <v>W</v>
      </c>
      <c r="I577" s="80" t="str">
        <f t="shared" si="122"/>
        <v>N</v>
      </c>
      <c r="J577" s="80" t="s">
        <v>1373</v>
      </c>
    </row>
    <row r="578" spans="1:10" ht="12.75" hidden="1" thickBot="1" x14ac:dyDescent="0.25">
      <c r="A578" s="49">
        <f t="shared" si="118"/>
        <v>575</v>
      </c>
      <c r="B578" s="48"/>
      <c r="C578" s="64"/>
      <c r="D578" s="51" t="s">
        <v>1374</v>
      </c>
      <c r="E578" s="48" t="s">
        <v>1833</v>
      </c>
      <c r="F578" s="80" t="str">
        <f t="shared" si="120"/>
        <v xml:space="preserve"> </v>
      </c>
      <c r="G578" s="82">
        <f t="shared" si="119"/>
        <v>0</v>
      </c>
      <c r="H578" s="80" t="str">
        <f t="shared" si="121"/>
        <v>W</v>
      </c>
      <c r="I578" s="80" t="str">
        <f t="shared" si="122"/>
        <v>N</v>
      </c>
      <c r="J578" s="80" t="s">
        <v>1373</v>
      </c>
    </row>
    <row r="579" spans="1:10" ht="12.75" hidden="1" thickBot="1" x14ac:dyDescent="0.25">
      <c r="A579" s="49">
        <f t="shared" si="118"/>
        <v>576</v>
      </c>
      <c r="B579" s="48"/>
      <c r="C579" s="64"/>
      <c r="D579" s="51" t="s">
        <v>1374</v>
      </c>
      <c r="E579" s="48" t="s">
        <v>1834</v>
      </c>
      <c r="F579" s="80" t="str">
        <f t="shared" si="120"/>
        <v xml:space="preserve"> </v>
      </c>
      <c r="G579" s="82">
        <f t="shared" si="119"/>
        <v>0</v>
      </c>
      <c r="H579" s="80" t="str">
        <f t="shared" si="121"/>
        <v>W</v>
      </c>
      <c r="I579" s="80" t="str">
        <f t="shared" si="122"/>
        <v>N</v>
      </c>
      <c r="J579" s="80"/>
    </row>
    <row r="580" spans="1:10" ht="12.75" hidden="1" thickBot="1" x14ac:dyDescent="0.25">
      <c r="A580" s="49">
        <f t="shared" si="118"/>
        <v>577</v>
      </c>
      <c r="B580" s="48"/>
      <c r="C580" s="64"/>
      <c r="D580" s="51" t="s">
        <v>1374</v>
      </c>
      <c r="E580" s="48" t="s">
        <v>1835</v>
      </c>
      <c r="F580" s="80" t="str">
        <f t="shared" si="120"/>
        <v xml:space="preserve"> </v>
      </c>
      <c r="G580" s="82">
        <f t="shared" si="119"/>
        <v>0</v>
      </c>
      <c r="H580" s="80" t="str">
        <f t="shared" si="121"/>
        <v>W</v>
      </c>
      <c r="I580" s="80" t="str">
        <f t="shared" si="122"/>
        <v>N</v>
      </c>
      <c r="J580" s="80" t="s">
        <v>1373</v>
      </c>
    </row>
    <row r="581" spans="1:10" ht="12.75" hidden="1" thickBot="1" x14ac:dyDescent="0.25">
      <c r="A581" s="49">
        <f t="shared" si="118"/>
        <v>578</v>
      </c>
      <c r="B581" s="48"/>
      <c r="C581" s="64"/>
      <c r="D581" s="51" t="s">
        <v>1374</v>
      </c>
      <c r="E581" s="48" t="s">
        <v>1836</v>
      </c>
      <c r="F581" s="80" t="str">
        <f t="shared" si="120"/>
        <v xml:space="preserve"> </v>
      </c>
      <c r="G581" s="82">
        <f t="shared" si="119"/>
        <v>0</v>
      </c>
      <c r="H581" s="80" t="str">
        <f t="shared" si="121"/>
        <v>W</v>
      </c>
      <c r="I581" s="80" t="str">
        <f t="shared" si="122"/>
        <v>N</v>
      </c>
      <c r="J581" s="80"/>
    </row>
    <row r="582" spans="1:10" ht="12.75" hidden="1" thickBot="1" x14ac:dyDescent="0.25">
      <c r="A582" s="49">
        <f t="shared" si="118"/>
        <v>579</v>
      </c>
      <c r="B582" s="48"/>
      <c r="C582" s="64"/>
      <c r="D582" s="51"/>
      <c r="E582" s="48"/>
      <c r="F582" s="80" t="str">
        <f t="shared" si="120"/>
        <v xml:space="preserve"> </v>
      </c>
      <c r="G582" s="82">
        <f t="shared" si="119"/>
        <v>0</v>
      </c>
      <c r="H582" s="80" t="str">
        <f t="shared" si="121"/>
        <v>W</v>
      </c>
      <c r="I582" s="80" t="str">
        <f t="shared" si="122"/>
        <v>N</v>
      </c>
      <c r="J582" s="80"/>
    </row>
    <row r="583" spans="1:10" ht="12.75" hidden="1" thickBot="1" x14ac:dyDescent="0.25">
      <c r="A583" s="49">
        <f t="shared" si="118"/>
        <v>580</v>
      </c>
      <c r="B583" s="48"/>
      <c r="C583" s="64"/>
      <c r="D583" s="51"/>
      <c r="E583" s="48" t="s">
        <v>1837</v>
      </c>
      <c r="F583" s="80" t="str">
        <f t="shared" si="120"/>
        <v xml:space="preserve"> </v>
      </c>
      <c r="G583" s="82">
        <f t="shared" si="119"/>
        <v>0</v>
      </c>
      <c r="H583" s="80" t="str">
        <f t="shared" si="121"/>
        <v>W</v>
      </c>
      <c r="I583" s="80" t="str">
        <f t="shared" si="122"/>
        <v>N</v>
      </c>
      <c r="J583" s="80"/>
    </row>
    <row r="584" spans="1:10" ht="12.75" hidden="1" thickBot="1" x14ac:dyDescent="0.25">
      <c r="A584" s="49">
        <f t="shared" si="118"/>
        <v>581</v>
      </c>
      <c r="B584" s="48"/>
      <c r="C584" s="64"/>
      <c r="D584" s="51" t="s">
        <v>1374</v>
      </c>
      <c r="E584" s="48" t="s">
        <v>1835</v>
      </c>
      <c r="F584" s="80" t="str">
        <f t="shared" si="120"/>
        <v xml:space="preserve"> </v>
      </c>
      <c r="G584" s="82">
        <f t="shared" si="119"/>
        <v>0</v>
      </c>
      <c r="H584" s="80" t="str">
        <f t="shared" si="121"/>
        <v>W</v>
      </c>
      <c r="I584" s="80" t="str">
        <f t="shared" si="122"/>
        <v>N</v>
      </c>
      <c r="J584" s="80" t="s">
        <v>1373</v>
      </c>
    </row>
    <row r="585" spans="1:10" ht="12.75" hidden="1" thickBot="1" x14ac:dyDescent="0.25">
      <c r="A585" s="49">
        <f t="shared" si="118"/>
        <v>582</v>
      </c>
      <c r="B585" s="48"/>
      <c r="C585" s="64"/>
      <c r="D585" s="51" t="s">
        <v>1374</v>
      </c>
      <c r="E585" s="48" t="s">
        <v>1838</v>
      </c>
      <c r="F585" s="80" t="str">
        <f t="shared" si="120"/>
        <v xml:space="preserve"> </v>
      </c>
      <c r="G585" s="82">
        <f t="shared" si="119"/>
        <v>0</v>
      </c>
      <c r="H585" s="80" t="str">
        <f t="shared" si="121"/>
        <v>W</v>
      </c>
      <c r="I585" s="80" t="str">
        <f t="shared" si="122"/>
        <v>N</v>
      </c>
      <c r="J585" s="80" t="s">
        <v>1373</v>
      </c>
    </row>
    <row r="586" spans="1:10" ht="12.75" hidden="1" thickBot="1" x14ac:dyDescent="0.25">
      <c r="A586" s="49">
        <f t="shared" si="118"/>
        <v>583</v>
      </c>
      <c r="B586" s="48"/>
      <c r="C586" s="64"/>
      <c r="D586" s="51" t="s">
        <v>1374</v>
      </c>
      <c r="E586" s="48" t="s">
        <v>1839</v>
      </c>
      <c r="F586" s="80" t="str">
        <f t="shared" si="120"/>
        <v xml:space="preserve"> </v>
      </c>
      <c r="G586" s="82">
        <f t="shared" si="119"/>
        <v>0</v>
      </c>
      <c r="H586" s="80" t="str">
        <f t="shared" si="121"/>
        <v>W</v>
      </c>
      <c r="I586" s="80" t="str">
        <f t="shared" si="122"/>
        <v>N</v>
      </c>
      <c r="J586" s="80"/>
    </row>
    <row r="587" spans="1:10" ht="12.75" hidden="1" thickBot="1" x14ac:dyDescent="0.25">
      <c r="A587" s="49">
        <f t="shared" si="118"/>
        <v>584</v>
      </c>
      <c r="B587" s="48"/>
      <c r="C587" s="64"/>
      <c r="D587" s="51"/>
      <c r="E587" s="48"/>
      <c r="F587" s="80" t="str">
        <f t="shared" si="120"/>
        <v xml:space="preserve"> </v>
      </c>
      <c r="G587" s="82">
        <f t="shared" ref="G587:G618" si="123">$F$491</f>
        <v>0</v>
      </c>
      <c r="H587" s="80" t="str">
        <f t="shared" si="121"/>
        <v>W</v>
      </c>
      <c r="I587" s="80" t="str">
        <f t="shared" si="122"/>
        <v>N</v>
      </c>
      <c r="J587" s="80"/>
    </row>
    <row r="588" spans="1:10" ht="12.75" hidden="1" thickBot="1" x14ac:dyDescent="0.25">
      <c r="A588" s="49">
        <f t="shared" si="118"/>
        <v>585</v>
      </c>
      <c r="B588" s="48"/>
      <c r="C588" s="64"/>
      <c r="D588" s="51"/>
      <c r="E588" s="48" t="s">
        <v>1840</v>
      </c>
      <c r="F588" s="80" t="str">
        <f t="shared" ref="F588:F619" si="124">IF($B588=""," ",$H$491)</f>
        <v xml:space="preserve"> </v>
      </c>
      <c r="G588" s="82">
        <f t="shared" si="123"/>
        <v>0</v>
      </c>
      <c r="H588" s="80" t="str">
        <f t="shared" ref="H588:H619" si="125">$H$491</f>
        <v>W</v>
      </c>
      <c r="I588" s="80" t="str">
        <f t="shared" ref="I588:I619" si="126">$I$491</f>
        <v>N</v>
      </c>
      <c r="J588" s="80" t="s">
        <v>1373</v>
      </c>
    </row>
    <row r="589" spans="1:10" ht="12.75" hidden="1" thickBot="1" x14ac:dyDescent="0.25">
      <c r="A589" s="49">
        <f t="shared" si="118"/>
        <v>586</v>
      </c>
      <c r="B589" s="48"/>
      <c r="C589" s="64"/>
      <c r="D589" s="51" t="s">
        <v>1374</v>
      </c>
      <c r="E589" s="48" t="s">
        <v>1841</v>
      </c>
      <c r="F589" s="80" t="str">
        <f t="shared" si="124"/>
        <v xml:space="preserve"> </v>
      </c>
      <c r="G589" s="82">
        <f t="shared" si="123"/>
        <v>0</v>
      </c>
      <c r="H589" s="80" t="str">
        <f t="shared" si="125"/>
        <v>W</v>
      </c>
      <c r="I589" s="80" t="str">
        <f t="shared" si="126"/>
        <v>N</v>
      </c>
      <c r="J589" s="80"/>
    </row>
    <row r="590" spans="1:10" ht="12.75" hidden="1" thickBot="1" x14ac:dyDescent="0.25">
      <c r="A590" s="49">
        <f t="shared" si="118"/>
        <v>587</v>
      </c>
      <c r="B590" s="48"/>
      <c r="C590" s="64"/>
      <c r="D590" s="51" t="s">
        <v>1374</v>
      </c>
      <c r="E590" s="48" t="s">
        <v>1842</v>
      </c>
      <c r="F590" s="80" t="str">
        <f t="shared" si="124"/>
        <v xml:space="preserve"> </v>
      </c>
      <c r="G590" s="82">
        <f t="shared" si="123"/>
        <v>0</v>
      </c>
      <c r="H590" s="80" t="str">
        <f t="shared" si="125"/>
        <v>W</v>
      </c>
      <c r="I590" s="80" t="str">
        <f t="shared" si="126"/>
        <v>N</v>
      </c>
      <c r="J590" s="80"/>
    </row>
    <row r="591" spans="1:10" ht="12.75" hidden="1" thickBot="1" x14ac:dyDescent="0.25">
      <c r="A591" s="49">
        <f t="shared" si="118"/>
        <v>588</v>
      </c>
      <c r="B591" s="48"/>
      <c r="C591" s="64"/>
      <c r="D591" s="51"/>
      <c r="E591" s="48"/>
      <c r="F591" s="80" t="str">
        <f t="shared" si="124"/>
        <v xml:space="preserve"> </v>
      </c>
      <c r="G591" s="82">
        <f t="shared" si="123"/>
        <v>0</v>
      </c>
      <c r="H591" s="80" t="str">
        <f t="shared" si="125"/>
        <v>W</v>
      </c>
      <c r="I591" s="80" t="str">
        <f t="shared" si="126"/>
        <v>N</v>
      </c>
      <c r="J591" s="80"/>
    </row>
    <row r="592" spans="1:10" ht="12.75" hidden="1" thickBot="1" x14ac:dyDescent="0.25">
      <c r="A592" s="49">
        <f t="shared" si="118"/>
        <v>589</v>
      </c>
      <c r="B592" s="48"/>
      <c r="C592" s="64"/>
      <c r="D592" s="51"/>
      <c r="E592" s="48" t="s">
        <v>1843</v>
      </c>
      <c r="F592" s="80" t="str">
        <f t="shared" si="124"/>
        <v xml:space="preserve"> </v>
      </c>
      <c r="G592" s="82">
        <f t="shared" si="123"/>
        <v>0</v>
      </c>
      <c r="H592" s="80" t="str">
        <f t="shared" si="125"/>
        <v>W</v>
      </c>
      <c r="I592" s="80" t="str">
        <f t="shared" si="126"/>
        <v>N</v>
      </c>
      <c r="J592" s="80" t="s">
        <v>1373</v>
      </c>
    </row>
    <row r="593" spans="1:10" ht="12.75" hidden="1" thickBot="1" x14ac:dyDescent="0.25">
      <c r="A593" s="49">
        <f t="shared" si="118"/>
        <v>590</v>
      </c>
      <c r="B593" s="48"/>
      <c r="C593" s="64"/>
      <c r="D593" s="51" t="s">
        <v>1374</v>
      </c>
      <c r="E593" s="48" t="s">
        <v>1844</v>
      </c>
      <c r="F593" s="80" t="str">
        <f t="shared" si="124"/>
        <v xml:space="preserve"> </v>
      </c>
      <c r="G593" s="82">
        <f t="shared" si="123"/>
        <v>0</v>
      </c>
      <c r="H593" s="80" t="str">
        <f t="shared" si="125"/>
        <v>W</v>
      </c>
      <c r="I593" s="80" t="str">
        <f t="shared" si="126"/>
        <v>N</v>
      </c>
      <c r="J593" s="80" t="s">
        <v>1373</v>
      </c>
    </row>
    <row r="594" spans="1:10" ht="12.75" hidden="1" thickBot="1" x14ac:dyDescent="0.25">
      <c r="A594" s="49">
        <f t="shared" si="118"/>
        <v>591</v>
      </c>
      <c r="B594" s="48"/>
      <c r="C594" s="64"/>
      <c r="D594" s="51" t="s">
        <v>1374</v>
      </c>
      <c r="E594" s="48" t="s">
        <v>1845</v>
      </c>
      <c r="F594" s="80" t="str">
        <f t="shared" si="124"/>
        <v xml:space="preserve"> </v>
      </c>
      <c r="G594" s="82">
        <f t="shared" si="123"/>
        <v>0</v>
      </c>
      <c r="H594" s="80" t="str">
        <f t="shared" si="125"/>
        <v>W</v>
      </c>
      <c r="I594" s="80" t="str">
        <f t="shared" si="126"/>
        <v>N</v>
      </c>
      <c r="J594" s="80"/>
    </row>
    <row r="595" spans="1:10" ht="12.75" hidden="1" thickBot="1" x14ac:dyDescent="0.25">
      <c r="A595" s="49">
        <f t="shared" si="118"/>
        <v>592</v>
      </c>
      <c r="B595" s="48"/>
      <c r="C595" s="64"/>
      <c r="D595" s="51" t="s">
        <v>1374</v>
      </c>
      <c r="E595" s="48" t="s">
        <v>1796</v>
      </c>
      <c r="F595" s="80" t="str">
        <f t="shared" si="124"/>
        <v xml:space="preserve"> </v>
      </c>
      <c r="G595" s="82">
        <f t="shared" si="123"/>
        <v>0</v>
      </c>
      <c r="H595" s="80" t="str">
        <f t="shared" si="125"/>
        <v>W</v>
      </c>
      <c r="I595" s="80" t="str">
        <f t="shared" si="126"/>
        <v>N</v>
      </c>
      <c r="J595" s="80"/>
    </row>
    <row r="596" spans="1:10" ht="12.75" hidden="1" thickBot="1" x14ac:dyDescent="0.25">
      <c r="A596" s="49">
        <f t="shared" si="118"/>
        <v>593</v>
      </c>
      <c r="B596" s="48"/>
      <c r="C596" s="64"/>
      <c r="D596" s="51"/>
      <c r="E596" s="48"/>
      <c r="F596" s="80" t="str">
        <f t="shared" si="124"/>
        <v xml:space="preserve"> </v>
      </c>
      <c r="G596" s="82">
        <f t="shared" si="123"/>
        <v>0</v>
      </c>
      <c r="H596" s="80" t="str">
        <f t="shared" si="125"/>
        <v>W</v>
      </c>
      <c r="I596" s="80" t="str">
        <f t="shared" si="126"/>
        <v>N</v>
      </c>
      <c r="J596" s="80"/>
    </row>
    <row r="597" spans="1:10" ht="12.75" hidden="1" thickBot="1" x14ac:dyDescent="0.25">
      <c r="A597" s="49">
        <f t="shared" si="118"/>
        <v>594</v>
      </c>
      <c r="B597" s="48"/>
      <c r="C597" s="64"/>
      <c r="D597" s="51"/>
      <c r="E597" s="48" t="s">
        <v>1846</v>
      </c>
      <c r="F597" s="80" t="str">
        <f t="shared" si="124"/>
        <v xml:space="preserve"> </v>
      </c>
      <c r="G597" s="82">
        <f t="shared" si="123"/>
        <v>0</v>
      </c>
      <c r="H597" s="80" t="str">
        <f t="shared" si="125"/>
        <v>W</v>
      </c>
      <c r="I597" s="80" t="str">
        <f t="shared" si="126"/>
        <v>N</v>
      </c>
      <c r="J597" s="80" t="s">
        <v>1373</v>
      </c>
    </row>
    <row r="598" spans="1:10" ht="12.75" hidden="1" thickBot="1" x14ac:dyDescent="0.25">
      <c r="A598" s="49">
        <f t="shared" si="118"/>
        <v>595</v>
      </c>
      <c r="B598" s="48"/>
      <c r="C598" s="64"/>
      <c r="D598" s="51" t="s">
        <v>1374</v>
      </c>
      <c r="E598" s="48" t="s">
        <v>1847</v>
      </c>
      <c r="F598" s="80" t="str">
        <f t="shared" si="124"/>
        <v xml:space="preserve"> </v>
      </c>
      <c r="G598" s="82">
        <f t="shared" si="123"/>
        <v>0</v>
      </c>
      <c r="H598" s="80" t="str">
        <f t="shared" si="125"/>
        <v>W</v>
      </c>
      <c r="I598" s="80" t="str">
        <f t="shared" si="126"/>
        <v>N</v>
      </c>
      <c r="J598" s="80" t="s">
        <v>1373</v>
      </c>
    </row>
    <row r="599" spans="1:10" ht="12.75" hidden="1" thickBot="1" x14ac:dyDescent="0.25">
      <c r="A599" s="49">
        <f t="shared" si="118"/>
        <v>596</v>
      </c>
      <c r="B599" s="48"/>
      <c r="C599" s="64"/>
      <c r="D599" s="51" t="s">
        <v>1374</v>
      </c>
      <c r="E599" s="48" t="s">
        <v>1848</v>
      </c>
      <c r="F599" s="80" t="str">
        <f t="shared" si="124"/>
        <v xml:space="preserve"> </v>
      </c>
      <c r="G599" s="82">
        <f t="shared" si="123"/>
        <v>0</v>
      </c>
      <c r="H599" s="80" t="str">
        <f t="shared" si="125"/>
        <v>W</v>
      </c>
      <c r="I599" s="80" t="str">
        <f t="shared" si="126"/>
        <v>N</v>
      </c>
      <c r="J599" s="80"/>
    </row>
    <row r="600" spans="1:10" ht="12.75" hidden="1" thickBot="1" x14ac:dyDescent="0.25">
      <c r="A600" s="49">
        <f t="shared" si="118"/>
        <v>597</v>
      </c>
      <c r="B600" s="48"/>
      <c r="C600" s="64"/>
      <c r="D600" s="51" t="s">
        <v>1374</v>
      </c>
      <c r="E600" s="48" t="s">
        <v>1776</v>
      </c>
      <c r="F600" s="80" t="str">
        <f t="shared" si="124"/>
        <v xml:space="preserve"> </v>
      </c>
      <c r="G600" s="82">
        <f t="shared" si="123"/>
        <v>0</v>
      </c>
      <c r="H600" s="80" t="str">
        <f t="shared" si="125"/>
        <v>W</v>
      </c>
      <c r="I600" s="80" t="str">
        <f t="shared" si="126"/>
        <v>N</v>
      </c>
      <c r="J600" s="80"/>
    </row>
    <row r="601" spans="1:10" ht="12.75" hidden="1" thickBot="1" x14ac:dyDescent="0.25">
      <c r="A601" s="49">
        <f t="shared" si="118"/>
        <v>598</v>
      </c>
      <c r="B601" s="48"/>
      <c r="C601" s="64"/>
      <c r="D601" s="51"/>
      <c r="E601" s="48"/>
      <c r="F601" s="80" t="str">
        <f t="shared" si="124"/>
        <v xml:space="preserve"> </v>
      </c>
      <c r="G601" s="82">
        <f t="shared" si="123"/>
        <v>0</v>
      </c>
      <c r="H601" s="80" t="str">
        <f t="shared" si="125"/>
        <v>W</v>
      </c>
      <c r="I601" s="80" t="str">
        <f t="shared" si="126"/>
        <v>N</v>
      </c>
      <c r="J601" s="80"/>
    </row>
    <row r="602" spans="1:10" ht="12.75" hidden="1" thickBot="1" x14ac:dyDescent="0.25">
      <c r="A602" s="49">
        <f t="shared" si="118"/>
        <v>599</v>
      </c>
      <c r="B602" s="48"/>
      <c r="C602" s="64"/>
      <c r="D602" s="51"/>
      <c r="E602" s="48" t="s">
        <v>1849</v>
      </c>
      <c r="F602" s="80" t="str">
        <f t="shared" si="124"/>
        <v xml:space="preserve"> </v>
      </c>
      <c r="G602" s="82">
        <f t="shared" si="123"/>
        <v>0</v>
      </c>
      <c r="H602" s="80" t="str">
        <f t="shared" si="125"/>
        <v>W</v>
      </c>
      <c r="I602" s="80" t="str">
        <f t="shared" si="126"/>
        <v>N</v>
      </c>
      <c r="J602" s="80" t="s">
        <v>1373</v>
      </c>
    </row>
    <row r="603" spans="1:10" ht="12.75" hidden="1" thickBot="1" x14ac:dyDescent="0.25">
      <c r="A603" s="49">
        <f t="shared" si="118"/>
        <v>600</v>
      </c>
      <c r="B603" s="48"/>
      <c r="C603" s="64"/>
      <c r="D603" s="51" t="s">
        <v>1374</v>
      </c>
      <c r="E603" s="48" t="s">
        <v>1850</v>
      </c>
      <c r="F603" s="80" t="str">
        <f t="shared" si="124"/>
        <v xml:space="preserve"> </v>
      </c>
      <c r="G603" s="82">
        <f t="shared" si="123"/>
        <v>0</v>
      </c>
      <c r="H603" s="80" t="str">
        <f t="shared" si="125"/>
        <v>W</v>
      </c>
      <c r="I603" s="80" t="str">
        <f t="shared" si="126"/>
        <v>N</v>
      </c>
      <c r="J603" s="80"/>
    </row>
    <row r="604" spans="1:10" ht="12.75" hidden="1" thickBot="1" x14ac:dyDescent="0.25">
      <c r="A604" s="49">
        <f t="shared" si="118"/>
        <v>601</v>
      </c>
      <c r="B604" s="48"/>
      <c r="C604" s="64"/>
      <c r="D604" s="51" t="s">
        <v>1374</v>
      </c>
      <c r="E604" s="48" t="s">
        <v>1851</v>
      </c>
      <c r="F604" s="80" t="str">
        <f t="shared" si="124"/>
        <v xml:space="preserve"> </v>
      </c>
      <c r="G604" s="82">
        <f t="shared" si="123"/>
        <v>0</v>
      </c>
      <c r="H604" s="80" t="str">
        <f t="shared" si="125"/>
        <v>W</v>
      </c>
      <c r="I604" s="80" t="str">
        <f t="shared" si="126"/>
        <v>N</v>
      </c>
      <c r="J604" s="80"/>
    </row>
    <row r="605" spans="1:10" ht="12.75" hidden="1" thickBot="1" x14ac:dyDescent="0.25">
      <c r="A605" s="49">
        <f t="shared" si="118"/>
        <v>602</v>
      </c>
      <c r="B605" s="48"/>
      <c r="C605" s="64"/>
      <c r="D605" s="51"/>
      <c r="E605" s="48"/>
      <c r="F605" s="80" t="str">
        <f t="shared" si="124"/>
        <v xml:space="preserve"> </v>
      </c>
      <c r="G605" s="82">
        <f t="shared" si="123"/>
        <v>0</v>
      </c>
      <c r="H605" s="80" t="str">
        <f t="shared" si="125"/>
        <v>W</v>
      </c>
      <c r="I605" s="80" t="str">
        <f t="shared" si="126"/>
        <v>N</v>
      </c>
      <c r="J605" s="80"/>
    </row>
    <row r="606" spans="1:10" ht="12.75" hidden="1" thickBot="1" x14ac:dyDescent="0.25">
      <c r="A606" s="49">
        <f t="shared" si="118"/>
        <v>603</v>
      </c>
      <c r="B606" s="48"/>
      <c r="C606" s="64"/>
      <c r="D606" s="51"/>
      <c r="E606" s="48" t="s">
        <v>1852</v>
      </c>
      <c r="F606" s="80" t="str">
        <f t="shared" si="124"/>
        <v xml:space="preserve"> </v>
      </c>
      <c r="G606" s="82">
        <f t="shared" si="123"/>
        <v>0</v>
      </c>
      <c r="H606" s="80" t="str">
        <f t="shared" si="125"/>
        <v>W</v>
      </c>
      <c r="I606" s="80" t="str">
        <f t="shared" si="126"/>
        <v>N</v>
      </c>
      <c r="J606" s="80"/>
    </row>
    <row r="607" spans="1:10" ht="12.75" hidden="1" thickBot="1" x14ac:dyDescent="0.25">
      <c r="A607" s="49">
        <f t="shared" si="118"/>
        <v>604</v>
      </c>
      <c r="B607" s="48"/>
      <c r="C607" s="64"/>
      <c r="D607" s="51" t="s">
        <v>1374</v>
      </c>
      <c r="E607" s="48" t="s">
        <v>1853</v>
      </c>
      <c r="F607" s="80" t="str">
        <f t="shared" si="124"/>
        <v xml:space="preserve"> </v>
      </c>
      <c r="G607" s="82">
        <f t="shared" si="123"/>
        <v>0</v>
      </c>
      <c r="H607" s="80" t="str">
        <f t="shared" si="125"/>
        <v>W</v>
      </c>
      <c r="I607" s="80" t="str">
        <f t="shared" si="126"/>
        <v>N</v>
      </c>
      <c r="J607" s="80" t="s">
        <v>1373</v>
      </c>
    </row>
    <row r="608" spans="1:10" ht="12.75" hidden="1" thickBot="1" x14ac:dyDescent="0.25">
      <c r="A608" s="49">
        <f t="shared" ref="A608:A671" si="127">-3+ROW()</f>
        <v>605</v>
      </c>
      <c r="B608" s="48"/>
      <c r="C608" s="64"/>
      <c r="D608" s="51" t="s">
        <v>1374</v>
      </c>
      <c r="E608" s="48" t="s">
        <v>1854</v>
      </c>
      <c r="F608" s="80" t="str">
        <f t="shared" si="124"/>
        <v xml:space="preserve"> </v>
      </c>
      <c r="G608" s="82">
        <f t="shared" si="123"/>
        <v>0</v>
      </c>
      <c r="H608" s="80" t="str">
        <f t="shared" si="125"/>
        <v>W</v>
      </c>
      <c r="I608" s="80" t="str">
        <f t="shared" si="126"/>
        <v>N</v>
      </c>
      <c r="J608" s="80" t="s">
        <v>1373</v>
      </c>
    </row>
    <row r="609" spans="1:10" ht="12.75" hidden="1" thickBot="1" x14ac:dyDescent="0.25">
      <c r="A609" s="49">
        <f t="shared" si="127"/>
        <v>606</v>
      </c>
      <c r="B609" s="48"/>
      <c r="C609" s="64"/>
      <c r="D609" s="51" t="s">
        <v>1374</v>
      </c>
      <c r="E609" s="48" t="s">
        <v>1855</v>
      </c>
      <c r="F609" s="80" t="str">
        <f t="shared" si="124"/>
        <v xml:space="preserve"> </v>
      </c>
      <c r="G609" s="82">
        <f t="shared" si="123"/>
        <v>0</v>
      </c>
      <c r="H609" s="80" t="str">
        <f t="shared" si="125"/>
        <v>W</v>
      </c>
      <c r="I609" s="80" t="str">
        <f t="shared" si="126"/>
        <v>N</v>
      </c>
      <c r="J609" s="80" t="s">
        <v>1373</v>
      </c>
    </row>
    <row r="610" spans="1:10" ht="12.75" hidden="1" thickBot="1" x14ac:dyDescent="0.25">
      <c r="A610" s="49">
        <f t="shared" si="127"/>
        <v>607</v>
      </c>
      <c r="B610" s="48"/>
      <c r="C610" s="64"/>
      <c r="D610" s="51" t="s">
        <v>1374</v>
      </c>
      <c r="E610" s="48" t="s">
        <v>1856</v>
      </c>
      <c r="F610" s="80" t="str">
        <f t="shared" si="124"/>
        <v xml:space="preserve"> </v>
      </c>
      <c r="G610" s="82">
        <f t="shared" si="123"/>
        <v>0</v>
      </c>
      <c r="H610" s="80" t="str">
        <f t="shared" si="125"/>
        <v>W</v>
      </c>
      <c r="I610" s="80" t="str">
        <f t="shared" si="126"/>
        <v>N</v>
      </c>
      <c r="J610" s="80"/>
    </row>
    <row r="611" spans="1:10" ht="12.75" hidden="1" thickBot="1" x14ac:dyDescent="0.25">
      <c r="A611" s="49">
        <f t="shared" si="127"/>
        <v>608</v>
      </c>
      <c r="B611" s="48"/>
      <c r="C611" s="64"/>
      <c r="D611" s="51"/>
      <c r="E611" s="48"/>
      <c r="F611" s="80" t="str">
        <f t="shared" si="124"/>
        <v xml:space="preserve"> </v>
      </c>
      <c r="G611" s="82">
        <f t="shared" si="123"/>
        <v>0</v>
      </c>
      <c r="H611" s="80" t="str">
        <f t="shared" si="125"/>
        <v>W</v>
      </c>
      <c r="I611" s="80" t="str">
        <f t="shared" si="126"/>
        <v>N</v>
      </c>
      <c r="J611" s="80"/>
    </row>
    <row r="612" spans="1:10" ht="12.75" hidden="1" thickBot="1" x14ac:dyDescent="0.25">
      <c r="A612" s="49">
        <f t="shared" si="127"/>
        <v>609</v>
      </c>
      <c r="B612" s="48"/>
      <c r="C612" s="64"/>
      <c r="D612" s="51"/>
      <c r="E612" s="48" t="s">
        <v>1857</v>
      </c>
      <c r="F612" s="80" t="str">
        <f t="shared" si="124"/>
        <v xml:space="preserve"> </v>
      </c>
      <c r="G612" s="82">
        <f t="shared" si="123"/>
        <v>0</v>
      </c>
      <c r="H612" s="80" t="str">
        <f t="shared" si="125"/>
        <v>W</v>
      </c>
      <c r="I612" s="80" t="str">
        <f t="shared" si="126"/>
        <v>N</v>
      </c>
      <c r="J612" s="80"/>
    </row>
    <row r="613" spans="1:10" ht="12.75" hidden="1" thickBot="1" x14ac:dyDescent="0.25">
      <c r="A613" s="49">
        <f t="shared" si="127"/>
        <v>610</v>
      </c>
      <c r="B613" s="48"/>
      <c r="C613" s="64"/>
      <c r="D613" s="51" t="s">
        <v>1374</v>
      </c>
      <c r="E613" s="48" t="s">
        <v>1858</v>
      </c>
      <c r="F613" s="80" t="str">
        <f t="shared" si="124"/>
        <v xml:space="preserve"> </v>
      </c>
      <c r="G613" s="82">
        <f t="shared" si="123"/>
        <v>0</v>
      </c>
      <c r="H613" s="80" t="str">
        <f t="shared" si="125"/>
        <v>W</v>
      </c>
      <c r="I613" s="80" t="str">
        <f t="shared" si="126"/>
        <v>N</v>
      </c>
      <c r="J613" s="80" t="s">
        <v>1373</v>
      </c>
    </row>
    <row r="614" spans="1:10" ht="12.75" hidden="1" thickBot="1" x14ac:dyDescent="0.25">
      <c r="A614" s="49">
        <f t="shared" si="127"/>
        <v>611</v>
      </c>
      <c r="B614" s="48"/>
      <c r="C614" s="64"/>
      <c r="D614" s="51" t="s">
        <v>1374</v>
      </c>
      <c r="E614" s="48" t="s">
        <v>1859</v>
      </c>
      <c r="F614" s="80" t="str">
        <f t="shared" si="124"/>
        <v xml:space="preserve"> </v>
      </c>
      <c r="G614" s="82">
        <f t="shared" si="123"/>
        <v>0</v>
      </c>
      <c r="H614" s="80" t="str">
        <f t="shared" si="125"/>
        <v>W</v>
      </c>
      <c r="I614" s="80" t="str">
        <f t="shared" si="126"/>
        <v>N</v>
      </c>
      <c r="J614" s="80" t="s">
        <v>1373</v>
      </c>
    </row>
    <row r="615" spans="1:10" ht="12.75" hidden="1" thickBot="1" x14ac:dyDescent="0.25">
      <c r="A615" s="49">
        <f t="shared" si="127"/>
        <v>612</v>
      </c>
      <c r="B615" s="48"/>
      <c r="C615" s="64"/>
      <c r="D615" s="51" t="s">
        <v>1374</v>
      </c>
      <c r="E615" s="48" t="s">
        <v>1860</v>
      </c>
      <c r="F615" s="80" t="str">
        <f t="shared" si="124"/>
        <v xml:space="preserve"> </v>
      </c>
      <c r="G615" s="82">
        <f t="shared" si="123"/>
        <v>0</v>
      </c>
      <c r="H615" s="80" t="str">
        <f t="shared" si="125"/>
        <v>W</v>
      </c>
      <c r="I615" s="80" t="str">
        <f t="shared" si="126"/>
        <v>N</v>
      </c>
      <c r="J615" s="80"/>
    </row>
    <row r="616" spans="1:10" ht="12.75" hidden="1" thickBot="1" x14ac:dyDescent="0.25">
      <c r="A616" s="49">
        <f t="shared" si="127"/>
        <v>613</v>
      </c>
      <c r="B616" s="48"/>
      <c r="C616" s="64"/>
      <c r="D616" s="51"/>
      <c r="E616" s="48"/>
      <c r="F616" s="80" t="str">
        <f t="shared" si="124"/>
        <v xml:space="preserve"> </v>
      </c>
      <c r="G616" s="82">
        <f t="shared" si="123"/>
        <v>0</v>
      </c>
      <c r="H616" s="80" t="str">
        <f t="shared" si="125"/>
        <v>W</v>
      </c>
      <c r="I616" s="80" t="str">
        <f t="shared" si="126"/>
        <v>N</v>
      </c>
      <c r="J616" s="80"/>
    </row>
    <row r="617" spans="1:10" ht="12.75" hidden="1" thickBot="1" x14ac:dyDescent="0.25">
      <c r="A617" s="49">
        <f t="shared" si="127"/>
        <v>614</v>
      </c>
      <c r="B617" s="48"/>
      <c r="C617" s="64"/>
      <c r="D617" s="51"/>
      <c r="E617" s="48" t="s">
        <v>1861</v>
      </c>
      <c r="F617" s="80" t="str">
        <f t="shared" si="124"/>
        <v xml:space="preserve"> </v>
      </c>
      <c r="G617" s="82">
        <f t="shared" si="123"/>
        <v>0</v>
      </c>
      <c r="H617" s="80" t="str">
        <f t="shared" si="125"/>
        <v>W</v>
      </c>
      <c r="I617" s="80" t="str">
        <f t="shared" si="126"/>
        <v>N</v>
      </c>
      <c r="J617" s="80"/>
    </row>
    <row r="618" spans="1:10" ht="12.75" hidden="1" thickBot="1" x14ac:dyDescent="0.25">
      <c r="A618" s="49">
        <f t="shared" si="127"/>
        <v>615</v>
      </c>
      <c r="B618" s="48"/>
      <c r="C618" s="64"/>
      <c r="D618" s="51" t="s">
        <v>1374</v>
      </c>
      <c r="E618" s="48" t="s">
        <v>1862</v>
      </c>
      <c r="F618" s="80" t="str">
        <f t="shared" si="124"/>
        <v xml:space="preserve"> </v>
      </c>
      <c r="G618" s="82">
        <f t="shared" si="123"/>
        <v>0</v>
      </c>
      <c r="H618" s="80" t="str">
        <f t="shared" si="125"/>
        <v>W</v>
      </c>
      <c r="I618" s="80" t="str">
        <f t="shared" si="126"/>
        <v>N</v>
      </c>
      <c r="J618" s="80" t="s">
        <v>1373</v>
      </c>
    </row>
    <row r="619" spans="1:10" ht="12.75" hidden="1" thickBot="1" x14ac:dyDescent="0.25">
      <c r="A619" s="49">
        <f t="shared" si="127"/>
        <v>616</v>
      </c>
      <c r="B619" s="48"/>
      <c r="C619" s="64"/>
      <c r="D619" s="51" t="s">
        <v>1374</v>
      </c>
      <c r="E619" s="48" t="s">
        <v>1816</v>
      </c>
      <c r="F619" s="80" t="str">
        <f t="shared" si="124"/>
        <v xml:space="preserve"> </v>
      </c>
      <c r="G619" s="82">
        <f t="shared" ref="G619:G640" si="128">$F$491</f>
        <v>0</v>
      </c>
      <c r="H619" s="80" t="str">
        <f t="shared" si="125"/>
        <v>W</v>
      </c>
      <c r="I619" s="80" t="str">
        <f t="shared" si="126"/>
        <v>N</v>
      </c>
      <c r="J619" s="80"/>
    </row>
    <row r="620" spans="1:10" ht="12.75" hidden="1" thickBot="1" x14ac:dyDescent="0.25">
      <c r="A620" s="49">
        <f t="shared" si="127"/>
        <v>617</v>
      </c>
      <c r="B620" s="48"/>
      <c r="C620" s="64"/>
      <c r="D620" s="51"/>
      <c r="E620" s="48"/>
      <c r="F620" s="80" t="str">
        <f t="shared" ref="F620:F640" si="129">IF($B620=""," ",$H$491)</f>
        <v xml:space="preserve"> </v>
      </c>
      <c r="G620" s="82">
        <f t="shared" si="128"/>
        <v>0</v>
      </c>
      <c r="H620" s="80" t="str">
        <f t="shared" ref="H620:H640" si="130">$H$491</f>
        <v>W</v>
      </c>
      <c r="I620" s="80" t="str">
        <f t="shared" ref="I620:I640" si="131">$I$491</f>
        <v>N</v>
      </c>
      <c r="J620" s="80"/>
    </row>
    <row r="621" spans="1:10" ht="12.75" hidden="1" thickBot="1" x14ac:dyDescent="0.25">
      <c r="A621" s="49">
        <f t="shared" si="127"/>
        <v>618</v>
      </c>
      <c r="B621" s="48"/>
      <c r="C621" s="64"/>
      <c r="D621" s="51"/>
      <c r="E621" s="48" t="s">
        <v>1863</v>
      </c>
      <c r="F621" s="80" t="str">
        <f t="shared" si="129"/>
        <v xml:space="preserve"> </v>
      </c>
      <c r="G621" s="82">
        <f t="shared" si="128"/>
        <v>0</v>
      </c>
      <c r="H621" s="80" t="str">
        <f t="shared" si="130"/>
        <v>W</v>
      </c>
      <c r="I621" s="80" t="str">
        <f t="shared" si="131"/>
        <v>N</v>
      </c>
      <c r="J621" s="80"/>
    </row>
    <row r="622" spans="1:10" ht="12.75" hidden="1" thickBot="1" x14ac:dyDescent="0.25">
      <c r="A622" s="49">
        <f t="shared" si="127"/>
        <v>619</v>
      </c>
      <c r="B622" s="48"/>
      <c r="C622" s="64"/>
      <c r="D622" s="51"/>
      <c r="E622" s="48" t="s">
        <v>1864</v>
      </c>
      <c r="F622" s="80" t="str">
        <f t="shared" si="129"/>
        <v xml:space="preserve"> </v>
      </c>
      <c r="G622" s="82">
        <f t="shared" si="128"/>
        <v>0</v>
      </c>
      <c r="H622" s="80" t="str">
        <f t="shared" si="130"/>
        <v>W</v>
      </c>
      <c r="I622" s="80" t="str">
        <f t="shared" si="131"/>
        <v>N</v>
      </c>
      <c r="J622" s="80" t="s">
        <v>1373</v>
      </c>
    </row>
    <row r="623" spans="1:10" ht="12.75" hidden="1" thickBot="1" x14ac:dyDescent="0.25">
      <c r="A623" s="49">
        <f t="shared" si="127"/>
        <v>620</v>
      </c>
      <c r="B623" s="48"/>
      <c r="C623" s="64"/>
      <c r="D623" s="51" t="s">
        <v>1374</v>
      </c>
      <c r="E623" s="48" t="s">
        <v>1865</v>
      </c>
      <c r="F623" s="80" t="str">
        <f t="shared" si="129"/>
        <v xml:space="preserve"> </v>
      </c>
      <c r="G623" s="82">
        <f t="shared" si="128"/>
        <v>0</v>
      </c>
      <c r="H623" s="80" t="str">
        <f t="shared" si="130"/>
        <v>W</v>
      </c>
      <c r="I623" s="80" t="str">
        <f t="shared" si="131"/>
        <v>N</v>
      </c>
      <c r="J623" s="80" t="s">
        <v>1373</v>
      </c>
    </row>
    <row r="624" spans="1:10" ht="12.75" hidden="1" thickBot="1" x14ac:dyDescent="0.25">
      <c r="A624" s="49">
        <f t="shared" si="127"/>
        <v>621</v>
      </c>
      <c r="B624" s="48"/>
      <c r="C624" s="64"/>
      <c r="D624" s="51" t="s">
        <v>1374</v>
      </c>
      <c r="E624" s="48" t="s">
        <v>1866</v>
      </c>
      <c r="F624" s="80" t="str">
        <f t="shared" si="129"/>
        <v xml:space="preserve"> </v>
      </c>
      <c r="G624" s="82">
        <f t="shared" si="128"/>
        <v>0</v>
      </c>
      <c r="H624" s="80" t="str">
        <f t="shared" si="130"/>
        <v>W</v>
      </c>
      <c r="I624" s="80" t="str">
        <f t="shared" si="131"/>
        <v>N</v>
      </c>
      <c r="J624" s="80"/>
    </row>
    <row r="625" spans="1:10" ht="12.75" hidden="1" thickBot="1" x14ac:dyDescent="0.25">
      <c r="A625" s="49">
        <f t="shared" si="127"/>
        <v>622</v>
      </c>
      <c r="B625" s="48"/>
      <c r="C625" s="64"/>
      <c r="D625" s="51"/>
      <c r="E625" s="48"/>
      <c r="F625" s="80" t="str">
        <f t="shared" si="129"/>
        <v xml:space="preserve"> </v>
      </c>
      <c r="G625" s="82">
        <f t="shared" si="128"/>
        <v>0</v>
      </c>
      <c r="H625" s="80" t="str">
        <f t="shared" si="130"/>
        <v>W</v>
      </c>
      <c r="I625" s="80" t="str">
        <f t="shared" si="131"/>
        <v>N</v>
      </c>
      <c r="J625" s="80"/>
    </row>
    <row r="626" spans="1:10" ht="12.75" hidden="1" thickBot="1" x14ac:dyDescent="0.25">
      <c r="A626" s="49">
        <f t="shared" si="127"/>
        <v>623</v>
      </c>
      <c r="B626" s="48"/>
      <c r="C626" s="64"/>
      <c r="D626" s="51"/>
      <c r="E626" s="48" t="s">
        <v>1867</v>
      </c>
      <c r="F626" s="80" t="str">
        <f t="shared" si="129"/>
        <v xml:space="preserve"> </v>
      </c>
      <c r="G626" s="82">
        <f t="shared" si="128"/>
        <v>0</v>
      </c>
      <c r="H626" s="80" t="str">
        <f t="shared" si="130"/>
        <v>W</v>
      </c>
      <c r="I626" s="80" t="str">
        <f t="shared" si="131"/>
        <v>N</v>
      </c>
      <c r="J626" s="80" t="s">
        <v>1373</v>
      </c>
    </row>
    <row r="627" spans="1:10" ht="12.75" hidden="1" thickBot="1" x14ac:dyDescent="0.25">
      <c r="A627" s="49">
        <f t="shared" si="127"/>
        <v>624</v>
      </c>
      <c r="B627" s="48"/>
      <c r="C627" s="64"/>
      <c r="D627" s="51" t="s">
        <v>1374</v>
      </c>
      <c r="E627" s="48" t="s">
        <v>1865</v>
      </c>
      <c r="F627" s="80" t="str">
        <f t="shared" si="129"/>
        <v xml:space="preserve"> </v>
      </c>
      <c r="G627" s="82">
        <f t="shared" si="128"/>
        <v>0</v>
      </c>
      <c r="H627" s="80" t="str">
        <f t="shared" si="130"/>
        <v>W</v>
      </c>
      <c r="I627" s="80" t="str">
        <f t="shared" si="131"/>
        <v>N</v>
      </c>
      <c r="J627" s="80" t="s">
        <v>1373</v>
      </c>
    </row>
    <row r="628" spans="1:10" ht="12.75" hidden="1" thickBot="1" x14ac:dyDescent="0.25">
      <c r="A628" s="49">
        <f t="shared" si="127"/>
        <v>625</v>
      </c>
      <c r="B628" s="48"/>
      <c r="C628" s="64"/>
      <c r="D628" s="51" t="s">
        <v>1374</v>
      </c>
      <c r="E628" s="48" t="s">
        <v>1868</v>
      </c>
      <c r="F628" s="80" t="str">
        <f t="shared" si="129"/>
        <v xml:space="preserve"> </v>
      </c>
      <c r="G628" s="82">
        <f t="shared" si="128"/>
        <v>0</v>
      </c>
      <c r="H628" s="80" t="str">
        <f t="shared" si="130"/>
        <v>W</v>
      </c>
      <c r="I628" s="80" t="str">
        <f t="shared" si="131"/>
        <v>N</v>
      </c>
      <c r="J628" s="80"/>
    </row>
    <row r="629" spans="1:10" ht="12.75" hidden="1" thickBot="1" x14ac:dyDescent="0.25">
      <c r="A629" s="49">
        <f t="shared" si="127"/>
        <v>626</v>
      </c>
      <c r="B629" s="48"/>
      <c r="C629" s="64"/>
      <c r="D629" s="51" t="s">
        <v>1374</v>
      </c>
      <c r="E629" s="48" t="s">
        <v>1818</v>
      </c>
      <c r="F629" s="80" t="str">
        <f t="shared" si="129"/>
        <v xml:space="preserve"> </v>
      </c>
      <c r="G629" s="82">
        <f t="shared" si="128"/>
        <v>0</v>
      </c>
      <c r="H629" s="80" t="str">
        <f t="shared" si="130"/>
        <v>W</v>
      </c>
      <c r="I629" s="80" t="str">
        <f t="shared" si="131"/>
        <v>N</v>
      </c>
      <c r="J629" s="80"/>
    </row>
    <row r="630" spans="1:10" ht="12.75" hidden="1" thickBot="1" x14ac:dyDescent="0.25">
      <c r="A630" s="49">
        <f t="shared" si="127"/>
        <v>627</v>
      </c>
      <c r="B630" s="48"/>
      <c r="C630" s="64"/>
      <c r="D630" s="51"/>
      <c r="E630" s="48"/>
      <c r="F630" s="80" t="str">
        <f t="shared" si="129"/>
        <v xml:space="preserve"> </v>
      </c>
      <c r="G630" s="82">
        <f t="shared" si="128"/>
        <v>0</v>
      </c>
      <c r="H630" s="80" t="str">
        <f t="shared" si="130"/>
        <v>W</v>
      </c>
      <c r="I630" s="80" t="str">
        <f t="shared" si="131"/>
        <v>N</v>
      </c>
      <c r="J630" s="80" t="s">
        <v>1373</v>
      </c>
    </row>
    <row r="631" spans="1:10" ht="12.75" hidden="1" thickBot="1" x14ac:dyDescent="0.25">
      <c r="A631" s="49">
        <f t="shared" si="127"/>
        <v>628</v>
      </c>
      <c r="B631" s="48"/>
      <c r="C631" s="64"/>
      <c r="D631" s="51"/>
      <c r="E631" s="48" t="s">
        <v>1869</v>
      </c>
      <c r="F631" s="80" t="str">
        <f t="shared" si="129"/>
        <v xml:space="preserve"> </v>
      </c>
      <c r="G631" s="82">
        <f t="shared" si="128"/>
        <v>0</v>
      </c>
      <c r="H631" s="80" t="str">
        <f t="shared" si="130"/>
        <v>W</v>
      </c>
      <c r="I631" s="80" t="str">
        <f t="shared" si="131"/>
        <v>N</v>
      </c>
      <c r="J631" s="80" t="s">
        <v>1373</v>
      </c>
    </row>
    <row r="632" spans="1:10" ht="12.75" hidden="1" thickBot="1" x14ac:dyDescent="0.25">
      <c r="A632" s="49">
        <f t="shared" si="127"/>
        <v>629</v>
      </c>
      <c r="B632" s="48"/>
      <c r="C632" s="64"/>
      <c r="D632" s="51" t="s">
        <v>1374</v>
      </c>
      <c r="E632" s="48" t="s">
        <v>1870</v>
      </c>
      <c r="F632" s="80" t="str">
        <f t="shared" si="129"/>
        <v xml:space="preserve"> </v>
      </c>
      <c r="G632" s="82">
        <f t="shared" si="128"/>
        <v>0</v>
      </c>
      <c r="H632" s="80" t="str">
        <f t="shared" si="130"/>
        <v>W</v>
      </c>
      <c r="I632" s="80" t="str">
        <f t="shared" si="131"/>
        <v>N</v>
      </c>
      <c r="J632" s="80" t="s">
        <v>1373</v>
      </c>
    </row>
    <row r="633" spans="1:10" ht="12.75" hidden="1" thickBot="1" x14ac:dyDescent="0.25">
      <c r="A633" s="49">
        <f t="shared" si="127"/>
        <v>630</v>
      </c>
      <c r="B633" s="48"/>
      <c r="C633" s="64"/>
      <c r="D633" s="51" t="s">
        <v>1374</v>
      </c>
      <c r="E633" s="48" t="s">
        <v>1871</v>
      </c>
      <c r="F633" s="80" t="str">
        <f t="shared" si="129"/>
        <v xml:space="preserve"> </v>
      </c>
      <c r="G633" s="82">
        <f t="shared" si="128"/>
        <v>0</v>
      </c>
      <c r="H633" s="80" t="str">
        <f t="shared" si="130"/>
        <v>W</v>
      </c>
      <c r="I633" s="80" t="str">
        <f t="shared" si="131"/>
        <v>N</v>
      </c>
      <c r="J633" s="80" t="s">
        <v>1373</v>
      </c>
    </row>
    <row r="634" spans="1:10" ht="12.75" hidden="1" thickBot="1" x14ac:dyDescent="0.25">
      <c r="A634" s="49">
        <f t="shared" si="127"/>
        <v>631</v>
      </c>
      <c r="B634" s="48"/>
      <c r="C634" s="64"/>
      <c r="D634" s="51" t="s">
        <v>1374</v>
      </c>
      <c r="E634" s="48" t="s">
        <v>1872</v>
      </c>
      <c r="F634" s="80" t="str">
        <f t="shared" si="129"/>
        <v xml:space="preserve"> </v>
      </c>
      <c r="G634" s="82">
        <f t="shared" si="128"/>
        <v>0</v>
      </c>
      <c r="H634" s="80" t="str">
        <f t="shared" si="130"/>
        <v>W</v>
      </c>
      <c r="I634" s="80" t="str">
        <f t="shared" si="131"/>
        <v>N</v>
      </c>
      <c r="J634" s="80"/>
    </row>
    <row r="635" spans="1:10" ht="12.75" hidden="1" thickBot="1" x14ac:dyDescent="0.25">
      <c r="A635" s="49">
        <f t="shared" si="127"/>
        <v>632</v>
      </c>
      <c r="B635" s="48"/>
      <c r="C635" s="64"/>
      <c r="D635" s="51"/>
      <c r="E635" s="48"/>
      <c r="F635" s="80" t="str">
        <f t="shared" si="129"/>
        <v xml:space="preserve"> </v>
      </c>
      <c r="G635" s="82">
        <f t="shared" si="128"/>
        <v>0</v>
      </c>
      <c r="H635" s="80" t="str">
        <f t="shared" si="130"/>
        <v>W</v>
      </c>
      <c r="I635" s="80" t="str">
        <f t="shared" si="131"/>
        <v>N</v>
      </c>
      <c r="J635" s="80"/>
    </row>
    <row r="636" spans="1:10" ht="12.75" hidden="1" thickBot="1" x14ac:dyDescent="0.25">
      <c r="A636" s="49">
        <f t="shared" si="127"/>
        <v>633</v>
      </c>
      <c r="B636" s="48"/>
      <c r="C636" s="64"/>
      <c r="D636" s="51"/>
      <c r="E636" s="48" t="s">
        <v>1873</v>
      </c>
      <c r="F636" s="80" t="str">
        <f t="shared" si="129"/>
        <v xml:space="preserve"> </v>
      </c>
      <c r="G636" s="82">
        <f t="shared" si="128"/>
        <v>0</v>
      </c>
      <c r="H636" s="80" t="str">
        <f t="shared" si="130"/>
        <v>W</v>
      </c>
      <c r="I636" s="80" t="str">
        <f t="shared" si="131"/>
        <v>N</v>
      </c>
      <c r="J636" s="80" t="s">
        <v>1373</v>
      </c>
    </row>
    <row r="637" spans="1:10" ht="12.75" hidden="1" thickBot="1" x14ac:dyDescent="0.25">
      <c r="A637" s="49">
        <f t="shared" si="127"/>
        <v>634</v>
      </c>
      <c r="B637" s="48"/>
      <c r="C637" s="64"/>
      <c r="D637" s="51" t="s">
        <v>1374</v>
      </c>
      <c r="E637" s="48" t="s">
        <v>1874</v>
      </c>
      <c r="F637" s="80" t="str">
        <f t="shared" si="129"/>
        <v xml:space="preserve"> </v>
      </c>
      <c r="G637" s="82">
        <f t="shared" si="128"/>
        <v>0</v>
      </c>
      <c r="H637" s="80" t="str">
        <f t="shared" si="130"/>
        <v>W</v>
      </c>
      <c r="I637" s="80" t="str">
        <f t="shared" si="131"/>
        <v>N</v>
      </c>
      <c r="J637" s="80" t="s">
        <v>1373</v>
      </c>
    </row>
    <row r="638" spans="1:10" ht="12.75" hidden="1" thickBot="1" x14ac:dyDescent="0.25">
      <c r="A638" s="49">
        <f t="shared" si="127"/>
        <v>635</v>
      </c>
      <c r="B638" s="48"/>
      <c r="C638" s="64"/>
      <c r="D638" s="51" t="s">
        <v>1374</v>
      </c>
      <c r="E638" s="48" t="s">
        <v>1875</v>
      </c>
      <c r="F638" s="80" t="str">
        <f t="shared" si="129"/>
        <v xml:space="preserve"> </v>
      </c>
      <c r="G638" s="82">
        <f t="shared" si="128"/>
        <v>0</v>
      </c>
      <c r="H638" s="80" t="str">
        <f t="shared" si="130"/>
        <v>W</v>
      </c>
      <c r="I638" s="80" t="str">
        <f t="shared" si="131"/>
        <v>N</v>
      </c>
      <c r="J638" s="80"/>
    </row>
    <row r="639" spans="1:10" ht="12.75" hidden="1" thickBot="1" x14ac:dyDescent="0.25">
      <c r="A639" s="49">
        <f t="shared" si="127"/>
        <v>636</v>
      </c>
      <c r="B639" s="48"/>
      <c r="C639" s="65"/>
      <c r="D639" s="51" t="s">
        <v>1374</v>
      </c>
      <c r="E639" s="48" t="s">
        <v>1818</v>
      </c>
      <c r="F639" s="80" t="str">
        <f t="shared" si="129"/>
        <v xml:space="preserve"> </v>
      </c>
      <c r="G639" s="82">
        <f t="shared" si="128"/>
        <v>0</v>
      </c>
      <c r="H639" s="80" t="str">
        <f t="shared" si="130"/>
        <v>W</v>
      </c>
      <c r="I639" s="80" t="str">
        <f t="shared" si="131"/>
        <v>N</v>
      </c>
      <c r="J639" s="80"/>
    </row>
    <row r="640" spans="1:10" ht="12.75" hidden="1" thickBot="1" x14ac:dyDescent="0.25">
      <c r="A640" s="49">
        <f t="shared" si="127"/>
        <v>637</v>
      </c>
      <c r="B640" s="48"/>
      <c r="C640" s="51"/>
      <c r="D640" s="51"/>
      <c r="E640" s="48"/>
      <c r="F640" s="80" t="str">
        <f t="shared" si="129"/>
        <v xml:space="preserve"> </v>
      </c>
      <c r="G640" s="82">
        <f t="shared" si="128"/>
        <v>0</v>
      </c>
      <c r="H640" s="80" t="str">
        <f t="shared" si="130"/>
        <v>W</v>
      </c>
      <c r="I640" s="80" t="str">
        <f t="shared" si="131"/>
        <v>N</v>
      </c>
      <c r="J640" s="80"/>
    </row>
    <row r="641" spans="1:10" ht="13.5" hidden="1" thickTop="1" thickBot="1" x14ac:dyDescent="0.25">
      <c r="A641" s="49">
        <f t="shared" si="127"/>
        <v>638</v>
      </c>
      <c r="B641" s="48" t="s">
        <v>1210</v>
      </c>
      <c r="C641" s="63">
        <v>3</v>
      </c>
      <c r="E641" s="44" t="s">
        <v>1876</v>
      </c>
      <c r="F641" s="80">
        <f>SUMIF(OpnameTabel[PPO1], B641,OpnameTabel[OpInventarislijst])+SUMIF(OpnameTabel[PPO2], B641,OpnameTabel[OpInventarislijst])+SUMIF(OpnameTabel[PPO3], B641,OpnameTabel[OpInventarislijst])+SUMIF(OpnameTabel[PPO4], B641,OpnameTabel[OpInventarislijst])</f>
        <v>0</v>
      </c>
      <c r="G641" s="81">
        <f t="shared" ref="G641:G647" si="132">$F$641</f>
        <v>0</v>
      </c>
      <c r="H641" s="80" t="s">
        <v>1409</v>
      </c>
      <c r="I641" s="80" t="s">
        <v>1372</v>
      </c>
      <c r="J641" s="80" t="s">
        <v>1373</v>
      </c>
    </row>
    <row r="642" spans="1:10" ht="12.75" hidden="1" thickBot="1" x14ac:dyDescent="0.25">
      <c r="A642" s="49">
        <f t="shared" si="127"/>
        <v>639</v>
      </c>
      <c r="B642" s="48"/>
      <c r="C642" s="64"/>
      <c r="D642" s="51" t="s">
        <v>1374</v>
      </c>
      <c r="E642" s="48" t="s">
        <v>1877</v>
      </c>
      <c r="F642" s="80" t="str">
        <f t="shared" ref="F642:F647" si="133">IF($B642=""," ",$H$641)</f>
        <v xml:space="preserve"> </v>
      </c>
      <c r="G642" s="82">
        <f t="shared" si="132"/>
        <v>0</v>
      </c>
      <c r="H642" s="80" t="str">
        <f t="shared" ref="H642:H647" si="134">$H$641</f>
        <v>W</v>
      </c>
      <c r="I642" s="80" t="str">
        <f t="shared" ref="I642:I647" si="135">$I$641</f>
        <v>N</v>
      </c>
      <c r="J642" s="80"/>
    </row>
    <row r="643" spans="1:10" ht="12.75" hidden="1" thickBot="1" x14ac:dyDescent="0.25">
      <c r="A643" s="49">
        <f t="shared" si="127"/>
        <v>640</v>
      </c>
      <c r="B643" s="48"/>
      <c r="C643" s="64"/>
      <c r="D643" s="51" t="s">
        <v>1374</v>
      </c>
      <c r="E643" s="48" t="s">
        <v>1878</v>
      </c>
      <c r="F643" s="80" t="str">
        <f t="shared" si="133"/>
        <v xml:space="preserve"> </v>
      </c>
      <c r="G643" s="82">
        <f t="shared" si="132"/>
        <v>0</v>
      </c>
      <c r="H643" s="80" t="str">
        <f t="shared" si="134"/>
        <v>W</v>
      </c>
      <c r="I643" s="80" t="str">
        <f t="shared" si="135"/>
        <v>N</v>
      </c>
      <c r="J643" s="80" t="s">
        <v>1373</v>
      </c>
    </row>
    <row r="644" spans="1:10" ht="12.75" hidden="1" thickBot="1" x14ac:dyDescent="0.25">
      <c r="A644" s="49">
        <f t="shared" si="127"/>
        <v>641</v>
      </c>
      <c r="B644" s="48"/>
      <c r="C644" s="64"/>
      <c r="D644" s="51" t="s">
        <v>1374</v>
      </c>
      <c r="E644" s="48" t="s">
        <v>1879</v>
      </c>
      <c r="F644" s="80" t="str">
        <f t="shared" si="133"/>
        <v xml:space="preserve"> </v>
      </c>
      <c r="G644" s="82">
        <f t="shared" si="132"/>
        <v>0</v>
      </c>
      <c r="H644" s="80" t="str">
        <f t="shared" si="134"/>
        <v>W</v>
      </c>
      <c r="I644" s="80" t="str">
        <f t="shared" si="135"/>
        <v>N</v>
      </c>
      <c r="J644" s="80" t="s">
        <v>1373</v>
      </c>
    </row>
    <row r="645" spans="1:10" ht="12.75" hidden="1" thickBot="1" x14ac:dyDescent="0.25">
      <c r="A645" s="49">
        <f t="shared" si="127"/>
        <v>642</v>
      </c>
      <c r="B645" s="48"/>
      <c r="C645" s="64"/>
      <c r="D645" s="51" t="s">
        <v>1374</v>
      </c>
      <c r="E645" s="48" t="s">
        <v>1880</v>
      </c>
      <c r="F645" s="80" t="str">
        <f t="shared" si="133"/>
        <v xml:space="preserve"> </v>
      </c>
      <c r="G645" s="82">
        <f t="shared" si="132"/>
        <v>0</v>
      </c>
      <c r="H645" s="80" t="str">
        <f t="shared" si="134"/>
        <v>W</v>
      </c>
      <c r="I645" s="80" t="str">
        <f t="shared" si="135"/>
        <v>N</v>
      </c>
      <c r="J645" s="80" t="s">
        <v>1373</v>
      </c>
    </row>
    <row r="646" spans="1:10" ht="12.75" hidden="1" thickBot="1" x14ac:dyDescent="0.25">
      <c r="A646" s="49">
        <f t="shared" si="127"/>
        <v>643</v>
      </c>
      <c r="B646" s="48"/>
      <c r="C646" s="65"/>
      <c r="D646" s="51" t="s">
        <v>1374</v>
      </c>
      <c r="E646" s="48" t="s">
        <v>1881</v>
      </c>
      <c r="F646" s="80" t="str">
        <f t="shared" si="133"/>
        <v xml:space="preserve"> </v>
      </c>
      <c r="G646" s="82">
        <f t="shared" si="132"/>
        <v>0</v>
      </c>
      <c r="H646" s="80" t="str">
        <f t="shared" si="134"/>
        <v>W</v>
      </c>
      <c r="I646" s="80" t="str">
        <f t="shared" si="135"/>
        <v>N</v>
      </c>
      <c r="J646" s="80"/>
    </row>
    <row r="647" spans="1:10" ht="12.75" hidden="1" thickBot="1" x14ac:dyDescent="0.25">
      <c r="A647" s="49">
        <f t="shared" si="127"/>
        <v>644</v>
      </c>
      <c r="B647" s="48"/>
      <c r="C647" s="51"/>
      <c r="D647" s="51"/>
      <c r="E647" s="48"/>
      <c r="F647" s="80" t="str">
        <f t="shared" si="133"/>
        <v xml:space="preserve"> </v>
      </c>
      <c r="G647" s="82">
        <f t="shared" si="132"/>
        <v>0</v>
      </c>
      <c r="H647" s="80" t="str">
        <f t="shared" si="134"/>
        <v>W</v>
      </c>
      <c r="I647" s="80" t="str">
        <f t="shared" si="135"/>
        <v>N</v>
      </c>
      <c r="J647" s="80"/>
    </row>
    <row r="648" spans="1:10" ht="13.5" hidden="1" thickTop="1" thickBot="1" x14ac:dyDescent="0.25">
      <c r="A648" s="49">
        <f t="shared" si="127"/>
        <v>645</v>
      </c>
      <c r="B648" s="48" t="s">
        <v>1211</v>
      </c>
      <c r="C648" s="63">
        <v>3</v>
      </c>
      <c r="D648" s="51"/>
      <c r="E648" s="45" t="s">
        <v>1882</v>
      </c>
      <c r="F648" s="80">
        <f>SUMIF(OpnameTabel[PPO1], B648,OpnameTabel[OpInventarislijst])+SUMIF(OpnameTabel[PPO2], B648,OpnameTabel[OpInventarislijst])+SUMIF(OpnameTabel[PPO3], B648,OpnameTabel[OpInventarislijst])+SUMIF(OpnameTabel[PPO4], B648,OpnameTabel[OpInventarislijst])</f>
        <v>0</v>
      </c>
      <c r="G648" s="81">
        <f t="shared" ref="G648:G679" si="136">$F$648</f>
        <v>0</v>
      </c>
      <c r="H648" s="80" t="s">
        <v>1409</v>
      </c>
      <c r="I648" s="80" t="s">
        <v>1373</v>
      </c>
      <c r="J648" s="80"/>
    </row>
    <row r="649" spans="1:10" ht="12.75" hidden="1" thickBot="1" x14ac:dyDescent="0.25">
      <c r="A649" s="49">
        <f t="shared" si="127"/>
        <v>646</v>
      </c>
      <c r="B649" s="48"/>
      <c r="C649" s="64"/>
      <c r="D649" s="51" t="s">
        <v>1374</v>
      </c>
      <c r="E649" s="48" t="s">
        <v>1877</v>
      </c>
      <c r="F649" s="80" t="str">
        <f t="shared" ref="F649:F663" si="137">IF($B649=""," ",$H$648)</f>
        <v xml:space="preserve"> </v>
      </c>
      <c r="G649" s="82">
        <f t="shared" si="136"/>
        <v>0</v>
      </c>
      <c r="H649" s="80" t="str">
        <f t="shared" ref="H649:H663" si="138">$H$648</f>
        <v>W</v>
      </c>
      <c r="I649" s="80" t="str">
        <f t="shared" ref="I649:I663" si="139">$I$648</f>
        <v>J</v>
      </c>
      <c r="J649" s="80" t="s">
        <v>1373</v>
      </c>
    </row>
    <row r="650" spans="1:10" ht="12.75" hidden="1" thickBot="1" x14ac:dyDescent="0.25">
      <c r="A650" s="49">
        <f t="shared" si="127"/>
        <v>647</v>
      </c>
      <c r="B650" s="48"/>
      <c r="C650" s="64"/>
      <c r="D650" s="51" t="s">
        <v>1374</v>
      </c>
      <c r="E650" s="48" t="s">
        <v>1883</v>
      </c>
      <c r="F650" s="80" t="str">
        <f t="shared" si="137"/>
        <v xml:space="preserve"> </v>
      </c>
      <c r="G650" s="82">
        <f t="shared" si="136"/>
        <v>0</v>
      </c>
      <c r="H650" s="80" t="str">
        <f t="shared" si="138"/>
        <v>W</v>
      </c>
      <c r="I650" s="80" t="str">
        <f t="shared" si="139"/>
        <v>J</v>
      </c>
      <c r="J650" s="80" t="s">
        <v>1373</v>
      </c>
    </row>
    <row r="651" spans="1:10" ht="12.75" hidden="1" thickBot="1" x14ac:dyDescent="0.25">
      <c r="A651" s="49">
        <f t="shared" si="127"/>
        <v>648</v>
      </c>
      <c r="B651" s="48"/>
      <c r="C651" s="64"/>
      <c r="D651" s="51" t="s">
        <v>1374</v>
      </c>
      <c r="E651" s="48" t="s">
        <v>1884</v>
      </c>
      <c r="F651" s="80" t="str">
        <f t="shared" si="137"/>
        <v xml:space="preserve"> </v>
      </c>
      <c r="G651" s="82">
        <f t="shared" si="136"/>
        <v>0</v>
      </c>
      <c r="H651" s="80" t="str">
        <f t="shared" si="138"/>
        <v>W</v>
      </c>
      <c r="I651" s="80" t="str">
        <f t="shared" si="139"/>
        <v>J</v>
      </c>
      <c r="J651" s="80" t="s">
        <v>1373</v>
      </c>
    </row>
    <row r="652" spans="1:10" ht="12.75" hidden="1" thickBot="1" x14ac:dyDescent="0.25">
      <c r="A652" s="49">
        <f t="shared" si="127"/>
        <v>649</v>
      </c>
      <c r="B652" s="48"/>
      <c r="C652" s="64"/>
      <c r="D652" s="51" t="s">
        <v>1374</v>
      </c>
      <c r="E652" s="48" t="s">
        <v>1885</v>
      </c>
      <c r="F652" s="80" t="str">
        <f t="shared" si="137"/>
        <v xml:space="preserve"> </v>
      </c>
      <c r="G652" s="82">
        <f t="shared" si="136"/>
        <v>0</v>
      </c>
      <c r="H652" s="80" t="str">
        <f t="shared" si="138"/>
        <v>W</v>
      </c>
      <c r="I652" s="80" t="str">
        <f t="shared" si="139"/>
        <v>J</v>
      </c>
      <c r="J652" s="80" t="s">
        <v>1373</v>
      </c>
    </row>
    <row r="653" spans="1:10" ht="12.75" hidden="1" thickBot="1" x14ac:dyDescent="0.25">
      <c r="A653" s="49">
        <f t="shared" si="127"/>
        <v>650</v>
      </c>
      <c r="B653" s="48"/>
      <c r="C653" s="64"/>
      <c r="D653" s="51" t="s">
        <v>1374</v>
      </c>
      <c r="E653" s="48" t="s">
        <v>1886</v>
      </c>
      <c r="F653" s="80" t="str">
        <f t="shared" si="137"/>
        <v xml:space="preserve"> </v>
      </c>
      <c r="G653" s="82">
        <f t="shared" si="136"/>
        <v>0</v>
      </c>
      <c r="H653" s="80" t="str">
        <f t="shared" si="138"/>
        <v>W</v>
      </c>
      <c r="I653" s="80" t="str">
        <f t="shared" si="139"/>
        <v>J</v>
      </c>
      <c r="J653" s="80" t="s">
        <v>1373</v>
      </c>
    </row>
    <row r="654" spans="1:10" ht="12.75" hidden="1" thickBot="1" x14ac:dyDescent="0.25">
      <c r="A654" s="49">
        <f t="shared" si="127"/>
        <v>651</v>
      </c>
      <c r="B654" s="48"/>
      <c r="C654" s="64"/>
      <c r="D654" s="51" t="s">
        <v>1374</v>
      </c>
      <c r="E654" s="48" t="s">
        <v>1887</v>
      </c>
      <c r="F654" s="80" t="str">
        <f t="shared" si="137"/>
        <v xml:space="preserve"> </v>
      </c>
      <c r="G654" s="82">
        <f t="shared" si="136"/>
        <v>0</v>
      </c>
      <c r="H654" s="80" t="str">
        <f t="shared" si="138"/>
        <v>W</v>
      </c>
      <c r="I654" s="80" t="str">
        <f t="shared" si="139"/>
        <v>J</v>
      </c>
      <c r="J654" s="80" t="s">
        <v>1373</v>
      </c>
    </row>
    <row r="655" spans="1:10" ht="12.75" hidden="1" thickBot="1" x14ac:dyDescent="0.25">
      <c r="A655" s="49">
        <f t="shared" si="127"/>
        <v>652</v>
      </c>
      <c r="B655" s="48"/>
      <c r="C655" s="64"/>
      <c r="D655" s="51" t="s">
        <v>1374</v>
      </c>
      <c r="E655" s="48" t="s">
        <v>1888</v>
      </c>
      <c r="F655" s="80" t="str">
        <f t="shared" si="137"/>
        <v xml:space="preserve"> </v>
      </c>
      <c r="G655" s="82">
        <f t="shared" si="136"/>
        <v>0</v>
      </c>
      <c r="H655" s="80" t="str">
        <f t="shared" si="138"/>
        <v>W</v>
      </c>
      <c r="I655" s="80" t="str">
        <f t="shared" si="139"/>
        <v>J</v>
      </c>
      <c r="J655" s="80" t="s">
        <v>1373</v>
      </c>
    </row>
    <row r="656" spans="1:10" ht="12.75" hidden="1" thickBot="1" x14ac:dyDescent="0.25">
      <c r="A656" s="49">
        <f t="shared" si="127"/>
        <v>653</v>
      </c>
      <c r="B656" s="48"/>
      <c r="C656" s="64"/>
      <c r="D656" s="51" t="s">
        <v>1374</v>
      </c>
      <c r="E656" s="48" t="s">
        <v>1889</v>
      </c>
      <c r="F656" s="80" t="str">
        <f t="shared" si="137"/>
        <v xml:space="preserve"> </v>
      </c>
      <c r="G656" s="82">
        <f t="shared" si="136"/>
        <v>0</v>
      </c>
      <c r="H656" s="80" t="str">
        <f t="shared" si="138"/>
        <v>W</v>
      </c>
      <c r="I656" s="80" t="str">
        <f t="shared" si="139"/>
        <v>J</v>
      </c>
      <c r="J656" s="80" t="s">
        <v>1373</v>
      </c>
    </row>
    <row r="657" spans="1:10" ht="23.25" hidden="1" thickBot="1" x14ac:dyDescent="0.25">
      <c r="A657" s="49">
        <f t="shared" si="127"/>
        <v>654</v>
      </c>
      <c r="B657" s="48"/>
      <c r="C657" s="64"/>
      <c r="D657" s="51" t="s">
        <v>1374</v>
      </c>
      <c r="E657" s="48" t="s">
        <v>1890</v>
      </c>
      <c r="F657" s="80" t="str">
        <f t="shared" si="137"/>
        <v xml:space="preserve"> </v>
      </c>
      <c r="G657" s="82">
        <f t="shared" si="136"/>
        <v>0</v>
      </c>
      <c r="H657" s="80" t="str">
        <f t="shared" si="138"/>
        <v>W</v>
      </c>
      <c r="I657" s="80" t="str">
        <f t="shared" si="139"/>
        <v>J</v>
      </c>
      <c r="J657" s="80" t="s">
        <v>1373</v>
      </c>
    </row>
    <row r="658" spans="1:10" ht="12.75" hidden="1" thickBot="1" x14ac:dyDescent="0.25">
      <c r="A658" s="49">
        <f t="shared" si="127"/>
        <v>655</v>
      </c>
      <c r="B658" s="48"/>
      <c r="C658" s="64"/>
      <c r="D658" s="51" t="s">
        <v>1374</v>
      </c>
      <c r="E658" s="48" t="s">
        <v>1891</v>
      </c>
      <c r="F658" s="80" t="str">
        <f t="shared" si="137"/>
        <v xml:space="preserve"> </v>
      </c>
      <c r="G658" s="82">
        <f t="shared" si="136"/>
        <v>0</v>
      </c>
      <c r="H658" s="80" t="str">
        <f t="shared" si="138"/>
        <v>W</v>
      </c>
      <c r="I658" s="80" t="str">
        <f t="shared" si="139"/>
        <v>J</v>
      </c>
      <c r="J658" s="80" t="s">
        <v>1373</v>
      </c>
    </row>
    <row r="659" spans="1:10" ht="12.75" hidden="1" thickBot="1" x14ac:dyDescent="0.25">
      <c r="A659" s="49">
        <f t="shared" si="127"/>
        <v>656</v>
      </c>
      <c r="B659" s="48"/>
      <c r="C659" s="64"/>
      <c r="D659" s="51" t="s">
        <v>1374</v>
      </c>
      <c r="E659" s="48" t="s">
        <v>1892</v>
      </c>
      <c r="F659" s="80" t="str">
        <f t="shared" si="137"/>
        <v xml:space="preserve"> </v>
      </c>
      <c r="G659" s="82">
        <f t="shared" si="136"/>
        <v>0</v>
      </c>
      <c r="H659" s="80" t="str">
        <f t="shared" si="138"/>
        <v>W</v>
      </c>
      <c r="I659" s="80" t="str">
        <f t="shared" si="139"/>
        <v>J</v>
      </c>
      <c r="J659" s="80" t="s">
        <v>1373</v>
      </c>
    </row>
    <row r="660" spans="1:10" ht="12.75" hidden="1" thickBot="1" x14ac:dyDescent="0.25">
      <c r="A660" s="49">
        <f t="shared" si="127"/>
        <v>657</v>
      </c>
      <c r="B660" s="48"/>
      <c r="C660" s="64"/>
      <c r="D660" s="51" t="s">
        <v>1374</v>
      </c>
      <c r="E660" s="48" t="s">
        <v>1893</v>
      </c>
      <c r="F660" s="80" t="str">
        <f t="shared" si="137"/>
        <v xml:space="preserve"> </v>
      </c>
      <c r="G660" s="82">
        <f t="shared" si="136"/>
        <v>0</v>
      </c>
      <c r="H660" s="80" t="str">
        <f t="shared" si="138"/>
        <v>W</v>
      </c>
      <c r="I660" s="80" t="str">
        <f t="shared" si="139"/>
        <v>J</v>
      </c>
      <c r="J660" s="80" t="s">
        <v>1373</v>
      </c>
    </row>
    <row r="661" spans="1:10" ht="12.75" hidden="1" thickBot="1" x14ac:dyDescent="0.25">
      <c r="A661" s="49">
        <f t="shared" si="127"/>
        <v>658</v>
      </c>
      <c r="B661" s="48"/>
      <c r="C661" s="64"/>
      <c r="D661" s="51" t="s">
        <v>1374</v>
      </c>
      <c r="E661" s="48" t="s">
        <v>1894</v>
      </c>
      <c r="F661" s="80" t="str">
        <f t="shared" si="137"/>
        <v xml:space="preserve"> </v>
      </c>
      <c r="G661" s="82">
        <f t="shared" si="136"/>
        <v>0</v>
      </c>
      <c r="H661" s="80" t="str">
        <f t="shared" si="138"/>
        <v>W</v>
      </c>
      <c r="I661" s="80" t="str">
        <f t="shared" si="139"/>
        <v>J</v>
      </c>
      <c r="J661" s="80" t="s">
        <v>1373</v>
      </c>
    </row>
    <row r="662" spans="1:10" ht="12.75" hidden="1" thickBot="1" x14ac:dyDescent="0.25">
      <c r="A662" s="49">
        <f t="shared" si="127"/>
        <v>659</v>
      </c>
      <c r="B662" s="48"/>
      <c r="C662" s="65"/>
      <c r="D662" s="51" t="s">
        <v>1374</v>
      </c>
      <c r="E662" s="48" t="s">
        <v>1895</v>
      </c>
      <c r="F662" s="80" t="str">
        <f t="shared" si="137"/>
        <v xml:space="preserve"> </v>
      </c>
      <c r="G662" s="82">
        <f t="shared" si="136"/>
        <v>0</v>
      </c>
      <c r="H662" s="80" t="str">
        <f t="shared" si="138"/>
        <v>W</v>
      </c>
      <c r="I662" s="80" t="str">
        <f t="shared" si="139"/>
        <v>J</v>
      </c>
      <c r="J662" s="80"/>
    </row>
    <row r="663" spans="1:10" ht="12.75" hidden="1" thickBot="1" x14ac:dyDescent="0.25">
      <c r="A663" s="49">
        <f t="shared" si="127"/>
        <v>660</v>
      </c>
      <c r="B663" s="48"/>
      <c r="C663" s="51"/>
      <c r="D663" s="51"/>
      <c r="E663" s="48"/>
      <c r="F663" s="80" t="str">
        <f t="shared" si="137"/>
        <v xml:space="preserve"> </v>
      </c>
      <c r="G663" s="82">
        <f t="shared" si="136"/>
        <v>0</v>
      </c>
      <c r="H663" s="80" t="str">
        <f t="shared" si="138"/>
        <v>W</v>
      </c>
      <c r="I663" s="80" t="str">
        <f t="shared" si="139"/>
        <v>J</v>
      </c>
      <c r="J663" s="80"/>
    </row>
    <row r="664" spans="1:10" ht="13.5" hidden="1" thickTop="1" thickBot="1" x14ac:dyDescent="0.25">
      <c r="A664" s="49">
        <f t="shared" si="127"/>
        <v>661</v>
      </c>
      <c r="B664" s="48" t="s">
        <v>1212</v>
      </c>
      <c r="C664" s="63">
        <v>1</v>
      </c>
      <c r="D664" s="51"/>
      <c r="E664" s="45" t="s">
        <v>1896</v>
      </c>
      <c r="F664" s="80">
        <f>SUMIF(OpnameTabel[PPO1], B664,OpnameTabel[OpInventarislijst])+SUMIF(OpnameTabel[PPO2], B664,OpnameTabel[OpInventarislijst])+SUMIF(OpnameTabel[PPO3], B664,OpnameTabel[OpInventarislijst])+SUMIF(OpnameTabel[PPO4], B664,OpnameTabel[OpInventarislijst])</f>
        <v>0</v>
      </c>
      <c r="G664" s="81">
        <f t="shared" si="136"/>
        <v>0</v>
      </c>
      <c r="H664" s="80" t="s">
        <v>1409</v>
      </c>
      <c r="I664" s="80" t="s">
        <v>1373</v>
      </c>
      <c r="J664" s="80"/>
    </row>
    <row r="665" spans="1:10" ht="12.75" hidden="1" thickBot="1" x14ac:dyDescent="0.25">
      <c r="A665" s="49">
        <f t="shared" si="127"/>
        <v>662</v>
      </c>
      <c r="B665" s="48"/>
      <c r="C665" s="64"/>
      <c r="D665" s="51" t="s">
        <v>1374</v>
      </c>
      <c r="E665" s="48" t="s">
        <v>1877</v>
      </c>
      <c r="F665" s="80" t="str">
        <f t="shared" ref="F665:F679" si="140">IF($B665=""," ",$H$664)</f>
        <v xml:space="preserve"> </v>
      </c>
      <c r="G665" s="82">
        <f t="shared" si="136"/>
        <v>0</v>
      </c>
      <c r="H665" s="80" t="str">
        <f t="shared" ref="H665:H679" si="141">$H$664</f>
        <v>W</v>
      </c>
      <c r="I665" s="80" t="str">
        <f t="shared" ref="I665:I679" si="142">$I$664</f>
        <v>J</v>
      </c>
      <c r="J665" s="80" t="s">
        <v>1373</v>
      </c>
    </row>
    <row r="666" spans="1:10" ht="12.75" hidden="1" thickBot="1" x14ac:dyDescent="0.25">
      <c r="A666" s="49">
        <f t="shared" si="127"/>
        <v>663</v>
      </c>
      <c r="B666" s="48"/>
      <c r="C666" s="64"/>
      <c r="D666" s="51" t="s">
        <v>1374</v>
      </c>
      <c r="E666" s="48" t="s">
        <v>1883</v>
      </c>
      <c r="F666" s="80" t="str">
        <f t="shared" si="140"/>
        <v xml:space="preserve"> </v>
      </c>
      <c r="G666" s="82">
        <f t="shared" si="136"/>
        <v>0</v>
      </c>
      <c r="H666" s="80" t="str">
        <f t="shared" si="141"/>
        <v>W</v>
      </c>
      <c r="I666" s="80" t="str">
        <f t="shared" si="142"/>
        <v>J</v>
      </c>
      <c r="J666" s="80" t="s">
        <v>1373</v>
      </c>
    </row>
    <row r="667" spans="1:10" ht="12.75" hidden="1" thickBot="1" x14ac:dyDescent="0.25">
      <c r="A667" s="49">
        <f t="shared" si="127"/>
        <v>664</v>
      </c>
      <c r="B667" s="48"/>
      <c r="C667" s="64"/>
      <c r="D667" s="51" t="s">
        <v>1374</v>
      </c>
      <c r="E667" s="48" t="s">
        <v>1884</v>
      </c>
      <c r="F667" s="80" t="str">
        <f t="shared" si="140"/>
        <v xml:space="preserve"> </v>
      </c>
      <c r="G667" s="82">
        <f t="shared" si="136"/>
        <v>0</v>
      </c>
      <c r="H667" s="80" t="str">
        <f t="shared" si="141"/>
        <v>W</v>
      </c>
      <c r="I667" s="80" t="str">
        <f t="shared" si="142"/>
        <v>J</v>
      </c>
      <c r="J667" s="80" t="s">
        <v>1373</v>
      </c>
    </row>
    <row r="668" spans="1:10" ht="12.75" hidden="1" thickBot="1" x14ac:dyDescent="0.25">
      <c r="A668" s="49">
        <f t="shared" si="127"/>
        <v>665</v>
      </c>
      <c r="B668" s="48"/>
      <c r="C668" s="64"/>
      <c r="D668" s="51" t="s">
        <v>1374</v>
      </c>
      <c r="E668" s="48" t="s">
        <v>1885</v>
      </c>
      <c r="F668" s="80" t="str">
        <f t="shared" si="140"/>
        <v xml:space="preserve"> </v>
      </c>
      <c r="G668" s="82">
        <f t="shared" si="136"/>
        <v>0</v>
      </c>
      <c r="H668" s="80" t="str">
        <f t="shared" si="141"/>
        <v>W</v>
      </c>
      <c r="I668" s="80" t="str">
        <f t="shared" si="142"/>
        <v>J</v>
      </c>
      <c r="J668" s="80" t="s">
        <v>1373</v>
      </c>
    </row>
    <row r="669" spans="1:10" ht="12.75" hidden="1" thickBot="1" x14ac:dyDescent="0.25">
      <c r="A669" s="49">
        <f t="shared" si="127"/>
        <v>666</v>
      </c>
      <c r="B669" s="48"/>
      <c r="C669" s="64"/>
      <c r="D669" s="51" t="s">
        <v>1374</v>
      </c>
      <c r="E669" s="48" t="s">
        <v>1886</v>
      </c>
      <c r="F669" s="80" t="str">
        <f t="shared" si="140"/>
        <v xml:space="preserve"> </v>
      </c>
      <c r="G669" s="82">
        <f t="shared" si="136"/>
        <v>0</v>
      </c>
      <c r="H669" s="80" t="str">
        <f t="shared" si="141"/>
        <v>W</v>
      </c>
      <c r="I669" s="80" t="str">
        <f t="shared" si="142"/>
        <v>J</v>
      </c>
      <c r="J669" s="80" t="s">
        <v>1373</v>
      </c>
    </row>
    <row r="670" spans="1:10" ht="12.75" hidden="1" thickBot="1" x14ac:dyDescent="0.25">
      <c r="A670" s="49">
        <f t="shared" si="127"/>
        <v>667</v>
      </c>
      <c r="B670" s="48"/>
      <c r="C670" s="64"/>
      <c r="D670" s="51" t="s">
        <v>1374</v>
      </c>
      <c r="E670" s="48" t="s">
        <v>1887</v>
      </c>
      <c r="F670" s="80" t="str">
        <f t="shared" si="140"/>
        <v xml:space="preserve"> </v>
      </c>
      <c r="G670" s="82">
        <f t="shared" si="136"/>
        <v>0</v>
      </c>
      <c r="H670" s="80" t="str">
        <f t="shared" si="141"/>
        <v>W</v>
      </c>
      <c r="I670" s="80" t="str">
        <f t="shared" si="142"/>
        <v>J</v>
      </c>
      <c r="J670" s="80" t="s">
        <v>1373</v>
      </c>
    </row>
    <row r="671" spans="1:10" ht="12.75" hidden="1" thickBot="1" x14ac:dyDescent="0.25">
      <c r="A671" s="49">
        <f t="shared" si="127"/>
        <v>668</v>
      </c>
      <c r="B671" s="48"/>
      <c r="C671" s="64"/>
      <c r="D671" s="51" t="s">
        <v>1374</v>
      </c>
      <c r="E671" s="48" t="s">
        <v>1888</v>
      </c>
      <c r="F671" s="80" t="str">
        <f t="shared" si="140"/>
        <v xml:space="preserve"> </v>
      </c>
      <c r="G671" s="82">
        <f t="shared" si="136"/>
        <v>0</v>
      </c>
      <c r="H671" s="80" t="str">
        <f t="shared" si="141"/>
        <v>W</v>
      </c>
      <c r="I671" s="80" t="str">
        <f t="shared" si="142"/>
        <v>J</v>
      </c>
      <c r="J671" s="80" t="s">
        <v>1373</v>
      </c>
    </row>
    <row r="672" spans="1:10" ht="12.75" hidden="1" thickBot="1" x14ac:dyDescent="0.25">
      <c r="A672" s="49">
        <f t="shared" ref="A672:A735" si="143">-3+ROW()</f>
        <v>669</v>
      </c>
      <c r="B672" s="48"/>
      <c r="C672" s="64"/>
      <c r="D672" s="51" t="s">
        <v>1374</v>
      </c>
      <c r="E672" s="48" t="s">
        <v>1889</v>
      </c>
      <c r="F672" s="80" t="str">
        <f t="shared" si="140"/>
        <v xml:space="preserve"> </v>
      </c>
      <c r="G672" s="82">
        <f t="shared" si="136"/>
        <v>0</v>
      </c>
      <c r="H672" s="80" t="str">
        <f t="shared" si="141"/>
        <v>W</v>
      </c>
      <c r="I672" s="80" t="str">
        <f t="shared" si="142"/>
        <v>J</v>
      </c>
      <c r="J672" s="80" t="s">
        <v>1373</v>
      </c>
    </row>
    <row r="673" spans="1:10" ht="23.25" hidden="1" thickBot="1" x14ac:dyDescent="0.25">
      <c r="A673" s="49">
        <f t="shared" si="143"/>
        <v>670</v>
      </c>
      <c r="B673" s="48"/>
      <c r="C673" s="64"/>
      <c r="D673" s="51" t="s">
        <v>1374</v>
      </c>
      <c r="E673" s="48" t="s">
        <v>1890</v>
      </c>
      <c r="F673" s="80" t="str">
        <f t="shared" si="140"/>
        <v xml:space="preserve"> </v>
      </c>
      <c r="G673" s="82">
        <f t="shared" si="136"/>
        <v>0</v>
      </c>
      <c r="H673" s="80" t="str">
        <f t="shared" si="141"/>
        <v>W</v>
      </c>
      <c r="I673" s="80" t="str">
        <f t="shared" si="142"/>
        <v>J</v>
      </c>
      <c r="J673" s="80" t="s">
        <v>1373</v>
      </c>
    </row>
    <row r="674" spans="1:10" ht="12.75" hidden="1" thickBot="1" x14ac:dyDescent="0.25">
      <c r="A674" s="49">
        <f t="shared" si="143"/>
        <v>671</v>
      </c>
      <c r="B674" s="48"/>
      <c r="C674" s="64"/>
      <c r="D674" s="51" t="s">
        <v>1374</v>
      </c>
      <c r="E674" s="48" t="s">
        <v>1891</v>
      </c>
      <c r="F674" s="80" t="str">
        <f t="shared" si="140"/>
        <v xml:space="preserve"> </v>
      </c>
      <c r="G674" s="82">
        <f t="shared" si="136"/>
        <v>0</v>
      </c>
      <c r="H674" s="80" t="str">
        <f t="shared" si="141"/>
        <v>W</v>
      </c>
      <c r="I674" s="80" t="str">
        <f t="shared" si="142"/>
        <v>J</v>
      </c>
      <c r="J674" s="80" t="s">
        <v>1373</v>
      </c>
    </row>
    <row r="675" spans="1:10" ht="12.75" hidden="1" thickBot="1" x14ac:dyDescent="0.25">
      <c r="A675" s="49">
        <f t="shared" si="143"/>
        <v>672</v>
      </c>
      <c r="B675" s="48"/>
      <c r="C675" s="64"/>
      <c r="D675" s="51" t="s">
        <v>1374</v>
      </c>
      <c r="E675" s="48" t="s">
        <v>1892</v>
      </c>
      <c r="F675" s="80" t="str">
        <f t="shared" si="140"/>
        <v xml:space="preserve"> </v>
      </c>
      <c r="G675" s="82">
        <f t="shared" si="136"/>
        <v>0</v>
      </c>
      <c r="H675" s="80" t="str">
        <f t="shared" si="141"/>
        <v>W</v>
      </c>
      <c r="I675" s="80" t="str">
        <f t="shared" si="142"/>
        <v>J</v>
      </c>
      <c r="J675" s="80" t="s">
        <v>1373</v>
      </c>
    </row>
    <row r="676" spans="1:10" ht="12.75" hidden="1" thickBot="1" x14ac:dyDescent="0.25">
      <c r="A676" s="49">
        <f t="shared" si="143"/>
        <v>673</v>
      </c>
      <c r="B676" s="48"/>
      <c r="C676" s="64"/>
      <c r="D676" s="51" t="s">
        <v>1374</v>
      </c>
      <c r="E676" s="48" t="s">
        <v>1893</v>
      </c>
      <c r="F676" s="80" t="str">
        <f t="shared" si="140"/>
        <v xml:space="preserve"> </v>
      </c>
      <c r="G676" s="82">
        <f t="shared" si="136"/>
        <v>0</v>
      </c>
      <c r="H676" s="80" t="str">
        <f t="shared" si="141"/>
        <v>W</v>
      </c>
      <c r="I676" s="80" t="str">
        <f t="shared" si="142"/>
        <v>J</v>
      </c>
      <c r="J676" s="80" t="s">
        <v>1373</v>
      </c>
    </row>
    <row r="677" spans="1:10" ht="12.75" hidden="1" thickBot="1" x14ac:dyDescent="0.25">
      <c r="A677" s="49">
        <f t="shared" si="143"/>
        <v>674</v>
      </c>
      <c r="B677" s="48"/>
      <c r="C677" s="64"/>
      <c r="D677" s="51" t="s">
        <v>1374</v>
      </c>
      <c r="E677" s="48" t="s">
        <v>1894</v>
      </c>
      <c r="F677" s="80" t="str">
        <f t="shared" si="140"/>
        <v xml:space="preserve"> </v>
      </c>
      <c r="G677" s="82">
        <f t="shared" si="136"/>
        <v>0</v>
      </c>
      <c r="H677" s="80" t="str">
        <f t="shared" si="141"/>
        <v>W</v>
      </c>
      <c r="I677" s="80" t="str">
        <f t="shared" si="142"/>
        <v>J</v>
      </c>
      <c r="J677" s="80" t="s">
        <v>1373</v>
      </c>
    </row>
    <row r="678" spans="1:10" ht="12.75" hidden="1" thickBot="1" x14ac:dyDescent="0.25">
      <c r="A678" s="49">
        <f t="shared" si="143"/>
        <v>675</v>
      </c>
      <c r="B678" s="48"/>
      <c r="C678" s="65"/>
      <c r="D678" s="51" t="s">
        <v>1374</v>
      </c>
      <c r="E678" s="48" t="s">
        <v>1895</v>
      </c>
      <c r="F678" s="80" t="str">
        <f t="shared" si="140"/>
        <v xml:space="preserve"> </v>
      </c>
      <c r="G678" s="82">
        <f t="shared" si="136"/>
        <v>0</v>
      </c>
      <c r="H678" s="80" t="str">
        <f t="shared" si="141"/>
        <v>W</v>
      </c>
      <c r="I678" s="80" t="str">
        <f t="shared" si="142"/>
        <v>J</v>
      </c>
      <c r="J678" s="80"/>
    </row>
    <row r="679" spans="1:10" ht="12.75" hidden="1" thickBot="1" x14ac:dyDescent="0.25">
      <c r="A679" s="49">
        <f t="shared" si="143"/>
        <v>676</v>
      </c>
      <c r="B679" s="48"/>
      <c r="C679" s="51"/>
      <c r="D679" s="51"/>
      <c r="E679" s="48"/>
      <c r="F679" s="80" t="str">
        <f t="shared" si="140"/>
        <v xml:space="preserve"> </v>
      </c>
      <c r="G679" s="82">
        <f t="shared" si="136"/>
        <v>0</v>
      </c>
      <c r="H679" s="80" t="str">
        <f t="shared" si="141"/>
        <v>W</v>
      </c>
      <c r="I679" s="80" t="str">
        <f t="shared" si="142"/>
        <v>J</v>
      </c>
      <c r="J679" s="80"/>
    </row>
    <row r="680" spans="1:10" ht="13.5" hidden="1" thickTop="1" thickBot="1" x14ac:dyDescent="0.25">
      <c r="A680" s="49">
        <f t="shared" si="143"/>
        <v>677</v>
      </c>
      <c r="B680" s="48" t="s">
        <v>1213</v>
      </c>
      <c r="C680" s="63">
        <v>3</v>
      </c>
      <c r="D680" s="52"/>
      <c r="E680" s="53" t="s">
        <v>1897</v>
      </c>
      <c r="F680" s="80">
        <f>SUMIF(OpnameTabel[PPO1], B680,OpnameTabel[OpInventarislijst])+SUMIF(OpnameTabel[PPO2], B680,OpnameTabel[OpInventarislijst])+SUMIF(OpnameTabel[PPO3], B680,OpnameTabel[OpInventarislijst])+SUMIF(OpnameTabel[PPO4], B680,OpnameTabel[OpInventarislijst])</f>
        <v>0</v>
      </c>
      <c r="G680" s="81">
        <f>$F$680</f>
        <v>0</v>
      </c>
      <c r="H680" s="80" t="s">
        <v>1409</v>
      </c>
      <c r="I680" s="80" t="s">
        <v>1372</v>
      </c>
      <c r="J680" s="80" t="s">
        <v>1373</v>
      </c>
    </row>
    <row r="681" spans="1:10" ht="12.75" hidden="1" thickBot="1" x14ac:dyDescent="0.25">
      <c r="A681" s="49">
        <f t="shared" si="143"/>
        <v>678</v>
      </c>
      <c r="B681" s="48"/>
      <c r="C681" s="64"/>
      <c r="D681" s="51" t="s">
        <v>1374</v>
      </c>
      <c r="E681" s="48" t="s">
        <v>1877</v>
      </c>
      <c r="F681" s="80" t="str">
        <f>IF($B681=""," ",$H$680)</f>
        <v xml:space="preserve"> </v>
      </c>
      <c r="G681" s="82">
        <f>$F$680</f>
        <v>0</v>
      </c>
      <c r="H681" s="80" t="str">
        <f>$H$680</f>
        <v>W</v>
      </c>
      <c r="I681" s="80" t="str">
        <f>$I$680</f>
        <v>N</v>
      </c>
      <c r="J681" s="80"/>
    </row>
    <row r="682" spans="1:10" ht="12.75" hidden="1" thickBot="1" x14ac:dyDescent="0.25">
      <c r="A682" s="49">
        <f t="shared" si="143"/>
        <v>679</v>
      </c>
      <c r="B682" s="48"/>
      <c r="C682" s="65"/>
      <c r="D682" s="51" t="s">
        <v>1374</v>
      </c>
      <c r="E682" s="48" t="s">
        <v>1878</v>
      </c>
      <c r="F682" s="80" t="str">
        <f>IF($B682=""," ",$H$680)</f>
        <v xml:space="preserve"> </v>
      </c>
      <c r="G682" s="82">
        <f>$F$680</f>
        <v>0</v>
      </c>
      <c r="H682" s="80" t="str">
        <f>$H$680</f>
        <v>W</v>
      </c>
      <c r="I682" s="80" t="str">
        <f>$I$680</f>
        <v>N</v>
      </c>
      <c r="J682" s="80"/>
    </row>
    <row r="683" spans="1:10" ht="12.75" hidden="1" thickBot="1" x14ac:dyDescent="0.25">
      <c r="A683" s="49">
        <f t="shared" si="143"/>
        <v>680</v>
      </c>
      <c r="B683" s="48"/>
      <c r="C683" s="51"/>
      <c r="D683" s="51"/>
      <c r="E683" s="48"/>
      <c r="F683" s="80" t="str">
        <f>IF($B683=""," ",$H$680)</f>
        <v xml:space="preserve"> </v>
      </c>
      <c r="G683" s="82">
        <f>$F$680</f>
        <v>0</v>
      </c>
      <c r="H683" s="80" t="str">
        <f>$H$680</f>
        <v>W</v>
      </c>
      <c r="I683" s="80" t="str">
        <f>$I$680</f>
        <v>N</v>
      </c>
      <c r="J683" s="80"/>
    </row>
    <row r="684" spans="1:10" ht="13.5" hidden="1" thickTop="1" thickBot="1" x14ac:dyDescent="0.25">
      <c r="A684" s="49">
        <f t="shared" si="143"/>
        <v>681</v>
      </c>
      <c r="B684" s="48" t="s">
        <v>1214</v>
      </c>
      <c r="C684" s="63">
        <v>3</v>
      </c>
      <c r="D684" s="52"/>
      <c r="E684" s="53" t="s">
        <v>1898</v>
      </c>
      <c r="F684" s="80">
        <f>SUMIF(OpnameTabel[PPO1], B684,OpnameTabel[OpInventarislijst])+SUMIF(OpnameTabel[PPO2], B684,OpnameTabel[OpInventarislijst])+SUMIF(OpnameTabel[PPO3], B684,OpnameTabel[OpInventarislijst])+SUMIF(OpnameTabel[PPO4], B684,OpnameTabel[OpInventarislijst])</f>
        <v>0</v>
      </c>
      <c r="G684" s="81">
        <f>$F$684</f>
        <v>0</v>
      </c>
      <c r="H684" s="80" t="s">
        <v>1409</v>
      </c>
      <c r="I684" s="80" t="s">
        <v>1372</v>
      </c>
      <c r="J684" s="80"/>
    </row>
    <row r="685" spans="1:10" ht="12.75" hidden="1" thickBot="1" x14ac:dyDescent="0.25">
      <c r="A685" s="49">
        <f t="shared" si="143"/>
        <v>682</v>
      </c>
      <c r="B685" s="48"/>
      <c r="C685" s="64"/>
      <c r="D685" s="51" t="s">
        <v>1374</v>
      </c>
      <c r="E685" s="48" t="s">
        <v>1899</v>
      </c>
      <c r="F685" s="80" t="str">
        <f>IF($B685=""," ",$H$684)</f>
        <v xml:space="preserve"> </v>
      </c>
      <c r="G685" s="82">
        <f>$F$684</f>
        <v>0</v>
      </c>
      <c r="H685" s="80" t="str">
        <f>$H$684</f>
        <v>W</v>
      </c>
      <c r="I685" s="80" t="str">
        <f>$I$684</f>
        <v>N</v>
      </c>
      <c r="J685" s="80" t="s">
        <v>1373</v>
      </c>
    </row>
    <row r="686" spans="1:10" ht="12.75" hidden="1" thickBot="1" x14ac:dyDescent="0.25">
      <c r="A686" s="49">
        <f t="shared" si="143"/>
        <v>683</v>
      </c>
      <c r="B686" s="48"/>
      <c r="C686" s="64"/>
      <c r="D686" s="51" t="s">
        <v>1374</v>
      </c>
      <c r="E686" s="48" t="s">
        <v>1877</v>
      </c>
      <c r="F686" s="80" t="str">
        <f>IF($B686=""," ",$H$684)</f>
        <v xml:space="preserve"> </v>
      </c>
      <c r="G686" s="82">
        <f>$F$684</f>
        <v>0</v>
      </c>
      <c r="H686" s="80" t="str">
        <f>$H$684</f>
        <v>W</v>
      </c>
      <c r="I686" s="80" t="str">
        <f>$I$684</f>
        <v>N</v>
      </c>
      <c r="J686" s="80"/>
    </row>
    <row r="687" spans="1:10" ht="12.75" hidden="1" thickBot="1" x14ac:dyDescent="0.25">
      <c r="A687" s="49">
        <f t="shared" si="143"/>
        <v>684</v>
      </c>
      <c r="B687" s="48"/>
      <c r="C687" s="65"/>
      <c r="D687" s="51" t="s">
        <v>1374</v>
      </c>
      <c r="E687" s="48" t="s">
        <v>1878</v>
      </c>
      <c r="F687" s="80" t="str">
        <f>IF($B687=""," ",$H$684)</f>
        <v xml:space="preserve"> </v>
      </c>
      <c r="G687" s="82">
        <f>$F$684</f>
        <v>0</v>
      </c>
      <c r="H687" s="80" t="str">
        <f>$H$684</f>
        <v>W</v>
      </c>
      <c r="I687" s="80" t="str">
        <f>$I$684</f>
        <v>N</v>
      </c>
      <c r="J687" s="80"/>
    </row>
    <row r="688" spans="1:10" ht="12.75" hidden="1" thickBot="1" x14ac:dyDescent="0.25">
      <c r="A688" s="49">
        <f t="shared" si="143"/>
        <v>685</v>
      </c>
      <c r="B688" s="48"/>
      <c r="C688" s="51"/>
      <c r="D688" s="51"/>
      <c r="E688" s="48"/>
      <c r="F688" s="80" t="str">
        <f>IF($B688=""," ",$H$684)</f>
        <v xml:space="preserve"> </v>
      </c>
      <c r="G688" s="82">
        <f>$F$684</f>
        <v>0</v>
      </c>
      <c r="H688" s="80" t="str">
        <f>$H$684</f>
        <v>W</v>
      </c>
      <c r="I688" s="80" t="str">
        <f>$I$684</f>
        <v>N</v>
      </c>
      <c r="J688" s="80"/>
    </row>
    <row r="689" spans="1:10" ht="13.5" hidden="1" thickTop="1" thickBot="1" x14ac:dyDescent="0.25">
      <c r="A689" s="49">
        <f t="shared" si="143"/>
        <v>686</v>
      </c>
      <c r="B689" s="48" t="s">
        <v>1215</v>
      </c>
      <c r="C689" s="63">
        <v>3</v>
      </c>
      <c r="D689" s="52"/>
      <c r="E689" s="53" t="s">
        <v>1900</v>
      </c>
      <c r="F689" s="80">
        <f>SUMIF(OpnameTabel[PPO1], B689,OpnameTabel[OpInventarislijst])+SUMIF(OpnameTabel[PPO2], B689,OpnameTabel[OpInventarislijst])+SUMIF(OpnameTabel[PPO3], B689,OpnameTabel[OpInventarislijst])+SUMIF(OpnameTabel[PPO4], B689,OpnameTabel[OpInventarislijst])</f>
        <v>0</v>
      </c>
      <c r="G689" s="81">
        <f>$F$689</f>
        <v>0</v>
      </c>
      <c r="H689" s="80" t="s">
        <v>1409</v>
      </c>
      <c r="I689" s="80" t="s">
        <v>1372</v>
      </c>
      <c r="J689" s="80" t="s">
        <v>1373</v>
      </c>
    </row>
    <row r="690" spans="1:10" ht="12.75" hidden="1" thickBot="1" x14ac:dyDescent="0.25">
      <c r="A690" s="49">
        <f t="shared" si="143"/>
        <v>687</v>
      </c>
      <c r="B690" s="48"/>
      <c r="C690" s="64"/>
      <c r="D690" s="51" t="s">
        <v>1374</v>
      </c>
      <c r="E690" s="48" t="s">
        <v>1901</v>
      </c>
      <c r="F690" s="80" t="str">
        <f>IF($B690=""," ",$H$689)</f>
        <v xml:space="preserve"> </v>
      </c>
      <c r="G690" s="82">
        <f>$F$689</f>
        <v>0</v>
      </c>
      <c r="H690" s="80" t="str">
        <f>$H$689</f>
        <v>W</v>
      </c>
      <c r="I690" s="80" t="str">
        <f>$I$689</f>
        <v>N</v>
      </c>
      <c r="J690" s="80" t="s">
        <v>1373</v>
      </c>
    </row>
    <row r="691" spans="1:10" ht="12.75" hidden="1" thickBot="1" x14ac:dyDescent="0.25">
      <c r="A691" s="49">
        <f t="shared" si="143"/>
        <v>688</v>
      </c>
      <c r="B691" s="48"/>
      <c r="C691" s="64"/>
      <c r="D691" s="51" t="s">
        <v>1374</v>
      </c>
      <c r="E691" s="48" t="s">
        <v>1880</v>
      </c>
      <c r="F691" s="80" t="str">
        <f>IF($B691=""," ",$H$689)</f>
        <v xml:space="preserve"> </v>
      </c>
      <c r="G691" s="82">
        <f>$F$689</f>
        <v>0</v>
      </c>
      <c r="H691" s="80" t="str">
        <f>$H$689</f>
        <v>W</v>
      </c>
      <c r="I691" s="80" t="str">
        <f>$I$689</f>
        <v>N</v>
      </c>
      <c r="J691" s="80"/>
    </row>
    <row r="692" spans="1:10" ht="12.75" hidden="1" thickBot="1" x14ac:dyDescent="0.25">
      <c r="A692" s="49">
        <f t="shared" si="143"/>
        <v>689</v>
      </c>
      <c r="B692" s="48"/>
      <c r="C692" s="65"/>
      <c r="D692" s="51" t="s">
        <v>1374</v>
      </c>
      <c r="E692" s="48" t="s">
        <v>1902</v>
      </c>
      <c r="F692" s="80" t="str">
        <f>IF($B692=""," ",$H$689)</f>
        <v xml:space="preserve"> </v>
      </c>
      <c r="G692" s="82">
        <f>$F$689</f>
        <v>0</v>
      </c>
      <c r="H692" s="80" t="str">
        <f>$H$689</f>
        <v>W</v>
      </c>
      <c r="I692" s="80" t="str">
        <f>$I$689</f>
        <v>N</v>
      </c>
      <c r="J692" s="80"/>
    </row>
    <row r="693" spans="1:10" ht="12.75" hidden="1" thickBot="1" x14ac:dyDescent="0.25">
      <c r="A693" s="49">
        <f t="shared" si="143"/>
        <v>690</v>
      </c>
      <c r="B693" s="48"/>
      <c r="C693" s="51"/>
      <c r="D693" s="51"/>
      <c r="E693" s="48"/>
      <c r="F693" s="80" t="str">
        <f>IF($B693=""," ",$H$689)</f>
        <v xml:space="preserve"> </v>
      </c>
      <c r="G693" s="82">
        <f>$F$689</f>
        <v>0</v>
      </c>
      <c r="H693" s="80" t="str">
        <f>$H$689</f>
        <v>W</v>
      </c>
      <c r="I693" s="80" t="str">
        <f>$I$689</f>
        <v>N</v>
      </c>
      <c r="J693" s="80"/>
    </row>
    <row r="694" spans="1:10" ht="13.5" hidden="1" thickTop="1" thickBot="1" x14ac:dyDescent="0.25">
      <c r="A694" s="49">
        <f t="shared" si="143"/>
        <v>691</v>
      </c>
      <c r="B694" s="54" t="s">
        <v>1216</v>
      </c>
      <c r="C694" s="59">
        <v>1</v>
      </c>
      <c r="D694" s="52"/>
      <c r="E694" s="53" t="s">
        <v>1903</v>
      </c>
      <c r="F694" s="80">
        <f>SUMIF(OpnameTabel[PPO1], B694,OpnameTabel[OpInventarislijst])+SUMIF(OpnameTabel[PPO2], B694,OpnameTabel[OpInventarislijst])+SUMIF(OpnameTabel[PPO3], B694,OpnameTabel[OpInventarislijst])+SUMIF(OpnameTabel[PPO4], B694,OpnameTabel[OpInventarislijst])</f>
        <v>0</v>
      </c>
      <c r="G694" s="81">
        <f t="shared" ref="G694:G699" si="144">$F$694</f>
        <v>0</v>
      </c>
      <c r="H694" s="80" t="s">
        <v>1371</v>
      </c>
      <c r="I694" s="80" t="s">
        <v>1372</v>
      </c>
      <c r="J694" s="80" t="s">
        <v>1373</v>
      </c>
    </row>
    <row r="695" spans="1:10" ht="12.75" hidden="1" thickBot="1" x14ac:dyDescent="0.25">
      <c r="A695" s="49">
        <f t="shared" si="143"/>
        <v>692</v>
      </c>
      <c r="C695" s="60"/>
      <c r="D695" s="51" t="s">
        <v>1374</v>
      </c>
      <c r="E695" s="54" t="s">
        <v>1904</v>
      </c>
      <c r="F695" s="80" t="str">
        <f>IF($B695=""," ",$H$694)</f>
        <v xml:space="preserve"> </v>
      </c>
      <c r="G695" s="82">
        <f t="shared" si="144"/>
        <v>0</v>
      </c>
      <c r="H695" s="80" t="str">
        <f>$H$694</f>
        <v>E</v>
      </c>
      <c r="I695" s="80" t="str">
        <f>$I$694</f>
        <v>N</v>
      </c>
      <c r="J695" s="80"/>
    </row>
    <row r="696" spans="1:10" ht="12.75" hidden="1" thickBot="1" x14ac:dyDescent="0.25">
      <c r="A696" s="49">
        <f t="shared" si="143"/>
        <v>693</v>
      </c>
      <c r="C696" s="60"/>
      <c r="D696" s="51" t="s">
        <v>1374</v>
      </c>
      <c r="E696" s="54" t="s">
        <v>1905</v>
      </c>
      <c r="F696" s="80" t="str">
        <f>IF($B696=""," ",$H$694)</f>
        <v xml:space="preserve"> </v>
      </c>
      <c r="G696" s="82">
        <f t="shared" si="144"/>
        <v>0</v>
      </c>
      <c r="H696" s="80" t="str">
        <f>$H$694</f>
        <v>E</v>
      </c>
      <c r="I696" s="80" t="str">
        <f>$I$694</f>
        <v>N</v>
      </c>
      <c r="J696" s="80" t="s">
        <v>1373</v>
      </c>
    </row>
    <row r="697" spans="1:10" ht="12.75" hidden="1" thickBot="1" x14ac:dyDescent="0.25">
      <c r="A697" s="49">
        <f t="shared" si="143"/>
        <v>694</v>
      </c>
      <c r="C697" s="60"/>
      <c r="D697" s="51" t="s">
        <v>1374</v>
      </c>
      <c r="E697" s="54" t="s">
        <v>1906</v>
      </c>
      <c r="F697" s="80" t="str">
        <f>IF($B697=""," ",$H$694)</f>
        <v xml:space="preserve"> </v>
      </c>
      <c r="G697" s="82">
        <f t="shared" si="144"/>
        <v>0</v>
      </c>
      <c r="H697" s="80" t="str">
        <f>$H$694</f>
        <v>E</v>
      </c>
      <c r="I697" s="80" t="str">
        <f>$I$694</f>
        <v>N</v>
      </c>
      <c r="J697" s="80" t="s">
        <v>1373</v>
      </c>
    </row>
    <row r="698" spans="1:10" ht="12.75" hidden="1" thickBot="1" x14ac:dyDescent="0.25">
      <c r="A698" s="49">
        <f t="shared" si="143"/>
        <v>695</v>
      </c>
      <c r="C698" s="61"/>
      <c r="D698" s="51" t="s">
        <v>1374</v>
      </c>
      <c r="E698" s="54" t="s">
        <v>1907</v>
      </c>
      <c r="F698" s="80" t="str">
        <f>IF($B698=""," ",$H$694)</f>
        <v xml:space="preserve"> </v>
      </c>
      <c r="G698" s="82">
        <f t="shared" si="144"/>
        <v>0</v>
      </c>
      <c r="H698" s="80" t="str">
        <f>$H$694</f>
        <v>E</v>
      </c>
      <c r="I698" s="80" t="str">
        <f>$I$694</f>
        <v>N</v>
      </c>
      <c r="J698" s="80"/>
    </row>
    <row r="699" spans="1:10" ht="12.75" hidden="1" thickBot="1" x14ac:dyDescent="0.25">
      <c r="A699" s="49">
        <f t="shared" si="143"/>
        <v>696</v>
      </c>
      <c r="D699" s="51"/>
      <c r="F699" s="80" t="str">
        <f>IF($B699=""," ",$H$694)</f>
        <v xml:space="preserve"> </v>
      </c>
      <c r="G699" s="82">
        <f t="shared" si="144"/>
        <v>0</v>
      </c>
      <c r="H699" s="80" t="str">
        <f>$H$694</f>
        <v>E</v>
      </c>
      <c r="I699" s="80" t="str">
        <f>$I$694</f>
        <v>N</v>
      </c>
      <c r="J699" s="80"/>
    </row>
    <row r="700" spans="1:10" ht="13.5" hidden="1" thickTop="1" thickBot="1" x14ac:dyDescent="0.25">
      <c r="A700" s="49">
        <f t="shared" si="143"/>
        <v>697</v>
      </c>
      <c r="B700" s="48" t="s">
        <v>1217</v>
      </c>
      <c r="C700" s="63">
        <v>1</v>
      </c>
      <c r="D700" s="52"/>
      <c r="E700" s="53" t="s">
        <v>1908</v>
      </c>
      <c r="F700" s="80">
        <f>SUMIF(OpnameTabel[PPO1], B700,OpnameTabel[OpInventarislijst])+SUMIF(OpnameTabel[PPO2], B700,OpnameTabel[OpInventarislijst])+SUMIF(OpnameTabel[PPO3], B700,OpnameTabel[OpInventarislijst])+SUMIF(OpnameTabel[PPO4], B700,OpnameTabel[OpInventarislijst])</f>
        <v>0</v>
      </c>
      <c r="G700" s="81">
        <f t="shared" ref="G700:G709" si="145">$F$700</f>
        <v>0</v>
      </c>
      <c r="H700" s="80" t="s">
        <v>1409</v>
      </c>
      <c r="I700" s="80" t="s">
        <v>1373</v>
      </c>
      <c r="J700" s="80" t="s">
        <v>1373</v>
      </c>
    </row>
    <row r="701" spans="1:10" ht="12.75" hidden="1" thickBot="1" x14ac:dyDescent="0.25">
      <c r="A701" s="49">
        <f t="shared" si="143"/>
        <v>698</v>
      </c>
      <c r="B701" s="48"/>
      <c r="C701" s="64"/>
      <c r="D701" s="51" t="s">
        <v>1374</v>
      </c>
      <c r="E701" s="48" t="s">
        <v>1909</v>
      </c>
      <c r="F701" s="80" t="str">
        <f t="shared" ref="F701:F709" si="146">IF($B701=""," ",$H$700)</f>
        <v xml:space="preserve"> </v>
      </c>
      <c r="G701" s="82">
        <f t="shared" si="145"/>
        <v>0</v>
      </c>
      <c r="H701" s="80" t="str">
        <f t="shared" ref="H701:H709" si="147">$H$700</f>
        <v>W</v>
      </c>
      <c r="I701" s="80" t="str">
        <f t="shared" ref="I701:I709" si="148">$I$700</f>
        <v>J</v>
      </c>
      <c r="J701" s="80"/>
    </row>
    <row r="702" spans="1:10" ht="12.75" hidden="1" thickBot="1" x14ac:dyDescent="0.25">
      <c r="A702" s="49">
        <f t="shared" si="143"/>
        <v>699</v>
      </c>
      <c r="B702" s="48"/>
      <c r="C702" s="64"/>
      <c r="D702" s="51" t="s">
        <v>1374</v>
      </c>
      <c r="E702" s="48" t="s">
        <v>1910</v>
      </c>
      <c r="F702" s="80" t="str">
        <f t="shared" si="146"/>
        <v xml:space="preserve"> </v>
      </c>
      <c r="G702" s="82">
        <f t="shared" si="145"/>
        <v>0</v>
      </c>
      <c r="H702" s="80" t="str">
        <f t="shared" si="147"/>
        <v>W</v>
      </c>
      <c r="I702" s="80" t="str">
        <f t="shared" si="148"/>
        <v>J</v>
      </c>
      <c r="J702" s="80"/>
    </row>
    <row r="703" spans="1:10" ht="12.75" hidden="1" thickBot="1" x14ac:dyDescent="0.25">
      <c r="A703" s="49">
        <f t="shared" si="143"/>
        <v>700</v>
      </c>
      <c r="B703" s="48"/>
      <c r="C703" s="64"/>
      <c r="D703" s="51" t="s">
        <v>1374</v>
      </c>
      <c r="E703" s="48" t="s">
        <v>1911</v>
      </c>
      <c r="F703" s="80" t="str">
        <f t="shared" si="146"/>
        <v xml:space="preserve"> </v>
      </c>
      <c r="G703" s="82">
        <f t="shared" si="145"/>
        <v>0</v>
      </c>
      <c r="H703" s="80" t="str">
        <f t="shared" si="147"/>
        <v>W</v>
      </c>
      <c r="I703" s="80" t="str">
        <f t="shared" si="148"/>
        <v>J</v>
      </c>
      <c r="J703" s="80" t="s">
        <v>1373</v>
      </c>
    </row>
    <row r="704" spans="1:10" ht="12.75" hidden="1" thickBot="1" x14ac:dyDescent="0.25">
      <c r="A704" s="49">
        <f t="shared" si="143"/>
        <v>701</v>
      </c>
      <c r="B704" s="48"/>
      <c r="C704" s="64"/>
      <c r="D704" s="51" t="s">
        <v>1374</v>
      </c>
      <c r="E704" s="48" t="s">
        <v>1912</v>
      </c>
      <c r="F704" s="80" t="str">
        <f t="shared" si="146"/>
        <v xml:space="preserve"> </v>
      </c>
      <c r="G704" s="82">
        <f t="shared" si="145"/>
        <v>0</v>
      </c>
      <c r="H704" s="80" t="str">
        <f t="shared" si="147"/>
        <v>W</v>
      </c>
      <c r="I704" s="80" t="str">
        <f t="shared" si="148"/>
        <v>J</v>
      </c>
      <c r="J704" s="80" t="s">
        <v>1373</v>
      </c>
    </row>
    <row r="705" spans="1:10" ht="12.75" hidden="1" thickBot="1" x14ac:dyDescent="0.25">
      <c r="A705" s="49">
        <f t="shared" si="143"/>
        <v>702</v>
      </c>
      <c r="B705" s="48"/>
      <c r="C705" s="64"/>
      <c r="D705" s="51" t="s">
        <v>1374</v>
      </c>
      <c r="E705" s="48" t="s">
        <v>1913</v>
      </c>
      <c r="F705" s="80" t="str">
        <f t="shared" si="146"/>
        <v xml:space="preserve"> </v>
      </c>
      <c r="G705" s="82">
        <f t="shared" si="145"/>
        <v>0</v>
      </c>
      <c r="H705" s="80" t="str">
        <f t="shared" si="147"/>
        <v>W</v>
      </c>
      <c r="I705" s="80" t="str">
        <f t="shared" si="148"/>
        <v>J</v>
      </c>
      <c r="J705" s="80" t="s">
        <v>1373</v>
      </c>
    </row>
    <row r="706" spans="1:10" ht="12.75" hidden="1" thickBot="1" x14ac:dyDescent="0.25">
      <c r="A706" s="49">
        <f t="shared" si="143"/>
        <v>703</v>
      </c>
      <c r="B706" s="48"/>
      <c r="C706" s="64"/>
      <c r="D706" s="51" t="s">
        <v>1374</v>
      </c>
      <c r="E706" s="48" t="s">
        <v>1914</v>
      </c>
      <c r="F706" s="80" t="str">
        <f t="shared" si="146"/>
        <v xml:space="preserve"> </v>
      </c>
      <c r="G706" s="82">
        <f t="shared" si="145"/>
        <v>0</v>
      </c>
      <c r="H706" s="80" t="str">
        <f t="shared" si="147"/>
        <v>W</v>
      </c>
      <c r="I706" s="80" t="str">
        <f t="shared" si="148"/>
        <v>J</v>
      </c>
      <c r="J706" s="80" t="s">
        <v>1373</v>
      </c>
    </row>
    <row r="707" spans="1:10" ht="12.75" hidden="1" thickBot="1" x14ac:dyDescent="0.25">
      <c r="A707" s="49">
        <f t="shared" si="143"/>
        <v>704</v>
      </c>
      <c r="B707" s="48"/>
      <c r="C707" s="64"/>
      <c r="D707" s="51" t="s">
        <v>1374</v>
      </c>
      <c r="E707" s="48" t="s">
        <v>1915</v>
      </c>
      <c r="F707" s="80" t="str">
        <f t="shared" si="146"/>
        <v xml:space="preserve"> </v>
      </c>
      <c r="G707" s="82">
        <f t="shared" si="145"/>
        <v>0</v>
      </c>
      <c r="H707" s="80" t="str">
        <f t="shared" si="147"/>
        <v>W</v>
      </c>
      <c r="I707" s="80" t="str">
        <f t="shared" si="148"/>
        <v>J</v>
      </c>
      <c r="J707" s="80" t="s">
        <v>1373</v>
      </c>
    </row>
    <row r="708" spans="1:10" ht="12.75" hidden="1" thickBot="1" x14ac:dyDescent="0.25">
      <c r="A708" s="49">
        <f t="shared" si="143"/>
        <v>705</v>
      </c>
      <c r="B708" s="48"/>
      <c r="C708" s="65"/>
      <c r="D708" s="51" t="s">
        <v>1374</v>
      </c>
      <c r="E708" s="48" t="s">
        <v>1916</v>
      </c>
      <c r="F708" s="80" t="str">
        <f t="shared" si="146"/>
        <v xml:space="preserve"> </v>
      </c>
      <c r="G708" s="82">
        <f t="shared" si="145"/>
        <v>0</v>
      </c>
      <c r="H708" s="80" t="str">
        <f t="shared" si="147"/>
        <v>W</v>
      </c>
      <c r="I708" s="80" t="str">
        <f t="shared" si="148"/>
        <v>J</v>
      </c>
      <c r="J708" s="80"/>
    </row>
    <row r="709" spans="1:10" ht="12.75" hidden="1" thickBot="1" x14ac:dyDescent="0.25">
      <c r="A709" s="49">
        <f t="shared" si="143"/>
        <v>706</v>
      </c>
      <c r="B709" s="48"/>
      <c r="C709" s="51"/>
      <c r="D709" s="51"/>
      <c r="E709" s="48"/>
      <c r="F709" s="80" t="str">
        <f t="shared" si="146"/>
        <v xml:space="preserve"> </v>
      </c>
      <c r="G709" s="82">
        <f t="shared" si="145"/>
        <v>0</v>
      </c>
      <c r="H709" s="80" t="str">
        <f t="shared" si="147"/>
        <v>W</v>
      </c>
      <c r="I709" s="80" t="str">
        <f t="shared" si="148"/>
        <v>J</v>
      </c>
      <c r="J709" s="80"/>
    </row>
    <row r="710" spans="1:10" ht="13.5" hidden="1" thickTop="1" thickBot="1" x14ac:dyDescent="0.25">
      <c r="A710" s="49">
        <f t="shared" si="143"/>
        <v>707</v>
      </c>
      <c r="B710" s="48" t="s">
        <v>1218</v>
      </c>
      <c r="C710" s="63">
        <v>1</v>
      </c>
      <c r="E710" s="44" t="s">
        <v>1917</v>
      </c>
      <c r="F710" s="80">
        <f>SUMIF(OpnameTabel[PPO1], B710,OpnameTabel[OpInventarislijst])+SUMIF(OpnameTabel[PPO2], B710,OpnameTabel[OpInventarislijst])+SUMIF(OpnameTabel[PPO3], B710,OpnameTabel[OpInventarislijst])+SUMIF(OpnameTabel[PPO4], B710,OpnameTabel[OpInventarislijst])</f>
        <v>0</v>
      </c>
      <c r="G710" s="81">
        <f t="shared" ref="G710:G720" si="149">$F$710</f>
        <v>0</v>
      </c>
      <c r="H710" s="80" t="s">
        <v>1409</v>
      </c>
      <c r="I710" s="80" t="s">
        <v>1373</v>
      </c>
      <c r="J710" s="80"/>
    </row>
    <row r="711" spans="1:10" ht="12.75" hidden="1" thickBot="1" x14ac:dyDescent="0.25">
      <c r="A711" s="49">
        <f t="shared" si="143"/>
        <v>708</v>
      </c>
      <c r="B711" s="48"/>
      <c r="C711" s="64"/>
      <c r="D711" s="51" t="s">
        <v>1374</v>
      </c>
      <c r="E711" s="48" t="s">
        <v>1918</v>
      </c>
      <c r="F711" s="80" t="str">
        <f t="shared" ref="F711:F720" si="150">IF($B711=""," ",$H$710)</f>
        <v xml:space="preserve"> </v>
      </c>
      <c r="G711" s="82">
        <f t="shared" si="149"/>
        <v>0</v>
      </c>
      <c r="H711" s="80" t="str">
        <f t="shared" ref="H711:H720" si="151">$H$710</f>
        <v>W</v>
      </c>
      <c r="I711" s="80" t="str">
        <f t="shared" ref="I711:I720" si="152">$I$710</f>
        <v>J</v>
      </c>
      <c r="J711" s="80" t="s">
        <v>1373</v>
      </c>
    </row>
    <row r="712" spans="1:10" ht="12.75" hidden="1" thickBot="1" x14ac:dyDescent="0.25">
      <c r="A712" s="49">
        <f t="shared" si="143"/>
        <v>709</v>
      </c>
      <c r="B712" s="48"/>
      <c r="C712" s="64"/>
      <c r="D712" s="51" t="s">
        <v>1374</v>
      </c>
      <c r="E712" s="48" t="s">
        <v>1919</v>
      </c>
      <c r="F712" s="80" t="str">
        <f t="shared" si="150"/>
        <v xml:space="preserve"> </v>
      </c>
      <c r="G712" s="82">
        <f t="shared" si="149"/>
        <v>0</v>
      </c>
      <c r="H712" s="80" t="str">
        <f t="shared" si="151"/>
        <v>W</v>
      </c>
      <c r="I712" s="80" t="str">
        <f t="shared" si="152"/>
        <v>J</v>
      </c>
      <c r="J712" s="80" t="s">
        <v>1373</v>
      </c>
    </row>
    <row r="713" spans="1:10" ht="12.75" hidden="1" thickBot="1" x14ac:dyDescent="0.25">
      <c r="A713" s="49">
        <f t="shared" si="143"/>
        <v>710</v>
      </c>
      <c r="B713" s="48"/>
      <c r="C713" s="64"/>
      <c r="D713" s="51" t="s">
        <v>1374</v>
      </c>
      <c r="E713" s="48" t="s">
        <v>1920</v>
      </c>
      <c r="F713" s="80" t="str">
        <f t="shared" si="150"/>
        <v xml:space="preserve"> </v>
      </c>
      <c r="G713" s="82">
        <f t="shared" si="149"/>
        <v>0</v>
      </c>
      <c r="H713" s="80" t="str">
        <f t="shared" si="151"/>
        <v>W</v>
      </c>
      <c r="I713" s="80" t="str">
        <f t="shared" si="152"/>
        <v>J</v>
      </c>
      <c r="J713" s="80" t="s">
        <v>1373</v>
      </c>
    </row>
    <row r="714" spans="1:10" ht="12.75" hidden="1" thickBot="1" x14ac:dyDescent="0.25">
      <c r="A714" s="49">
        <f t="shared" si="143"/>
        <v>711</v>
      </c>
      <c r="B714" s="48"/>
      <c r="C714" s="64"/>
      <c r="D714" s="51" t="s">
        <v>1374</v>
      </c>
      <c r="E714" s="48" t="s">
        <v>1921</v>
      </c>
      <c r="F714" s="80" t="str">
        <f t="shared" si="150"/>
        <v xml:space="preserve"> </v>
      </c>
      <c r="G714" s="82">
        <f t="shared" si="149"/>
        <v>0</v>
      </c>
      <c r="H714" s="80" t="str">
        <f t="shared" si="151"/>
        <v>W</v>
      </c>
      <c r="I714" s="80" t="str">
        <f t="shared" si="152"/>
        <v>J</v>
      </c>
      <c r="J714" s="80" t="s">
        <v>1373</v>
      </c>
    </row>
    <row r="715" spans="1:10" ht="12.75" hidden="1" thickBot="1" x14ac:dyDescent="0.25">
      <c r="A715" s="49">
        <f t="shared" si="143"/>
        <v>712</v>
      </c>
      <c r="B715" s="48"/>
      <c r="C715" s="64"/>
      <c r="D715" s="51" t="s">
        <v>1374</v>
      </c>
      <c r="E715" s="48" t="s">
        <v>1922</v>
      </c>
      <c r="F715" s="80" t="str">
        <f t="shared" si="150"/>
        <v xml:space="preserve"> </v>
      </c>
      <c r="G715" s="82">
        <f t="shared" si="149"/>
        <v>0</v>
      </c>
      <c r="H715" s="80" t="str">
        <f t="shared" si="151"/>
        <v>W</v>
      </c>
      <c r="I715" s="80" t="str">
        <f t="shared" si="152"/>
        <v>J</v>
      </c>
      <c r="J715" s="80" t="s">
        <v>1373</v>
      </c>
    </row>
    <row r="716" spans="1:10" ht="12.75" hidden="1" thickBot="1" x14ac:dyDescent="0.25">
      <c r="A716" s="49">
        <f t="shared" si="143"/>
        <v>713</v>
      </c>
      <c r="B716" s="48"/>
      <c r="C716" s="64"/>
      <c r="D716" s="51" t="s">
        <v>1374</v>
      </c>
      <c r="E716" s="48" t="s">
        <v>1923</v>
      </c>
      <c r="F716" s="80" t="str">
        <f t="shared" si="150"/>
        <v xml:space="preserve"> </v>
      </c>
      <c r="G716" s="82">
        <f t="shared" si="149"/>
        <v>0</v>
      </c>
      <c r="H716" s="80" t="str">
        <f t="shared" si="151"/>
        <v>W</v>
      </c>
      <c r="I716" s="80" t="str">
        <f t="shared" si="152"/>
        <v>J</v>
      </c>
      <c r="J716" s="80"/>
    </row>
    <row r="717" spans="1:10" ht="12.75" hidden="1" thickBot="1" x14ac:dyDescent="0.25">
      <c r="A717" s="49">
        <f t="shared" si="143"/>
        <v>714</v>
      </c>
      <c r="B717" s="48"/>
      <c r="C717" s="64"/>
      <c r="D717" s="51" t="s">
        <v>1374</v>
      </c>
      <c r="E717" s="48" t="s">
        <v>1924</v>
      </c>
      <c r="F717" s="80" t="str">
        <f t="shared" si="150"/>
        <v xml:space="preserve"> </v>
      </c>
      <c r="G717" s="82">
        <f t="shared" si="149"/>
        <v>0</v>
      </c>
      <c r="H717" s="80" t="str">
        <f t="shared" si="151"/>
        <v>W</v>
      </c>
      <c r="I717" s="80" t="str">
        <f t="shared" si="152"/>
        <v>J</v>
      </c>
      <c r="J717" s="80"/>
    </row>
    <row r="718" spans="1:10" ht="12.75" hidden="1" thickBot="1" x14ac:dyDescent="0.25">
      <c r="A718" s="49">
        <f t="shared" si="143"/>
        <v>715</v>
      </c>
      <c r="B718" s="48"/>
      <c r="C718" s="64"/>
      <c r="D718" s="51" t="s">
        <v>1374</v>
      </c>
      <c r="E718" s="48" t="s">
        <v>1925</v>
      </c>
      <c r="F718" s="80" t="str">
        <f t="shared" si="150"/>
        <v xml:space="preserve"> </v>
      </c>
      <c r="G718" s="82">
        <f t="shared" si="149"/>
        <v>0</v>
      </c>
      <c r="H718" s="80" t="str">
        <f t="shared" si="151"/>
        <v>W</v>
      </c>
      <c r="I718" s="80" t="str">
        <f t="shared" si="152"/>
        <v>J</v>
      </c>
      <c r="J718" s="80"/>
    </row>
    <row r="719" spans="1:10" ht="12.75" hidden="1" thickBot="1" x14ac:dyDescent="0.25">
      <c r="A719" s="49">
        <f t="shared" si="143"/>
        <v>716</v>
      </c>
      <c r="B719" s="48"/>
      <c r="C719" s="65"/>
      <c r="D719" s="51" t="s">
        <v>1374</v>
      </c>
      <c r="E719" s="48" t="s">
        <v>1926</v>
      </c>
      <c r="F719" s="80" t="str">
        <f t="shared" si="150"/>
        <v xml:space="preserve"> </v>
      </c>
      <c r="G719" s="82">
        <f t="shared" si="149"/>
        <v>0</v>
      </c>
      <c r="H719" s="80" t="str">
        <f t="shared" si="151"/>
        <v>W</v>
      </c>
      <c r="I719" s="80" t="str">
        <f t="shared" si="152"/>
        <v>J</v>
      </c>
      <c r="J719" s="80"/>
    </row>
    <row r="720" spans="1:10" ht="12.75" hidden="1" thickBot="1" x14ac:dyDescent="0.25">
      <c r="A720" s="49">
        <f t="shared" si="143"/>
        <v>717</v>
      </c>
      <c r="B720" s="48"/>
      <c r="C720" s="51"/>
      <c r="D720" s="51"/>
      <c r="E720" s="48"/>
      <c r="F720" s="80" t="str">
        <f t="shared" si="150"/>
        <v xml:space="preserve"> </v>
      </c>
      <c r="G720" s="82">
        <f t="shared" si="149"/>
        <v>0</v>
      </c>
      <c r="H720" s="80" t="str">
        <f t="shared" si="151"/>
        <v>W</v>
      </c>
      <c r="I720" s="80" t="str">
        <f t="shared" si="152"/>
        <v>J</v>
      </c>
      <c r="J720" s="80"/>
    </row>
    <row r="721" spans="1:10" ht="13.5" hidden="1" thickTop="1" thickBot="1" x14ac:dyDescent="0.25">
      <c r="A721" s="49">
        <f t="shared" si="143"/>
        <v>718</v>
      </c>
      <c r="B721" s="48" t="s">
        <v>1219</v>
      </c>
      <c r="C721" s="63">
        <v>1</v>
      </c>
      <c r="D721" s="52"/>
      <c r="E721" s="53" t="s">
        <v>1927</v>
      </c>
      <c r="F721" s="80">
        <f>SUMIF(OpnameTabel[PPO1], B721,OpnameTabel[OpInventarislijst])+SUMIF(OpnameTabel[PPO2], B721,OpnameTabel[OpInventarislijst])+SUMIF(OpnameTabel[PPO3], B721,OpnameTabel[OpInventarislijst])+SUMIF(OpnameTabel[PPO4], B721,OpnameTabel[OpInventarislijst])</f>
        <v>0</v>
      </c>
      <c r="G721" s="81">
        <f t="shared" ref="G721:G729" si="153">$F$721</f>
        <v>0</v>
      </c>
      <c r="H721" s="80" t="s">
        <v>1409</v>
      </c>
      <c r="I721" s="80" t="s">
        <v>1372</v>
      </c>
      <c r="J721" s="80"/>
    </row>
    <row r="722" spans="1:10" ht="12.75" hidden="1" thickBot="1" x14ac:dyDescent="0.25">
      <c r="A722" s="49">
        <f t="shared" si="143"/>
        <v>719</v>
      </c>
      <c r="B722" s="48"/>
      <c r="C722" s="64"/>
      <c r="D722" s="51" t="s">
        <v>1374</v>
      </c>
      <c r="E722" s="48" t="s">
        <v>1928</v>
      </c>
      <c r="F722" s="80" t="str">
        <f t="shared" ref="F722:F729" si="154">IF($B722=""," ",$H$721)</f>
        <v xml:space="preserve"> </v>
      </c>
      <c r="G722" s="82">
        <f t="shared" si="153"/>
        <v>0</v>
      </c>
      <c r="H722" s="80" t="str">
        <f t="shared" ref="H722:H729" si="155">$H$721</f>
        <v>W</v>
      </c>
      <c r="I722" s="80" t="str">
        <f t="shared" ref="I722:I729" si="156">$I$721</f>
        <v>N</v>
      </c>
      <c r="J722" s="80"/>
    </row>
    <row r="723" spans="1:10" ht="12.75" hidden="1" thickBot="1" x14ac:dyDescent="0.25">
      <c r="A723" s="49">
        <f t="shared" si="143"/>
        <v>720</v>
      </c>
      <c r="B723" s="48"/>
      <c r="C723" s="64"/>
      <c r="D723" s="51" t="s">
        <v>1374</v>
      </c>
      <c r="E723" s="48" t="s">
        <v>1929</v>
      </c>
      <c r="F723" s="80" t="str">
        <f t="shared" si="154"/>
        <v xml:space="preserve"> </v>
      </c>
      <c r="G723" s="82">
        <f t="shared" si="153"/>
        <v>0</v>
      </c>
      <c r="H723" s="80" t="str">
        <f t="shared" si="155"/>
        <v>W</v>
      </c>
      <c r="I723" s="80" t="str">
        <f t="shared" si="156"/>
        <v>N</v>
      </c>
      <c r="J723" s="80" t="s">
        <v>1373</v>
      </c>
    </row>
    <row r="724" spans="1:10" ht="12.75" hidden="1" thickBot="1" x14ac:dyDescent="0.25">
      <c r="A724" s="49">
        <f t="shared" si="143"/>
        <v>721</v>
      </c>
      <c r="B724" s="48"/>
      <c r="C724" s="64"/>
      <c r="D724" s="51" t="s">
        <v>1374</v>
      </c>
      <c r="E724" s="48" t="s">
        <v>1930</v>
      </c>
      <c r="F724" s="80" t="str">
        <f t="shared" si="154"/>
        <v xml:space="preserve"> </v>
      </c>
      <c r="G724" s="82">
        <f t="shared" si="153"/>
        <v>0</v>
      </c>
      <c r="H724" s="80" t="str">
        <f t="shared" si="155"/>
        <v>W</v>
      </c>
      <c r="I724" s="80" t="str">
        <f t="shared" si="156"/>
        <v>N</v>
      </c>
      <c r="J724" s="80" t="s">
        <v>1373</v>
      </c>
    </row>
    <row r="725" spans="1:10" ht="12.75" hidden="1" thickBot="1" x14ac:dyDescent="0.25">
      <c r="A725" s="49">
        <f t="shared" si="143"/>
        <v>722</v>
      </c>
      <c r="B725" s="48"/>
      <c r="C725" s="64"/>
      <c r="D725" s="51" t="s">
        <v>1374</v>
      </c>
      <c r="E725" s="48" t="s">
        <v>1931</v>
      </c>
      <c r="F725" s="80" t="str">
        <f t="shared" si="154"/>
        <v xml:space="preserve"> </v>
      </c>
      <c r="G725" s="82">
        <f t="shared" si="153"/>
        <v>0</v>
      </c>
      <c r="H725" s="80" t="str">
        <f t="shared" si="155"/>
        <v>W</v>
      </c>
      <c r="I725" s="80" t="str">
        <f t="shared" si="156"/>
        <v>N</v>
      </c>
      <c r="J725" s="80"/>
    </row>
    <row r="726" spans="1:10" ht="12.75" hidden="1" thickBot="1" x14ac:dyDescent="0.25">
      <c r="A726" s="49">
        <f t="shared" si="143"/>
        <v>723</v>
      </c>
      <c r="B726" s="48"/>
      <c r="C726" s="64"/>
      <c r="D726" s="51" t="s">
        <v>1374</v>
      </c>
      <c r="E726" s="48" t="s">
        <v>1932</v>
      </c>
      <c r="F726" s="80" t="str">
        <f t="shared" si="154"/>
        <v xml:space="preserve"> </v>
      </c>
      <c r="G726" s="82">
        <f t="shared" si="153"/>
        <v>0</v>
      </c>
      <c r="H726" s="80" t="str">
        <f t="shared" si="155"/>
        <v>W</v>
      </c>
      <c r="I726" s="80" t="str">
        <f t="shared" si="156"/>
        <v>N</v>
      </c>
      <c r="J726" s="80"/>
    </row>
    <row r="727" spans="1:10" ht="12.75" hidden="1" thickBot="1" x14ac:dyDescent="0.25">
      <c r="A727" s="49">
        <f t="shared" si="143"/>
        <v>724</v>
      </c>
      <c r="B727" s="48"/>
      <c r="C727" s="64"/>
      <c r="D727" s="51"/>
      <c r="E727" s="48" t="s">
        <v>1933</v>
      </c>
      <c r="F727" s="80" t="str">
        <f t="shared" si="154"/>
        <v xml:space="preserve"> </v>
      </c>
      <c r="G727" s="82">
        <f t="shared" si="153"/>
        <v>0</v>
      </c>
      <c r="H727" s="80" t="str">
        <f t="shared" si="155"/>
        <v>W</v>
      </c>
      <c r="I727" s="80" t="str">
        <f t="shared" si="156"/>
        <v>N</v>
      </c>
      <c r="J727" s="80"/>
    </row>
    <row r="728" spans="1:10" ht="23.25" hidden="1" thickBot="1" x14ac:dyDescent="0.25">
      <c r="A728" s="49">
        <f t="shared" si="143"/>
        <v>725</v>
      </c>
      <c r="B728" s="48"/>
      <c r="C728" s="65"/>
      <c r="D728" s="51"/>
      <c r="E728" s="48" t="s">
        <v>1934</v>
      </c>
      <c r="F728" s="80" t="str">
        <f t="shared" si="154"/>
        <v xml:space="preserve"> </v>
      </c>
      <c r="G728" s="82">
        <f t="shared" si="153"/>
        <v>0</v>
      </c>
      <c r="H728" s="80" t="str">
        <f t="shared" si="155"/>
        <v>W</v>
      </c>
      <c r="I728" s="80" t="str">
        <f t="shared" si="156"/>
        <v>N</v>
      </c>
      <c r="J728" s="80"/>
    </row>
    <row r="729" spans="1:10" ht="12.75" hidden="1" thickBot="1" x14ac:dyDescent="0.25">
      <c r="A729" s="49">
        <f t="shared" si="143"/>
        <v>726</v>
      </c>
      <c r="B729" s="48"/>
      <c r="C729" s="51"/>
      <c r="D729" s="51"/>
      <c r="E729" s="48"/>
      <c r="F729" s="80" t="str">
        <f t="shared" si="154"/>
        <v xml:space="preserve"> </v>
      </c>
      <c r="G729" s="82">
        <f t="shared" si="153"/>
        <v>0</v>
      </c>
      <c r="H729" s="80" t="str">
        <f t="shared" si="155"/>
        <v>W</v>
      </c>
      <c r="I729" s="80" t="str">
        <f t="shared" si="156"/>
        <v>N</v>
      </c>
      <c r="J729" s="80"/>
    </row>
    <row r="730" spans="1:10" ht="13.5" hidden="1" thickTop="1" thickBot="1" x14ac:dyDescent="0.25">
      <c r="A730" s="49">
        <f t="shared" si="143"/>
        <v>727</v>
      </c>
      <c r="B730" s="48" t="s">
        <v>1220</v>
      </c>
      <c r="C730" s="63">
        <v>1</v>
      </c>
      <c r="E730" s="44" t="s">
        <v>1935</v>
      </c>
      <c r="F730" s="80">
        <f>SUMIF(OpnameTabel[PPO1], B730,OpnameTabel[OpInventarislijst])+SUMIF(OpnameTabel[PPO2], B730,OpnameTabel[OpInventarislijst])+SUMIF(OpnameTabel[PPO3], B730,OpnameTabel[OpInventarislijst])+SUMIF(OpnameTabel[PPO4], B730,OpnameTabel[OpInventarislijst])</f>
        <v>0</v>
      </c>
      <c r="G730" s="81">
        <f t="shared" ref="G730:G740" si="157">$F$730</f>
        <v>0</v>
      </c>
      <c r="H730" s="80" t="s">
        <v>1409</v>
      </c>
      <c r="I730" s="80" t="s">
        <v>1372</v>
      </c>
      <c r="J730" s="80" t="s">
        <v>1373</v>
      </c>
    </row>
    <row r="731" spans="1:10" ht="12.75" hidden="1" thickBot="1" x14ac:dyDescent="0.25">
      <c r="A731" s="49">
        <f t="shared" si="143"/>
        <v>728</v>
      </c>
      <c r="B731" s="48"/>
      <c r="C731" s="64"/>
      <c r="D731" s="51" t="s">
        <v>1374</v>
      </c>
      <c r="E731" s="48" t="s">
        <v>1936</v>
      </c>
      <c r="F731" s="80" t="str">
        <f t="shared" ref="F731:F740" si="158">IF($B731=""," ",$H$730)</f>
        <v xml:space="preserve"> </v>
      </c>
      <c r="G731" s="82">
        <f t="shared" si="157"/>
        <v>0</v>
      </c>
      <c r="H731" s="80" t="str">
        <f t="shared" ref="H731:H740" si="159">$H$730</f>
        <v>W</v>
      </c>
      <c r="I731" s="80" t="str">
        <f t="shared" ref="I731:I740" si="160">$I$730</f>
        <v>N</v>
      </c>
      <c r="J731" s="80" t="s">
        <v>1373</v>
      </c>
    </row>
    <row r="732" spans="1:10" ht="12.75" hidden="1" thickBot="1" x14ac:dyDescent="0.25">
      <c r="A732" s="49">
        <f t="shared" si="143"/>
        <v>729</v>
      </c>
      <c r="B732" s="48"/>
      <c r="C732" s="64"/>
      <c r="D732" s="51" t="s">
        <v>1374</v>
      </c>
      <c r="E732" s="48" t="s">
        <v>1937</v>
      </c>
      <c r="F732" s="80" t="str">
        <f t="shared" si="158"/>
        <v xml:space="preserve"> </v>
      </c>
      <c r="G732" s="82">
        <f t="shared" si="157"/>
        <v>0</v>
      </c>
      <c r="H732" s="80" t="str">
        <f t="shared" si="159"/>
        <v>W</v>
      </c>
      <c r="I732" s="80" t="str">
        <f t="shared" si="160"/>
        <v>N</v>
      </c>
      <c r="J732" s="80" t="s">
        <v>1373</v>
      </c>
    </row>
    <row r="733" spans="1:10" ht="12.75" hidden="1" thickBot="1" x14ac:dyDescent="0.25">
      <c r="A733" s="49">
        <f t="shared" si="143"/>
        <v>730</v>
      </c>
      <c r="B733" s="48"/>
      <c r="C733" s="64"/>
      <c r="D733" s="51" t="s">
        <v>1374</v>
      </c>
      <c r="E733" s="48" t="s">
        <v>1938</v>
      </c>
      <c r="F733" s="80" t="str">
        <f t="shared" si="158"/>
        <v xml:space="preserve"> </v>
      </c>
      <c r="G733" s="82">
        <f t="shared" si="157"/>
        <v>0</v>
      </c>
      <c r="H733" s="80" t="str">
        <f t="shared" si="159"/>
        <v>W</v>
      </c>
      <c r="I733" s="80" t="str">
        <f t="shared" si="160"/>
        <v>N</v>
      </c>
      <c r="J733" s="80" t="s">
        <v>1373</v>
      </c>
    </row>
    <row r="734" spans="1:10" ht="12.75" hidden="1" thickBot="1" x14ac:dyDescent="0.25">
      <c r="A734" s="49">
        <f t="shared" si="143"/>
        <v>731</v>
      </c>
      <c r="B734" s="48"/>
      <c r="C734" s="64"/>
      <c r="D734" s="51" t="s">
        <v>1374</v>
      </c>
      <c r="E734" s="48" t="s">
        <v>1939</v>
      </c>
      <c r="F734" s="80" t="str">
        <f t="shared" si="158"/>
        <v xml:space="preserve"> </v>
      </c>
      <c r="G734" s="82">
        <f t="shared" si="157"/>
        <v>0</v>
      </c>
      <c r="H734" s="80" t="str">
        <f t="shared" si="159"/>
        <v>W</v>
      </c>
      <c r="I734" s="80" t="str">
        <f t="shared" si="160"/>
        <v>N</v>
      </c>
      <c r="J734" s="80"/>
    </row>
    <row r="735" spans="1:10" ht="12.75" hidden="1" thickBot="1" x14ac:dyDescent="0.25">
      <c r="A735" s="49">
        <f t="shared" si="143"/>
        <v>732</v>
      </c>
      <c r="B735" s="48"/>
      <c r="C735" s="64"/>
      <c r="D735" s="51" t="s">
        <v>1374</v>
      </c>
      <c r="E735" s="48" t="s">
        <v>1940</v>
      </c>
      <c r="F735" s="80" t="str">
        <f t="shared" si="158"/>
        <v xml:space="preserve"> </v>
      </c>
      <c r="G735" s="82">
        <f t="shared" si="157"/>
        <v>0</v>
      </c>
      <c r="H735" s="80" t="str">
        <f t="shared" si="159"/>
        <v>W</v>
      </c>
      <c r="I735" s="80" t="str">
        <f t="shared" si="160"/>
        <v>N</v>
      </c>
      <c r="J735" s="80" t="s">
        <v>1373</v>
      </c>
    </row>
    <row r="736" spans="1:10" ht="12.75" hidden="1" thickBot="1" x14ac:dyDescent="0.25">
      <c r="A736" s="49">
        <f t="shared" ref="A736:A799" si="161">-3+ROW()</f>
        <v>733</v>
      </c>
      <c r="B736" s="48"/>
      <c r="C736" s="64"/>
      <c r="D736" s="51" t="s">
        <v>1374</v>
      </c>
      <c r="E736" s="48" t="s">
        <v>1941</v>
      </c>
      <c r="F736" s="80" t="str">
        <f t="shared" si="158"/>
        <v xml:space="preserve"> </v>
      </c>
      <c r="G736" s="82">
        <f t="shared" si="157"/>
        <v>0</v>
      </c>
      <c r="H736" s="80" t="str">
        <f t="shared" si="159"/>
        <v>W</v>
      </c>
      <c r="I736" s="80" t="str">
        <f t="shared" si="160"/>
        <v>N</v>
      </c>
      <c r="J736" s="80"/>
    </row>
    <row r="737" spans="1:10" ht="12.75" hidden="1" thickBot="1" x14ac:dyDescent="0.25">
      <c r="A737" s="49">
        <f t="shared" si="161"/>
        <v>734</v>
      </c>
      <c r="B737" s="48"/>
      <c r="C737" s="64"/>
      <c r="D737" s="51" t="s">
        <v>1374</v>
      </c>
      <c r="E737" s="48" t="s">
        <v>1924</v>
      </c>
      <c r="F737" s="80" t="str">
        <f t="shared" si="158"/>
        <v xml:space="preserve"> </v>
      </c>
      <c r="G737" s="82">
        <f t="shared" si="157"/>
        <v>0</v>
      </c>
      <c r="H737" s="80" t="str">
        <f t="shared" si="159"/>
        <v>W</v>
      </c>
      <c r="I737" s="80" t="str">
        <f t="shared" si="160"/>
        <v>N</v>
      </c>
      <c r="J737" s="80"/>
    </row>
    <row r="738" spans="1:10" ht="12.75" hidden="1" thickBot="1" x14ac:dyDescent="0.25">
      <c r="A738" s="49">
        <f t="shared" si="161"/>
        <v>735</v>
      </c>
      <c r="B738" s="48"/>
      <c r="C738" s="64"/>
      <c r="D738" s="51" t="s">
        <v>1374</v>
      </c>
      <c r="E738" s="48" t="s">
        <v>1942</v>
      </c>
      <c r="F738" s="80" t="str">
        <f t="shared" si="158"/>
        <v xml:space="preserve"> </v>
      </c>
      <c r="G738" s="82">
        <f t="shared" si="157"/>
        <v>0</v>
      </c>
      <c r="H738" s="80" t="str">
        <f t="shared" si="159"/>
        <v>W</v>
      </c>
      <c r="I738" s="80" t="str">
        <f t="shared" si="160"/>
        <v>N</v>
      </c>
      <c r="J738" s="80"/>
    </row>
    <row r="739" spans="1:10" ht="12.75" hidden="1" thickBot="1" x14ac:dyDescent="0.25">
      <c r="A739" s="49">
        <f t="shared" si="161"/>
        <v>736</v>
      </c>
      <c r="B739" s="48"/>
      <c r="C739" s="65"/>
      <c r="D739" s="51" t="s">
        <v>1374</v>
      </c>
      <c r="E739" s="48" t="s">
        <v>1926</v>
      </c>
      <c r="F739" s="80" t="str">
        <f t="shared" si="158"/>
        <v xml:space="preserve"> </v>
      </c>
      <c r="G739" s="82">
        <f t="shared" si="157"/>
        <v>0</v>
      </c>
      <c r="H739" s="80" t="str">
        <f t="shared" si="159"/>
        <v>W</v>
      </c>
      <c r="I739" s="80" t="str">
        <f t="shared" si="160"/>
        <v>N</v>
      </c>
      <c r="J739" s="80"/>
    </row>
    <row r="740" spans="1:10" ht="12.75" hidden="1" thickBot="1" x14ac:dyDescent="0.25">
      <c r="A740" s="49">
        <f t="shared" si="161"/>
        <v>737</v>
      </c>
      <c r="B740" s="48"/>
      <c r="C740" s="51"/>
      <c r="D740" s="51"/>
      <c r="E740" s="48"/>
      <c r="F740" s="80" t="str">
        <f t="shared" si="158"/>
        <v xml:space="preserve"> </v>
      </c>
      <c r="G740" s="82">
        <f t="shared" si="157"/>
        <v>0</v>
      </c>
      <c r="H740" s="80" t="str">
        <f t="shared" si="159"/>
        <v>W</v>
      </c>
      <c r="I740" s="80" t="str">
        <f t="shared" si="160"/>
        <v>N</v>
      </c>
      <c r="J740" s="80"/>
    </row>
    <row r="741" spans="1:10" ht="13.5" hidden="1" thickTop="1" thickBot="1" x14ac:dyDescent="0.25">
      <c r="A741" s="49">
        <f t="shared" si="161"/>
        <v>738</v>
      </c>
      <c r="B741" s="48" t="s">
        <v>1221</v>
      </c>
      <c r="C741" s="63">
        <v>1</v>
      </c>
      <c r="D741" s="52"/>
      <c r="E741" s="53" t="s">
        <v>1943</v>
      </c>
      <c r="F741" s="80">
        <f>SUMIF(OpnameTabel[PPO1], B741,OpnameTabel[OpInventarislijst])+SUMIF(OpnameTabel[PPO2], B741,OpnameTabel[OpInventarislijst])+SUMIF(OpnameTabel[PPO3], B741,OpnameTabel[OpInventarislijst])+SUMIF(OpnameTabel[PPO4], B741,OpnameTabel[OpInventarislijst])</f>
        <v>0</v>
      </c>
      <c r="G741" s="81">
        <f t="shared" ref="G741:G752" si="162">$F$741</f>
        <v>0</v>
      </c>
      <c r="H741" s="80" t="s">
        <v>1409</v>
      </c>
      <c r="I741" s="80" t="s">
        <v>1372</v>
      </c>
      <c r="J741" s="80"/>
    </row>
    <row r="742" spans="1:10" ht="12.75" hidden="1" thickBot="1" x14ac:dyDescent="0.25">
      <c r="A742" s="49">
        <f t="shared" si="161"/>
        <v>739</v>
      </c>
      <c r="B742" s="48"/>
      <c r="C742" s="64"/>
      <c r="D742" s="51"/>
      <c r="E742" s="48" t="s">
        <v>1683</v>
      </c>
      <c r="F742" s="80" t="str">
        <f t="shared" ref="F742:F752" si="163">IF($B742=""," ",$H$741)</f>
        <v xml:space="preserve"> </v>
      </c>
      <c r="G742" s="82">
        <f t="shared" si="162"/>
        <v>0</v>
      </c>
      <c r="H742" s="80" t="str">
        <f t="shared" ref="H742:H752" si="164">$H$741</f>
        <v>W</v>
      </c>
      <c r="I742" s="80" t="str">
        <f t="shared" ref="I742:I752" si="165">$I$741</f>
        <v>N</v>
      </c>
      <c r="J742" s="80" t="s">
        <v>1373</v>
      </c>
    </row>
    <row r="743" spans="1:10" ht="12.75" hidden="1" thickBot="1" x14ac:dyDescent="0.25">
      <c r="A743" s="49">
        <f t="shared" si="161"/>
        <v>740</v>
      </c>
      <c r="B743" s="48"/>
      <c r="C743" s="64"/>
      <c r="D743" s="51" t="s">
        <v>1374</v>
      </c>
      <c r="E743" s="48" t="s">
        <v>1936</v>
      </c>
      <c r="F743" s="80" t="str">
        <f t="shared" si="163"/>
        <v xml:space="preserve"> </v>
      </c>
      <c r="G743" s="82">
        <f t="shared" si="162"/>
        <v>0</v>
      </c>
      <c r="H743" s="80" t="str">
        <f t="shared" si="164"/>
        <v>W</v>
      </c>
      <c r="I743" s="80" t="str">
        <f t="shared" si="165"/>
        <v>N</v>
      </c>
      <c r="J743" s="80" t="s">
        <v>1373</v>
      </c>
    </row>
    <row r="744" spans="1:10" ht="12.75" hidden="1" thickBot="1" x14ac:dyDescent="0.25">
      <c r="A744" s="49">
        <f t="shared" si="161"/>
        <v>741</v>
      </c>
      <c r="B744" s="48"/>
      <c r="C744" s="64"/>
      <c r="D744" s="51" t="s">
        <v>1374</v>
      </c>
      <c r="E744" s="48" t="s">
        <v>1937</v>
      </c>
      <c r="F744" s="80" t="str">
        <f t="shared" si="163"/>
        <v xml:space="preserve"> </v>
      </c>
      <c r="G744" s="82">
        <f t="shared" si="162"/>
        <v>0</v>
      </c>
      <c r="H744" s="80" t="str">
        <f t="shared" si="164"/>
        <v>W</v>
      </c>
      <c r="I744" s="80" t="str">
        <f t="shared" si="165"/>
        <v>N</v>
      </c>
      <c r="J744" s="80" t="s">
        <v>1373</v>
      </c>
    </row>
    <row r="745" spans="1:10" ht="12.75" hidden="1" thickBot="1" x14ac:dyDescent="0.25">
      <c r="A745" s="49">
        <f t="shared" si="161"/>
        <v>742</v>
      </c>
      <c r="B745" s="48"/>
      <c r="C745" s="64"/>
      <c r="D745" s="51" t="s">
        <v>1374</v>
      </c>
      <c r="E745" s="48" t="s">
        <v>1944</v>
      </c>
      <c r="F745" s="80" t="str">
        <f t="shared" si="163"/>
        <v xml:space="preserve"> </v>
      </c>
      <c r="G745" s="82">
        <f t="shared" si="162"/>
        <v>0</v>
      </c>
      <c r="H745" s="80" t="str">
        <f t="shared" si="164"/>
        <v>W</v>
      </c>
      <c r="I745" s="80" t="str">
        <f t="shared" si="165"/>
        <v>N</v>
      </c>
      <c r="J745" s="80" t="s">
        <v>1373</v>
      </c>
    </row>
    <row r="746" spans="1:10" ht="12.75" hidden="1" thickBot="1" x14ac:dyDescent="0.25">
      <c r="A746" s="49">
        <f t="shared" si="161"/>
        <v>743</v>
      </c>
      <c r="B746" s="48"/>
      <c r="C746" s="64"/>
      <c r="D746" s="51" t="s">
        <v>1374</v>
      </c>
      <c r="E746" s="48" t="s">
        <v>1945</v>
      </c>
      <c r="F746" s="80" t="str">
        <f t="shared" si="163"/>
        <v xml:space="preserve"> </v>
      </c>
      <c r="G746" s="82">
        <f t="shared" si="162"/>
        <v>0</v>
      </c>
      <c r="H746" s="80" t="str">
        <f t="shared" si="164"/>
        <v>W</v>
      </c>
      <c r="I746" s="80" t="str">
        <f t="shared" si="165"/>
        <v>N</v>
      </c>
      <c r="J746" s="80" t="s">
        <v>1373</v>
      </c>
    </row>
    <row r="747" spans="1:10" ht="12.75" hidden="1" thickBot="1" x14ac:dyDescent="0.25">
      <c r="A747" s="49">
        <f t="shared" si="161"/>
        <v>744</v>
      </c>
      <c r="B747" s="48"/>
      <c r="C747" s="64"/>
      <c r="D747" s="51" t="s">
        <v>1374</v>
      </c>
      <c r="E747" s="48" t="s">
        <v>1946</v>
      </c>
      <c r="F747" s="80" t="str">
        <f t="shared" si="163"/>
        <v xml:space="preserve"> </v>
      </c>
      <c r="G747" s="82">
        <f t="shared" si="162"/>
        <v>0</v>
      </c>
      <c r="H747" s="80" t="str">
        <f t="shared" si="164"/>
        <v>W</v>
      </c>
      <c r="I747" s="80" t="str">
        <f t="shared" si="165"/>
        <v>N</v>
      </c>
      <c r="J747" s="80" t="s">
        <v>1373</v>
      </c>
    </row>
    <row r="748" spans="1:10" ht="12.75" hidden="1" thickBot="1" x14ac:dyDescent="0.25">
      <c r="A748" s="49">
        <f t="shared" si="161"/>
        <v>745</v>
      </c>
      <c r="B748" s="48"/>
      <c r="C748" s="64"/>
      <c r="D748" s="51" t="s">
        <v>1374</v>
      </c>
      <c r="E748" s="48" t="s">
        <v>1947</v>
      </c>
      <c r="F748" s="80" t="str">
        <f t="shared" si="163"/>
        <v xml:space="preserve"> </v>
      </c>
      <c r="G748" s="82">
        <f t="shared" si="162"/>
        <v>0</v>
      </c>
      <c r="H748" s="80" t="str">
        <f t="shared" si="164"/>
        <v>W</v>
      </c>
      <c r="I748" s="80" t="str">
        <f t="shared" si="165"/>
        <v>N</v>
      </c>
      <c r="J748" s="80"/>
    </row>
    <row r="749" spans="1:10" ht="12.75" hidden="1" thickBot="1" x14ac:dyDescent="0.25">
      <c r="A749" s="49">
        <f t="shared" si="161"/>
        <v>746</v>
      </c>
      <c r="B749" s="48"/>
      <c r="C749" s="64"/>
      <c r="D749" s="51" t="s">
        <v>1374</v>
      </c>
      <c r="E749" s="48" t="s">
        <v>1924</v>
      </c>
      <c r="F749" s="80" t="str">
        <f t="shared" si="163"/>
        <v xml:space="preserve"> </v>
      </c>
      <c r="G749" s="82">
        <f t="shared" si="162"/>
        <v>0</v>
      </c>
      <c r="H749" s="80" t="str">
        <f t="shared" si="164"/>
        <v>W</v>
      </c>
      <c r="I749" s="80" t="str">
        <f t="shared" si="165"/>
        <v>N</v>
      </c>
      <c r="J749" s="80"/>
    </row>
    <row r="750" spans="1:10" ht="12.75" hidden="1" thickBot="1" x14ac:dyDescent="0.25">
      <c r="A750" s="49">
        <f t="shared" si="161"/>
        <v>747</v>
      </c>
      <c r="B750" s="48"/>
      <c r="C750" s="64"/>
      <c r="D750" s="51" t="s">
        <v>1374</v>
      </c>
      <c r="E750" s="48" t="s">
        <v>1942</v>
      </c>
      <c r="F750" s="80" t="str">
        <f t="shared" si="163"/>
        <v xml:space="preserve"> </v>
      </c>
      <c r="G750" s="82">
        <f t="shared" si="162"/>
        <v>0</v>
      </c>
      <c r="H750" s="80" t="str">
        <f t="shared" si="164"/>
        <v>W</v>
      </c>
      <c r="I750" s="80" t="str">
        <f t="shared" si="165"/>
        <v>N</v>
      </c>
      <c r="J750" s="80"/>
    </row>
    <row r="751" spans="1:10" ht="12.75" hidden="1" thickBot="1" x14ac:dyDescent="0.25">
      <c r="A751" s="49">
        <f t="shared" si="161"/>
        <v>748</v>
      </c>
      <c r="B751" s="48"/>
      <c r="C751" s="65"/>
      <c r="D751" s="51" t="s">
        <v>1374</v>
      </c>
      <c r="E751" s="48" t="s">
        <v>1926</v>
      </c>
      <c r="F751" s="80" t="str">
        <f t="shared" si="163"/>
        <v xml:space="preserve"> </v>
      </c>
      <c r="G751" s="82">
        <f t="shared" si="162"/>
        <v>0</v>
      </c>
      <c r="H751" s="80" t="str">
        <f t="shared" si="164"/>
        <v>W</v>
      </c>
      <c r="I751" s="80" t="str">
        <f t="shared" si="165"/>
        <v>N</v>
      </c>
      <c r="J751" s="80"/>
    </row>
    <row r="752" spans="1:10" ht="12.75" hidden="1" thickBot="1" x14ac:dyDescent="0.25">
      <c r="A752" s="49">
        <f t="shared" si="161"/>
        <v>749</v>
      </c>
      <c r="B752" s="48"/>
      <c r="C752" s="51"/>
      <c r="D752" s="51"/>
      <c r="E752" s="48"/>
      <c r="F752" s="80" t="str">
        <f t="shared" si="163"/>
        <v xml:space="preserve"> </v>
      </c>
      <c r="G752" s="82">
        <f t="shared" si="162"/>
        <v>0</v>
      </c>
      <c r="H752" s="80" t="str">
        <f t="shared" si="164"/>
        <v>W</v>
      </c>
      <c r="I752" s="80" t="str">
        <f t="shared" si="165"/>
        <v>N</v>
      </c>
      <c r="J752" s="80"/>
    </row>
    <row r="753" spans="1:10" ht="13.5" hidden="1" thickTop="1" thickBot="1" x14ac:dyDescent="0.25">
      <c r="A753" s="49">
        <f t="shared" si="161"/>
        <v>750</v>
      </c>
      <c r="B753" s="48" t="s">
        <v>1222</v>
      </c>
      <c r="C753" s="63">
        <v>1</v>
      </c>
      <c r="E753" s="44" t="s">
        <v>1948</v>
      </c>
      <c r="F753" s="80">
        <f>SUMIF(OpnameTabel[PPO1], B753,OpnameTabel[OpInventarislijst])+SUMIF(OpnameTabel[PPO2], B753,OpnameTabel[OpInventarislijst])+SUMIF(OpnameTabel[PPO3], B753,OpnameTabel[OpInventarislijst])+SUMIF(OpnameTabel[PPO4], B753,OpnameTabel[OpInventarislijst])</f>
        <v>0</v>
      </c>
      <c r="G753" s="81">
        <f t="shared" ref="G753:G763" si="166">$F$753</f>
        <v>0</v>
      </c>
      <c r="H753" s="80" t="s">
        <v>1409</v>
      </c>
      <c r="I753" s="80" t="s">
        <v>1372</v>
      </c>
      <c r="J753" s="80" t="s">
        <v>1373</v>
      </c>
    </row>
    <row r="754" spans="1:10" ht="12.75" hidden="1" thickBot="1" x14ac:dyDescent="0.25">
      <c r="A754" s="49">
        <f t="shared" si="161"/>
        <v>751</v>
      </c>
      <c r="B754" s="48"/>
      <c r="C754" s="64"/>
      <c r="D754" s="51" t="s">
        <v>1374</v>
      </c>
      <c r="E754" s="48" t="s">
        <v>1949</v>
      </c>
      <c r="F754" s="80" t="str">
        <f t="shared" ref="F754:F762" si="167">IF($B754=""," ",$H$753)</f>
        <v xml:space="preserve"> </v>
      </c>
      <c r="G754" s="82">
        <f t="shared" si="166"/>
        <v>0</v>
      </c>
      <c r="H754" s="80" t="str">
        <f t="shared" ref="H754:H762" si="168">$H$753</f>
        <v>W</v>
      </c>
      <c r="I754" s="80" t="str">
        <f t="shared" ref="I754:I762" si="169">$I$753</f>
        <v>N</v>
      </c>
      <c r="J754" s="80" t="s">
        <v>1373</v>
      </c>
    </row>
    <row r="755" spans="1:10" ht="12.75" hidden="1" thickBot="1" x14ac:dyDescent="0.25">
      <c r="A755" s="49">
        <f t="shared" si="161"/>
        <v>752</v>
      </c>
      <c r="B755" s="48"/>
      <c r="C755" s="64"/>
      <c r="D755" s="51" t="s">
        <v>1374</v>
      </c>
      <c r="E755" s="48" t="s">
        <v>1937</v>
      </c>
      <c r="F755" s="80" t="str">
        <f t="shared" si="167"/>
        <v xml:space="preserve"> </v>
      </c>
      <c r="G755" s="82">
        <f t="shared" si="166"/>
        <v>0</v>
      </c>
      <c r="H755" s="80" t="str">
        <f t="shared" si="168"/>
        <v>W</v>
      </c>
      <c r="I755" s="80" t="str">
        <f t="shared" si="169"/>
        <v>N</v>
      </c>
      <c r="J755" s="80" t="s">
        <v>1373</v>
      </c>
    </row>
    <row r="756" spans="1:10" ht="12.75" hidden="1" thickBot="1" x14ac:dyDescent="0.25">
      <c r="A756" s="49">
        <f t="shared" si="161"/>
        <v>753</v>
      </c>
      <c r="B756" s="48"/>
      <c r="C756" s="64"/>
      <c r="D756" s="51" t="s">
        <v>1374</v>
      </c>
      <c r="E756" s="48" t="s">
        <v>1950</v>
      </c>
      <c r="F756" s="80" t="str">
        <f t="shared" si="167"/>
        <v xml:space="preserve"> </v>
      </c>
      <c r="G756" s="82">
        <f t="shared" si="166"/>
        <v>0</v>
      </c>
      <c r="H756" s="80" t="str">
        <f t="shared" si="168"/>
        <v>W</v>
      </c>
      <c r="I756" s="80" t="str">
        <f t="shared" si="169"/>
        <v>N</v>
      </c>
      <c r="J756" s="80" t="s">
        <v>1373</v>
      </c>
    </row>
    <row r="757" spans="1:10" ht="12.75" hidden="1" thickBot="1" x14ac:dyDescent="0.25">
      <c r="A757" s="49">
        <f t="shared" si="161"/>
        <v>754</v>
      </c>
      <c r="B757" s="48"/>
      <c r="C757" s="64"/>
      <c r="D757" s="51" t="s">
        <v>1374</v>
      </c>
      <c r="E757" s="48" t="s">
        <v>1951</v>
      </c>
      <c r="F757" s="80" t="str">
        <f t="shared" si="167"/>
        <v xml:space="preserve"> </v>
      </c>
      <c r="G757" s="82">
        <f t="shared" si="166"/>
        <v>0</v>
      </c>
      <c r="H757" s="80" t="str">
        <f t="shared" si="168"/>
        <v>W</v>
      </c>
      <c r="I757" s="80" t="str">
        <f t="shared" si="169"/>
        <v>N</v>
      </c>
      <c r="J757" s="80" t="s">
        <v>1373</v>
      </c>
    </row>
    <row r="758" spans="1:10" ht="12.75" hidden="1" thickBot="1" x14ac:dyDescent="0.25">
      <c r="A758" s="49">
        <f t="shared" si="161"/>
        <v>755</v>
      </c>
      <c r="B758" s="48"/>
      <c r="C758" s="64"/>
      <c r="D758" s="51" t="s">
        <v>1374</v>
      </c>
      <c r="E758" s="48" t="s">
        <v>1952</v>
      </c>
      <c r="F758" s="80" t="str">
        <f t="shared" si="167"/>
        <v xml:space="preserve"> </v>
      </c>
      <c r="G758" s="82">
        <f t="shared" si="166"/>
        <v>0</v>
      </c>
      <c r="H758" s="80" t="str">
        <f t="shared" si="168"/>
        <v>W</v>
      </c>
      <c r="I758" s="80" t="str">
        <f t="shared" si="169"/>
        <v>N</v>
      </c>
      <c r="J758" s="80" t="s">
        <v>1373</v>
      </c>
    </row>
    <row r="759" spans="1:10" ht="12.75" hidden="1" thickBot="1" x14ac:dyDescent="0.25">
      <c r="A759" s="49">
        <f t="shared" si="161"/>
        <v>756</v>
      </c>
      <c r="B759" s="48"/>
      <c r="C759" s="64"/>
      <c r="D759" s="51" t="s">
        <v>1374</v>
      </c>
      <c r="E759" s="48" t="s">
        <v>1953</v>
      </c>
      <c r="F759" s="80" t="str">
        <f t="shared" si="167"/>
        <v xml:space="preserve"> </v>
      </c>
      <c r="G759" s="82">
        <f t="shared" si="166"/>
        <v>0</v>
      </c>
      <c r="H759" s="80" t="str">
        <f t="shared" si="168"/>
        <v>W</v>
      </c>
      <c r="I759" s="80" t="str">
        <f t="shared" si="169"/>
        <v>N</v>
      </c>
      <c r="J759" s="80"/>
    </row>
    <row r="760" spans="1:10" ht="12.75" hidden="1" thickBot="1" x14ac:dyDescent="0.25">
      <c r="A760" s="49">
        <f t="shared" si="161"/>
        <v>757</v>
      </c>
      <c r="B760" s="48"/>
      <c r="C760" s="64"/>
      <c r="D760" s="51" t="s">
        <v>1374</v>
      </c>
      <c r="E760" s="48" t="s">
        <v>1924</v>
      </c>
      <c r="F760" s="80" t="str">
        <f t="shared" si="167"/>
        <v xml:space="preserve"> </v>
      </c>
      <c r="G760" s="82">
        <f t="shared" si="166"/>
        <v>0</v>
      </c>
      <c r="H760" s="80" t="str">
        <f t="shared" si="168"/>
        <v>W</v>
      </c>
      <c r="I760" s="80" t="str">
        <f t="shared" si="169"/>
        <v>N</v>
      </c>
      <c r="J760" s="80"/>
    </row>
    <row r="761" spans="1:10" ht="12.75" hidden="1" thickBot="1" x14ac:dyDescent="0.25">
      <c r="A761" s="49">
        <f t="shared" si="161"/>
        <v>758</v>
      </c>
      <c r="B761" s="48"/>
      <c r="C761" s="64"/>
      <c r="D761" s="51" t="s">
        <v>1374</v>
      </c>
      <c r="E761" s="48" t="s">
        <v>1942</v>
      </c>
      <c r="F761" s="80" t="str">
        <f t="shared" si="167"/>
        <v xml:space="preserve"> </v>
      </c>
      <c r="G761" s="82">
        <f t="shared" si="166"/>
        <v>0</v>
      </c>
      <c r="H761" s="80" t="str">
        <f t="shared" si="168"/>
        <v>W</v>
      </c>
      <c r="I761" s="80" t="str">
        <f t="shared" si="169"/>
        <v>N</v>
      </c>
      <c r="J761" s="80"/>
    </row>
    <row r="762" spans="1:10" ht="12.75" hidden="1" thickBot="1" x14ac:dyDescent="0.25">
      <c r="A762" s="49">
        <f t="shared" si="161"/>
        <v>759</v>
      </c>
      <c r="B762" s="48"/>
      <c r="C762" s="65"/>
      <c r="D762" s="51" t="s">
        <v>1374</v>
      </c>
      <c r="E762" s="48" t="s">
        <v>1926</v>
      </c>
      <c r="F762" s="80" t="str">
        <f t="shared" si="167"/>
        <v xml:space="preserve"> </v>
      </c>
      <c r="G762" s="86">
        <f t="shared" si="166"/>
        <v>0</v>
      </c>
      <c r="H762" s="80" t="str">
        <f t="shared" si="168"/>
        <v>W</v>
      </c>
      <c r="I762" s="80" t="str">
        <f t="shared" si="169"/>
        <v>N</v>
      </c>
      <c r="J762" s="80"/>
    </row>
    <row r="763" spans="1:10" ht="12.75" hidden="1" thickBot="1" x14ac:dyDescent="0.25">
      <c r="A763" s="49">
        <f t="shared" si="161"/>
        <v>760</v>
      </c>
      <c r="B763" s="48"/>
      <c r="C763" s="51"/>
      <c r="D763" s="51"/>
      <c r="E763" s="48"/>
      <c r="F763" s="80"/>
      <c r="G763" s="86">
        <f t="shared" si="166"/>
        <v>0</v>
      </c>
      <c r="H763" s="80"/>
      <c r="I763" s="80"/>
      <c r="J763" s="80"/>
    </row>
    <row r="764" spans="1:10" ht="12.75" hidden="1" thickBot="1" x14ac:dyDescent="0.25">
      <c r="A764" s="49">
        <f t="shared" si="161"/>
        <v>761</v>
      </c>
      <c r="B764" s="48" t="s">
        <v>1223</v>
      </c>
      <c r="C764" s="63">
        <v>0.25</v>
      </c>
      <c r="D764" s="51"/>
      <c r="E764" s="44" t="s">
        <v>1948</v>
      </c>
      <c r="F764" s="80">
        <f>SUMIF(OpnameTabel[PPO1], B764,OpnameTabel[OpInventarislijst])+SUMIF(OpnameTabel[PPO2], B764,OpnameTabel[OpInventarislijst])+SUMIF(OpnameTabel[PPO3], B764,OpnameTabel[OpInventarislijst])+SUMIF(OpnameTabel[PPO4], B764,OpnameTabel[OpInventarislijst])</f>
        <v>0</v>
      </c>
      <c r="G764" s="85">
        <f>$F$753</f>
        <v>0</v>
      </c>
      <c r="H764" s="80" t="s">
        <v>1409</v>
      </c>
      <c r="I764" s="80" t="s">
        <v>1373</v>
      </c>
      <c r="J764" s="80" t="s">
        <v>1373</v>
      </c>
    </row>
    <row r="765" spans="1:10" ht="57" hidden="1" thickBot="1" x14ac:dyDescent="0.25">
      <c r="A765" s="49">
        <f t="shared" si="161"/>
        <v>762</v>
      </c>
      <c r="B765" s="48"/>
      <c r="C765" s="65"/>
      <c r="D765" s="51"/>
      <c r="E765" s="48" t="s">
        <v>1703</v>
      </c>
      <c r="F765" s="80" t="str">
        <f>IF($B765=""," ",$H$764)</f>
        <v xml:space="preserve"> </v>
      </c>
      <c r="G765" s="82">
        <f>$F$753</f>
        <v>0</v>
      </c>
      <c r="H765" s="80" t="str">
        <f>$H$764</f>
        <v>W</v>
      </c>
      <c r="I765" s="80" t="str">
        <f>$I$764</f>
        <v>J</v>
      </c>
      <c r="J765" s="80" t="s">
        <v>1373</v>
      </c>
    </row>
    <row r="766" spans="1:10" ht="12.75" hidden="1" thickBot="1" x14ac:dyDescent="0.25">
      <c r="A766" s="49">
        <f t="shared" si="161"/>
        <v>763</v>
      </c>
      <c r="B766" s="48"/>
      <c r="C766" s="51"/>
      <c r="D766" s="51"/>
      <c r="E766" s="48"/>
      <c r="F766" s="80" t="str">
        <f>IF($B766=""," ",$H$764)</f>
        <v xml:space="preserve"> </v>
      </c>
      <c r="G766" s="83">
        <f>$F$753</f>
        <v>0</v>
      </c>
      <c r="H766" s="80" t="str">
        <f>$H$764</f>
        <v>W</v>
      </c>
      <c r="I766" s="80" t="str">
        <f>$I$764</f>
        <v>J</v>
      </c>
      <c r="J766" s="80"/>
    </row>
    <row r="767" spans="1:10" ht="13.5" hidden="1" thickTop="1" thickBot="1" x14ac:dyDescent="0.25">
      <c r="A767" s="49">
        <f t="shared" si="161"/>
        <v>764</v>
      </c>
      <c r="B767" s="48" t="s">
        <v>1224</v>
      </c>
      <c r="C767" s="63">
        <v>1</v>
      </c>
      <c r="D767" s="52"/>
      <c r="E767" s="53" t="s">
        <v>1954</v>
      </c>
      <c r="F767" s="80">
        <f>SUMIF(OpnameTabel[PPO1], B767,OpnameTabel[OpInventarislijst])+SUMIF(OpnameTabel[PPO2], B767,OpnameTabel[OpInventarislijst])+SUMIF(OpnameTabel[PPO3], B767,OpnameTabel[OpInventarislijst])+SUMIF(OpnameTabel[PPO4], B767,OpnameTabel[OpInventarislijst])</f>
        <v>0</v>
      </c>
      <c r="G767" s="81">
        <f t="shared" ref="G767:G777" si="170">$F$767</f>
        <v>0</v>
      </c>
      <c r="H767" s="80" t="s">
        <v>1409</v>
      </c>
      <c r="I767" s="80" t="s">
        <v>1372</v>
      </c>
      <c r="J767" s="80"/>
    </row>
    <row r="768" spans="1:10" ht="12.75" hidden="1" thickBot="1" x14ac:dyDescent="0.25">
      <c r="A768" s="49">
        <f t="shared" si="161"/>
        <v>765</v>
      </c>
      <c r="B768" s="48"/>
      <c r="C768" s="64"/>
      <c r="D768" s="51" t="s">
        <v>1374</v>
      </c>
      <c r="E768" s="48" t="s">
        <v>1955</v>
      </c>
      <c r="F768" s="80" t="str">
        <f t="shared" ref="F768:F777" si="171">IF($B768=""," ",$H$767)</f>
        <v xml:space="preserve"> </v>
      </c>
      <c r="G768" s="82">
        <f t="shared" si="170"/>
        <v>0</v>
      </c>
      <c r="H768" s="80" t="str">
        <f t="shared" ref="H768:H777" si="172">$H$767</f>
        <v>W</v>
      </c>
      <c r="I768" s="80" t="str">
        <f t="shared" ref="I768:I777" si="173">$I$767</f>
        <v>N</v>
      </c>
      <c r="J768" s="80" t="s">
        <v>1373</v>
      </c>
    </row>
    <row r="769" spans="1:10" ht="12.75" hidden="1" thickBot="1" x14ac:dyDescent="0.25">
      <c r="A769" s="49">
        <f t="shared" si="161"/>
        <v>766</v>
      </c>
      <c r="B769" s="48"/>
      <c r="C769" s="64"/>
      <c r="D769" s="51" t="s">
        <v>1374</v>
      </c>
      <c r="E769" s="48" t="s">
        <v>1956</v>
      </c>
      <c r="F769" s="80" t="str">
        <f t="shared" si="171"/>
        <v xml:space="preserve"> </v>
      </c>
      <c r="G769" s="82">
        <f t="shared" si="170"/>
        <v>0</v>
      </c>
      <c r="H769" s="80" t="str">
        <f t="shared" si="172"/>
        <v>W</v>
      </c>
      <c r="I769" s="80" t="str">
        <f t="shared" si="173"/>
        <v>N</v>
      </c>
      <c r="J769" s="80" t="s">
        <v>1373</v>
      </c>
    </row>
    <row r="770" spans="1:10" ht="12.75" hidden="1" thickBot="1" x14ac:dyDescent="0.25">
      <c r="A770" s="49">
        <f t="shared" si="161"/>
        <v>767</v>
      </c>
      <c r="B770" s="48"/>
      <c r="C770" s="64"/>
      <c r="D770" s="51" t="s">
        <v>1374</v>
      </c>
      <c r="E770" s="48" t="s">
        <v>1957</v>
      </c>
      <c r="F770" s="80" t="str">
        <f t="shared" si="171"/>
        <v xml:space="preserve"> </v>
      </c>
      <c r="G770" s="82">
        <f t="shared" si="170"/>
        <v>0</v>
      </c>
      <c r="H770" s="80" t="str">
        <f t="shared" si="172"/>
        <v>W</v>
      </c>
      <c r="I770" s="80" t="str">
        <f t="shared" si="173"/>
        <v>N</v>
      </c>
      <c r="J770" s="80" t="s">
        <v>1373</v>
      </c>
    </row>
    <row r="771" spans="1:10" ht="12.75" hidden="1" thickBot="1" x14ac:dyDescent="0.25">
      <c r="A771" s="49">
        <f t="shared" si="161"/>
        <v>768</v>
      </c>
      <c r="B771" s="48"/>
      <c r="C771" s="64"/>
      <c r="D771" s="51" t="s">
        <v>1374</v>
      </c>
      <c r="E771" s="48" t="s">
        <v>1958</v>
      </c>
      <c r="F771" s="80" t="str">
        <f t="shared" si="171"/>
        <v xml:space="preserve"> </v>
      </c>
      <c r="G771" s="82">
        <f t="shared" si="170"/>
        <v>0</v>
      </c>
      <c r="H771" s="80" t="str">
        <f t="shared" si="172"/>
        <v>W</v>
      </c>
      <c r="I771" s="80" t="str">
        <f t="shared" si="173"/>
        <v>N</v>
      </c>
      <c r="J771" s="80" t="s">
        <v>1373</v>
      </c>
    </row>
    <row r="772" spans="1:10" ht="12.75" hidden="1" thickBot="1" x14ac:dyDescent="0.25">
      <c r="A772" s="49">
        <f t="shared" si="161"/>
        <v>769</v>
      </c>
      <c r="B772" s="48"/>
      <c r="C772" s="64"/>
      <c r="D772" s="51" t="s">
        <v>1374</v>
      </c>
      <c r="E772" s="48" t="s">
        <v>1959</v>
      </c>
      <c r="F772" s="80" t="str">
        <f t="shared" si="171"/>
        <v xml:space="preserve"> </v>
      </c>
      <c r="G772" s="82">
        <f t="shared" si="170"/>
        <v>0</v>
      </c>
      <c r="H772" s="80" t="str">
        <f t="shared" si="172"/>
        <v>W</v>
      </c>
      <c r="I772" s="80" t="str">
        <f t="shared" si="173"/>
        <v>N</v>
      </c>
      <c r="J772" s="80" t="s">
        <v>1373</v>
      </c>
    </row>
    <row r="773" spans="1:10" ht="12.75" hidden="1" thickBot="1" x14ac:dyDescent="0.25">
      <c r="A773" s="49">
        <f t="shared" si="161"/>
        <v>770</v>
      </c>
      <c r="B773" s="48"/>
      <c r="C773" s="64"/>
      <c r="D773" s="51" t="s">
        <v>1374</v>
      </c>
      <c r="E773" s="48" t="s">
        <v>1960</v>
      </c>
      <c r="F773" s="80" t="str">
        <f t="shared" si="171"/>
        <v xml:space="preserve"> </v>
      </c>
      <c r="G773" s="82">
        <f t="shared" si="170"/>
        <v>0</v>
      </c>
      <c r="H773" s="80" t="str">
        <f t="shared" si="172"/>
        <v>W</v>
      </c>
      <c r="I773" s="80" t="str">
        <f t="shared" si="173"/>
        <v>N</v>
      </c>
      <c r="J773" s="80"/>
    </row>
    <row r="774" spans="1:10" ht="12.75" hidden="1" thickBot="1" x14ac:dyDescent="0.25">
      <c r="A774" s="49">
        <f t="shared" si="161"/>
        <v>771</v>
      </c>
      <c r="B774" s="48"/>
      <c r="C774" s="64"/>
      <c r="D774" s="51" t="s">
        <v>1374</v>
      </c>
      <c r="E774" s="48" t="s">
        <v>1924</v>
      </c>
      <c r="F774" s="80" t="str">
        <f t="shared" si="171"/>
        <v xml:space="preserve"> </v>
      </c>
      <c r="G774" s="82">
        <f t="shared" si="170"/>
        <v>0</v>
      </c>
      <c r="H774" s="80" t="str">
        <f t="shared" si="172"/>
        <v>W</v>
      </c>
      <c r="I774" s="80" t="str">
        <f t="shared" si="173"/>
        <v>N</v>
      </c>
      <c r="J774" s="80"/>
    </row>
    <row r="775" spans="1:10" ht="12.75" hidden="1" thickBot="1" x14ac:dyDescent="0.25">
      <c r="A775" s="49">
        <f t="shared" si="161"/>
        <v>772</v>
      </c>
      <c r="B775" s="48"/>
      <c r="C775" s="64"/>
      <c r="D775" s="51" t="s">
        <v>1374</v>
      </c>
      <c r="E775" s="48" t="s">
        <v>1942</v>
      </c>
      <c r="F775" s="80" t="str">
        <f t="shared" si="171"/>
        <v xml:space="preserve"> </v>
      </c>
      <c r="G775" s="82">
        <f t="shared" si="170"/>
        <v>0</v>
      </c>
      <c r="H775" s="80" t="str">
        <f t="shared" si="172"/>
        <v>W</v>
      </c>
      <c r="I775" s="80" t="str">
        <f t="shared" si="173"/>
        <v>N</v>
      </c>
      <c r="J775" s="80"/>
    </row>
    <row r="776" spans="1:10" ht="12.75" hidden="1" thickBot="1" x14ac:dyDescent="0.25">
      <c r="A776" s="49">
        <f t="shared" si="161"/>
        <v>773</v>
      </c>
      <c r="B776" s="48"/>
      <c r="C776" s="65"/>
      <c r="D776" s="51" t="s">
        <v>1374</v>
      </c>
      <c r="E776" s="48" t="s">
        <v>1926</v>
      </c>
      <c r="F776" s="80" t="str">
        <f t="shared" si="171"/>
        <v xml:space="preserve"> </v>
      </c>
      <c r="G776" s="82">
        <f t="shared" si="170"/>
        <v>0</v>
      </c>
      <c r="H776" s="80" t="str">
        <f t="shared" si="172"/>
        <v>W</v>
      </c>
      <c r="I776" s="80" t="str">
        <f t="shared" si="173"/>
        <v>N</v>
      </c>
      <c r="J776" s="80"/>
    </row>
    <row r="777" spans="1:10" ht="12.75" hidden="1" thickBot="1" x14ac:dyDescent="0.25">
      <c r="A777" s="49">
        <f t="shared" si="161"/>
        <v>774</v>
      </c>
      <c r="B777" s="48"/>
      <c r="C777" s="51"/>
      <c r="D777" s="51"/>
      <c r="E777" s="48"/>
      <c r="F777" s="80" t="str">
        <f t="shared" si="171"/>
        <v xml:space="preserve"> </v>
      </c>
      <c r="G777" s="82">
        <f t="shared" si="170"/>
        <v>0</v>
      </c>
      <c r="H777" s="80" t="str">
        <f t="shared" si="172"/>
        <v>W</v>
      </c>
      <c r="I777" s="80" t="str">
        <f t="shared" si="173"/>
        <v>N</v>
      </c>
      <c r="J777" s="80"/>
    </row>
    <row r="778" spans="1:10" ht="12.75" thickTop="1" x14ac:dyDescent="0.2">
      <c r="A778" s="49">
        <f t="shared" si="161"/>
        <v>775</v>
      </c>
      <c r="B778" s="54" t="s">
        <v>1225</v>
      </c>
      <c r="C778" s="59">
        <v>1</v>
      </c>
      <c r="E778" s="44" t="s">
        <v>1961</v>
      </c>
      <c r="F778" s="80">
        <f>SUMIF(OpnameTabel[PPO1], B778,OpnameTabel[OpInventarislijst])+SUMIF(OpnameTabel[PPO2], B778,OpnameTabel[OpInventarislijst])+SUMIF(OpnameTabel[PPO3], B778,OpnameTabel[OpInventarislijst])+SUMIF(OpnameTabel[PPO4], B778,OpnameTabel[OpInventarislijst])</f>
        <v>14</v>
      </c>
      <c r="G778" s="81">
        <f t="shared" ref="G778:G809" si="174">$F$778</f>
        <v>14</v>
      </c>
      <c r="H778" s="80" t="s">
        <v>1409</v>
      </c>
      <c r="I778" s="80" t="s">
        <v>1373</v>
      </c>
      <c r="J778" s="80"/>
    </row>
    <row r="779" spans="1:10" ht="22.5" x14ac:dyDescent="0.2">
      <c r="A779" s="49">
        <f t="shared" si="161"/>
        <v>776</v>
      </c>
      <c r="C779" s="60"/>
      <c r="D779" s="51"/>
      <c r="E779" s="54" t="s">
        <v>1962</v>
      </c>
      <c r="F779" s="80" t="str">
        <f t="shared" ref="F779:F809" si="175">IF($B779=""," ",$H$778)</f>
        <v xml:space="preserve"> </v>
      </c>
      <c r="G779" s="82">
        <f t="shared" si="174"/>
        <v>14</v>
      </c>
      <c r="H779" s="80" t="str">
        <f t="shared" ref="H779:H809" si="176">$H$778</f>
        <v>W</v>
      </c>
      <c r="I779" s="80" t="str">
        <f t="shared" ref="I779:I809" si="177">$I$778</f>
        <v>J</v>
      </c>
      <c r="J779" s="80"/>
    </row>
    <row r="780" spans="1:10" ht="12" x14ac:dyDescent="0.2">
      <c r="A780" s="49">
        <f t="shared" si="161"/>
        <v>777</v>
      </c>
      <c r="C780" s="60"/>
      <c r="D780" s="51"/>
      <c r="E780" s="54" t="s">
        <v>1963</v>
      </c>
      <c r="F780" s="80" t="str">
        <f t="shared" si="175"/>
        <v xml:space="preserve"> </v>
      </c>
      <c r="G780" s="82">
        <f t="shared" si="174"/>
        <v>14</v>
      </c>
      <c r="H780" s="80" t="str">
        <f t="shared" si="176"/>
        <v>W</v>
      </c>
      <c r="I780" s="80" t="str">
        <f t="shared" si="177"/>
        <v>J</v>
      </c>
      <c r="J780" s="80"/>
    </row>
    <row r="781" spans="1:10" ht="12" x14ac:dyDescent="0.2">
      <c r="A781" s="49">
        <f t="shared" si="161"/>
        <v>778</v>
      </c>
      <c r="C781" s="60"/>
      <c r="D781" s="51"/>
      <c r="F781" s="80" t="str">
        <f t="shared" si="175"/>
        <v xml:space="preserve"> </v>
      </c>
      <c r="G781" s="82">
        <f t="shared" si="174"/>
        <v>14</v>
      </c>
      <c r="H781" s="80" t="str">
        <f t="shared" si="176"/>
        <v>W</v>
      </c>
      <c r="I781" s="80" t="str">
        <f t="shared" si="177"/>
        <v>J</v>
      </c>
      <c r="J781" s="80"/>
    </row>
    <row r="782" spans="1:10" ht="12" x14ac:dyDescent="0.2">
      <c r="A782" s="49">
        <f t="shared" si="161"/>
        <v>779</v>
      </c>
      <c r="C782" s="60"/>
      <c r="D782" s="51"/>
      <c r="E782" s="54" t="s">
        <v>1449</v>
      </c>
      <c r="F782" s="80" t="str">
        <f t="shared" si="175"/>
        <v xml:space="preserve"> </v>
      </c>
      <c r="G782" s="82">
        <f t="shared" si="174"/>
        <v>14</v>
      </c>
      <c r="H782" s="80" t="str">
        <f t="shared" si="176"/>
        <v>W</v>
      </c>
      <c r="I782" s="80" t="str">
        <f t="shared" si="177"/>
        <v>J</v>
      </c>
      <c r="J782" s="80"/>
    </row>
    <row r="783" spans="1:10" ht="12" x14ac:dyDescent="0.2">
      <c r="A783" s="49">
        <f t="shared" si="161"/>
        <v>780</v>
      </c>
      <c r="C783" s="60"/>
      <c r="D783" s="51" t="s">
        <v>1374</v>
      </c>
      <c r="E783" s="54" t="s">
        <v>1964</v>
      </c>
      <c r="F783" s="80" t="str">
        <f t="shared" si="175"/>
        <v xml:space="preserve"> </v>
      </c>
      <c r="G783" s="82">
        <f t="shared" si="174"/>
        <v>14</v>
      </c>
      <c r="H783" s="80" t="str">
        <f t="shared" si="176"/>
        <v>W</v>
      </c>
      <c r="I783" s="80" t="str">
        <f t="shared" si="177"/>
        <v>J</v>
      </c>
      <c r="J783" s="80" t="s">
        <v>1373</v>
      </c>
    </row>
    <row r="784" spans="1:10" ht="12" x14ac:dyDescent="0.2">
      <c r="A784" s="49">
        <f t="shared" si="161"/>
        <v>781</v>
      </c>
      <c r="C784" s="60"/>
      <c r="D784" s="51" t="s">
        <v>1374</v>
      </c>
      <c r="E784" s="54" t="s">
        <v>1965</v>
      </c>
      <c r="F784" s="80" t="str">
        <f t="shared" si="175"/>
        <v xml:space="preserve"> </v>
      </c>
      <c r="G784" s="82">
        <f t="shared" si="174"/>
        <v>14</v>
      </c>
      <c r="H784" s="80" t="str">
        <f t="shared" si="176"/>
        <v>W</v>
      </c>
      <c r="I784" s="80" t="str">
        <f t="shared" si="177"/>
        <v>J</v>
      </c>
      <c r="J784" s="80"/>
    </row>
    <row r="785" spans="1:10" ht="12" x14ac:dyDescent="0.2">
      <c r="A785" s="49">
        <f t="shared" si="161"/>
        <v>782</v>
      </c>
      <c r="C785" s="60"/>
      <c r="D785" s="51" t="s">
        <v>1374</v>
      </c>
      <c r="E785" s="54" t="s">
        <v>1966</v>
      </c>
      <c r="F785" s="80" t="str">
        <f t="shared" si="175"/>
        <v xml:space="preserve"> </v>
      </c>
      <c r="G785" s="82">
        <f t="shared" si="174"/>
        <v>14</v>
      </c>
      <c r="H785" s="80" t="str">
        <f t="shared" si="176"/>
        <v>W</v>
      </c>
      <c r="I785" s="80" t="str">
        <f t="shared" si="177"/>
        <v>J</v>
      </c>
      <c r="J785" s="80" t="s">
        <v>1373</v>
      </c>
    </row>
    <row r="786" spans="1:10" ht="12" x14ac:dyDescent="0.2">
      <c r="A786" s="49">
        <f t="shared" si="161"/>
        <v>783</v>
      </c>
      <c r="C786" s="60"/>
      <c r="D786" s="51" t="s">
        <v>1374</v>
      </c>
      <c r="E786" s="54" t="s">
        <v>1967</v>
      </c>
      <c r="F786" s="80" t="str">
        <f t="shared" si="175"/>
        <v xml:space="preserve"> </v>
      </c>
      <c r="G786" s="82">
        <f t="shared" si="174"/>
        <v>14</v>
      </c>
      <c r="H786" s="80" t="str">
        <f t="shared" si="176"/>
        <v>W</v>
      </c>
      <c r="I786" s="80" t="str">
        <f t="shared" si="177"/>
        <v>J</v>
      </c>
      <c r="J786" s="80"/>
    </row>
    <row r="787" spans="1:10" ht="12" x14ac:dyDescent="0.2">
      <c r="A787" s="49">
        <f t="shared" si="161"/>
        <v>784</v>
      </c>
      <c r="C787" s="60"/>
      <c r="D787" s="51" t="s">
        <v>1374</v>
      </c>
      <c r="E787" s="54" t="s">
        <v>1968</v>
      </c>
      <c r="F787" s="80" t="str">
        <f t="shared" si="175"/>
        <v xml:space="preserve"> </v>
      </c>
      <c r="G787" s="82">
        <f t="shared" si="174"/>
        <v>14</v>
      </c>
      <c r="H787" s="80" t="str">
        <f t="shared" si="176"/>
        <v>W</v>
      </c>
      <c r="I787" s="80" t="str">
        <f t="shared" si="177"/>
        <v>J</v>
      </c>
      <c r="J787" s="80"/>
    </row>
    <row r="788" spans="1:10" ht="12" x14ac:dyDescent="0.2">
      <c r="A788" s="49">
        <f t="shared" si="161"/>
        <v>785</v>
      </c>
      <c r="C788" s="60"/>
      <c r="D788" s="51"/>
      <c r="F788" s="80" t="str">
        <f t="shared" si="175"/>
        <v xml:space="preserve"> </v>
      </c>
      <c r="G788" s="82">
        <f t="shared" si="174"/>
        <v>14</v>
      </c>
      <c r="H788" s="80" t="str">
        <f t="shared" si="176"/>
        <v>W</v>
      </c>
      <c r="I788" s="80" t="str">
        <f t="shared" si="177"/>
        <v>J</v>
      </c>
      <c r="J788" s="80"/>
    </row>
    <row r="789" spans="1:10" ht="12" x14ac:dyDescent="0.2">
      <c r="A789" s="49">
        <f t="shared" si="161"/>
        <v>786</v>
      </c>
      <c r="C789" s="60"/>
      <c r="D789" s="51" t="s">
        <v>1374</v>
      </c>
      <c r="E789" s="54" t="s">
        <v>1969</v>
      </c>
      <c r="F789" s="80" t="str">
        <f t="shared" si="175"/>
        <v xml:space="preserve"> </v>
      </c>
      <c r="G789" s="82">
        <f t="shared" si="174"/>
        <v>14</v>
      </c>
      <c r="H789" s="80" t="str">
        <f t="shared" si="176"/>
        <v>W</v>
      </c>
      <c r="I789" s="80" t="str">
        <f t="shared" si="177"/>
        <v>J</v>
      </c>
      <c r="J789" s="80" t="s">
        <v>1373</v>
      </c>
    </row>
    <row r="790" spans="1:10" ht="12" x14ac:dyDescent="0.2">
      <c r="A790" s="49">
        <f t="shared" si="161"/>
        <v>787</v>
      </c>
      <c r="C790" s="60"/>
      <c r="D790" s="51" t="s">
        <v>1374</v>
      </c>
      <c r="E790" s="54" t="s">
        <v>1970</v>
      </c>
      <c r="F790" s="80" t="str">
        <f t="shared" si="175"/>
        <v xml:space="preserve"> </v>
      </c>
      <c r="G790" s="82">
        <f t="shared" si="174"/>
        <v>14</v>
      </c>
      <c r="H790" s="80" t="str">
        <f t="shared" si="176"/>
        <v>W</v>
      </c>
      <c r="I790" s="80" t="str">
        <f t="shared" si="177"/>
        <v>J</v>
      </c>
      <c r="J790" s="80" t="s">
        <v>1373</v>
      </c>
    </row>
    <row r="791" spans="1:10" ht="12" x14ac:dyDescent="0.2">
      <c r="A791" s="49">
        <f t="shared" si="161"/>
        <v>788</v>
      </c>
      <c r="C791" s="60"/>
      <c r="D791" s="51" t="s">
        <v>1374</v>
      </c>
      <c r="E791" s="54" t="s">
        <v>1971</v>
      </c>
      <c r="F791" s="80" t="str">
        <f t="shared" si="175"/>
        <v xml:space="preserve"> </v>
      </c>
      <c r="G791" s="82">
        <f t="shared" si="174"/>
        <v>14</v>
      </c>
      <c r="H791" s="80" t="str">
        <f t="shared" si="176"/>
        <v>W</v>
      </c>
      <c r="I791" s="80" t="str">
        <f t="shared" si="177"/>
        <v>J</v>
      </c>
      <c r="J791" s="80" t="s">
        <v>1373</v>
      </c>
    </row>
    <row r="792" spans="1:10" ht="12" x14ac:dyDescent="0.2">
      <c r="A792" s="49">
        <f t="shared" si="161"/>
        <v>789</v>
      </c>
      <c r="C792" s="60"/>
      <c r="D792" s="51" t="s">
        <v>1374</v>
      </c>
      <c r="E792" s="54" t="s">
        <v>1972</v>
      </c>
      <c r="F792" s="80" t="str">
        <f t="shared" si="175"/>
        <v xml:space="preserve"> </v>
      </c>
      <c r="G792" s="82">
        <f t="shared" si="174"/>
        <v>14</v>
      </c>
      <c r="H792" s="80" t="str">
        <f t="shared" si="176"/>
        <v>W</v>
      </c>
      <c r="I792" s="80" t="str">
        <f t="shared" si="177"/>
        <v>J</v>
      </c>
      <c r="J792" s="80" t="s">
        <v>1373</v>
      </c>
    </row>
    <row r="793" spans="1:10" ht="12" x14ac:dyDescent="0.2">
      <c r="A793" s="49">
        <f t="shared" si="161"/>
        <v>790</v>
      </c>
      <c r="C793" s="60"/>
      <c r="D793" s="51" t="s">
        <v>1374</v>
      </c>
      <c r="E793" s="54" t="s">
        <v>1973</v>
      </c>
      <c r="F793" s="80" t="str">
        <f t="shared" si="175"/>
        <v xml:space="preserve"> </v>
      </c>
      <c r="G793" s="82">
        <f t="shared" si="174"/>
        <v>14</v>
      </c>
      <c r="H793" s="80" t="str">
        <f t="shared" si="176"/>
        <v>W</v>
      </c>
      <c r="I793" s="80" t="str">
        <f t="shared" si="177"/>
        <v>J</v>
      </c>
      <c r="J793" s="80" t="s">
        <v>1373</v>
      </c>
    </row>
    <row r="794" spans="1:10" ht="12" x14ac:dyDescent="0.2">
      <c r="A794" s="49">
        <f t="shared" si="161"/>
        <v>791</v>
      </c>
      <c r="C794" s="60"/>
      <c r="D794" s="51" t="s">
        <v>1374</v>
      </c>
      <c r="E794" s="54" t="s">
        <v>1974</v>
      </c>
      <c r="F794" s="80" t="str">
        <f t="shared" si="175"/>
        <v xml:space="preserve"> </v>
      </c>
      <c r="G794" s="82">
        <f t="shared" si="174"/>
        <v>14</v>
      </c>
      <c r="H794" s="80" t="str">
        <f t="shared" si="176"/>
        <v>W</v>
      </c>
      <c r="I794" s="80" t="str">
        <f t="shared" si="177"/>
        <v>J</v>
      </c>
      <c r="J794" s="80"/>
    </row>
    <row r="795" spans="1:10" ht="12" x14ac:dyDescent="0.2">
      <c r="A795" s="49">
        <f t="shared" si="161"/>
        <v>792</v>
      </c>
      <c r="C795" s="60"/>
      <c r="D795" s="51"/>
      <c r="F795" s="80" t="str">
        <f t="shared" si="175"/>
        <v xml:space="preserve"> </v>
      </c>
      <c r="G795" s="82">
        <f t="shared" si="174"/>
        <v>14</v>
      </c>
      <c r="H795" s="80" t="str">
        <f t="shared" si="176"/>
        <v>W</v>
      </c>
      <c r="I795" s="80" t="str">
        <f t="shared" si="177"/>
        <v>J</v>
      </c>
      <c r="J795" s="80"/>
    </row>
    <row r="796" spans="1:10" ht="12" x14ac:dyDescent="0.2">
      <c r="A796" s="49">
        <f t="shared" si="161"/>
        <v>793</v>
      </c>
      <c r="C796" s="60"/>
      <c r="D796" s="51"/>
      <c r="E796" s="54" t="s">
        <v>1975</v>
      </c>
      <c r="F796" s="80" t="str">
        <f t="shared" si="175"/>
        <v xml:space="preserve"> </v>
      </c>
      <c r="G796" s="82">
        <f t="shared" si="174"/>
        <v>14</v>
      </c>
      <c r="H796" s="80" t="str">
        <f t="shared" si="176"/>
        <v>W</v>
      </c>
      <c r="I796" s="80" t="str">
        <f t="shared" si="177"/>
        <v>J</v>
      </c>
      <c r="J796" s="80" t="s">
        <v>1373</v>
      </c>
    </row>
    <row r="797" spans="1:10" ht="12" x14ac:dyDescent="0.2">
      <c r="A797" s="49">
        <f t="shared" si="161"/>
        <v>794</v>
      </c>
      <c r="C797" s="60"/>
      <c r="D797" s="51" t="s">
        <v>1374</v>
      </c>
      <c r="E797" s="54" t="s">
        <v>1976</v>
      </c>
      <c r="F797" s="80" t="str">
        <f t="shared" si="175"/>
        <v xml:space="preserve"> </v>
      </c>
      <c r="G797" s="82">
        <f t="shared" si="174"/>
        <v>14</v>
      </c>
      <c r="H797" s="80" t="str">
        <f t="shared" si="176"/>
        <v>W</v>
      </c>
      <c r="I797" s="80" t="str">
        <f t="shared" si="177"/>
        <v>J</v>
      </c>
      <c r="J797" s="80" t="s">
        <v>1373</v>
      </c>
    </row>
    <row r="798" spans="1:10" ht="12" x14ac:dyDescent="0.2">
      <c r="A798" s="49">
        <f t="shared" si="161"/>
        <v>795</v>
      </c>
      <c r="C798" s="60"/>
      <c r="D798" s="51" t="s">
        <v>1374</v>
      </c>
      <c r="E798" s="54" t="s">
        <v>1977</v>
      </c>
      <c r="F798" s="80" t="str">
        <f t="shared" si="175"/>
        <v xml:space="preserve"> </v>
      </c>
      <c r="G798" s="82">
        <f t="shared" si="174"/>
        <v>14</v>
      </c>
      <c r="H798" s="80" t="str">
        <f t="shared" si="176"/>
        <v>W</v>
      </c>
      <c r="I798" s="80" t="str">
        <f t="shared" si="177"/>
        <v>J</v>
      </c>
      <c r="J798" s="80" t="s">
        <v>1373</v>
      </c>
    </row>
    <row r="799" spans="1:10" ht="12" x14ac:dyDescent="0.2">
      <c r="A799" s="49">
        <f t="shared" si="161"/>
        <v>796</v>
      </c>
      <c r="C799" s="60"/>
      <c r="D799" s="51" t="s">
        <v>1374</v>
      </c>
      <c r="E799" s="54" t="s">
        <v>1978</v>
      </c>
      <c r="F799" s="80" t="str">
        <f t="shared" si="175"/>
        <v xml:space="preserve"> </v>
      </c>
      <c r="G799" s="82">
        <f t="shared" si="174"/>
        <v>14</v>
      </c>
      <c r="H799" s="80" t="str">
        <f t="shared" si="176"/>
        <v>W</v>
      </c>
      <c r="I799" s="80" t="str">
        <f t="shared" si="177"/>
        <v>J</v>
      </c>
      <c r="J799" s="80" t="s">
        <v>1373</v>
      </c>
    </row>
    <row r="800" spans="1:10" ht="12" x14ac:dyDescent="0.2">
      <c r="A800" s="49">
        <f t="shared" ref="A800:A863" si="178">-3+ROW()</f>
        <v>797</v>
      </c>
      <c r="C800" s="60"/>
      <c r="D800" s="51" t="s">
        <v>1374</v>
      </c>
      <c r="E800" s="54" t="s">
        <v>1979</v>
      </c>
      <c r="F800" s="80" t="str">
        <f t="shared" si="175"/>
        <v xml:space="preserve"> </v>
      </c>
      <c r="G800" s="82">
        <f t="shared" si="174"/>
        <v>14</v>
      </c>
      <c r="H800" s="80" t="str">
        <f t="shared" si="176"/>
        <v>W</v>
      </c>
      <c r="I800" s="80" t="str">
        <f t="shared" si="177"/>
        <v>J</v>
      </c>
      <c r="J800" s="80" t="s">
        <v>1373</v>
      </c>
    </row>
    <row r="801" spans="1:10" ht="12" x14ac:dyDescent="0.2">
      <c r="A801" s="49">
        <f t="shared" si="178"/>
        <v>798</v>
      </c>
      <c r="C801" s="60"/>
      <c r="D801" s="51" t="s">
        <v>1374</v>
      </c>
      <c r="E801" s="54" t="s">
        <v>1980</v>
      </c>
      <c r="F801" s="80" t="str">
        <f t="shared" si="175"/>
        <v xml:space="preserve"> </v>
      </c>
      <c r="G801" s="82">
        <f t="shared" si="174"/>
        <v>14</v>
      </c>
      <c r="H801" s="80" t="str">
        <f t="shared" si="176"/>
        <v>W</v>
      </c>
      <c r="I801" s="80" t="str">
        <f t="shared" si="177"/>
        <v>J</v>
      </c>
      <c r="J801" s="80"/>
    </row>
    <row r="802" spans="1:10" ht="12" x14ac:dyDescent="0.2">
      <c r="A802" s="49">
        <f t="shared" si="178"/>
        <v>799</v>
      </c>
      <c r="C802" s="60"/>
      <c r="D802" s="51" t="s">
        <v>1374</v>
      </c>
      <c r="E802" s="54" t="s">
        <v>1981</v>
      </c>
      <c r="F802" s="80" t="str">
        <f t="shared" si="175"/>
        <v xml:space="preserve"> </v>
      </c>
      <c r="G802" s="82">
        <f t="shared" si="174"/>
        <v>14</v>
      </c>
      <c r="H802" s="80" t="str">
        <f t="shared" si="176"/>
        <v>W</v>
      </c>
      <c r="I802" s="80" t="str">
        <f t="shared" si="177"/>
        <v>J</v>
      </c>
      <c r="J802" s="80" t="s">
        <v>1373</v>
      </c>
    </row>
    <row r="803" spans="1:10" ht="12" x14ac:dyDescent="0.2">
      <c r="A803" s="49">
        <f t="shared" si="178"/>
        <v>800</v>
      </c>
      <c r="C803" s="60"/>
      <c r="D803" s="51" t="s">
        <v>1374</v>
      </c>
      <c r="E803" s="54" t="s">
        <v>1982</v>
      </c>
      <c r="F803" s="80" t="str">
        <f t="shared" si="175"/>
        <v xml:space="preserve"> </v>
      </c>
      <c r="G803" s="82">
        <f t="shared" si="174"/>
        <v>14</v>
      </c>
      <c r="H803" s="80" t="str">
        <f t="shared" si="176"/>
        <v>W</v>
      </c>
      <c r="I803" s="80" t="str">
        <f t="shared" si="177"/>
        <v>J</v>
      </c>
      <c r="J803" s="80"/>
    </row>
    <row r="804" spans="1:10" ht="12" x14ac:dyDescent="0.2">
      <c r="A804" s="49">
        <f t="shared" si="178"/>
        <v>801</v>
      </c>
      <c r="C804" s="60"/>
      <c r="D804" s="51" t="s">
        <v>1374</v>
      </c>
      <c r="E804" s="54" t="s">
        <v>1983</v>
      </c>
      <c r="F804" s="80" t="str">
        <f t="shared" si="175"/>
        <v xml:space="preserve"> </v>
      </c>
      <c r="G804" s="82">
        <f t="shared" si="174"/>
        <v>14</v>
      </c>
      <c r="H804" s="80" t="str">
        <f t="shared" si="176"/>
        <v>W</v>
      </c>
      <c r="I804" s="80" t="str">
        <f t="shared" si="177"/>
        <v>J</v>
      </c>
      <c r="J804" s="80"/>
    </row>
    <row r="805" spans="1:10" ht="12" x14ac:dyDescent="0.2">
      <c r="A805" s="49">
        <f t="shared" si="178"/>
        <v>802</v>
      </c>
      <c r="C805" s="60"/>
      <c r="D805" s="51"/>
      <c r="F805" s="80" t="str">
        <f t="shared" si="175"/>
        <v xml:space="preserve"> </v>
      </c>
      <c r="G805" s="82">
        <f t="shared" si="174"/>
        <v>14</v>
      </c>
      <c r="H805" s="80" t="str">
        <f t="shared" si="176"/>
        <v>W</v>
      </c>
      <c r="I805" s="80" t="str">
        <f t="shared" si="177"/>
        <v>J</v>
      </c>
      <c r="J805" s="80"/>
    </row>
    <row r="806" spans="1:10" ht="12" x14ac:dyDescent="0.2">
      <c r="A806" s="49">
        <f t="shared" si="178"/>
        <v>803</v>
      </c>
      <c r="C806" s="60"/>
      <c r="D806" s="51"/>
      <c r="E806" s="54" t="s">
        <v>1984</v>
      </c>
      <c r="F806" s="80" t="str">
        <f t="shared" si="175"/>
        <v xml:space="preserve"> </v>
      </c>
      <c r="G806" s="82">
        <f t="shared" si="174"/>
        <v>14</v>
      </c>
      <c r="H806" s="80" t="str">
        <f t="shared" si="176"/>
        <v>W</v>
      </c>
      <c r="I806" s="80" t="str">
        <f t="shared" si="177"/>
        <v>J</v>
      </c>
      <c r="J806" s="80" t="s">
        <v>1373</v>
      </c>
    </row>
    <row r="807" spans="1:10" ht="12" x14ac:dyDescent="0.2">
      <c r="A807" s="49">
        <f t="shared" si="178"/>
        <v>804</v>
      </c>
      <c r="C807" s="60"/>
      <c r="D807" s="51" t="s">
        <v>1374</v>
      </c>
      <c r="E807" s="54" t="s">
        <v>1985</v>
      </c>
      <c r="F807" s="80" t="str">
        <f t="shared" si="175"/>
        <v xml:space="preserve"> </v>
      </c>
      <c r="G807" s="82">
        <f t="shared" si="174"/>
        <v>14</v>
      </c>
      <c r="H807" s="80" t="str">
        <f t="shared" si="176"/>
        <v>W</v>
      </c>
      <c r="I807" s="80" t="str">
        <f t="shared" si="177"/>
        <v>J</v>
      </c>
      <c r="J807" s="80" t="s">
        <v>1373</v>
      </c>
    </row>
    <row r="808" spans="1:10" ht="12" x14ac:dyDescent="0.2">
      <c r="A808" s="49">
        <f t="shared" si="178"/>
        <v>805</v>
      </c>
      <c r="C808" s="60"/>
      <c r="D808" s="51" t="s">
        <v>1374</v>
      </c>
      <c r="E808" s="54" t="s">
        <v>1986</v>
      </c>
      <c r="F808" s="80" t="str">
        <f t="shared" si="175"/>
        <v xml:space="preserve"> </v>
      </c>
      <c r="G808" s="82">
        <f t="shared" si="174"/>
        <v>14</v>
      </c>
      <c r="H808" s="80" t="str">
        <f t="shared" si="176"/>
        <v>W</v>
      </c>
      <c r="I808" s="80" t="str">
        <f t="shared" si="177"/>
        <v>J</v>
      </c>
      <c r="J808" s="80" t="s">
        <v>1373</v>
      </c>
    </row>
    <row r="809" spans="1:10" ht="12.75" thickBot="1" x14ac:dyDescent="0.25">
      <c r="A809" s="49">
        <f t="shared" si="178"/>
        <v>806</v>
      </c>
      <c r="C809" s="65"/>
      <c r="D809" s="51" t="s">
        <v>1374</v>
      </c>
      <c r="E809" s="54" t="s">
        <v>1987</v>
      </c>
      <c r="F809" s="80" t="str">
        <f t="shared" si="175"/>
        <v xml:space="preserve"> </v>
      </c>
      <c r="G809" s="86">
        <f t="shared" si="174"/>
        <v>14</v>
      </c>
      <c r="H809" s="80" t="str">
        <f t="shared" si="176"/>
        <v>W</v>
      </c>
      <c r="I809" s="80" t="str">
        <f t="shared" si="177"/>
        <v>J</v>
      </c>
      <c r="J809" s="80"/>
    </row>
    <row r="810" spans="1:10" ht="12.75" hidden="1" thickBot="1" x14ac:dyDescent="0.25">
      <c r="A810" s="49">
        <f t="shared" si="178"/>
        <v>807</v>
      </c>
      <c r="C810" s="51"/>
      <c r="D810" s="51"/>
      <c r="F810" s="80">
        <f>SUMIF(OpnameTabel[PPO1], B810,OpnameTabel[OpInventarislijst])+SUMIF(OpnameTabel[PPO2], B810,OpnameTabel[OpInventarislijst])+SUMIF(OpnameTabel[PPO3], B810,OpnameTabel[OpInventarislijst])+SUMIF(OpnameTabel[PPO4], B810,OpnameTabel[OpInventarislijst])</f>
        <v>0</v>
      </c>
      <c r="G810" s="85">
        <f>$F$810</f>
        <v>0</v>
      </c>
      <c r="H810" s="80" t="s">
        <v>1409</v>
      </c>
      <c r="I810" s="80" t="s">
        <v>1373</v>
      </c>
      <c r="J810" s="80"/>
    </row>
    <row r="811" spans="1:10" ht="12.75" hidden="1" thickBot="1" x14ac:dyDescent="0.25">
      <c r="A811" s="49">
        <f t="shared" si="178"/>
        <v>808</v>
      </c>
      <c r="B811" s="54" t="s">
        <v>1228</v>
      </c>
      <c r="C811" s="59">
        <v>0.2</v>
      </c>
      <c r="E811" s="44" t="s">
        <v>1961</v>
      </c>
      <c r="F811" s="80"/>
      <c r="G811" s="85">
        <f>$F$810</f>
        <v>0</v>
      </c>
      <c r="H811" s="80"/>
      <c r="I811" s="80"/>
      <c r="J811" s="80"/>
    </row>
    <row r="812" spans="1:10" ht="12.75" hidden="1" thickBot="1" x14ac:dyDescent="0.25">
      <c r="A812" s="49">
        <f t="shared" si="178"/>
        <v>809</v>
      </c>
      <c r="C812" s="61"/>
      <c r="D812" s="51" t="s">
        <v>1374</v>
      </c>
      <c r="E812" s="54" t="s">
        <v>1988</v>
      </c>
      <c r="F812" s="80" t="str">
        <f>IF($B812=""," ",$H$810)</f>
        <v xml:space="preserve"> </v>
      </c>
      <c r="G812" s="82">
        <f>$F$810</f>
        <v>0</v>
      </c>
      <c r="H812" s="80" t="str">
        <f>$H$810</f>
        <v>W</v>
      </c>
      <c r="I812" s="80" t="str">
        <f>$I$810</f>
        <v>J</v>
      </c>
      <c r="J812" s="80"/>
    </row>
    <row r="813" spans="1:10" ht="12.75" hidden="1" thickBot="1" x14ac:dyDescent="0.25">
      <c r="A813" s="49">
        <f t="shared" si="178"/>
        <v>810</v>
      </c>
      <c r="D813" s="51"/>
      <c r="F813" s="80" t="str">
        <f>IF($B813=""," ",$H$810)</f>
        <v xml:space="preserve"> </v>
      </c>
      <c r="G813" s="82">
        <f>$F$810</f>
        <v>0</v>
      </c>
      <c r="H813" s="80" t="str">
        <f>$H$810</f>
        <v>W</v>
      </c>
      <c r="I813" s="80" t="str">
        <f>$I$810</f>
        <v>J</v>
      </c>
      <c r="J813" s="80"/>
    </row>
    <row r="814" spans="1:10" ht="12.75" thickTop="1" x14ac:dyDescent="0.2">
      <c r="A814" s="49">
        <f t="shared" si="178"/>
        <v>811</v>
      </c>
      <c r="B814" s="54" t="s">
        <v>1226</v>
      </c>
      <c r="C814" s="59">
        <v>2</v>
      </c>
      <c r="D814" s="52"/>
      <c r="E814" s="53" t="s">
        <v>1961</v>
      </c>
      <c r="F814" s="80">
        <f>SUMIF(OpnameTabel[PPO1], B814,OpnameTabel[OpInventarislijst])+SUMIF(OpnameTabel[PPO2], B814,OpnameTabel[OpInventarislijst])+SUMIF(OpnameTabel[PPO3], B814,OpnameTabel[OpInventarislijst])+SUMIF(OpnameTabel[PPO4], B814,OpnameTabel[OpInventarislijst])</f>
        <v>2</v>
      </c>
      <c r="G814" s="81">
        <f t="shared" ref="G814:G845" si="179">$F$814</f>
        <v>2</v>
      </c>
      <c r="H814" s="80" t="s">
        <v>1409</v>
      </c>
      <c r="I814" s="80" t="s">
        <v>1373</v>
      </c>
      <c r="J814" s="80"/>
    </row>
    <row r="815" spans="1:10" ht="22.5" x14ac:dyDescent="0.2">
      <c r="A815" s="49">
        <f t="shared" si="178"/>
        <v>812</v>
      </c>
      <c r="C815" s="60"/>
      <c r="D815" s="51"/>
      <c r="E815" s="54" t="s">
        <v>1989</v>
      </c>
      <c r="F815" s="80" t="str">
        <f t="shared" ref="F815:F845" si="180">IF($B815=""," ",$H$814)</f>
        <v xml:space="preserve"> </v>
      </c>
      <c r="G815" s="82">
        <f t="shared" si="179"/>
        <v>2</v>
      </c>
      <c r="H815" s="80" t="str">
        <f t="shared" ref="H815:H845" si="181">$H$814</f>
        <v>W</v>
      </c>
      <c r="I815" s="80" t="str">
        <f t="shared" ref="I815:I845" si="182">$I$814</f>
        <v>J</v>
      </c>
      <c r="J815" s="80"/>
    </row>
    <row r="816" spans="1:10" ht="12" x14ac:dyDescent="0.2">
      <c r="A816" s="49">
        <f t="shared" si="178"/>
        <v>813</v>
      </c>
      <c r="C816" s="60"/>
      <c r="D816" s="51"/>
      <c r="E816" s="54" t="s">
        <v>1963</v>
      </c>
      <c r="F816" s="80" t="str">
        <f t="shared" si="180"/>
        <v xml:space="preserve"> </v>
      </c>
      <c r="G816" s="82">
        <f t="shared" si="179"/>
        <v>2</v>
      </c>
      <c r="H816" s="80" t="str">
        <f t="shared" si="181"/>
        <v>W</v>
      </c>
      <c r="I816" s="80" t="str">
        <f t="shared" si="182"/>
        <v>J</v>
      </c>
      <c r="J816" s="80"/>
    </row>
    <row r="817" spans="1:10" ht="12" x14ac:dyDescent="0.2">
      <c r="A817" s="49">
        <f t="shared" si="178"/>
        <v>814</v>
      </c>
      <c r="C817" s="60"/>
      <c r="D817" s="51"/>
      <c r="F817" s="80" t="str">
        <f t="shared" si="180"/>
        <v xml:space="preserve"> </v>
      </c>
      <c r="G817" s="82">
        <f t="shared" si="179"/>
        <v>2</v>
      </c>
      <c r="H817" s="80" t="str">
        <f t="shared" si="181"/>
        <v>W</v>
      </c>
      <c r="I817" s="80" t="str">
        <f t="shared" si="182"/>
        <v>J</v>
      </c>
      <c r="J817" s="80"/>
    </row>
    <row r="818" spans="1:10" ht="12" x14ac:dyDescent="0.2">
      <c r="A818" s="49">
        <f t="shared" si="178"/>
        <v>815</v>
      </c>
      <c r="C818" s="60"/>
      <c r="D818" s="51"/>
      <c r="E818" s="54" t="s">
        <v>1449</v>
      </c>
      <c r="F818" s="80" t="str">
        <f t="shared" si="180"/>
        <v xml:space="preserve"> </v>
      </c>
      <c r="G818" s="82">
        <f t="shared" si="179"/>
        <v>2</v>
      </c>
      <c r="H818" s="80" t="str">
        <f t="shared" si="181"/>
        <v>W</v>
      </c>
      <c r="I818" s="80" t="str">
        <f t="shared" si="182"/>
        <v>J</v>
      </c>
      <c r="J818" s="80"/>
    </row>
    <row r="819" spans="1:10" ht="12" x14ac:dyDescent="0.2">
      <c r="A819" s="49">
        <f t="shared" si="178"/>
        <v>816</v>
      </c>
      <c r="C819" s="60"/>
      <c r="D819" s="51" t="s">
        <v>1374</v>
      </c>
      <c r="E819" s="54" t="s">
        <v>1964</v>
      </c>
      <c r="F819" s="80" t="str">
        <f t="shared" si="180"/>
        <v xml:space="preserve"> </v>
      </c>
      <c r="G819" s="82">
        <f t="shared" si="179"/>
        <v>2</v>
      </c>
      <c r="H819" s="80" t="str">
        <f t="shared" si="181"/>
        <v>W</v>
      </c>
      <c r="I819" s="80" t="str">
        <f t="shared" si="182"/>
        <v>J</v>
      </c>
      <c r="J819" s="80" t="s">
        <v>1373</v>
      </c>
    </row>
    <row r="820" spans="1:10" ht="12" x14ac:dyDescent="0.2">
      <c r="A820" s="49">
        <f t="shared" si="178"/>
        <v>817</v>
      </c>
      <c r="C820" s="60"/>
      <c r="D820" s="51" t="s">
        <v>1374</v>
      </c>
      <c r="E820" s="54" t="s">
        <v>1965</v>
      </c>
      <c r="F820" s="80" t="str">
        <f t="shared" si="180"/>
        <v xml:space="preserve"> </v>
      </c>
      <c r="G820" s="82">
        <f t="shared" si="179"/>
        <v>2</v>
      </c>
      <c r="H820" s="80" t="str">
        <f t="shared" si="181"/>
        <v>W</v>
      </c>
      <c r="I820" s="80" t="str">
        <f t="shared" si="182"/>
        <v>J</v>
      </c>
      <c r="J820" s="80"/>
    </row>
    <row r="821" spans="1:10" ht="12" x14ac:dyDescent="0.2">
      <c r="A821" s="49">
        <f t="shared" si="178"/>
        <v>818</v>
      </c>
      <c r="C821" s="60"/>
      <c r="D821" s="51" t="s">
        <v>1374</v>
      </c>
      <c r="E821" s="54" t="s">
        <v>1966</v>
      </c>
      <c r="F821" s="80" t="str">
        <f t="shared" si="180"/>
        <v xml:space="preserve"> </v>
      </c>
      <c r="G821" s="82">
        <f t="shared" si="179"/>
        <v>2</v>
      </c>
      <c r="H821" s="80" t="str">
        <f t="shared" si="181"/>
        <v>W</v>
      </c>
      <c r="I821" s="80" t="str">
        <f t="shared" si="182"/>
        <v>J</v>
      </c>
      <c r="J821" s="80" t="s">
        <v>1373</v>
      </c>
    </row>
    <row r="822" spans="1:10" ht="12" x14ac:dyDescent="0.2">
      <c r="A822" s="49">
        <f t="shared" si="178"/>
        <v>819</v>
      </c>
      <c r="C822" s="60"/>
      <c r="D822" s="51" t="s">
        <v>1374</v>
      </c>
      <c r="E822" s="54" t="s">
        <v>1967</v>
      </c>
      <c r="F822" s="80" t="str">
        <f t="shared" si="180"/>
        <v xml:space="preserve"> </v>
      </c>
      <c r="G822" s="82">
        <f t="shared" si="179"/>
        <v>2</v>
      </c>
      <c r="H822" s="80" t="str">
        <f t="shared" si="181"/>
        <v>W</v>
      </c>
      <c r="I822" s="80" t="str">
        <f t="shared" si="182"/>
        <v>J</v>
      </c>
      <c r="J822" s="80"/>
    </row>
    <row r="823" spans="1:10" ht="12" x14ac:dyDescent="0.2">
      <c r="A823" s="49">
        <f t="shared" si="178"/>
        <v>820</v>
      </c>
      <c r="C823" s="60"/>
      <c r="D823" s="51" t="s">
        <v>1374</v>
      </c>
      <c r="E823" s="54" t="s">
        <v>1968</v>
      </c>
      <c r="F823" s="80" t="str">
        <f t="shared" si="180"/>
        <v xml:space="preserve"> </v>
      </c>
      <c r="G823" s="82">
        <f t="shared" si="179"/>
        <v>2</v>
      </c>
      <c r="H823" s="80" t="str">
        <f t="shared" si="181"/>
        <v>W</v>
      </c>
      <c r="I823" s="80" t="str">
        <f t="shared" si="182"/>
        <v>J</v>
      </c>
      <c r="J823" s="80"/>
    </row>
    <row r="824" spans="1:10" ht="12" x14ac:dyDescent="0.2">
      <c r="A824" s="49">
        <f t="shared" si="178"/>
        <v>821</v>
      </c>
      <c r="C824" s="60"/>
      <c r="D824" s="51"/>
      <c r="F824" s="80" t="str">
        <f t="shared" si="180"/>
        <v xml:space="preserve"> </v>
      </c>
      <c r="G824" s="82">
        <f t="shared" si="179"/>
        <v>2</v>
      </c>
      <c r="H824" s="80" t="str">
        <f t="shared" si="181"/>
        <v>W</v>
      </c>
      <c r="I824" s="80" t="str">
        <f t="shared" si="182"/>
        <v>J</v>
      </c>
      <c r="J824" s="80"/>
    </row>
    <row r="825" spans="1:10" ht="12" x14ac:dyDescent="0.2">
      <c r="A825" s="49">
        <f t="shared" si="178"/>
        <v>822</v>
      </c>
      <c r="C825" s="60"/>
      <c r="D825" s="51" t="s">
        <v>1374</v>
      </c>
      <c r="E825" s="54" t="s">
        <v>1969</v>
      </c>
      <c r="F825" s="80" t="str">
        <f t="shared" si="180"/>
        <v xml:space="preserve"> </v>
      </c>
      <c r="G825" s="82">
        <f t="shared" si="179"/>
        <v>2</v>
      </c>
      <c r="H825" s="80" t="str">
        <f t="shared" si="181"/>
        <v>W</v>
      </c>
      <c r="I825" s="80" t="str">
        <f t="shared" si="182"/>
        <v>J</v>
      </c>
      <c r="J825" s="80" t="s">
        <v>1373</v>
      </c>
    </row>
    <row r="826" spans="1:10" ht="12" x14ac:dyDescent="0.2">
      <c r="A826" s="49">
        <f t="shared" si="178"/>
        <v>823</v>
      </c>
      <c r="C826" s="60"/>
      <c r="D826" s="51" t="s">
        <v>1374</v>
      </c>
      <c r="E826" s="54" t="s">
        <v>1970</v>
      </c>
      <c r="F826" s="80" t="str">
        <f t="shared" si="180"/>
        <v xml:space="preserve"> </v>
      </c>
      <c r="G826" s="82">
        <f t="shared" si="179"/>
        <v>2</v>
      </c>
      <c r="H826" s="80" t="str">
        <f t="shared" si="181"/>
        <v>W</v>
      </c>
      <c r="I826" s="80" t="str">
        <f t="shared" si="182"/>
        <v>J</v>
      </c>
      <c r="J826" s="80" t="s">
        <v>1373</v>
      </c>
    </row>
    <row r="827" spans="1:10" ht="12" x14ac:dyDescent="0.2">
      <c r="A827" s="49">
        <f t="shared" si="178"/>
        <v>824</v>
      </c>
      <c r="C827" s="60"/>
      <c r="D827" s="51" t="s">
        <v>1374</v>
      </c>
      <c r="E827" s="54" t="s">
        <v>1971</v>
      </c>
      <c r="F827" s="80" t="str">
        <f t="shared" si="180"/>
        <v xml:space="preserve"> </v>
      </c>
      <c r="G827" s="82">
        <f t="shared" si="179"/>
        <v>2</v>
      </c>
      <c r="H827" s="80" t="str">
        <f t="shared" si="181"/>
        <v>W</v>
      </c>
      <c r="I827" s="80" t="str">
        <f t="shared" si="182"/>
        <v>J</v>
      </c>
      <c r="J827" s="80" t="s">
        <v>1373</v>
      </c>
    </row>
    <row r="828" spans="1:10" ht="12" x14ac:dyDescent="0.2">
      <c r="A828" s="49">
        <f t="shared" si="178"/>
        <v>825</v>
      </c>
      <c r="C828" s="60"/>
      <c r="D828" s="51" t="s">
        <v>1374</v>
      </c>
      <c r="E828" s="54" t="s">
        <v>1972</v>
      </c>
      <c r="F828" s="80" t="str">
        <f t="shared" si="180"/>
        <v xml:space="preserve"> </v>
      </c>
      <c r="G828" s="82">
        <f t="shared" si="179"/>
        <v>2</v>
      </c>
      <c r="H828" s="80" t="str">
        <f t="shared" si="181"/>
        <v>W</v>
      </c>
      <c r="I828" s="80" t="str">
        <f t="shared" si="182"/>
        <v>J</v>
      </c>
      <c r="J828" s="80" t="s">
        <v>1373</v>
      </c>
    </row>
    <row r="829" spans="1:10" ht="12" x14ac:dyDescent="0.2">
      <c r="A829" s="49">
        <f t="shared" si="178"/>
        <v>826</v>
      </c>
      <c r="C829" s="60"/>
      <c r="D829" s="51" t="s">
        <v>1374</v>
      </c>
      <c r="E829" s="54" t="s">
        <v>1973</v>
      </c>
      <c r="F829" s="80" t="str">
        <f t="shared" si="180"/>
        <v xml:space="preserve"> </v>
      </c>
      <c r="G829" s="82">
        <f t="shared" si="179"/>
        <v>2</v>
      </c>
      <c r="H829" s="80" t="str">
        <f t="shared" si="181"/>
        <v>W</v>
      </c>
      <c r="I829" s="80" t="str">
        <f t="shared" si="182"/>
        <v>J</v>
      </c>
      <c r="J829" s="80" t="s">
        <v>1373</v>
      </c>
    </row>
    <row r="830" spans="1:10" ht="12" x14ac:dyDescent="0.2">
      <c r="A830" s="49">
        <f t="shared" si="178"/>
        <v>827</v>
      </c>
      <c r="C830" s="60"/>
      <c r="D830" s="51" t="s">
        <v>1374</v>
      </c>
      <c r="E830" s="54" t="s">
        <v>1974</v>
      </c>
      <c r="F830" s="80" t="str">
        <f t="shared" si="180"/>
        <v xml:space="preserve"> </v>
      </c>
      <c r="G830" s="82">
        <f t="shared" si="179"/>
        <v>2</v>
      </c>
      <c r="H830" s="80" t="str">
        <f t="shared" si="181"/>
        <v>W</v>
      </c>
      <c r="I830" s="80" t="str">
        <f t="shared" si="182"/>
        <v>J</v>
      </c>
      <c r="J830" s="80"/>
    </row>
    <row r="831" spans="1:10" ht="12" x14ac:dyDescent="0.2">
      <c r="A831" s="49">
        <f t="shared" si="178"/>
        <v>828</v>
      </c>
      <c r="C831" s="60"/>
      <c r="D831" s="51"/>
      <c r="F831" s="80" t="str">
        <f t="shared" si="180"/>
        <v xml:space="preserve"> </v>
      </c>
      <c r="G831" s="82">
        <f t="shared" si="179"/>
        <v>2</v>
      </c>
      <c r="H831" s="80" t="str">
        <f t="shared" si="181"/>
        <v>W</v>
      </c>
      <c r="I831" s="80" t="str">
        <f t="shared" si="182"/>
        <v>J</v>
      </c>
      <c r="J831" s="80"/>
    </row>
    <row r="832" spans="1:10" ht="12" x14ac:dyDescent="0.2">
      <c r="A832" s="49">
        <f t="shared" si="178"/>
        <v>829</v>
      </c>
      <c r="C832" s="60"/>
      <c r="D832" s="51"/>
      <c r="E832" s="54" t="s">
        <v>1975</v>
      </c>
      <c r="F832" s="80" t="str">
        <f t="shared" si="180"/>
        <v xml:space="preserve"> </v>
      </c>
      <c r="G832" s="82">
        <f t="shared" si="179"/>
        <v>2</v>
      </c>
      <c r="H832" s="80" t="str">
        <f t="shared" si="181"/>
        <v>W</v>
      </c>
      <c r="I832" s="80" t="str">
        <f t="shared" si="182"/>
        <v>J</v>
      </c>
      <c r="J832" s="80" t="s">
        <v>1373</v>
      </c>
    </row>
    <row r="833" spans="1:10" ht="12" x14ac:dyDescent="0.2">
      <c r="A833" s="49">
        <f t="shared" si="178"/>
        <v>830</v>
      </c>
      <c r="C833" s="60"/>
      <c r="D833" s="51" t="s">
        <v>1374</v>
      </c>
      <c r="E833" s="54" t="s">
        <v>1976</v>
      </c>
      <c r="F833" s="80" t="str">
        <f t="shared" si="180"/>
        <v xml:space="preserve"> </v>
      </c>
      <c r="G833" s="82">
        <f t="shared" si="179"/>
        <v>2</v>
      </c>
      <c r="H833" s="80" t="str">
        <f t="shared" si="181"/>
        <v>W</v>
      </c>
      <c r="I833" s="80" t="str">
        <f t="shared" si="182"/>
        <v>J</v>
      </c>
      <c r="J833" s="80" t="s">
        <v>1373</v>
      </c>
    </row>
    <row r="834" spans="1:10" ht="12" x14ac:dyDescent="0.2">
      <c r="A834" s="49">
        <f t="shared" si="178"/>
        <v>831</v>
      </c>
      <c r="C834" s="60"/>
      <c r="D834" s="51" t="s">
        <v>1374</v>
      </c>
      <c r="E834" s="54" t="s">
        <v>1977</v>
      </c>
      <c r="F834" s="80" t="str">
        <f t="shared" si="180"/>
        <v xml:space="preserve"> </v>
      </c>
      <c r="G834" s="82">
        <f t="shared" si="179"/>
        <v>2</v>
      </c>
      <c r="H834" s="80" t="str">
        <f t="shared" si="181"/>
        <v>W</v>
      </c>
      <c r="I834" s="80" t="str">
        <f t="shared" si="182"/>
        <v>J</v>
      </c>
      <c r="J834" s="80" t="s">
        <v>1373</v>
      </c>
    </row>
    <row r="835" spans="1:10" ht="12" x14ac:dyDescent="0.2">
      <c r="A835" s="49">
        <f t="shared" si="178"/>
        <v>832</v>
      </c>
      <c r="C835" s="60"/>
      <c r="D835" s="51" t="s">
        <v>1374</v>
      </c>
      <c r="E835" s="54" t="s">
        <v>1978</v>
      </c>
      <c r="F835" s="80" t="str">
        <f t="shared" si="180"/>
        <v xml:space="preserve"> </v>
      </c>
      <c r="G835" s="82">
        <f t="shared" si="179"/>
        <v>2</v>
      </c>
      <c r="H835" s="80" t="str">
        <f t="shared" si="181"/>
        <v>W</v>
      </c>
      <c r="I835" s="80" t="str">
        <f t="shared" si="182"/>
        <v>J</v>
      </c>
      <c r="J835" s="80" t="s">
        <v>1373</v>
      </c>
    </row>
    <row r="836" spans="1:10" ht="12" x14ac:dyDescent="0.2">
      <c r="A836" s="49">
        <f t="shared" si="178"/>
        <v>833</v>
      </c>
      <c r="C836" s="60"/>
      <c r="D836" s="51" t="s">
        <v>1374</v>
      </c>
      <c r="E836" s="54" t="s">
        <v>1979</v>
      </c>
      <c r="F836" s="80" t="str">
        <f t="shared" si="180"/>
        <v xml:space="preserve"> </v>
      </c>
      <c r="G836" s="82">
        <f t="shared" si="179"/>
        <v>2</v>
      </c>
      <c r="H836" s="80" t="str">
        <f t="shared" si="181"/>
        <v>W</v>
      </c>
      <c r="I836" s="80" t="str">
        <f t="shared" si="182"/>
        <v>J</v>
      </c>
      <c r="J836" s="80" t="s">
        <v>1373</v>
      </c>
    </row>
    <row r="837" spans="1:10" ht="12" x14ac:dyDescent="0.2">
      <c r="A837" s="49">
        <f t="shared" si="178"/>
        <v>834</v>
      </c>
      <c r="C837" s="60"/>
      <c r="D837" s="51" t="s">
        <v>1374</v>
      </c>
      <c r="E837" s="54" t="s">
        <v>1980</v>
      </c>
      <c r="F837" s="80" t="str">
        <f t="shared" si="180"/>
        <v xml:space="preserve"> </v>
      </c>
      <c r="G837" s="82">
        <f t="shared" si="179"/>
        <v>2</v>
      </c>
      <c r="H837" s="80" t="str">
        <f t="shared" si="181"/>
        <v>W</v>
      </c>
      <c r="I837" s="80" t="str">
        <f t="shared" si="182"/>
        <v>J</v>
      </c>
      <c r="J837" s="80"/>
    </row>
    <row r="838" spans="1:10" ht="12" x14ac:dyDescent="0.2">
      <c r="A838" s="49">
        <f t="shared" si="178"/>
        <v>835</v>
      </c>
      <c r="C838" s="60"/>
      <c r="D838" s="51" t="s">
        <v>1374</v>
      </c>
      <c r="E838" s="54" t="s">
        <v>1981</v>
      </c>
      <c r="F838" s="80" t="str">
        <f t="shared" si="180"/>
        <v xml:space="preserve"> </v>
      </c>
      <c r="G838" s="82">
        <f t="shared" si="179"/>
        <v>2</v>
      </c>
      <c r="H838" s="80" t="str">
        <f t="shared" si="181"/>
        <v>W</v>
      </c>
      <c r="I838" s="80" t="str">
        <f t="shared" si="182"/>
        <v>J</v>
      </c>
      <c r="J838" s="80" t="s">
        <v>1373</v>
      </c>
    </row>
    <row r="839" spans="1:10" ht="12" x14ac:dyDescent="0.2">
      <c r="A839" s="49">
        <f t="shared" si="178"/>
        <v>836</v>
      </c>
      <c r="C839" s="60"/>
      <c r="D839" s="51" t="s">
        <v>1374</v>
      </c>
      <c r="E839" s="54" t="s">
        <v>1982</v>
      </c>
      <c r="F839" s="80" t="str">
        <f t="shared" si="180"/>
        <v xml:space="preserve"> </v>
      </c>
      <c r="G839" s="82">
        <f t="shared" si="179"/>
        <v>2</v>
      </c>
      <c r="H839" s="80" t="str">
        <f t="shared" si="181"/>
        <v>W</v>
      </c>
      <c r="I839" s="80" t="str">
        <f t="shared" si="182"/>
        <v>J</v>
      </c>
      <c r="J839" s="80"/>
    </row>
    <row r="840" spans="1:10" ht="12" x14ac:dyDescent="0.2">
      <c r="A840" s="49">
        <f t="shared" si="178"/>
        <v>837</v>
      </c>
      <c r="C840" s="60"/>
      <c r="D840" s="51" t="s">
        <v>1374</v>
      </c>
      <c r="E840" s="54" t="s">
        <v>1983</v>
      </c>
      <c r="F840" s="80" t="str">
        <f t="shared" si="180"/>
        <v xml:space="preserve"> </v>
      </c>
      <c r="G840" s="82">
        <f t="shared" si="179"/>
        <v>2</v>
      </c>
      <c r="H840" s="80" t="str">
        <f t="shared" si="181"/>
        <v>W</v>
      </c>
      <c r="I840" s="80" t="str">
        <f t="shared" si="182"/>
        <v>J</v>
      </c>
      <c r="J840" s="80"/>
    </row>
    <row r="841" spans="1:10" ht="12" x14ac:dyDescent="0.2">
      <c r="A841" s="49">
        <f t="shared" si="178"/>
        <v>838</v>
      </c>
      <c r="C841" s="60"/>
      <c r="D841" s="51"/>
      <c r="F841" s="80" t="str">
        <f t="shared" si="180"/>
        <v xml:space="preserve"> </v>
      </c>
      <c r="G841" s="82">
        <f t="shared" si="179"/>
        <v>2</v>
      </c>
      <c r="H841" s="80" t="str">
        <f t="shared" si="181"/>
        <v>W</v>
      </c>
      <c r="I841" s="80" t="str">
        <f t="shared" si="182"/>
        <v>J</v>
      </c>
      <c r="J841" s="80"/>
    </row>
    <row r="842" spans="1:10" ht="12" x14ac:dyDescent="0.2">
      <c r="A842" s="49">
        <f t="shared" si="178"/>
        <v>839</v>
      </c>
      <c r="C842" s="60"/>
      <c r="D842" s="51"/>
      <c r="E842" s="54" t="s">
        <v>1984</v>
      </c>
      <c r="F842" s="80" t="str">
        <f t="shared" si="180"/>
        <v xml:space="preserve"> </v>
      </c>
      <c r="G842" s="82">
        <f t="shared" si="179"/>
        <v>2</v>
      </c>
      <c r="H842" s="80" t="str">
        <f t="shared" si="181"/>
        <v>W</v>
      </c>
      <c r="I842" s="80" t="str">
        <f t="shared" si="182"/>
        <v>J</v>
      </c>
      <c r="J842" s="80" t="s">
        <v>1373</v>
      </c>
    </row>
    <row r="843" spans="1:10" ht="12" x14ac:dyDescent="0.2">
      <c r="A843" s="49">
        <f t="shared" si="178"/>
        <v>840</v>
      </c>
      <c r="C843" s="60"/>
      <c r="D843" s="51" t="s">
        <v>1374</v>
      </c>
      <c r="E843" s="54" t="s">
        <v>1985</v>
      </c>
      <c r="F843" s="80" t="str">
        <f t="shared" si="180"/>
        <v xml:space="preserve"> </v>
      </c>
      <c r="G843" s="82">
        <f t="shared" si="179"/>
        <v>2</v>
      </c>
      <c r="H843" s="80" t="str">
        <f t="shared" si="181"/>
        <v>W</v>
      </c>
      <c r="I843" s="80" t="str">
        <f t="shared" si="182"/>
        <v>J</v>
      </c>
      <c r="J843" s="80" t="s">
        <v>1373</v>
      </c>
    </row>
    <row r="844" spans="1:10" ht="12" x14ac:dyDescent="0.2">
      <c r="A844" s="49">
        <f t="shared" si="178"/>
        <v>841</v>
      </c>
      <c r="C844" s="60"/>
      <c r="D844" s="51" t="s">
        <v>1374</v>
      </c>
      <c r="E844" s="54" t="s">
        <v>1986</v>
      </c>
      <c r="F844" s="80" t="str">
        <f t="shared" si="180"/>
        <v xml:space="preserve"> </v>
      </c>
      <c r="G844" s="82">
        <f t="shared" si="179"/>
        <v>2</v>
      </c>
      <c r="H844" s="80" t="str">
        <f t="shared" si="181"/>
        <v>W</v>
      </c>
      <c r="I844" s="80" t="str">
        <f t="shared" si="182"/>
        <v>J</v>
      </c>
      <c r="J844" s="80" t="s">
        <v>1373</v>
      </c>
    </row>
    <row r="845" spans="1:10" ht="12.75" thickBot="1" x14ac:dyDescent="0.25">
      <c r="A845" s="49">
        <f t="shared" si="178"/>
        <v>842</v>
      </c>
      <c r="C845" s="65"/>
      <c r="D845" s="51" t="s">
        <v>1374</v>
      </c>
      <c r="E845" s="54" t="s">
        <v>1987</v>
      </c>
      <c r="F845" s="80" t="str">
        <f t="shared" si="180"/>
        <v xml:space="preserve"> </v>
      </c>
      <c r="G845" s="86">
        <f t="shared" si="179"/>
        <v>2</v>
      </c>
      <c r="H845" s="80" t="str">
        <f t="shared" si="181"/>
        <v>W</v>
      </c>
      <c r="I845" s="80" t="str">
        <f t="shared" si="182"/>
        <v>J</v>
      </c>
      <c r="J845" s="80"/>
    </row>
    <row r="846" spans="1:10" ht="12.75" hidden="1" thickBot="1" x14ac:dyDescent="0.25">
      <c r="A846" s="49">
        <f t="shared" si="178"/>
        <v>843</v>
      </c>
      <c r="C846" s="51"/>
      <c r="D846" s="51"/>
      <c r="F846" s="80">
        <f>SUMIF(OpnameTabel[PPO1], B846,OpnameTabel[OpInventarislijst])+SUMIF(OpnameTabel[PPO2], B846,OpnameTabel[OpInventarislijst])+SUMIF(OpnameTabel[PPO3], B846,OpnameTabel[OpInventarislijst])+SUMIF(OpnameTabel[PPO4], B846,OpnameTabel[OpInventarislijst])</f>
        <v>0</v>
      </c>
      <c r="G846" s="85">
        <f>$F$846</f>
        <v>0</v>
      </c>
      <c r="H846" s="80" t="s">
        <v>1409</v>
      </c>
      <c r="I846" s="80" t="s">
        <v>1373</v>
      </c>
      <c r="J846" s="80"/>
    </row>
    <row r="847" spans="1:10" ht="12.75" hidden="1" thickBot="1" x14ac:dyDescent="0.25">
      <c r="A847" s="49">
        <f t="shared" si="178"/>
        <v>844</v>
      </c>
      <c r="B847" s="54" t="s">
        <v>1229</v>
      </c>
      <c r="C847" s="59">
        <v>0.2</v>
      </c>
      <c r="D847" s="52"/>
      <c r="E847" s="53" t="s">
        <v>1961</v>
      </c>
      <c r="F847" s="80"/>
      <c r="G847" s="85">
        <f t="shared" ref="G847:G849" si="183">$F$846</f>
        <v>0</v>
      </c>
      <c r="H847" s="80"/>
      <c r="I847" s="80"/>
      <c r="J847" s="80"/>
    </row>
    <row r="848" spans="1:10" ht="12.75" hidden="1" thickBot="1" x14ac:dyDescent="0.25">
      <c r="A848" s="49">
        <f t="shared" si="178"/>
        <v>845</v>
      </c>
      <c r="C848" s="61"/>
      <c r="D848" s="51" t="s">
        <v>1374</v>
      </c>
      <c r="E848" s="54" t="s">
        <v>1988</v>
      </c>
      <c r="F848" s="80" t="str">
        <f>IF($B848=""," ",$H$846)</f>
        <v xml:space="preserve"> </v>
      </c>
      <c r="G848" s="85">
        <f t="shared" si="183"/>
        <v>0</v>
      </c>
      <c r="H848" s="80" t="str">
        <f>$H$846</f>
        <v>W</v>
      </c>
      <c r="I848" s="80" t="str">
        <f>$I$846</f>
        <v>J</v>
      </c>
      <c r="J848" s="80"/>
    </row>
    <row r="849" spans="1:10" ht="12.75" hidden="1" thickBot="1" x14ac:dyDescent="0.25">
      <c r="A849" s="49">
        <f t="shared" si="178"/>
        <v>846</v>
      </c>
      <c r="D849" s="51"/>
      <c r="F849" s="80" t="str">
        <f>IF($B849=""," ",$H$846)</f>
        <v xml:space="preserve"> </v>
      </c>
      <c r="G849" s="85">
        <f t="shared" si="183"/>
        <v>0</v>
      </c>
      <c r="H849" s="80" t="str">
        <f>$H$846</f>
        <v>W</v>
      </c>
      <c r="I849" s="80" t="str">
        <f>$I$846</f>
        <v>J</v>
      </c>
      <c r="J849" s="80"/>
    </row>
    <row r="850" spans="1:10" ht="13.5" hidden="1" thickTop="1" thickBot="1" x14ac:dyDescent="0.25">
      <c r="A850" s="49">
        <f t="shared" si="178"/>
        <v>847</v>
      </c>
      <c r="B850" s="54" t="s">
        <v>1227</v>
      </c>
      <c r="C850" s="59">
        <v>4</v>
      </c>
      <c r="D850" s="52"/>
      <c r="E850" s="56" t="s">
        <v>1961</v>
      </c>
      <c r="F850" s="80">
        <f>SUMIF(OpnameTabel[PPO1], B850,OpnameTabel[OpInventarislijst])+SUMIF(OpnameTabel[PPO2], B850,OpnameTabel[OpInventarislijst])+SUMIF(OpnameTabel[PPO3], B850,OpnameTabel[OpInventarislijst])+SUMIF(OpnameTabel[PPO4], B850,OpnameTabel[OpInventarislijst])</f>
        <v>0</v>
      </c>
      <c r="G850" s="81">
        <f t="shared" ref="G850:G881" si="184">$F$850</f>
        <v>0</v>
      </c>
      <c r="H850" s="80" t="s">
        <v>1409</v>
      </c>
      <c r="I850" s="80" t="s">
        <v>1373</v>
      </c>
      <c r="J850" s="80"/>
    </row>
    <row r="851" spans="1:10" ht="23.25" hidden="1" thickBot="1" x14ac:dyDescent="0.25">
      <c r="A851" s="49">
        <f t="shared" si="178"/>
        <v>848</v>
      </c>
      <c r="C851" s="60"/>
      <c r="D851" s="51"/>
      <c r="E851" s="54" t="s">
        <v>1990</v>
      </c>
      <c r="F851" s="80" t="str">
        <f t="shared" ref="F851:F881" si="185">IF($B851=""," ",$H$850)</f>
        <v xml:space="preserve"> </v>
      </c>
      <c r="G851" s="82">
        <f t="shared" si="184"/>
        <v>0</v>
      </c>
      <c r="H851" s="80" t="str">
        <f t="shared" ref="H851:H881" si="186">$H$850</f>
        <v>W</v>
      </c>
      <c r="I851" s="80" t="str">
        <f t="shared" ref="I851:I881" si="187">$I$850</f>
        <v>J</v>
      </c>
      <c r="J851" s="80"/>
    </row>
    <row r="852" spans="1:10" ht="12.75" hidden="1" thickBot="1" x14ac:dyDescent="0.25">
      <c r="A852" s="49">
        <f t="shared" si="178"/>
        <v>849</v>
      </c>
      <c r="C852" s="60"/>
      <c r="D852" s="51"/>
      <c r="E852" s="54" t="s">
        <v>1963</v>
      </c>
      <c r="F852" s="80" t="str">
        <f t="shared" si="185"/>
        <v xml:space="preserve"> </v>
      </c>
      <c r="G852" s="82">
        <f t="shared" si="184"/>
        <v>0</v>
      </c>
      <c r="H852" s="80" t="str">
        <f t="shared" si="186"/>
        <v>W</v>
      </c>
      <c r="I852" s="80" t="str">
        <f t="shared" si="187"/>
        <v>J</v>
      </c>
      <c r="J852" s="80"/>
    </row>
    <row r="853" spans="1:10" ht="12.75" hidden="1" thickBot="1" x14ac:dyDescent="0.25">
      <c r="A853" s="49">
        <f t="shared" si="178"/>
        <v>850</v>
      </c>
      <c r="C853" s="60"/>
      <c r="D853" s="51"/>
      <c r="F853" s="80" t="str">
        <f t="shared" si="185"/>
        <v xml:space="preserve"> </v>
      </c>
      <c r="G853" s="82">
        <f t="shared" si="184"/>
        <v>0</v>
      </c>
      <c r="H853" s="80" t="str">
        <f t="shared" si="186"/>
        <v>W</v>
      </c>
      <c r="I853" s="80" t="str">
        <f t="shared" si="187"/>
        <v>J</v>
      </c>
      <c r="J853" s="80"/>
    </row>
    <row r="854" spans="1:10" ht="12.75" hidden="1" thickBot="1" x14ac:dyDescent="0.25">
      <c r="A854" s="49">
        <f t="shared" si="178"/>
        <v>851</v>
      </c>
      <c r="C854" s="60"/>
      <c r="D854" s="51"/>
      <c r="E854" s="54" t="s">
        <v>1449</v>
      </c>
      <c r="F854" s="80" t="str">
        <f t="shared" si="185"/>
        <v xml:space="preserve"> </v>
      </c>
      <c r="G854" s="82">
        <f t="shared" si="184"/>
        <v>0</v>
      </c>
      <c r="H854" s="80" t="str">
        <f t="shared" si="186"/>
        <v>W</v>
      </c>
      <c r="I854" s="80" t="str">
        <f t="shared" si="187"/>
        <v>J</v>
      </c>
      <c r="J854" s="80"/>
    </row>
    <row r="855" spans="1:10" ht="12.75" hidden="1" thickBot="1" x14ac:dyDescent="0.25">
      <c r="A855" s="49">
        <f t="shared" si="178"/>
        <v>852</v>
      </c>
      <c r="C855" s="60"/>
      <c r="D855" s="51" t="s">
        <v>1374</v>
      </c>
      <c r="E855" s="54" t="s">
        <v>1964</v>
      </c>
      <c r="F855" s="80" t="str">
        <f t="shared" si="185"/>
        <v xml:space="preserve"> </v>
      </c>
      <c r="G855" s="82">
        <f t="shared" si="184"/>
        <v>0</v>
      </c>
      <c r="H855" s="80" t="str">
        <f t="shared" si="186"/>
        <v>W</v>
      </c>
      <c r="I855" s="80" t="str">
        <f t="shared" si="187"/>
        <v>J</v>
      </c>
      <c r="J855" s="80" t="s">
        <v>1373</v>
      </c>
    </row>
    <row r="856" spans="1:10" ht="12.75" hidden="1" thickBot="1" x14ac:dyDescent="0.25">
      <c r="A856" s="49">
        <f t="shared" si="178"/>
        <v>853</v>
      </c>
      <c r="C856" s="60"/>
      <c r="D856" s="51" t="s">
        <v>1374</v>
      </c>
      <c r="E856" s="54" t="s">
        <v>1965</v>
      </c>
      <c r="F856" s="80" t="str">
        <f t="shared" si="185"/>
        <v xml:space="preserve"> </v>
      </c>
      <c r="G856" s="82">
        <f t="shared" si="184"/>
        <v>0</v>
      </c>
      <c r="H856" s="80" t="str">
        <f t="shared" si="186"/>
        <v>W</v>
      </c>
      <c r="I856" s="80" t="str">
        <f t="shared" si="187"/>
        <v>J</v>
      </c>
      <c r="J856" s="80"/>
    </row>
    <row r="857" spans="1:10" ht="12.75" hidden="1" thickBot="1" x14ac:dyDescent="0.25">
      <c r="A857" s="49">
        <f t="shared" si="178"/>
        <v>854</v>
      </c>
      <c r="C857" s="60"/>
      <c r="D857" s="51" t="s">
        <v>1374</v>
      </c>
      <c r="E857" s="54" t="s">
        <v>1966</v>
      </c>
      <c r="F857" s="80" t="str">
        <f t="shared" si="185"/>
        <v xml:space="preserve"> </v>
      </c>
      <c r="G857" s="82">
        <f t="shared" si="184"/>
        <v>0</v>
      </c>
      <c r="H857" s="80" t="str">
        <f t="shared" si="186"/>
        <v>W</v>
      </c>
      <c r="I857" s="80" t="str">
        <f t="shared" si="187"/>
        <v>J</v>
      </c>
      <c r="J857" s="80" t="s">
        <v>1373</v>
      </c>
    </row>
    <row r="858" spans="1:10" ht="12.75" hidden="1" thickBot="1" x14ac:dyDescent="0.25">
      <c r="A858" s="49">
        <f t="shared" si="178"/>
        <v>855</v>
      </c>
      <c r="C858" s="60"/>
      <c r="D858" s="51" t="s">
        <v>1374</v>
      </c>
      <c r="E858" s="54" t="s">
        <v>1967</v>
      </c>
      <c r="F858" s="80" t="str">
        <f t="shared" si="185"/>
        <v xml:space="preserve"> </v>
      </c>
      <c r="G858" s="82">
        <f t="shared" si="184"/>
        <v>0</v>
      </c>
      <c r="H858" s="80" t="str">
        <f t="shared" si="186"/>
        <v>W</v>
      </c>
      <c r="I858" s="80" t="str">
        <f t="shared" si="187"/>
        <v>J</v>
      </c>
      <c r="J858" s="80"/>
    </row>
    <row r="859" spans="1:10" ht="12.75" hidden="1" thickBot="1" x14ac:dyDescent="0.25">
      <c r="A859" s="49">
        <f t="shared" si="178"/>
        <v>856</v>
      </c>
      <c r="C859" s="60"/>
      <c r="D859" s="51" t="s">
        <v>1374</v>
      </c>
      <c r="E859" s="54" t="s">
        <v>1968</v>
      </c>
      <c r="F859" s="80" t="str">
        <f t="shared" si="185"/>
        <v xml:space="preserve"> </v>
      </c>
      <c r="G859" s="82">
        <f t="shared" si="184"/>
        <v>0</v>
      </c>
      <c r="H859" s="80" t="str">
        <f t="shared" si="186"/>
        <v>W</v>
      </c>
      <c r="I859" s="80" t="str">
        <f t="shared" si="187"/>
        <v>J</v>
      </c>
      <c r="J859" s="80"/>
    </row>
    <row r="860" spans="1:10" ht="12.75" hidden="1" thickBot="1" x14ac:dyDescent="0.25">
      <c r="A860" s="49">
        <f t="shared" si="178"/>
        <v>857</v>
      </c>
      <c r="C860" s="60"/>
      <c r="D860" s="51"/>
      <c r="F860" s="80" t="str">
        <f t="shared" si="185"/>
        <v xml:space="preserve"> </v>
      </c>
      <c r="G860" s="82">
        <f t="shared" si="184"/>
        <v>0</v>
      </c>
      <c r="H860" s="80" t="str">
        <f t="shared" si="186"/>
        <v>W</v>
      </c>
      <c r="I860" s="80" t="str">
        <f t="shared" si="187"/>
        <v>J</v>
      </c>
      <c r="J860" s="80"/>
    </row>
    <row r="861" spans="1:10" ht="12.75" hidden="1" thickBot="1" x14ac:dyDescent="0.25">
      <c r="A861" s="49">
        <f t="shared" si="178"/>
        <v>858</v>
      </c>
      <c r="C861" s="60"/>
      <c r="D861" s="51" t="s">
        <v>1374</v>
      </c>
      <c r="E861" s="54" t="s">
        <v>1969</v>
      </c>
      <c r="F861" s="80" t="str">
        <f t="shared" si="185"/>
        <v xml:space="preserve"> </v>
      </c>
      <c r="G861" s="82">
        <f t="shared" si="184"/>
        <v>0</v>
      </c>
      <c r="H861" s="80" t="str">
        <f t="shared" si="186"/>
        <v>W</v>
      </c>
      <c r="I861" s="80" t="str">
        <f t="shared" si="187"/>
        <v>J</v>
      </c>
      <c r="J861" s="80" t="s">
        <v>1373</v>
      </c>
    </row>
    <row r="862" spans="1:10" ht="12.75" hidden="1" thickBot="1" x14ac:dyDescent="0.25">
      <c r="A862" s="49">
        <f t="shared" si="178"/>
        <v>859</v>
      </c>
      <c r="C862" s="60"/>
      <c r="D862" s="51" t="s">
        <v>1374</v>
      </c>
      <c r="E862" s="54" t="s">
        <v>1970</v>
      </c>
      <c r="F862" s="80" t="str">
        <f t="shared" si="185"/>
        <v xml:space="preserve"> </v>
      </c>
      <c r="G862" s="82">
        <f t="shared" si="184"/>
        <v>0</v>
      </c>
      <c r="H862" s="80" t="str">
        <f t="shared" si="186"/>
        <v>W</v>
      </c>
      <c r="I862" s="80" t="str">
        <f t="shared" si="187"/>
        <v>J</v>
      </c>
      <c r="J862" s="80" t="s">
        <v>1373</v>
      </c>
    </row>
    <row r="863" spans="1:10" ht="12.75" hidden="1" thickBot="1" x14ac:dyDescent="0.25">
      <c r="A863" s="49">
        <f t="shared" si="178"/>
        <v>860</v>
      </c>
      <c r="C863" s="60"/>
      <c r="D863" s="51" t="s">
        <v>1374</v>
      </c>
      <c r="E863" s="54" t="s">
        <v>1971</v>
      </c>
      <c r="F863" s="80" t="str">
        <f t="shared" si="185"/>
        <v xml:space="preserve"> </v>
      </c>
      <c r="G863" s="82">
        <f t="shared" si="184"/>
        <v>0</v>
      </c>
      <c r="H863" s="80" t="str">
        <f t="shared" si="186"/>
        <v>W</v>
      </c>
      <c r="I863" s="80" t="str">
        <f t="shared" si="187"/>
        <v>J</v>
      </c>
      <c r="J863" s="80" t="s">
        <v>1373</v>
      </c>
    </row>
    <row r="864" spans="1:10" ht="12.75" hidden="1" thickBot="1" x14ac:dyDescent="0.25">
      <c r="A864" s="49">
        <f t="shared" ref="A864:A927" si="188">-3+ROW()</f>
        <v>861</v>
      </c>
      <c r="C864" s="60"/>
      <c r="D864" s="51" t="s">
        <v>1374</v>
      </c>
      <c r="E864" s="54" t="s">
        <v>1972</v>
      </c>
      <c r="F864" s="80" t="str">
        <f t="shared" si="185"/>
        <v xml:space="preserve"> </v>
      </c>
      <c r="G864" s="82">
        <f t="shared" si="184"/>
        <v>0</v>
      </c>
      <c r="H864" s="80" t="str">
        <f t="shared" si="186"/>
        <v>W</v>
      </c>
      <c r="I864" s="80" t="str">
        <f t="shared" si="187"/>
        <v>J</v>
      </c>
      <c r="J864" s="80" t="s">
        <v>1373</v>
      </c>
    </row>
    <row r="865" spans="1:10" ht="12.75" hidden="1" thickBot="1" x14ac:dyDescent="0.25">
      <c r="A865" s="49">
        <f t="shared" si="188"/>
        <v>862</v>
      </c>
      <c r="C865" s="60"/>
      <c r="D865" s="51" t="s">
        <v>1374</v>
      </c>
      <c r="E865" s="54" t="s">
        <v>1973</v>
      </c>
      <c r="F865" s="80" t="str">
        <f t="shared" si="185"/>
        <v xml:space="preserve"> </v>
      </c>
      <c r="G865" s="82">
        <f t="shared" si="184"/>
        <v>0</v>
      </c>
      <c r="H865" s="80" t="str">
        <f t="shared" si="186"/>
        <v>W</v>
      </c>
      <c r="I865" s="80" t="str">
        <f t="shared" si="187"/>
        <v>J</v>
      </c>
      <c r="J865" s="80" t="s">
        <v>1373</v>
      </c>
    </row>
    <row r="866" spans="1:10" ht="12.75" hidden="1" thickBot="1" x14ac:dyDescent="0.25">
      <c r="A866" s="49">
        <f t="shared" si="188"/>
        <v>863</v>
      </c>
      <c r="C866" s="60"/>
      <c r="D866" s="51" t="s">
        <v>1374</v>
      </c>
      <c r="E866" s="54" t="s">
        <v>1974</v>
      </c>
      <c r="F866" s="80" t="str">
        <f t="shared" si="185"/>
        <v xml:space="preserve"> </v>
      </c>
      <c r="G866" s="82">
        <f t="shared" si="184"/>
        <v>0</v>
      </c>
      <c r="H866" s="80" t="str">
        <f t="shared" si="186"/>
        <v>W</v>
      </c>
      <c r="I866" s="80" t="str">
        <f t="shared" si="187"/>
        <v>J</v>
      </c>
      <c r="J866" s="80"/>
    </row>
    <row r="867" spans="1:10" ht="12.75" hidden="1" thickBot="1" x14ac:dyDescent="0.25">
      <c r="A867" s="49">
        <f t="shared" si="188"/>
        <v>864</v>
      </c>
      <c r="C867" s="60"/>
      <c r="D867" s="51"/>
      <c r="F867" s="80" t="str">
        <f t="shared" si="185"/>
        <v xml:space="preserve"> </v>
      </c>
      <c r="G867" s="82">
        <f t="shared" si="184"/>
        <v>0</v>
      </c>
      <c r="H867" s="80" t="str">
        <f t="shared" si="186"/>
        <v>W</v>
      </c>
      <c r="I867" s="80" t="str">
        <f t="shared" si="187"/>
        <v>J</v>
      </c>
      <c r="J867" s="80"/>
    </row>
    <row r="868" spans="1:10" ht="12.75" hidden="1" thickBot="1" x14ac:dyDescent="0.25">
      <c r="A868" s="49">
        <f t="shared" si="188"/>
        <v>865</v>
      </c>
      <c r="C868" s="60"/>
      <c r="D868" s="51"/>
      <c r="E868" s="54" t="s">
        <v>1975</v>
      </c>
      <c r="F868" s="80" t="str">
        <f t="shared" si="185"/>
        <v xml:space="preserve"> </v>
      </c>
      <c r="G868" s="82">
        <f t="shared" si="184"/>
        <v>0</v>
      </c>
      <c r="H868" s="80" t="str">
        <f t="shared" si="186"/>
        <v>W</v>
      </c>
      <c r="I868" s="80" t="str">
        <f t="shared" si="187"/>
        <v>J</v>
      </c>
      <c r="J868" s="80" t="s">
        <v>1373</v>
      </c>
    </row>
    <row r="869" spans="1:10" ht="12.75" hidden="1" thickBot="1" x14ac:dyDescent="0.25">
      <c r="A869" s="49">
        <f t="shared" si="188"/>
        <v>866</v>
      </c>
      <c r="C869" s="60"/>
      <c r="D869" s="51" t="s">
        <v>1374</v>
      </c>
      <c r="E869" s="54" t="s">
        <v>1976</v>
      </c>
      <c r="F869" s="80" t="str">
        <f t="shared" si="185"/>
        <v xml:space="preserve"> </v>
      </c>
      <c r="G869" s="82">
        <f t="shared" si="184"/>
        <v>0</v>
      </c>
      <c r="H869" s="80" t="str">
        <f t="shared" si="186"/>
        <v>W</v>
      </c>
      <c r="I869" s="80" t="str">
        <f t="shared" si="187"/>
        <v>J</v>
      </c>
      <c r="J869" s="80" t="s">
        <v>1373</v>
      </c>
    </row>
    <row r="870" spans="1:10" ht="12.75" hidden="1" thickBot="1" x14ac:dyDescent="0.25">
      <c r="A870" s="49">
        <f t="shared" si="188"/>
        <v>867</v>
      </c>
      <c r="C870" s="60"/>
      <c r="D870" s="51" t="s">
        <v>1374</v>
      </c>
      <c r="E870" s="54" t="s">
        <v>1977</v>
      </c>
      <c r="F870" s="80" t="str">
        <f t="shared" si="185"/>
        <v xml:space="preserve"> </v>
      </c>
      <c r="G870" s="82">
        <f t="shared" si="184"/>
        <v>0</v>
      </c>
      <c r="H870" s="80" t="str">
        <f t="shared" si="186"/>
        <v>W</v>
      </c>
      <c r="I870" s="80" t="str">
        <f t="shared" si="187"/>
        <v>J</v>
      </c>
      <c r="J870" s="80" t="s">
        <v>1373</v>
      </c>
    </row>
    <row r="871" spans="1:10" ht="12.75" hidden="1" thickBot="1" x14ac:dyDescent="0.25">
      <c r="A871" s="49">
        <f t="shared" si="188"/>
        <v>868</v>
      </c>
      <c r="C871" s="60"/>
      <c r="D871" s="51" t="s">
        <v>1374</v>
      </c>
      <c r="E871" s="54" t="s">
        <v>1978</v>
      </c>
      <c r="F871" s="80" t="str">
        <f t="shared" si="185"/>
        <v xml:space="preserve"> </v>
      </c>
      <c r="G871" s="82">
        <f t="shared" si="184"/>
        <v>0</v>
      </c>
      <c r="H871" s="80" t="str">
        <f t="shared" si="186"/>
        <v>W</v>
      </c>
      <c r="I871" s="80" t="str">
        <f t="shared" si="187"/>
        <v>J</v>
      </c>
      <c r="J871" s="80" t="s">
        <v>1373</v>
      </c>
    </row>
    <row r="872" spans="1:10" ht="12.75" hidden="1" thickBot="1" x14ac:dyDescent="0.25">
      <c r="A872" s="49">
        <f t="shared" si="188"/>
        <v>869</v>
      </c>
      <c r="C872" s="60"/>
      <c r="D872" s="51" t="s">
        <v>1374</v>
      </c>
      <c r="E872" s="54" t="s">
        <v>1979</v>
      </c>
      <c r="F872" s="80" t="str">
        <f t="shared" si="185"/>
        <v xml:space="preserve"> </v>
      </c>
      <c r="G872" s="82">
        <f t="shared" si="184"/>
        <v>0</v>
      </c>
      <c r="H872" s="80" t="str">
        <f t="shared" si="186"/>
        <v>W</v>
      </c>
      <c r="I872" s="80" t="str">
        <f t="shared" si="187"/>
        <v>J</v>
      </c>
      <c r="J872" s="80" t="s">
        <v>1373</v>
      </c>
    </row>
    <row r="873" spans="1:10" ht="12.75" hidden="1" thickBot="1" x14ac:dyDescent="0.25">
      <c r="A873" s="49">
        <f t="shared" si="188"/>
        <v>870</v>
      </c>
      <c r="C873" s="60"/>
      <c r="D873" s="51" t="s">
        <v>1374</v>
      </c>
      <c r="E873" s="54" t="s">
        <v>1980</v>
      </c>
      <c r="F873" s="80" t="str">
        <f t="shared" si="185"/>
        <v xml:space="preserve"> </v>
      </c>
      <c r="G873" s="82">
        <f t="shared" si="184"/>
        <v>0</v>
      </c>
      <c r="H873" s="80" t="str">
        <f t="shared" si="186"/>
        <v>W</v>
      </c>
      <c r="I873" s="80" t="str">
        <f t="shared" si="187"/>
        <v>J</v>
      </c>
      <c r="J873" s="80"/>
    </row>
    <row r="874" spans="1:10" ht="12.75" hidden="1" thickBot="1" x14ac:dyDescent="0.25">
      <c r="A874" s="49">
        <f t="shared" si="188"/>
        <v>871</v>
      </c>
      <c r="C874" s="60"/>
      <c r="D874" s="51" t="s">
        <v>1374</v>
      </c>
      <c r="E874" s="54" t="s">
        <v>1981</v>
      </c>
      <c r="F874" s="80" t="str">
        <f t="shared" si="185"/>
        <v xml:space="preserve"> </v>
      </c>
      <c r="G874" s="82">
        <f t="shared" si="184"/>
        <v>0</v>
      </c>
      <c r="H874" s="80" t="str">
        <f t="shared" si="186"/>
        <v>W</v>
      </c>
      <c r="I874" s="80" t="str">
        <f t="shared" si="187"/>
        <v>J</v>
      </c>
      <c r="J874" s="80" t="s">
        <v>1373</v>
      </c>
    </row>
    <row r="875" spans="1:10" ht="12.75" hidden="1" thickBot="1" x14ac:dyDescent="0.25">
      <c r="A875" s="49">
        <f t="shared" si="188"/>
        <v>872</v>
      </c>
      <c r="C875" s="60"/>
      <c r="D875" s="51" t="s">
        <v>1374</v>
      </c>
      <c r="E875" s="54" t="s">
        <v>1982</v>
      </c>
      <c r="F875" s="80" t="str">
        <f t="shared" si="185"/>
        <v xml:space="preserve"> </v>
      </c>
      <c r="G875" s="82">
        <f t="shared" si="184"/>
        <v>0</v>
      </c>
      <c r="H875" s="80" t="str">
        <f t="shared" si="186"/>
        <v>W</v>
      </c>
      <c r="I875" s="80" t="str">
        <f t="shared" si="187"/>
        <v>J</v>
      </c>
      <c r="J875" s="80"/>
    </row>
    <row r="876" spans="1:10" ht="12.75" hidden="1" thickBot="1" x14ac:dyDescent="0.25">
      <c r="A876" s="49">
        <f t="shared" si="188"/>
        <v>873</v>
      </c>
      <c r="C876" s="60"/>
      <c r="D876" s="51" t="s">
        <v>1374</v>
      </c>
      <c r="E876" s="54" t="s">
        <v>1983</v>
      </c>
      <c r="F876" s="80" t="str">
        <f t="shared" si="185"/>
        <v xml:space="preserve"> </v>
      </c>
      <c r="G876" s="82">
        <f t="shared" si="184"/>
        <v>0</v>
      </c>
      <c r="H876" s="80" t="str">
        <f t="shared" si="186"/>
        <v>W</v>
      </c>
      <c r="I876" s="80" t="str">
        <f t="shared" si="187"/>
        <v>J</v>
      </c>
      <c r="J876" s="80"/>
    </row>
    <row r="877" spans="1:10" ht="12.75" hidden="1" thickBot="1" x14ac:dyDescent="0.25">
      <c r="A877" s="49">
        <f t="shared" si="188"/>
        <v>874</v>
      </c>
      <c r="C877" s="60"/>
      <c r="D877" s="51"/>
      <c r="F877" s="80" t="str">
        <f t="shared" si="185"/>
        <v xml:space="preserve"> </v>
      </c>
      <c r="G877" s="82">
        <f t="shared" si="184"/>
        <v>0</v>
      </c>
      <c r="H877" s="80" t="str">
        <f t="shared" si="186"/>
        <v>W</v>
      </c>
      <c r="I877" s="80" t="str">
        <f t="shared" si="187"/>
        <v>J</v>
      </c>
      <c r="J877" s="80"/>
    </row>
    <row r="878" spans="1:10" ht="12.75" hidden="1" thickBot="1" x14ac:dyDescent="0.25">
      <c r="A878" s="49">
        <f t="shared" si="188"/>
        <v>875</v>
      </c>
      <c r="C878" s="60"/>
      <c r="D878" s="51"/>
      <c r="E878" s="54" t="s">
        <v>1984</v>
      </c>
      <c r="F878" s="80" t="str">
        <f t="shared" si="185"/>
        <v xml:space="preserve"> </v>
      </c>
      <c r="G878" s="82">
        <f t="shared" si="184"/>
        <v>0</v>
      </c>
      <c r="H878" s="80" t="str">
        <f t="shared" si="186"/>
        <v>W</v>
      </c>
      <c r="I878" s="80" t="str">
        <f t="shared" si="187"/>
        <v>J</v>
      </c>
      <c r="J878" s="80" t="s">
        <v>1373</v>
      </c>
    </row>
    <row r="879" spans="1:10" ht="12.75" hidden="1" thickBot="1" x14ac:dyDescent="0.25">
      <c r="A879" s="49">
        <f t="shared" si="188"/>
        <v>876</v>
      </c>
      <c r="C879" s="60"/>
      <c r="D879" s="51" t="s">
        <v>1374</v>
      </c>
      <c r="E879" s="54" t="s">
        <v>1985</v>
      </c>
      <c r="F879" s="80" t="str">
        <f t="shared" si="185"/>
        <v xml:space="preserve"> </v>
      </c>
      <c r="G879" s="82">
        <f t="shared" si="184"/>
        <v>0</v>
      </c>
      <c r="H879" s="80" t="str">
        <f t="shared" si="186"/>
        <v>W</v>
      </c>
      <c r="I879" s="80" t="str">
        <f t="shared" si="187"/>
        <v>J</v>
      </c>
      <c r="J879" s="80" t="s">
        <v>1373</v>
      </c>
    </row>
    <row r="880" spans="1:10" ht="12.75" hidden="1" thickBot="1" x14ac:dyDescent="0.25">
      <c r="A880" s="49">
        <f t="shared" si="188"/>
        <v>877</v>
      </c>
      <c r="C880" s="60"/>
      <c r="D880" s="51" t="s">
        <v>1374</v>
      </c>
      <c r="E880" s="54" t="s">
        <v>1986</v>
      </c>
      <c r="F880" s="80" t="str">
        <f t="shared" si="185"/>
        <v xml:space="preserve"> </v>
      </c>
      <c r="G880" s="82">
        <f t="shared" si="184"/>
        <v>0</v>
      </c>
      <c r="H880" s="80" t="str">
        <f t="shared" si="186"/>
        <v>W</v>
      </c>
      <c r="I880" s="80" t="str">
        <f t="shared" si="187"/>
        <v>J</v>
      </c>
      <c r="J880" s="80" t="s">
        <v>1373</v>
      </c>
    </row>
    <row r="881" spans="1:10" ht="12.75" hidden="1" thickBot="1" x14ac:dyDescent="0.25">
      <c r="A881" s="49">
        <f t="shared" si="188"/>
        <v>878</v>
      </c>
      <c r="C881" s="65"/>
      <c r="D881" s="51" t="s">
        <v>1374</v>
      </c>
      <c r="E881" s="54" t="s">
        <v>1987</v>
      </c>
      <c r="F881" s="80" t="str">
        <f t="shared" si="185"/>
        <v xml:space="preserve"> </v>
      </c>
      <c r="G881" s="82">
        <f t="shared" si="184"/>
        <v>0</v>
      </c>
      <c r="H881" s="80" t="str">
        <f t="shared" si="186"/>
        <v>W</v>
      </c>
      <c r="I881" s="80" t="str">
        <f t="shared" si="187"/>
        <v>J</v>
      </c>
      <c r="J881" s="80"/>
    </row>
    <row r="882" spans="1:10" ht="12.75" hidden="1" thickBot="1" x14ac:dyDescent="0.25">
      <c r="A882" s="49">
        <f t="shared" si="188"/>
        <v>879</v>
      </c>
      <c r="C882" s="51"/>
      <c r="D882" s="51"/>
      <c r="F882" s="80">
        <f>SUMIF(OpnameTabel[PPO1], B882,OpnameTabel[OpInventarislijst])+SUMIF(OpnameTabel[PPO2], B882,OpnameTabel[OpInventarislijst])+SUMIF(OpnameTabel[PPO3], B882,OpnameTabel[OpInventarislijst])+SUMIF(OpnameTabel[PPO4], B882,OpnameTabel[OpInventarislijst])</f>
        <v>0</v>
      </c>
      <c r="G882" s="85">
        <f>$F$882</f>
        <v>0</v>
      </c>
      <c r="H882" s="80" t="s">
        <v>1409</v>
      </c>
      <c r="I882" s="80" t="s">
        <v>1373</v>
      </c>
      <c r="J882" s="80"/>
    </row>
    <row r="883" spans="1:10" ht="12.75" hidden="1" thickBot="1" x14ac:dyDescent="0.25">
      <c r="A883" s="49">
        <f t="shared" si="188"/>
        <v>880</v>
      </c>
      <c r="B883" s="54" t="s">
        <v>1230</v>
      </c>
      <c r="C883" s="59">
        <v>0.2</v>
      </c>
      <c r="D883" s="52"/>
      <c r="E883" s="56" t="s">
        <v>1961</v>
      </c>
      <c r="F883" s="80"/>
      <c r="G883" s="82">
        <f>$F$882</f>
        <v>0</v>
      </c>
      <c r="H883" s="80"/>
      <c r="I883" s="80"/>
      <c r="J883" s="80"/>
    </row>
    <row r="884" spans="1:10" ht="12.75" hidden="1" thickBot="1" x14ac:dyDescent="0.25">
      <c r="A884" s="49">
        <f t="shared" si="188"/>
        <v>881</v>
      </c>
      <c r="C884" s="61"/>
      <c r="D884" s="51" t="s">
        <v>1374</v>
      </c>
      <c r="E884" s="54" t="s">
        <v>1988</v>
      </c>
      <c r="F884" s="80" t="str">
        <f>IF($B884=""," ",$H$882)</f>
        <v xml:space="preserve"> </v>
      </c>
      <c r="G884" s="82">
        <f>$F$882</f>
        <v>0</v>
      </c>
      <c r="H884" s="80" t="str">
        <f>$H$882</f>
        <v>W</v>
      </c>
      <c r="I884" s="80" t="str">
        <f>$I$882</f>
        <v>J</v>
      </c>
      <c r="J884" s="80"/>
    </row>
    <row r="885" spans="1:10" ht="12.75" hidden="1" thickBot="1" x14ac:dyDescent="0.25">
      <c r="A885" s="49">
        <f t="shared" si="188"/>
        <v>882</v>
      </c>
      <c r="D885" s="51"/>
      <c r="F885" s="80" t="str">
        <f>IF($B885=""," ",$H$882)</f>
        <v xml:space="preserve"> </v>
      </c>
      <c r="G885" s="83">
        <f>$F$882</f>
        <v>0</v>
      </c>
      <c r="H885" s="80" t="str">
        <f>$H$882</f>
        <v>W</v>
      </c>
      <c r="I885" s="80" t="str">
        <f>$I$882</f>
        <v>J</v>
      </c>
      <c r="J885" s="80"/>
    </row>
    <row r="886" spans="1:10" ht="13.5" hidden="1" thickTop="1" thickBot="1" x14ac:dyDescent="0.25">
      <c r="A886" s="49">
        <f t="shared" si="188"/>
        <v>883</v>
      </c>
      <c r="B886" s="48" t="s">
        <v>1231</v>
      </c>
      <c r="C886" s="63">
        <v>1</v>
      </c>
      <c r="D886" s="52"/>
      <c r="E886" s="53" t="s">
        <v>1991</v>
      </c>
      <c r="F886" s="80">
        <f>SUMIF(OpnameTabel[PPO1], B886,OpnameTabel[OpInventarislijst])+SUMIF(OpnameTabel[PPO2], B886,OpnameTabel[OpInventarislijst])+SUMIF(OpnameTabel[PPO3], B886,OpnameTabel[OpInventarislijst])+SUMIF(OpnameTabel[PPO4], B886,OpnameTabel[OpInventarislijst])</f>
        <v>0</v>
      </c>
      <c r="G886" s="81">
        <f t="shared" ref="G886:G904" si="189">$F$886</f>
        <v>0</v>
      </c>
      <c r="H886" s="80" t="s">
        <v>1409</v>
      </c>
      <c r="I886" s="80" t="s">
        <v>1373</v>
      </c>
      <c r="J886" s="80"/>
    </row>
    <row r="887" spans="1:10" ht="23.25" hidden="1" thickBot="1" x14ac:dyDescent="0.25">
      <c r="A887" s="49">
        <f t="shared" si="188"/>
        <v>884</v>
      </c>
      <c r="B887" s="52"/>
      <c r="C887" s="64"/>
      <c r="D887" s="51"/>
      <c r="E887" s="48" t="s">
        <v>1962</v>
      </c>
      <c r="F887" s="80" t="str">
        <f t="shared" ref="F887:F903" si="190">IF($B887=""," ",$H$886)</f>
        <v xml:space="preserve"> </v>
      </c>
      <c r="G887" s="82">
        <f t="shared" si="189"/>
        <v>0</v>
      </c>
      <c r="H887" s="80" t="str">
        <f t="shared" ref="H887:H903" si="191">$H$886</f>
        <v>W</v>
      </c>
      <c r="I887" s="80" t="str">
        <f t="shared" ref="I887:I903" si="192">$I$886</f>
        <v>J</v>
      </c>
      <c r="J887" s="80"/>
    </row>
    <row r="888" spans="1:10" ht="12.75" hidden="1" thickBot="1" x14ac:dyDescent="0.25">
      <c r="A888" s="49">
        <f t="shared" si="188"/>
        <v>885</v>
      </c>
      <c r="B888" s="48"/>
      <c r="C888" s="64"/>
      <c r="D888" s="51"/>
      <c r="E888" s="48"/>
      <c r="F888" s="80" t="str">
        <f t="shared" si="190"/>
        <v xml:space="preserve"> </v>
      </c>
      <c r="G888" s="82">
        <f t="shared" si="189"/>
        <v>0</v>
      </c>
      <c r="H888" s="80" t="str">
        <f t="shared" si="191"/>
        <v>W</v>
      </c>
      <c r="I888" s="80" t="str">
        <f t="shared" si="192"/>
        <v>J</v>
      </c>
      <c r="J888" s="80"/>
    </row>
    <row r="889" spans="1:10" ht="12.75" hidden="1" thickBot="1" x14ac:dyDescent="0.25">
      <c r="A889" s="49">
        <f t="shared" si="188"/>
        <v>886</v>
      </c>
      <c r="B889" s="48"/>
      <c r="C889" s="64"/>
      <c r="D889" s="51"/>
      <c r="E889" s="48"/>
      <c r="F889" s="80" t="str">
        <f t="shared" si="190"/>
        <v xml:space="preserve"> </v>
      </c>
      <c r="G889" s="82">
        <f t="shared" si="189"/>
        <v>0</v>
      </c>
      <c r="H889" s="80" t="str">
        <f t="shared" si="191"/>
        <v>W</v>
      </c>
      <c r="I889" s="80" t="str">
        <f t="shared" si="192"/>
        <v>J</v>
      </c>
      <c r="J889" s="80"/>
    </row>
    <row r="890" spans="1:10" ht="12.75" hidden="1" thickBot="1" x14ac:dyDescent="0.25">
      <c r="A890" s="49">
        <f t="shared" si="188"/>
        <v>887</v>
      </c>
      <c r="B890" s="48"/>
      <c r="C890" s="64"/>
      <c r="D890" s="51"/>
      <c r="E890" s="48" t="s">
        <v>1992</v>
      </c>
      <c r="F890" s="80" t="str">
        <f t="shared" si="190"/>
        <v xml:space="preserve"> </v>
      </c>
      <c r="G890" s="82">
        <f t="shared" si="189"/>
        <v>0</v>
      </c>
      <c r="H890" s="80" t="str">
        <f t="shared" si="191"/>
        <v>W</v>
      </c>
      <c r="I890" s="80" t="str">
        <f t="shared" si="192"/>
        <v>J</v>
      </c>
      <c r="J890" s="80"/>
    </row>
    <row r="891" spans="1:10" ht="12.75" hidden="1" thickBot="1" x14ac:dyDescent="0.25">
      <c r="A891" s="49">
        <f t="shared" si="188"/>
        <v>888</v>
      </c>
      <c r="B891" s="48"/>
      <c r="C891" s="64"/>
      <c r="D891" s="51" t="s">
        <v>1374</v>
      </c>
      <c r="E891" s="48" t="s">
        <v>1993</v>
      </c>
      <c r="F891" s="80" t="str">
        <f t="shared" si="190"/>
        <v xml:space="preserve"> </v>
      </c>
      <c r="G891" s="82">
        <f t="shared" si="189"/>
        <v>0</v>
      </c>
      <c r="H891" s="80" t="str">
        <f t="shared" si="191"/>
        <v>W</v>
      </c>
      <c r="I891" s="80" t="str">
        <f t="shared" si="192"/>
        <v>J</v>
      </c>
      <c r="J891" s="80" t="s">
        <v>1373</v>
      </c>
    </row>
    <row r="892" spans="1:10" ht="12.75" hidden="1" thickBot="1" x14ac:dyDescent="0.25">
      <c r="A892" s="49">
        <f t="shared" si="188"/>
        <v>889</v>
      </c>
      <c r="B892" s="48"/>
      <c r="C892" s="64"/>
      <c r="D892" s="51" t="s">
        <v>1374</v>
      </c>
      <c r="E892" s="48" t="s">
        <v>1994</v>
      </c>
      <c r="F892" s="80" t="str">
        <f t="shared" si="190"/>
        <v xml:space="preserve"> </v>
      </c>
      <c r="G892" s="82">
        <f t="shared" si="189"/>
        <v>0</v>
      </c>
      <c r="H892" s="80" t="str">
        <f t="shared" si="191"/>
        <v>W</v>
      </c>
      <c r="I892" s="80" t="str">
        <f t="shared" si="192"/>
        <v>J</v>
      </c>
      <c r="J892" s="80" t="s">
        <v>1373</v>
      </c>
    </row>
    <row r="893" spans="1:10" ht="12.75" hidden="1" thickBot="1" x14ac:dyDescent="0.25">
      <c r="A893" s="49">
        <f t="shared" si="188"/>
        <v>890</v>
      </c>
      <c r="B893" s="48"/>
      <c r="C893" s="64"/>
      <c r="D893" s="51" t="s">
        <v>1374</v>
      </c>
      <c r="E893" s="48" t="s">
        <v>1995</v>
      </c>
      <c r="F893" s="80" t="str">
        <f t="shared" si="190"/>
        <v xml:space="preserve"> </v>
      </c>
      <c r="G893" s="82">
        <f t="shared" si="189"/>
        <v>0</v>
      </c>
      <c r="H893" s="80" t="str">
        <f t="shared" si="191"/>
        <v>W</v>
      </c>
      <c r="I893" s="80" t="str">
        <f t="shared" si="192"/>
        <v>J</v>
      </c>
      <c r="J893" s="80" t="s">
        <v>1373</v>
      </c>
    </row>
    <row r="894" spans="1:10" ht="12.75" hidden="1" thickBot="1" x14ac:dyDescent="0.25">
      <c r="A894" s="49">
        <f t="shared" si="188"/>
        <v>891</v>
      </c>
      <c r="B894" s="48"/>
      <c r="C894" s="64"/>
      <c r="D894" s="51" t="s">
        <v>1374</v>
      </c>
      <c r="E894" s="48" t="s">
        <v>1887</v>
      </c>
      <c r="F894" s="80" t="str">
        <f t="shared" si="190"/>
        <v xml:space="preserve"> </v>
      </c>
      <c r="G894" s="82">
        <f t="shared" si="189"/>
        <v>0</v>
      </c>
      <c r="H894" s="80" t="str">
        <f t="shared" si="191"/>
        <v>W</v>
      </c>
      <c r="I894" s="80" t="str">
        <f t="shared" si="192"/>
        <v>J</v>
      </c>
      <c r="J894" s="80" t="s">
        <v>1373</v>
      </c>
    </row>
    <row r="895" spans="1:10" ht="12.75" hidden="1" thickBot="1" x14ac:dyDescent="0.25">
      <c r="A895" s="49">
        <f t="shared" si="188"/>
        <v>892</v>
      </c>
      <c r="B895" s="48"/>
      <c r="C895" s="64"/>
      <c r="D895" s="51" t="s">
        <v>1374</v>
      </c>
      <c r="E895" s="48" t="s">
        <v>1996</v>
      </c>
      <c r="F895" s="80" t="str">
        <f t="shared" si="190"/>
        <v xml:space="preserve"> </v>
      </c>
      <c r="G895" s="82">
        <f t="shared" si="189"/>
        <v>0</v>
      </c>
      <c r="H895" s="80" t="str">
        <f t="shared" si="191"/>
        <v>W</v>
      </c>
      <c r="I895" s="80" t="str">
        <f t="shared" si="192"/>
        <v>J</v>
      </c>
      <c r="J895" s="80" t="s">
        <v>1373</v>
      </c>
    </row>
    <row r="896" spans="1:10" ht="12.75" hidden="1" thickBot="1" x14ac:dyDescent="0.25">
      <c r="A896" s="49">
        <f t="shared" si="188"/>
        <v>893</v>
      </c>
      <c r="B896" s="48"/>
      <c r="C896" s="64"/>
      <c r="D896" s="51" t="s">
        <v>1374</v>
      </c>
      <c r="E896" s="48" t="s">
        <v>1997</v>
      </c>
      <c r="F896" s="80" t="str">
        <f t="shared" si="190"/>
        <v xml:space="preserve"> </v>
      </c>
      <c r="G896" s="82">
        <f t="shared" si="189"/>
        <v>0</v>
      </c>
      <c r="H896" s="80" t="str">
        <f t="shared" si="191"/>
        <v>W</v>
      </c>
      <c r="I896" s="80" t="str">
        <f t="shared" si="192"/>
        <v>J</v>
      </c>
      <c r="J896" s="80" t="s">
        <v>1373</v>
      </c>
    </row>
    <row r="897" spans="1:10" ht="23.25" hidden="1" thickBot="1" x14ac:dyDescent="0.25">
      <c r="A897" s="49">
        <f t="shared" si="188"/>
        <v>894</v>
      </c>
      <c r="B897" s="48"/>
      <c r="C897" s="64"/>
      <c r="D897" s="51" t="s">
        <v>1374</v>
      </c>
      <c r="E897" s="48" t="s">
        <v>1998</v>
      </c>
      <c r="F897" s="80" t="str">
        <f t="shared" si="190"/>
        <v xml:space="preserve"> </v>
      </c>
      <c r="G897" s="82">
        <f t="shared" si="189"/>
        <v>0</v>
      </c>
      <c r="H897" s="80" t="str">
        <f t="shared" si="191"/>
        <v>W</v>
      </c>
      <c r="I897" s="80" t="str">
        <f t="shared" si="192"/>
        <v>J</v>
      </c>
      <c r="J897" s="80"/>
    </row>
    <row r="898" spans="1:10" ht="12.75" hidden="1" thickBot="1" x14ac:dyDescent="0.25">
      <c r="A898" s="49">
        <f t="shared" si="188"/>
        <v>895</v>
      </c>
      <c r="B898" s="48"/>
      <c r="C898" s="64"/>
      <c r="D898" s="51" t="s">
        <v>1374</v>
      </c>
      <c r="E898" s="48" t="s">
        <v>1999</v>
      </c>
      <c r="F898" s="80" t="str">
        <f t="shared" si="190"/>
        <v xml:space="preserve"> </v>
      </c>
      <c r="G898" s="82">
        <f t="shared" si="189"/>
        <v>0</v>
      </c>
      <c r="H898" s="80" t="str">
        <f t="shared" si="191"/>
        <v>W</v>
      </c>
      <c r="I898" s="80" t="str">
        <f t="shared" si="192"/>
        <v>J</v>
      </c>
      <c r="J898" s="80" t="s">
        <v>1373</v>
      </c>
    </row>
    <row r="899" spans="1:10" ht="12.75" hidden="1" thickBot="1" x14ac:dyDescent="0.25">
      <c r="A899" s="49">
        <f t="shared" si="188"/>
        <v>896</v>
      </c>
      <c r="B899" s="48"/>
      <c r="C899" s="64"/>
      <c r="D899" s="51" t="s">
        <v>1374</v>
      </c>
      <c r="E899" s="48" t="s">
        <v>1923</v>
      </c>
      <c r="F899" s="80" t="str">
        <f t="shared" si="190"/>
        <v xml:space="preserve"> </v>
      </c>
      <c r="G899" s="82">
        <f t="shared" si="189"/>
        <v>0</v>
      </c>
      <c r="H899" s="80" t="str">
        <f t="shared" si="191"/>
        <v>W</v>
      </c>
      <c r="I899" s="80" t="str">
        <f t="shared" si="192"/>
        <v>J</v>
      </c>
      <c r="J899" s="80" t="s">
        <v>1373</v>
      </c>
    </row>
    <row r="900" spans="1:10" ht="12.75" hidden="1" thickBot="1" x14ac:dyDescent="0.25">
      <c r="A900" s="49">
        <f t="shared" si="188"/>
        <v>897</v>
      </c>
      <c r="B900" s="48"/>
      <c r="C900" s="64"/>
      <c r="D900" s="51" t="s">
        <v>1374</v>
      </c>
      <c r="E900" s="48" t="s">
        <v>2000</v>
      </c>
      <c r="F900" s="80" t="str">
        <f t="shared" si="190"/>
        <v xml:space="preserve"> </v>
      </c>
      <c r="G900" s="82">
        <f t="shared" si="189"/>
        <v>0</v>
      </c>
      <c r="H900" s="80" t="str">
        <f t="shared" si="191"/>
        <v>W</v>
      </c>
      <c r="I900" s="80" t="str">
        <f t="shared" si="192"/>
        <v>J</v>
      </c>
      <c r="J900" s="80"/>
    </row>
    <row r="901" spans="1:10" ht="12.75" hidden="1" thickBot="1" x14ac:dyDescent="0.25">
      <c r="A901" s="49">
        <f t="shared" si="188"/>
        <v>898</v>
      </c>
      <c r="B901" s="48"/>
      <c r="C901" s="64"/>
      <c r="D901" s="51" t="s">
        <v>1374</v>
      </c>
      <c r="E901" s="48" t="s">
        <v>1924</v>
      </c>
      <c r="F901" s="80" t="str">
        <f t="shared" si="190"/>
        <v xml:space="preserve"> </v>
      </c>
      <c r="G901" s="82">
        <f t="shared" si="189"/>
        <v>0</v>
      </c>
      <c r="H901" s="80" t="str">
        <f t="shared" si="191"/>
        <v>W</v>
      </c>
      <c r="I901" s="80" t="str">
        <f t="shared" si="192"/>
        <v>J</v>
      </c>
      <c r="J901" s="80"/>
    </row>
    <row r="902" spans="1:10" ht="12.75" hidden="1" thickBot="1" x14ac:dyDescent="0.25">
      <c r="A902" s="49">
        <f t="shared" si="188"/>
        <v>899</v>
      </c>
      <c r="B902" s="48"/>
      <c r="C902" s="64"/>
      <c r="D902" s="51" t="s">
        <v>1374</v>
      </c>
      <c r="E902" s="48" t="s">
        <v>1942</v>
      </c>
      <c r="F902" s="80" t="str">
        <f t="shared" si="190"/>
        <v xml:space="preserve"> </v>
      </c>
      <c r="G902" s="82">
        <f t="shared" si="189"/>
        <v>0</v>
      </c>
      <c r="H902" s="80" t="str">
        <f t="shared" si="191"/>
        <v>W</v>
      </c>
      <c r="I902" s="80" t="str">
        <f t="shared" si="192"/>
        <v>J</v>
      </c>
      <c r="J902" s="80"/>
    </row>
    <row r="903" spans="1:10" ht="12.75" hidden="1" thickBot="1" x14ac:dyDescent="0.25">
      <c r="A903" s="49">
        <f t="shared" si="188"/>
        <v>900</v>
      </c>
      <c r="B903" s="48"/>
      <c r="C903" s="65"/>
      <c r="D903" s="51" t="s">
        <v>1374</v>
      </c>
      <c r="E903" s="48" t="s">
        <v>1926</v>
      </c>
      <c r="F903" s="80" t="str">
        <f t="shared" si="190"/>
        <v xml:space="preserve"> </v>
      </c>
      <c r="G903" s="86">
        <f t="shared" si="189"/>
        <v>0</v>
      </c>
      <c r="H903" s="80" t="str">
        <f t="shared" si="191"/>
        <v>W</v>
      </c>
      <c r="I903" s="80" t="str">
        <f t="shared" si="192"/>
        <v>J</v>
      </c>
      <c r="J903" s="80"/>
    </row>
    <row r="904" spans="1:10" ht="12.75" hidden="1" thickBot="1" x14ac:dyDescent="0.25">
      <c r="A904" s="49">
        <f t="shared" si="188"/>
        <v>901</v>
      </c>
      <c r="B904" s="48"/>
      <c r="C904" s="51"/>
      <c r="D904" s="51"/>
      <c r="E904" s="48"/>
      <c r="F904" s="80"/>
      <c r="G904" s="86">
        <f t="shared" si="189"/>
        <v>0</v>
      </c>
      <c r="H904" s="80"/>
      <c r="I904" s="80"/>
      <c r="J904" s="80"/>
    </row>
    <row r="905" spans="1:10" ht="12.75" hidden="1" thickBot="1" x14ac:dyDescent="0.25">
      <c r="A905" s="49">
        <f t="shared" si="188"/>
        <v>902</v>
      </c>
      <c r="B905" s="48" t="s">
        <v>1234</v>
      </c>
      <c r="C905" s="59">
        <v>0.2</v>
      </c>
      <c r="D905" s="52"/>
      <c r="E905" s="53" t="s">
        <v>1991</v>
      </c>
      <c r="F905" s="80">
        <f>SUMIF(OpnameTabel[PPO1], B905,OpnameTabel[OpInventarislijst])+SUMIF(OpnameTabel[PPO2], B905,OpnameTabel[OpInventarislijst])+SUMIF(OpnameTabel[PPO3], B905,OpnameTabel[OpInventarislijst])+SUMIF(OpnameTabel[PPO4], B905,OpnameTabel[OpInventarislijst])</f>
        <v>0</v>
      </c>
      <c r="G905" s="85">
        <f>$F$905</f>
        <v>0</v>
      </c>
      <c r="H905" s="80" t="s">
        <v>1409</v>
      </c>
      <c r="I905" s="80" t="s">
        <v>1373</v>
      </c>
      <c r="J905" s="80"/>
    </row>
    <row r="906" spans="1:10" ht="12.75" hidden="1" thickBot="1" x14ac:dyDescent="0.25">
      <c r="A906" s="49">
        <f t="shared" si="188"/>
        <v>903</v>
      </c>
      <c r="B906" s="48"/>
      <c r="C906" s="65"/>
      <c r="D906" s="51" t="s">
        <v>1374</v>
      </c>
      <c r="E906" s="48" t="s">
        <v>1988</v>
      </c>
      <c r="F906" s="80" t="str">
        <f>IF($B906=""," ",$H$905)</f>
        <v xml:space="preserve"> </v>
      </c>
      <c r="G906" s="82">
        <f>$F$905</f>
        <v>0</v>
      </c>
      <c r="H906" s="80" t="str">
        <f>$H$905</f>
        <v>W</v>
      </c>
      <c r="I906" s="80" t="str">
        <f>$I$905</f>
        <v>J</v>
      </c>
      <c r="J906" s="80"/>
    </row>
    <row r="907" spans="1:10" ht="12.75" hidden="1" thickBot="1" x14ac:dyDescent="0.25">
      <c r="A907" s="49">
        <f t="shared" si="188"/>
        <v>904</v>
      </c>
      <c r="B907" s="48"/>
      <c r="C907" s="51"/>
      <c r="D907" s="51"/>
      <c r="E907" s="48"/>
      <c r="F907" s="80" t="str">
        <f>IF($B907=""," ",$H$905)</f>
        <v xml:space="preserve"> </v>
      </c>
      <c r="G907" s="82">
        <f>$F$905</f>
        <v>0</v>
      </c>
      <c r="H907" s="80" t="str">
        <f>$H$905</f>
        <v>W</v>
      </c>
      <c r="I907" s="80" t="str">
        <f>$I$905</f>
        <v>J</v>
      </c>
      <c r="J907" s="80"/>
    </row>
    <row r="908" spans="1:10" ht="13.5" hidden="1" thickTop="1" thickBot="1" x14ac:dyDescent="0.25">
      <c r="A908" s="49">
        <f t="shared" si="188"/>
        <v>905</v>
      </c>
      <c r="B908" s="48" t="s">
        <v>1232</v>
      </c>
      <c r="C908" s="63">
        <v>2</v>
      </c>
      <c r="E908" s="44" t="s">
        <v>1991</v>
      </c>
      <c r="F908" s="80">
        <f>SUMIF(OpnameTabel[PPO1], B908,OpnameTabel[OpInventarislijst])+SUMIF(OpnameTabel[PPO2], B908,OpnameTabel[OpInventarislijst])+SUMIF(OpnameTabel[PPO3], B908,OpnameTabel[OpInventarislijst])+SUMIF(OpnameTabel[PPO4], B908,OpnameTabel[OpInventarislijst])</f>
        <v>0</v>
      </c>
      <c r="G908" s="81">
        <f t="shared" ref="G908:G925" si="193">$F$908</f>
        <v>0</v>
      </c>
      <c r="H908" s="80" t="s">
        <v>1409</v>
      </c>
      <c r="I908" s="80" t="s">
        <v>1373</v>
      </c>
      <c r="J908" s="80"/>
    </row>
    <row r="909" spans="1:10" ht="23.25" hidden="1" thickBot="1" x14ac:dyDescent="0.25">
      <c r="A909" s="49">
        <f t="shared" si="188"/>
        <v>906</v>
      </c>
      <c r="B909" s="48"/>
      <c r="C909" s="64"/>
      <c r="D909" s="51"/>
      <c r="E909" s="48" t="s">
        <v>1989</v>
      </c>
      <c r="F909" s="80" t="str">
        <f t="shared" ref="F909:F924" si="194">IF($B909=""," ",$H$908)</f>
        <v xml:space="preserve"> </v>
      </c>
      <c r="G909" s="82">
        <f t="shared" si="193"/>
        <v>0</v>
      </c>
      <c r="H909" s="80" t="str">
        <f t="shared" ref="H909:H924" si="195">$H$908</f>
        <v>W</v>
      </c>
      <c r="I909" s="80" t="str">
        <f t="shared" ref="I909:I924" si="196">$I$908</f>
        <v>J</v>
      </c>
      <c r="J909" s="80"/>
    </row>
    <row r="910" spans="1:10" ht="12.75" hidden="1" thickBot="1" x14ac:dyDescent="0.25">
      <c r="A910" s="49">
        <f t="shared" si="188"/>
        <v>907</v>
      </c>
      <c r="B910" s="48"/>
      <c r="C910" s="64"/>
      <c r="D910" s="51"/>
      <c r="E910" s="48"/>
      <c r="F910" s="80" t="str">
        <f t="shared" si="194"/>
        <v xml:space="preserve"> </v>
      </c>
      <c r="G910" s="82">
        <f t="shared" si="193"/>
        <v>0</v>
      </c>
      <c r="H910" s="80" t="str">
        <f t="shared" si="195"/>
        <v>W</v>
      </c>
      <c r="I910" s="80" t="str">
        <f t="shared" si="196"/>
        <v>J</v>
      </c>
      <c r="J910" s="80"/>
    </row>
    <row r="911" spans="1:10" ht="12.75" hidden="1" thickBot="1" x14ac:dyDescent="0.25">
      <c r="A911" s="49">
        <f t="shared" si="188"/>
        <v>908</v>
      </c>
      <c r="B911" s="48"/>
      <c r="C911" s="64"/>
      <c r="D911" s="51"/>
      <c r="E911" s="48" t="s">
        <v>1992</v>
      </c>
      <c r="F911" s="80" t="str">
        <f t="shared" si="194"/>
        <v xml:space="preserve"> </v>
      </c>
      <c r="G911" s="82">
        <f t="shared" si="193"/>
        <v>0</v>
      </c>
      <c r="H911" s="80" t="str">
        <f t="shared" si="195"/>
        <v>W</v>
      </c>
      <c r="I911" s="80" t="str">
        <f t="shared" si="196"/>
        <v>J</v>
      </c>
      <c r="J911" s="80"/>
    </row>
    <row r="912" spans="1:10" ht="12.75" hidden="1" thickBot="1" x14ac:dyDescent="0.25">
      <c r="A912" s="49">
        <f t="shared" si="188"/>
        <v>909</v>
      </c>
      <c r="B912" s="48"/>
      <c r="C912" s="64"/>
      <c r="D912" s="51" t="s">
        <v>1374</v>
      </c>
      <c r="E912" s="48" t="s">
        <v>1993</v>
      </c>
      <c r="F912" s="80" t="str">
        <f t="shared" si="194"/>
        <v xml:space="preserve"> </v>
      </c>
      <c r="G912" s="82">
        <f t="shared" si="193"/>
        <v>0</v>
      </c>
      <c r="H912" s="80" t="str">
        <f t="shared" si="195"/>
        <v>W</v>
      </c>
      <c r="I912" s="80" t="str">
        <f t="shared" si="196"/>
        <v>J</v>
      </c>
      <c r="J912" s="80" t="s">
        <v>1373</v>
      </c>
    </row>
    <row r="913" spans="1:10" ht="12.75" hidden="1" thickBot="1" x14ac:dyDescent="0.25">
      <c r="A913" s="49">
        <f t="shared" si="188"/>
        <v>910</v>
      </c>
      <c r="B913" s="48"/>
      <c r="C913" s="64"/>
      <c r="D913" s="51" t="s">
        <v>1374</v>
      </c>
      <c r="E913" s="48" t="s">
        <v>1994</v>
      </c>
      <c r="F913" s="80" t="str">
        <f t="shared" si="194"/>
        <v xml:space="preserve"> </v>
      </c>
      <c r="G913" s="82">
        <f t="shared" si="193"/>
        <v>0</v>
      </c>
      <c r="H913" s="80" t="str">
        <f t="shared" si="195"/>
        <v>W</v>
      </c>
      <c r="I913" s="80" t="str">
        <f t="shared" si="196"/>
        <v>J</v>
      </c>
      <c r="J913" s="80" t="s">
        <v>1373</v>
      </c>
    </row>
    <row r="914" spans="1:10" ht="12.75" hidden="1" thickBot="1" x14ac:dyDescent="0.25">
      <c r="A914" s="49">
        <f t="shared" si="188"/>
        <v>911</v>
      </c>
      <c r="B914" s="48"/>
      <c r="C914" s="64"/>
      <c r="D914" s="51" t="s">
        <v>1374</v>
      </c>
      <c r="E914" s="48" t="s">
        <v>1995</v>
      </c>
      <c r="F914" s="80" t="str">
        <f t="shared" si="194"/>
        <v xml:space="preserve"> </v>
      </c>
      <c r="G914" s="82">
        <f t="shared" si="193"/>
        <v>0</v>
      </c>
      <c r="H914" s="80" t="str">
        <f t="shared" si="195"/>
        <v>W</v>
      </c>
      <c r="I914" s="80" t="str">
        <f t="shared" si="196"/>
        <v>J</v>
      </c>
      <c r="J914" s="80" t="s">
        <v>1373</v>
      </c>
    </row>
    <row r="915" spans="1:10" ht="12.75" hidden="1" thickBot="1" x14ac:dyDescent="0.25">
      <c r="A915" s="49">
        <f t="shared" si="188"/>
        <v>912</v>
      </c>
      <c r="B915" s="48"/>
      <c r="C915" s="64"/>
      <c r="D915" s="51" t="s">
        <v>1374</v>
      </c>
      <c r="E915" s="48" t="s">
        <v>1887</v>
      </c>
      <c r="F915" s="80" t="str">
        <f t="shared" si="194"/>
        <v xml:space="preserve"> </v>
      </c>
      <c r="G915" s="82">
        <f t="shared" si="193"/>
        <v>0</v>
      </c>
      <c r="H915" s="80" t="str">
        <f t="shared" si="195"/>
        <v>W</v>
      </c>
      <c r="I915" s="80" t="str">
        <f t="shared" si="196"/>
        <v>J</v>
      </c>
      <c r="J915" s="80" t="s">
        <v>1373</v>
      </c>
    </row>
    <row r="916" spans="1:10" ht="12.75" hidden="1" thickBot="1" x14ac:dyDescent="0.25">
      <c r="A916" s="49">
        <f t="shared" si="188"/>
        <v>913</v>
      </c>
      <c r="B916" s="48"/>
      <c r="C916" s="64"/>
      <c r="D916" s="51" t="s">
        <v>1374</v>
      </c>
      <c r="E916" s="48" t="s">
        <v>1996</v>
      </c>
      <c r="F916" s="80" t="str">
        <f t="shared" si="194"/>
        <v xml:space="preserve"> </v>
      </c>
      <c r="G916" s="82">
        <f t="shared" si="193"/>
        <v>0</v>
      </c>
      <c r="H916" s="80" t="str">
        <f t="shared" si="195"/>
        <v>W</v>
      </c>
      <c r="I916" s="80" t="str">
        <f t="shared" si="196"/>
        <v>J</v>
      </c>
      <c r="J916" s="80" t="s">
        <v>1373</v>
      </c>
    </row>
    <row r="917" spans="1:10" ht="12.75" hidden="1" thickBot="1" x14ac:dyDescent="0.25">
      <c r="A917" s="49">
        <f t="shared" si="188"/>
        <v>914</v>
      </c>
      <c r="B917" s="48"/>
      <c r="C917" s="64"/>
      <c r="D917" s="51" t="s">
        <v>1374</v>
      </c>
      <c r="E917" s="48" t="s">
        <v>1997</v>
      </c>
      <c r="F917" s="80" t="str">
        <f t="shared" si="194"/>
        <v xml:space="preserve"> </v>
      </c>
      <c r="G917" s="82">
        <f t="shared" si="193"/>
        <v>0</v>
      </c>
      <c r="H917" s="80" t="str">
        <f t="shared" si="195"/>
        <v>W</v>
      </c>
      <c r="I917" s="80" t="str">
        <f t="shared" si="196"/>
        <v>J</v>
      </c>
      <c r="J917" s="80" t="s">
        <v>1373</v>
      </c>
    </row>
    <row r="918" spans="1:10" ht="23.25" hidden="1" thickBot="1" x14ac:dyDescent="0.25">
      <c r="A918" s="49">
        <f t="shared" si="188"/>
        <v>915</v>
      </c>
      <c r="B918" s="48"/>
      <c r="C918" s="64"/>
      <c r="D918" s="51" t="s">
        <v>1374</v>
      </c>
      <c r="E918" s="48" t="s">
        <v>1998</v>
      </c>
      <c r="F918" s="80" t="str">
        <f t="shared" si="194"/>
        <v xml:space="preserve"> </v>
      </c>
      <c r="G918" s="82">
        <f t="shared" si="193"/>
        <v>0</v>
      </c>
      <c r="H918" s="80" t="str">
        <f t="shared" si="195"/>
        <v>W</v>
      </c>
      <c r="I918" s="80" t="str">
        <f t="shared" si="196"/>
        <v>J</v>
      </c>
      <c r="J918" s="80"/>
    </row>
    <row r="919" spans="1:10" ht="12.75" hidden="1" thickBot="1" x14ac:dyDescent="0.25">
      <c r="A919" s="49">
        <f t="shared" si="188"/>
        <v>916</v>
      </c>
      <c r="B919" s="48"/>
      <c r="C919" s="64"/>
      <c r="D919" s="51" t="s">
        <v>1374</v>
      </c>
      <c r="E919" s="48" t="s">
        <v>1999</v>
      </c>
      <c r="F919" s="80" t="str">
        <f t="shared" si="194"/>
        <v xml:space="preserve"> </v>
      </c>
      <c r="G919" s="82">
        <f t="shared" si="193"/>
        <v>0</v>
      </c>
      <c r="H919" s="80" t="str">
        <f t="shared" si="195"/>
        <v>W</v>
      </c>
      <c r="I919" s="80" t="str">
        <f t="shared" si="196"/>
        <v>J</v>
      </c>
      <c r="J919" s="80" t="s">
        <v>1373</v>
      </c>
    </row>
    <row r="920" spans="1:10" ht="12.75" hidden="1" thickBot="1" x14ac:dyDescent="0.25">
      <c r="A920" s="49">
        <f t="shared" si="188"/>
        <v>917</v>
      </c>
      <c r="B920" s="48"/>
      <c r="C920" s="64"/>
      <c r="D920" s="51" t="s">
        <v>1374</v>
      </c>
      <c r="E920" s="48" t="s">
        <v>1923</v>
      </c>
      <c r="F920" s="80" t="str">
        <f t="shared" si="194"/>
        <v xml:space="preserve"> </v>
      </c>
      <c r="G920" s="82">
        <f t="shared" si="193"/>
        <v>0</v>
      </c>
      <c r="H920" s="80" t="str">
        <f t="shared" si="195"/>
        <v>W</v>
      </c>
      <c r="I920" s="80" t="str">
        <f t="shared" si="196"/>
        <v>J</v>
      </c>
      <c r="J920" s="80" t="s">
        <v>1373</v>
      </c>
    </row>
    <row r="921" spans="1:10" ht="12.75" hidden="1" thickBot="1" x14ac:dyDescent="0.25">
      <c r="A921" s="49">
        <f t="shared" si="188"/>
        <v>918</v>
      </c>
      <c r="B921" s="48"/>
      <c r="C921" s="64"/>
      <c r="D921" s="51" t="s">
        <v>1374</v>
      </c>
      <c r="E921" s="48" t="s">
        <v>2000</v>
      </c>
      <c r="F921" s="80" t="str">
        <f t="shared" si="194"/>
        <v xml:space="preserve"> </v>
      </c>
      <c r="G921" s="82">
        <f t="shared" si="193"/>
        <v>0</v>
      </c>
      <c r="H921" s="80" t="str">
        <f t="shared" si="195"/>
        <v>W</v>
      </c>
      <c r="I921" s="80" t="str">
        <f t="shared" si="196"/>
        <v>J</v>
      </c>
      <c r="J921" s="80"/>
    </row>
    <row r="922" spans="1:10" ht="12.75" hidden="1" thickBot="1" x14ac:dyDescent="0.25">
      <c r="A922" s="49">
        <f t="shared" si="188"/>
        <v>919</v>
      </c>
      <c r="B922" s="48"/>
      <c r="C922" s="64"/>
      <c r="D922" s="51" t="s">
        <v>1374</v>
      </c>
      <c r="E922" s="48" t="s">
        <v>1924</v>
      </c>
      <c r="F922" s="80" t="str">
        <f t="shared" si="194"/>
        <v xml:space="preserve"> </v>
      </c>
      <c r="G922" s="82">
        <f t="shared" si="193"/>
        <v>0</v>
      </c>
      <c r="H922" s="80" t="str">
        <f t="shared" si="195"/>
        <v>W</v>
      </c>
      <c r="I922" s="80" t="str">
        <f t="shared" si="196"/>
        <v>J</v>
      </c>
      <c r="J922" s="80"/>
    </row>
    <row r="923" spans="1:10" ht="12.75" hidden="1" thickBot="1" x14ac:dyDescent="0.25">
      <c r="A923" s="49">
        <f t="shared" si="188"/>
        <v>920</v>
      </c>
      <c r="B923" s="48"/>
      <c r="C923" s="64"/>
      <c r="D923" s="51" t="s">
        <v>1374</v>
      </c>
      <c r="E923" s="48" t="s">
        <v>1942</v>
      </c>
      <c r="F923" s="80" t="str">
        <f t="shared" si="194"/>
        <v xml:space="preserve"> </v>
      </c>
      <c r="G923" s="82">
        <f t="shared" si="193"/>
        <v>0</v>
      </c>
      <c r="H923" s="80" t="str">
        <f t="shared" si="195"/>
        <v>W</v>
      </c>
      <c r="I923" s="80" t="str">
        <f t="shared" si="196"/>
        <v>J</v>
      </c>
      <c r="J923" s="80"/>
    </row>
    <row r="924" spans="1:10" ht="12.75" hidden="1" thickBot="1" x14ac:dyDescent="0.25">
      <c r="A924" s="49">
        <f t="shared" si="188"/>
        <v>921</v>
      </c>
      <c r="B924" s="48"/>
      <c r="C924" s="65"/>
      <c r="D924" s="51" t="s">
        <v>1374</v>
      </c>
      <c r="E924" s="48" t="s">
        <v>1926</v>
      </c>
      <c r="F924" s="80" t="str">
        <f t="shared" si="194"/>
        <v xml:space="preserve"> </v>
      </c>
      <c r="G924" s="82">
        <f t="shared" si="193"/>
        <v>0</v>
      </c>
      <c r="H924" s="80" t="str">
        <f t="shared" si="195"/>
        <v>W</v>
      </c>
      <c r="I924" s="80" t="str">
        <f t="shared" si="196"/>
        <v>J</v>
      </c>
      <c r="J924" s="80"/>
    </row>
    <row r="925" spans="1:10" ht="12.75" hidden="1" thickBot="1" x14ac:dyDescent="0.25">
      <c r="A925" s="49">
        <f t="shared" si="188"/>
        <v>922</v>
      </c>
      <c r="B925" s="48"/>
      <c r="C925" s="51"/>
      <c r="D925" s="51"/>
      <c r="E925" s="48"/>
      <c r="F925" s="80"/>
      <c r="G925" s="82">
        <f t="shared" si="193"/>
        <v>0</v>
      </c>
      <c r="H925" s="80"/>
      <c r="I925" s="80"/>
      <c r="J925" s="80"/>
    </row>
    <row r="926" spans="1:10" ht="12.75" hidden="1" thickBot="1" x14ac:dyDescent="0.25">
      <c r="A926" s="49">
        <f t="shared" si="188"/>
        <v>923</v>
      </c>
      <c r="B926" s="48" t="s">
        <v>1235</v>
      </c>
      <c r="C926" s="59">
        <v>0.2</v>
      </c>
      <c r="D926" s="52"/>
      <c r="E926" s="53" t="s">
        <v>1991</v>
      </c>
      <c r="F926" s="80">
        <f>SUMIF(OpnameTabel[PPO1], B926,OpnameTabel[OpInventarislijst])+SUMIF(OpnameTabel[PPO2], B926,OpnameTabel[OpInventarislijst])+SUMIF(OpnameTabel[PPO3], B926,OpnameTabel[OpInventarislijst])+SUMIF(OpnameTabel[PPO4], B926,OpnameTabel[OpInventarislijst])</f>
        <v>0</v>
      </c>
      <c r="G926" s="82">
        <f>$F$926</f>
        <v>0</v>
      </c>
      <c r="H926" s="80" t="s">
        <v>1409</v>
      </c>
      <c r="I926" s="80" t="s">
        <v>1373</v>
      </c>
      <c r="J926" s="80"/>
    </row>
    <row r="927" spans="1:10" ht="12.75" hidden="1" thickBot="1" x14ac:dyDescent="0.25">
      <c r="A927" s="49">
        <f t="shared" si="188"/>
        <v>924</v>
      </c>
      <c r="B927" s="48"/>
      <c r="C927" s="65"/>
      <c r="D927" s="51" t="s">
        <v>1374</v>
      </c>
      <c r="E927" s="48" t="s">
        <v>1988</v>
      </c>
      <c r="F927" s="80" t="str">
        <f>IF($B927=""," ",$H$926)</f>
        <v xml:space="preserve"> </v>
      </c>
      <c r="G927" s="82">
        <f>$F$926</f>
        <v>0</v>
      </c>
      <c r="H927" s="80" t="str">
        <f>$H$926</f>
        <v>W</v>
      </c>
      <c r="I927" s="80" t="str">
        <f>$I$926</f>
        <v>J</v>
      </c>
      <c r="J927" s="80"/>
    </row>
    <row r="928" spans="1:10" ht="12.75" hidden="1" thickBot="1" x14ac:dyDescent="0.25">
      <c r="A928" s="49">
        <f t="shared" ref="A928:A991" si="197">-3+ROW()</f>
        <v>925</v>
      </c>
      <c r="B928" s="48"/>
      <c r="C928" s="51"/>
      <c r="D928" s="51"/>
      <c r="E928" s="48"/>
      <c r="F928" s="80" t="str">
        <f>IF($B928=""," ",$H$926)</f>
        <v xml:space="preserve"> </v>
      </c>
      <c r="G928" s="82">
        <f>$F$926</f>
        <v>0</v>
      </c>
      <c r="H928" s="80" t="str">
        <f>$H$926</f>
        <v>W</v>
      </c>
      <c r="I928" s="80" t="str">
        <f>$I$926</f>
        <v>J</v>
      </c>
      <c r="J928" s="80"/>
    </row>
    <row r="929" spans="1:10" ht="13.5" hidden="1" thickTop="1" thickBot="1" x14ac:dyDescent="0.25">
      <c r="A929" s="49">
        <f t="shared" si="197"/>
        <v>926</v>
      </c>
      <c r="B929" s="48" t="s">
        <v>1233</v>
      </c>
      <c r="C929" s="63">
        <v>4</v>
      </c>
      <c r="D929" s="52"/>
      <c r="E929" s="53" t="s">
        <v>1991</v>
      </c>
      <c r="F929" s="80">
        <f>SUMIF(OpnameTabel[PPO1], B929,OpnameTabel[OpInventarislijst])+SUMIF(OpnameTabel[PPO2], B929,OpnameTabel[OpInventarislijst])+SUMIF(OpnameTabel[PPO3], B929,OpnameTabel[OpInventarislijst])+SUMIF(OpnameTabel[PPO4], B929,OpnameTabel[OpInventarislijst])</f>
        <v>0</v>
      </c>
      <c r="G929" s="81">
        <f t="shared" ref="G929:G946" si="198">$F$929</f>
        <v>0</v>
      </c>
      <c r="H929" s="80" t="s">
        <v>1409</v>
      </c>
      <c r="I929" s="80" t="s">
        <v>1373</v>
      </c>
      <c r="J929" s="80"/>
    </row>
    <row r="930" spans="1:10" ht="23.25" hidden="1" thickBot="1" x14ac:dyDescent="0.25">
      <c r="A930" s="49">
        <f t="shared" si="197"/>
        <v>927</v>
      </c>
      <c r="B930" s="48"/>
      <c r="C930" s="64"/>
      <c r="D930" s="51"/>
      <c r="E930" s="48" t="s">
        <v>1990</v>
      </c>
      <c r="F930" s="80" t="str">
        <f t="shared" ref="F930:F945" si="199">IF($B930=""," ",$H$929)</f>
        <v xml:space="preserve"> </v>
      </c>
      <c r="G930" s="82">
        <f t="shared" si="198"/>
        <v>0</v>
      </c>
      <c r="H930" s="80" t="str">
        <f t="shared" ref="H930:H945" si="200">$H$929</f>
        <v>W</v>
      </c>
      <c r="I930" s="80" t="str">
        <f t="shared" ref="I930:I945" si="201">$I$929</f>
        <v>J</v>
      </c>
      <c r="J930" s="80"/>
    </row>
    <row r="931" spans="1:10" ht="12.75" hidden="1" thickBot="1" x14ac:dyDescent="0.25">
      <c r="A931" s="49">
        <f t="shared" si="197"/>
        <v>928</v>
      </c>
      <c r="B931" s="48"/>
      <c r="C931" s="64"/>
      <c r="D931" s="51"/>
      <c r="E931" s="48"/>
      <c r="F931" s="80" t="str">
        <f t="shared" si="199"/>
        <v xml:space="preserve"> </v>
      </c>
      <c r="G931" s="82">
        <f t="shared" si="198"/>
        <v>0</v>
      </c>
      <c r="H931" s="80" t="str">
        <f t="shared" si="200"/>
        <v>W</v>
      </c>
      <c r="I931" s="80" t="str">
        <f t="shared" si="201"/>
        <v>J</v>
      </c>
      <c r="J931" s="80"/>
    </row>
    <row r="932" spans="1:10" ht="12.75" hidden="1" thickBot="1" x14ac:dyDescent="0.25">
      <c r="A932" s="49">
        <f t="shared" si="197"/>
        <v>929</v>
      </c>
      <c r="B932" s="48"/>
      <c r="C932" s="64"/>
      <c r="D932" s="51"/>
      <c r="E932" s="48" t="s">
        <v>1992</v>
      </c>
      <c r="F932" s="80" t="str">
        <f t="shared" si="199"/>
        <v xml:space="preserve"> </v>
      </c>
      <c r="G932" s="82">
        <f t="shared" si="198"/>
        <v>0</v>
      </c>
      <c r="H932" s="80" t="str">
        <f t="shared" si="200"/>
        <v>W</v>
      </c>
      <c r="I932" s="80" t="str">
        <f t="shared" si="201"/>
        <v>J</v>
      </c>
      <c r="J932" s="80"/>
    </row>
    <row r="933" spans="1:10" ht="12.75" hidden="1" thickBot="1" x14ac:dyDescent="0.25">
      <c r="A933" s="49">
        <f t="shared" si="197"/>
        <v>930</v>
      </c>
      <c r="B933" s="48"/>
      <c r="C933" s="64"/>
      <c r="D933" s="51" t="s">
        <v>1374</v>
      </c>
      <c r="E933" s="48" t="s">
        <v>1993</v>
      </c>
      <c r="F933" s="80" t="str">
        <f t="shared" si="199"/>
        <v xml:space="preserve"> </v>
      </c>
      <c r="G933" s="82">
        <f t="shared" si="198"/>
        <v>0</v>
      </c>
      <c r="H933" s="80" t="str">
        <f t="shared" si="200"/>
        <v>W</v>
      </c>
      <c r="I933" s="80" t="str">
        <f t="shared" si="201"/>
        <v>J</v>
      </c>
      <c r="J933" s="80" t="s">
        <v>1373</v>
      </c>
    </row>
    <row r="934" spans="1:10" ht="12.75" hidden="1" thickBot="1" x14ac:dyDescent="0.25">
      <c r="A934" s="49">
        <f t="shared" si="197"/>
        <v>931</v>
      </c>
      <c r="B934" s="48"/>
      <c r="C934" s="64"/>
      <c r="D934" s="51" t="s">
        <v>1374</v>
      </c>
      <c r="E934" s="48" t="s">
        <v>1994</v>
      </c>
      <c r="F934" s="80" t="str">
        <f t="shared" si="199"/>
        <v xml:space="preserve"> </v>
      </c>
      <c r="G934" s="82">
        <f t="shared" si="198"/>
        <v>0</v>
      </c>
      <c r="H934" s="80" t="str">
        <f t="shared" si="200"/>
        <v>W</v>
      </c>
      <c r="I934" s="80" t="str">
        <f t="shared" si="201"/>
        <v>J</v>
      </c>
      <c r="J934" s="80" t="s">
        <v>1373</v>
      </c>
    </row>
    <row r="935" spans="1:10" ht="12.75" hidden="1" thickBot="1" x14ac:dyDescent="0.25">
      <c r="A935" s="49">
        <f t="shared" si="197"/>
        <v>932</v>
      </c>
      <c r="B935" s="48"/>
      <c r="C935" s="64"/>
      <c r="D935" s="51" t="s">
        <v>1374</v>
      </c>
      <c r="E935" s="48" t="s">
        <v>1995</v>
      </c>
      <c r="F935" s="80" t="str">
        <f t="shared" si="199"/>
        <v xml:space="preserve"> </v>
      </c>
      <c r="G935" s="82">
        <f t="shared" si="198"/>
        <v>0</v>
      </c>
      <c r="H935" s="80" t="str">
        <f t="shared" si="200"/>
        <v>W</v>
      </c>
      <c r="I935" s="80" t="str">
        <f t="shared" si="201"/>
        <v>J</v>
      </c>
      <c r="J935" s="80" t="s">
        <v>1373</v>
      </c>
    </row>
    <row r="936" spans="1:10" ht="12.75" hidden="1" thickBot="1" x14ac:dyDescent="0.25">
      <c r="A936" s="49">
        <f t="shared" si="197"/>
        <v>933</v>
      </c>
      <c r="B936" s="48"/>
      <c r="C936" s="64"/>
      <c r="D936" s="51" t="s">
        <v>1374</v>
      </c>
      <c r="E936" s="48" t="s">
        <v>1887</v>
      </c>
      <c r="F936" s="80" t="str">
        <f t="shared" si="199"/>
        <v xml:space="preserve"> </v>
      </c>
      <c r="G936" s="82">
        <f t="shared" si="198"/>
        <v>0</v>
      </c>
      <c r="H936" s="80" t="str">
        <f t="shared" si="200"/>
        <v>W</v>
      </c>
      <c r="I936" s="80" t="str">
        <f t="shared" si="201"/>
        <v>J</v>
      </c>
      <c r="J936" s="80" t="s">
        <v>1373</v>
      </c>
    </row>
    <row r="937" spans="1:10" ht="12.75" hidden="1" thickBot="1" x14ac:dyDescent="0.25">
      <c r="A937" s="49">
        <f t="shared" si="197"/>
        <v>934</v>
      </c>
      <c r="B937" s="48"/>
      <c r="C937" s="64"/>
      <c r="D937" s="51" t="s">
        <v>1374</v>
      </c>
      <c r="E937" s="48" t="s">
        <v>1996</v>
      </c>
      <c r="F937" s="80" t="str">
        <f t="shared" si="199"/>
        <v xml:space="preserve"> </v>
      </c>
      <c r="G937" s="82">
        <f t="shared" si="198"/>
        <v>0</v>
      </c>
      <c r="H937" s="80" t="str">
        <f t="shared" si="200"/>
        <v>W</v>
      </c>
      <c r="I937" s="80" t="str">
        <f t="shared" si="201"/>
        <v>J</v>
      </c>
      <c r="J937" s="80" t="s">
        <v>1373</v>
      </c>
    </row>
    <row r="938" spans="1:10" ht="12.75" hidden="1" thickBot="1" x14ac:dyDescent="0.25">
      <c r="A938" s="49">
        <f t="shared" si="197"/>
        <v>935</v>
      </c>
      <c r="B938" s="48"/>
      <c r="C938" s="64"/>
      <c r="D938" s="51" t="s">
        <v>1374</v>
      </c>
      <c r="E938" s="48" t="s">
        <v>1997</v>
      </c>
      <c r="F938" s="80" t="str">
        <f t="shared" si="199"/>
        <v xml:space="preserve"> </v>
      </c>
      <c r="G938" s="82">
        <f t="shared" si="198"/>
        <v>0</v>
      </c>
      <c r="H938" s="80" t="str">
        <f t="shared" si="200"/>
        <v>W</v>
      </c>
      <c r="I938" s="80" t="str">
        <f t="shared" si="201"/>
        <v>J</v>
      </c>
      <c r="J938" s="80" t="s">
        <v>1373</v>
      </c>
    </row>
    <row r="939" spans="1:10" ht="23.25" hidden="1" thickBot="1" x14ac:dyDescent="0.25">
      <c r="A939" s="49">
        <f t="shared" si="197"/>
        <v>936</v>
      </c>
      <c r="B939" s="48"/>
      <c r="C939" s="64"/>
      <c r="D939" s="51" t="s">
        <v>1374</v>
      </c>
      <c r="E939" s="48" t="s">
        <v>1998</v>
      </c>
      <c r="F939" s="80" t="str">
        <f t="shared" si="199"/>
        <v xml:space="preserve"> </v>
      </c>
      <c r="G939" s="82">
        <f t="shared" si="198"/>
        <v>0</v>
      </c>
      <c r="H939" s="80" t="str">
        <f t="shared" si="200"/>
        <v>W</v>
      </c>
      <c r="I939" s="80" t="str">
        <f t="shared" si="201"/>
        <v>J</v>
      </c>
      <c r="J939" s="80"/>
    </row>
    <row r="940" spans="1:10" ht="12.75" hidden="1" thickBot="1" x14ac:dyDescent="0.25">
      <c r="A940" s="49">
        <f t="shared" si="197"/>
        <v>937</v>
      </c>
      <c r="B940" s="48"/>
      <c r="C940" s="64"/>
      <c r="D940" s="51" t="s">
        <v>1374</v>
      </c>
      <c r="E940" s="48" t="s">
        <v>1999</v>
      </c>
      <c r="F940" s="80" t="str">
        <f t="shared" si="199"/>
        <v xml:space="preserve"> </v>
      </c>
      <c r="G940" s="82">
        <f t="shared" si="198"/>
        <v>0</v>
      </c>
      <c r="H940" s="80" t="str">
        <f t="shared" si="200"/>
        <v>W</v>
      </c>
      <c r="I940" s="80" t="str">
        <f t="shared" si="201"/>
        <v>J</v>
      </c>
      <c r="J940" s="80" t="s">
        <v>1373</v>
      </c>
    </row>
    <row r="941" spans="1:10" ht="12.75" hidden="1" thickBot="1" x14ac:dyDescent="0.25">
      <c r="A941" s="49">
        <f t="shared" si="197"/>
        <v>938</v>
      </c>
      <c r="B941" s="48"/>
      <c r="C941" s="64"/>
      <c r="D941" s="51" t="s">
        <v>1374</v>
      </c>
      <c r="E941" s="48" t="s">
        <v>1923</v>
      </c>
      <c r="F941" s="80" t="str">
        <f t="shared" si="199"/>
        <v xml:space="preserve"> </v>
      </c>
      <c r="G941" s="82">
        <f t="shared" si="198"/>
        <v>0</v>
      </c>
      <c r="H941" s="80" t="str">
        <f t="shared" si="200"/>
        <v>W</v>
      </c>
      <c r="I941" s="80" t="str">
        <f t="shared" si="201"/>
        <v>J</v>
      </c>
      <c r="J941" s="80" t="s">
        <v>1373</v>
      </c>
    </row>
    <row r="942" spans="1:10" ht="12.75" hidden="1" thickBot="1" x14ac:dyDescent="0.25">
      <c r="A942" s="49">
        <f t="shared" si="197"/>
        <v>939</v>
      </c>
      <c r="B942" s="48"/>
      <c r="C942" s="64"/>
      <c r="D942" s="51" t="s">
        <v>1374</v>
      </c>
      <c r="E942" s="48" t="s">
        <v>2000</v>
      </c>
      <c r="F942" s="80" t="str">
        <f t="shared" si="199"/>
        <v xml:space="preserve"> </v>
      </c>
      <c r="G942" s="82">
        <f t="shared" si="198"/>
        <v>0</v>
      </c>
      <c r="H942" s="80" t="str">
        <f t="shared" si="200"/>
        <v>W</v>
      </c>
      <c r="I942" s="80" t="str">
        <f t="shared" si="201"/>
        <v>J</v>
      </c>
      <c r="J942" s="80"/>
    </row>
    <row r="943" spans="1:10" ht="12.75" hidden="1" thickBot="1" x14ac:dyDescent="0.25">
      <c r="A943" s="49">
        <f t="shared" si="197"/>
        <v>940</v>
      </c>
      <c r="B943" s="48"/>
      <c r="C943" s="64"/>
      <c r="D943" s="51" t="s">
        <v>1374</v>
      </c>
      <c r="E943" s="48" t="s">
        <v>1924</v>
      </c>
      <c r="F943" s="80" t="str">
        <f t="shared" si="199"/>
        <v xml:space="preserve"> </v>
      </c>
      <c r="G943" s="82">
        <f t="shared" si="198"/>
        <v>0</v>
      </c>
      <c r="H943" s="80" t="str">
        <f t="shared" si="200"/>
        <v>W</v>
      </c>
      <c r="I943" s="80" t="str">
        <f t="shared" si="201"/>
        <v>J</v>
      </c>
      <c r="J943" s="80"/>
    </row>
    <row r="944" spans="1:10" ht="12.75" hidden="1" thickBot="1" x14ac:dyDescent="0.25">
      <c r="A944" s="49">
        <f t="shared" si="197"/>
        <v>941</v>
      </c>
      <c r="B944" s="48"/>
      <c r="C944" s="64"/>
      <c r="D944" s="51" t="s">
        <v>1374</v>
      </c>
      <c r="E944" s="48" t="s">
        <v>1942</v>
      </c>
      <c r="F944" s="80" t="str">
        <f t="shared" si="199"/>
        <v xml:space="preserve"> </v>
      </c>
      <c r="G944" s="82">
        <f t="shared" si="198"/>
        <v>0</v>
      </c>
      <c r="H944" s="80" t="str">
        <f t="shared" si="200"/>
        <v>W</v>
      </c>
      <c r="I944" s="80" t="str">
        <f t="shared" si="201"/>
        <v>J</v>
      </c>
      <c r="J944" s="80"/>
    </row>
    <row r="945" spans="1:10" ht="12.75" hidden="1" thickBot="1" x14ac:dyDescent="0.25">
      <c r="A945" s="49">
        <f t="shared" si="197"/>
        <v>942</v>
      </c>
      <c r="B945" s="48"/>
      <c r="C945" s="65"/>
      <c r="D945" s="51" t="s">
        <v>1374</v>
      </c>
      <c r="E945" s="48" t="s">
        <v>1926</v>
      </c>
      <c r="F945" s="80" t="str">
        <f t="shared" si="199"/>
        <v xml:space="preserve"> </v>
      </c>
      <c r="G945" s="86">
        <f t="shared" si="198"/>
        <v>0</v>
      </c>
      <c r="H945" s="80" t="str">
        <f t="shared" si="200"/>
        <v>W</v>
      </c>
      <c r="I945" s="80" t="str">
        <f t="shared" si="201"/>
        <v>J</v>
      </c>
      <c r="J945" s="80"/>
    </row>
    <row r="946" spans="1:10" ht="12.75" hidden="1" thickBot="1" x14ac:dyDescent="0.25">
      <c r="A946" s="49">
        <f t="shared" si="197"/>
        <v>943</v>
      </c>
      <c r="B946" s="48"/>
      <c r="C946" s="51"/>
      <c r="D946" s="51"/>
      <c r="E946" s="48"/>
      <c r="F946" s="80"/>
      <c r="G946" s="86">
        <f t="shared" si="198"/>
        <v>0</v>
      </c>
      <c r="H946" s="80"/>
      <c r="I946" s="80"/>
      <c r="J946" s="80"/>
    </row>
    <row r="947" spans="1:10" ht="12.75" hidden="1" thickBot="1" x14ac:dyDescent="0.25">
      <c r="A947" s="49">
        <f t="shared" si="197"/>
        <v>944</v>
      </c>
      <c r="B947" s="48" t="s">
        <v>1236</v>
      </c>
      <c r="C947" s="59">
        <v>0.2</v>
      </c>
      <c r="D947" s="52"/>
      <c r="E947" s="53" t="s">
        <v>1991</v>
      </c>
      <c r="F947" s="80">
        <f>SUMIF(OpnameTabel[PPO1], B947,OpnameTabel[OpInventarislijst])+SUMIF(OpnameTabel[PPO2], B947,OpnameTabel[OpInventarislijst])+SUMIF(OpnameTabel[PPO3], B947,OpnameTabel[OpInventarislijst])+SUMIF(OpnameTabel[PPO4], B947,OpnameTabel[OpInventarislijst])</f>
        <v>0</v>
      </c>
      <c r="G947" s="85">
        <f>$F$947</f>
        <v>0</v>
      </c>
      <c r="H947" s="80" t="s">
        <v>1409</v>
      </c>
      <c r="I947" s="80" t="s">
        <v>1373</v>
      </c>
      <c r="J947" s="80"/>
    </row>
    <row r="948" spans="1:10" ht="12.75" hidden="1" thickBot="1" x14ac:dyDescent="0.25">
      <c r="A948" s="49">
        <f t="shared" si="197"/>
        <v>945</v>
      </c>
      <c r="B948" s="48"/>
      <c r="C948" s="65"/>
      <c r="D948" s="51" t="s">
        <v>1374</v>
      </c>
      <c r="E948" s="48" t="s">
        <v>1988</v>
      </c>
      <c r="F948" s="80" t="str">
        <f>IF($B948=""," ",$H$947)</f>
        <v xml:space="preserve"> </v>
      </c>
      <c r="G948" s="82">
        <f>$F$947</f>
        <v>0</v>
      </c>
      <c r="H948" s="80" t="str">
        <f>$H$905</f>
        <v>W</v>
      </c>
      <c r="I948" s="80" t="str">
        <f>$I$905</f>
        <v>J</v>
      </c>
      <c r="J948" s="80"/>
    </row>
    <row r="949" spans="1:10" ht="12.75" hidden="1" thickBot="1" x14ac:dyDescent="0.25">
      <c r="A949" s="49">
        <f t="shared" si="197"/>
        <v>946</v>
      </c>
      <c r="B949" s="48"/>
      <c r="C949" s="51"/>
      <c r="D949" s="51"/>
      <c r="E949" s="48"/>
      <c r="F949" s="80" t="str">
        <f>IF($B949=""," ",$H$947)</f>
        <v xml:space="preserve"> </v>
      </c>
      <c r="G949" s="83">
        <f>$F$947</f>
        <v>0</v>
      </c>
      <c r="H949" s="80" t="str">
        <f>$H$905</f>
        <v>W</v>
      </c>
      <c r="I949" s="80" t="str">
        <f>$I$905</f>
        <v>J</v>
      </c>
      <c r="J949" s="80"/>
    </row>
    <row r="950" spans="1:10" ht="13.5" hidden="1" thickTop="1" thickBot="1" x14ac:dyDescent="0.25">
      <c r="A950" s="49">
        <f t="shared" si="197"/>
        <v>947</v>
      </c>
      <c r="B950" s="48" t="s">
        <v>1237</v>
      </c>
      <c r="C950" s="63">
        <v>1</v>
      </c>
      <c r="D950" s="52"/>
      <c r="E950" s="53" t="s">
        <v>2001</v>
      </c>
      <c r="F950" s="80">
        <f>SUMIF(OpnameTabel[PPO1], B950,OpnameTabel[OpInventarislijst])+SUMIF(OpnameTabel[PPO2], B950,OpnameTabel[OpInventarislijst])+SUMIF(OpnameTabel[PPO3], B950,OpnameTabel[OpInventarislijst])+SUMIF(OpnameTabel[PPO4], B950,OpnameTabel[OpInventarislijst])</f>
        <v>0</v>
      </c>
      <c r="G950" s="81">
        <f t="shared" ref="G950:G962" si="202">$F$950</f>
        <v>0</v>
      </c>
      <c r="H950" s="80" t="s">
        <v>1409</v>
      </c>
      <c r="I950" s="80" t="s">
        <v>1372</v>
      </c>
      <c r="J950" s="80" t="s">
        <v>1373</v>
      </c>
    </row>
    <row r="951" spans="1:10" ht="12.75" hidden="1" thickBot="1" x14ac:dyDescent="0.25">
      <c r="A951" s="49">
        <f t="shared" si="197"/>
        <v>948</v>
      </c>
      <c r="B951" s="48"/>
      <c r="C951" s="64"/>
      <c r="D951" s="51" t="s">
        <v>1374</v>
      </c>
      <c r="E951" s="48" t="s">
        <v>1976</v>
      </c>
      <c r="F951" s="80" t="str">
        <f t="shared" ref="F951:F962" si="203">IF($B951=""," ",$H$950)</f>
        <v xml:space="preserve"> </v>
      </c>
      <c r="G951" s="82">
        <f t="shared" si="202"/>
        <v>0</v>
      </c>
      <c r="H951" s="80" t="str">
        <f t="shared" ref="H951:H962" si="204">$H$950</f>
        <v>W</v>
      </c>
      <c r="I951" s="80" t="str">
        <f t="shared" ref="I951:I962" si="205">$I$950</f>
        <v>N</v>
      </c>
      <c r="J951" s="80" t="s">
        <v>1373</v>
      </c>
    </row>
    <row r="952" spans="1:10" ht="12.75" hidden="1" thickBot="1" x14ac:dyDescent="0.25">
      <c r="A952" s="49">
        <f t="shared" si="197"/>
        <v>949</v>
      </c>
      <c r="B952" s="48"/>
      <c r="C952" s="64"/>
      <c r="D952" s="51" t="s">
        <v>1374</v>
      </c>
      <c r="E952" s="48" t="s">
        <v>1995</v>
      </c>
      <c r="F952" s="80" t="str">
        <f t="shared" si="203"/>
        <v xml:space="preserve"> </v>
      </c>
      <c r="G952" s="82">
        <f t="shared" si="202"/>
        <v>0</v>
      </c>
      <c r="H952" s="80" t="str">
        <f t="shared" si="204"/>
        <v>W</v>
      </c>
      <c r="I952" s="80" t="str">
        <f t="shared" si="205"/>
        <v>N</v>
      </c>
      <c r="J952" s="80" t="s">
        <v>1373</v>
      </c>
    </row>
    <row r="953" spans="1:10" ht="12.75" hidden="1" thickBot="1" x14ac:dyDescent="0.25">
      <c r="A953" s="49">
        <f t="shared" si="197"/>
        <v>950</v>
      </c>
      <c r="B953" s="48"/>
      <c r="C953" s="64"/>
      <c r="D953" s="51" t="s">
        <v>1374</v>
      </c>
      <c r="E953" s="48" t="s">
        <v>1887</v>
      </c>
      <c r="F953" s="80" t="str">
        <f t="shared" si="203"/>
        <v xml:space="preserve"> </v>
      </c>
      <c r="G953" s="82">
        <f t="shared" si="202"/>
        <v>0</v>
      </c>
      <c r="H953" s="80" t="str">
        <f t="shared" si="204"/>
        <v>W</v>
      </c>
      <c r="I953" s="80" t="str">
        <f t="shared" si="205"/>
        <v>N</v>
      </c>
      <c r="J953" s="80" t="s">
        <v>1373</v>
      </c>
    </row>
    <row r="954" spans="1:10" ht="12.75" hidden="1" thickBot="1" x14ac:dyDescent="0.25">
      <c r="A954" s="49">
        <f t="shared" si="197"/>
        <v>951</v>
      </c>
      <c r="B954" s="48"/>
      <c r="C954" s="64"/>
      <c r="D954" s="51" t="s">
        <v>1374</v>
      </c>
      <c r="E954" s="48" t="s">
        <v>1996</v>
      </c>
      <c r="F954" s="80" t="str">
        <f t="shared" si="203"/>
        <v xml:space="preserve"> </v>
      </c>
      <c r="G954" s="82">
        <f t="shared" si="202"/>
        <v>0</v>
      </c>
      <c r="H954" s="80" t="str">
        <f t="shared" si="204"/>
        <v>W</v>
      </c>
      <c r="I954" s="80" t="str">
        <f t="shared" si="205"/>
        <v>N</v>
      </c>
      <c r="J954" s="80" t="s">
        <v>1373</v>
      </c>
    </row>
    <row r="955" spans="1:10" ht="12.75" hidden="1" thickBot="1" x14ac:dyDescent="0.25">
      <c r="A955" s="49">
        <f t="shared" si="197"/>
        <v>952</v>
      </c>
      <c r="B955" s="48"/>
      <c r="C955" s="64"/>
      <c r="D955" s="51" t="s">
        <v>1374</v>
      </c>
      <c r="E955" s="48" t="s">
        <v>1978</v>
      </c>
      <c r="F955" s="80" t="str">
        <f t="shared" si="203"/>
        <v xml:space="preserve"> </v>
      </c>
      <c r="G955" s="82">
        <f t="shared" si="202"/>
        <v>0</v>
      </c>
      <c r="H955" s="80" t="str">
        <f t="shared" si="204"/>
        <v>W</v>
      </c>
      <c r="I955" s="80" t="str">
        <f t="shared" si="205"/>
        <v>N</v>
      </c>
      <c r="J955" s="80" t="s">
        <v>1373</v>
      </c>
    </row>
    <row r="956" spans="1:10" ht="12.75" hidden="1" thickBot="1" x14ac:dyDescent="0.25">
      <c r="A956" s="49">
        <f t="shared" si="197"/>
        <v>953</v>
      </c>
      <c r="B956" s="48"/>
      <c r="C956" s="64"/>
      <c r="D956" s="51" t="s">
        <v>1374</v>
      </c>
      <c r="E956" s="48" t="s">
        <v>2002</v>
      </c>
      <c r="F956" s="80" t="str">
        <f t="shared" si="203"/>
        <v xml:space="preserve"> </v>
      </c>
      <c r="G956" s="82">
        <f t="shared" si="202"/>
        <v>0</v>
      </c>
      <c r="H956" s="80" t="str">
        <f t="shared" si="204"/>
        <v>W</v>
      </c>
      <c r="I956" s="80" t="str">
        <f t="shared" si="205"/>
        <v>N</v>
      </c>
      <c r="J956" s="80" t="s">
        <v>1373</v>
      </c>
    </row>
    <row r="957" spans="1:10" ht="12.75" hidden="1" thickBot="1" x14ac:dyDescent="0.25">
      <c r="A957" s="49">
        <f t="shared" si="197"/>
        <v>954</v>
      </c>
      <c r="B957" s="48"/>
      <c r="C957" s="64"/>
      <c r="D957" s="51" t="s">
        <v>1374</v>
      </c>
      <c r="E957" s="48" t="s">
        <v>1979</v>
      </c>
      <c r="F957" s="80" t="str">
        <f t="shared" si="203"/>
        <v xml:space="preserve"> </v>
      </c>
      <c r="G957" s="82">
        <f t="shared" si="202"/>
        <v>0</v>
      </c>
      <c r="H957" s="80" t="str">
        <f t="shared" si="204"/>
        <v>W</v>
      </c>
      <c r="I957" s="80" t="str">
        <f t="shared" si="205"/>
        <v>N</v>
      </c>
      <c r="J957" s="80" t="s">
        <v>1373</v>
      </c>
    </row>
    <row r="958" spans="1:10" ht="12.75" hidden="1" thickBot="1" x14ac:dyDescent="0.25">
      <c r="A958" s="49">
        <f t="shared" si="197"/>
        <v>955</v>
      </c>
      <c r="B958" s="48"/>
      <c r="C958" s="64"/>
      <c r="D958" s="51" t="s">
        <v>1374</v>
      </c>
      <c r="E958" s="48" t="s">
        <v>1980</v>
      </c>
      <c r="F958" s="80" t="str">
        <f t="shared" si="203"/>
        <v xml:space="preserve"> </v>
      </c>
      <c r="G958" s="82">
        <f t="shared" si="202"/>
        <v>0</v>
      </c>
      <c r="H958" s="80" t="str">
        <f t="shared" si="204"/>
        <v>W</v>
      </c>
      <c r="I958" s="80" t="str">
        <f t="shared" si="205"/>
        <v>N</v>
      </c>
      <c r="J958" s="80"/>
    </row>
    <row r="959" spans="1:10" ht="12.75" hidden="1" thickBot="1" x14ac:dyDescent="0.25">
      <c r="A959" s="49">
        <f t="shared" si="197"/>
        <v>956</v>
      </c>
      <c r="B959" s="48"/>
      <c r="C959" s="64"/>
      <c r="D959" s="51" t="s">
        <v>1374</v>
      </c>
      <c r="E959" s="48" t="s">
        <v>1981</v>
      </c>
      <c r="F959" s="80" t="str">
        <f t="shared" si="203"/>
        <v xml:space="preserve"> </v>
      </c>
      <c r="G959" s="82">
        <f t="shared" si="202"/>
        <v>0</v>
      </c>
      <c r="H959" s="80" t="str">
        <f t="shared" si="204"/>
        <v>W</v>
      </c>
      <c r="I959" s="80" t="str">
        <f t="shared" si="205"/>
        <v>N</v>
      </c>
      <c r="J959" s="80" t="s">
        <v>1373</v>
      </c>
    </row>
    <row r="960" spans="1:10" ht="12.75" hidden="1" thickBot="1" x14ac:dyDescent="0.25">
      <c r="A960" s="49">
        <f t="shared" si="197"/>
        <v>957</v>
      </c>
      <c r="B960" s="48"/>
      <c r="C960" s="64"/>
      <c r="D960" s="51" t="s">
        <v>1374</v>
      </c>
      <c r="E960" s="48" t="s">
        <v>1982</v>
      </c>
      <c r="F960" s="80" t="str">
        <f t="shared" si="203"/>
        <v xml:space="preserve"> </v>
      </c>
      <c r="G960" s="82">
        <f t="shared" si="202"/>
        <v>0</v>
      </c>
      <c r="H960" s="80" t="str">
        <f t="shared" si="204"/>
        <v>W</v>
      </c>
      <c r="I960" s="80" t="str">
        <f t="shared" si="205"/>
        <v>N</v>
      </c>
      <c r="J960" s="80"/>
    </row>
    <row r="961" spans="1:10" ht="12.75" hidden="1" thickBot="1" x14ac:dyDescent="0.25">
      <c r="A961" s="49">
        <f t="shared" si="197"/>
        <v>958</v>
      </c>
      <c r="B961" s="48"/>
      <c r="C961" s="65"/>
      <c r="D961" s="51" t="s">
        <v>1374</v>
      </c>
      <c r="E961" s="48" t="s">
        <v>2003</v>
      </c>
      <c r="F961" s="80" t="str">
        <f t="shared" si="203"/>
        <v xml:space="preserve"> </v>
      </c>
      <c r="G961" s="82">
        <f t="shared" si="202"/>
        <v>0</v>
      </c>
      <c r="H961" s="80" t="str">
        <f t="shared" si="204"/>
        <v>W</v>
      </c>
      <c r="I961" s="80" t="str">
        <f t="shared" si="205"/>
        <v>N</v>
      </c>
      <c r="J961" s="80"/>
    </row>
    <row r="962" spans="1:10" ht="12.75" hidden="1" thickBot="1" x14ac:dyDescent="0.25">
      <c r="A962" s="49">
        <f t="shared" si="197"/>
        <v>959</v>
      </c>
      <c r="B962" s="48"/>
      <c r="C962" s="51"/>
      <c r="D962" s="51"/>
      <c r="E962" s="48"/>
      <c r="F962" s="80" t="str">
        <f t="shared" si="203"/>
        <v xml:space="preserve"> </v>
      </c>
      <c r="G962" s="82">
        <f t="shared" si="202"/>
        <v>0</v>
      </c>
      <c r="H962" s="80" t="str">
        <f t="shared" si="204"/>
        <v>W</v>
      </c>
      <c r="I962" s="80" t="str">
        <f t="shared" si="205"/>
        <v>N</v>
      </c>
      <c r="J962" s="80"/>
    </row>
    <row r="963" spans="1:10" ht="13.5" hidden="1" thickTop="1" thickBot="1" x14ac:dyDescent="0.25">
      <c r="A963" s="49">
        <f t="shared" si="197"/>
        <v>960</v>
      </c>
      <c r="B963" s="48" t="s">
        <v>1238</v>
      </c>
      <c r="C963" s="63">
        <v>1</v>
      </c>
      <c r="E963" s="44" t="s">
        <v>2004</v>
      </c>
      <c r="F963" s="80">
        <f>SUMIF(OpnameTabel[PPO1], B963,OpnameTabel[OpInventarislijst])+SUMIF(OpnameTabel[PPO2], B963,OpnameTabel[OpInventarislijst])+SUMIF(OpnameTabel[PPO3], B963,OpnameTabel[OpInventarislijst])+SUMIF(OpnameTabel[PPO4], B963,OpnameTabel[OpInventarislijst])</f>
        <v>0</v>
      </c>
      <c r="G963" s="81">
        <f t="shared" ref="G963:G971" si="206">$F$963</f>
        <v>0</v>
      </c>
      <c r="H963" s="80" t="s">
        <v>1409</v>
      </c>
      <c r="I963" s="80" t="s">
        <v>1372</v>
      </c>
      <c r="J963" s="80"/>
    </row>
    <row r="964" spans="1:10" ht="12.75" hidden="1" thickBot="1" x14ac:dyDescent="0.25">
      <c r="A964" s="49">
        <f t="shared" si="197"/>
        <v>961</v>
      </c>
      <c r="B964" s="48"/>
      <c r="C964" s="64"/>
      <c r="D964" s="51" t="s">
        <v>1374</v>
      </c>
      <c r="E964" s="48" t="s">
        <v>2005</v>
      </c>
      <c r="F964" s="80" t="str">
        <f t="shared" ref="F964:F971" si="207">IF($B964=""," ",$H$963)</f>
        <v xml:space="preserve"> </v>
      </c>
      <c r="G964" s="82">
        <f t="shared" si="206"/>
        <v>0</v>
      </c>
      <c r="H964" s="80" t="str">
        <f t="shared" ref="H964:H971" si="208">$H$963</f>
        <v>W</v>
      </c>
      <c r="I964" s="80" t="str">
        <f t="shared" ref="I964:I971" si="209">$I$963</f>
        <v>N</v>
      </c>
      <c r="J964" s="80" t="s">
        <v>1373</v>
      </c>
    </row>
    <row r="965" spans="1:10" ht="12.75" hidden="1" thickBot="1" x14ac:dyDescent="0.25">
      <c r="A965" s="49">
        <f t="shared" si="197"/>
        <v>962</v>
      </c>
      <c r="B965" s="48"/>
      <c r="C965" s="64"/>
      <c r="D965" s="51" t="s">
        <v>1374</v>
      </c>
      <c r="E965" s="48" t="s">
        <v>1919</v>
      </c>
      <c r="F965" s="80" t="str">
        <f t="shared" si="207"/>
        <v xml:space="preserve"> </v>
      </c>
      <c r="G965" s="82">
        <f t="shared" si="206"/>
        <v>0</v>
      </c>
      <c r="H965" s="80" t="str">
        <f t="shared" si="208"/>
        <v>W</v>
      </c>
      <c r="I965" s="80" t="str">
        <f t="shared" si="209"/>
        <v>N</v>
      </c>
      <c r="J965" s="80" t="s">
        <v>1373</v>
      </c>
    </row>
    <row r="966" spans="1:10" ht="12.75" hidden="1" thickBot="1" x14ac:dyDescent="0.25">
      <c r="A966" s="49">
        <f t="shared" si="197"/>
        <v>963</v>
      </c>
      <c r="B966" s="48"/>
      <c r="C966" s="64"/>
      <c r="D966" s="51" t="s">
        <v>1374</v>
      </c>
      <c r="E966" s="48" t="s">
        <v>2006</v>
      </c>
      <c r="F966" s="80" t="str">
        <f t="shared" si="207"/>
        <v xml:space="preserve"> </v>
      </c>
      <c r="G966" s="82">
        <f t="shared" si="206"/>
        <v>0</v>
      </c>
      <c r="H966" s="80" t="str">
        <f t="shared" si="208"/>
        <v>W</v>
      </c>
      <c r="I966" s="80" t="str">
        <f t="shared" si="209"/>
        <v>N</v>
      </c>
      <c r="J966" s="80"/>
    </row>
    <row r="967" spans="1:10" ht="12.75" hidden="1" thickBot="1" x14ac:dyDescent="0.25">
      <c r="A967" s="49">
        <f t="shared" si="197"/>
        <v>964</v>
      </c>
      <c r="B967" s="48"/>
      <c r="C967" s="64"/>
      <c r="D967" s="51" t="s">
        <v>1374</v>
      </c>
      <c r="E967" s="48" t="s">
        <v>2007</v>
      </c>
      <c r="F967" s="80" t="str">
        <f t="shared" si="207"/>
        <v xml:space="preserve"> </v>
      </c>
      <c r="G967" s="82">
        <f t="shared" si="206"/>
        <v>0</v>
      </c>
      <c r="H967" s="80" t="str">
        <f t="shared" si="208"/>
        <v>W</v>
      </c>
      <c r="I967" s="80" t="str">
        <f t="shared" si="209"/>
        <v>N</v>
      </c>
      <c r="J967" s="80" t="s">
        <v>1373</v>
      </c>
    </row>
    <row r="968" spans="1:10" ht="12.75" hidden="1" thickBot="1" x14ac:dyDescent="0.25">
      <c r="A968" s="49">
        <f t="shared" si="197"/>
        <v>965</v>
      </c>
      <c r="B968" s="48"/>
      <c r="C968" s="64"/>
      <c r="D968" s="51" t="s">
        <v>1374</v>
      </c>
      <c r="E968" s="48" t="s">
        <v>2008</v>
      </c>
      <c r="F968" s="80" t="str">
        <f t="shared" si="207"/>
        <v xml:space="preserve"> </v>
      </c>
      <c r="G968" s="82">
        <f t="shared" si="206"/>
        <v>0</v>
      </c>
      <c r="H968" s="80" t="str">
        <f t="shared" si="208"/>
        <v>W</v>
      </c>
      <c r="I968" s="80" t="str">
        <f t="shared" si="209"/>
        <v>N</v>
      </c>
      <c r="J968" s="80" t="s">
        <v>1373</v>
      </c>
    </row>
    <row r="969" spans="1:10" ht="12.75" hidden="1" thickBot="1" x14ac:dyDescent="0.25">
      <c r="A969" s="49">
        <f t="shared" si="197"/>
        <v>966</v>
      </c>
      <c r="B969" s="48"/>
      <c r="C969" s="64"/>
      <c r="D969" s="51" t="s">
        <v>1374</v>
      </c>
      <c r="E969" s="48" t="s">
        <v>2009</v>
      </c>
      <c r="F969" s="80" t="str">
        <f t="shared" si="207"/>
        <v xml:space="preserve"> </v>
      </c>
      <c r="G969" s="82">
        <f t="shared" si="206"/>
        <v>0</v>
      </c>
      <c r="H969" s="80" t="str">
        <f t="shared" si="208"/>
        <v>W</v>
      </c>
      <c r="I969" s="80" t="str">
        <f t="shared" si="209"/>
        <v>N</v>
      </c>
      <c r="J969" s="80" t="s">
        <v>1373</v>
      </c>
    </row>
    <row r="970" spans="1:10" ht="12.75" hidden="1" thickBot="1" x14ac:dyDescent="0.25">
      <c r="A970" s="49">
        <f t="shared" si="197"/>
        <v>967</v>
      </c>
      <c r="B970" s="48"/>
      <c r="C970" s="65"/>
      <c r="D970" s="51" t="s">
        <v>1374</v>
      </c>
      <c r="E970" s="48" t="s">
        <v>2010</v>
      </c>
      <c r="F970" s="80" t="str">
        <f t="shared" si="207"/>
        <v xml:space="preserve"> </v>
      </c>
      <c r="G970" s="82">
        <f t="shared" si="206"/>
        <v>0</v>
      </c>
      <c r="H970" s="80" t="str">
        <f t="shared" si="208"/>
        <v>W</v>
      </c>
      <c r="I970" s="80" t="str">
        <f t="shared" si="209"/>
        <v>N</v>
      </c>
      <c r="J970" s="80"/>
    </row>
    <row r="971" spans="1:10" ht="12.75" hidden="1" thickBot="1" x14ac:dyDescent="0.25">
      <c r="A971" s="49">
        <f t="shared" si="197"/>
        <v>968</v>
      </c>
      <c r="B971" s="48"/>
      <c r="C971" s="51"/>
      <c r="D971" s="51"/>
      <c r="E971" s="48"/>
      <c r="F971" s="80" t="str">
        <f t="shared" si="207"/>
        <v xml:space="preserve"> </v>
      </c>
      <c r="G971" s="82">
        <f t="shared" si="206"/>
        <v>0</v>
      </c>
      <c r="H971" s="80" t="str">
        <f t="shared" si="208"/>
        <v>W</v>
      </c>
      <c r="I971" s="80" t="str">
        <f t="shared" si="209"/>
        <v>N</v>
      </c>
      <c r="J971" s="80"/>
    </row>
    <row r="972" spans="1:10" ht="13.5" hidden="1" thickTop="1" thickBot="1" x14ac:dyDescent="0.25">
      <c r="A972" s="49">
        <f t="shared" si="197"/>
        <v>969</v>
      </c>
      <c r="B972" s="48" t="s">
        <v>1239</v>
      </c>
      <c r="C972" s="63">
        <v>0.25</v>
      </c>
      <c r="D972" s="52"/>
      <c r="E972" s="53" t="s">
        <v>2011</v>
      </c>
      <c r="F972" s="80">
        <f>SUMIF(OpnameTabel[PPO1], B972,OpnameTabel[OpInventarislijst])+SUMIF(OpnameTabel[PPO2], B972,OpnameTabel[OpInventarislijst])+SUMIF(OpnameTabel[PPO3], B972,OpnameTabel[OpInventarislijst])+SUMIF(OpnameTabel[PPO4], B972,OpnameTabel[OpInventarislijst])</f>
        <v>0</v>
      </c>
      <c r="G972" s="81">
        <f t="shared" ref="G972:G977" si="210">$F$972</f>
        <v>0</v>
      </c>
      <c r="H972" s="80" t="s">
        <v>1409</v>
      </c>
      <c r="I972" s="80" t="s">
        <v>1372</v>
      </c>
      <c r="J972" s="80"/>
    </row>
    <row r="973" spans="1:10" ht="12.75" hidden="1" thickBot="1" x14ac:dyDescent="0.25">
      <c r="A973" s="49">
        <f t="shared" si="197"/>
        <v>970</v>
      </c>
      <c r="B973" s="48"/>
      <c r="C973" s="64"/>
      <c r="D973" s="51" t="s">
        <v>1374</v>
      </c>
      <c r="E973" s="48" t="s">
        <v>1993</v>
      </c>
      <c r="F973" s="80" t="str">
        <f>IF($B973=""," ",$H$972)</f>
        <v xml:space="preserve"> </v>
      </c>
      <c r="G973" s="82">
        <f t="shared" si="210"/>
        <v>0</v>
      </c>
      <c r="H973" s="80" t="str">
        <f>$H$972</f>
        <v>W</v>
      </c>
      <c r="I973" s="80" t="str">
        <f>$I$972</f>
        <v>N</v>
      </c>
      <c r="J973" s="80"/>
    </row>
    <row r="974" spans="1:10" ht="12.75" hidden="1" thickBot="1" x14ac:dyDescent="0.25">
      <c r="A974" s="49">
        <f t="shared" si="197"/>
        <v>971</v>
      </c>
      <c r="B974" s="48"/>
      <c r="C974" s="64"/>
      <c r="D974" s="51" t="s">
        <v>1374</v>
      </c>
      <c r="E974" s="48" t="s">
        <v>2012</v>
      </c>
      <c r="F974" s="80" t="str">
        <f>IF($B974=""," ",$H$972)</f>
        <v xml:space="preserve"> </v>
      </c>
      <c r="G974" s="82">
        <f t="shared" si="210"/>
        <v>0</v>
      </c>
      <c r="H974" s="80" t="str">
        <f>$H$972</f>
        <v>W</v>
      </c>
      <c r="I974" s="80" t="str">
        <f>$I$972</f>
        <v>N</v>
      </c>
      <c r="J974" s="80" t="s">
        <v>1373</v>
      </c>
    </row>
    <row r="975" spans="1:10" ht="12.75" hidden="1" thickBot="1" x14ac:dyDescent="0.25">
      <c r="A975" s="49">
        <f t="shared" si="197"/>
        <v>972</v>
      </c>
      <c r="B975" s="48"/>
      <c r="C975" s="64"/>
      <c r="D975" s="51" t="s">
        <v>1374</v>
      </c>
      <c r="E975" s="48" t="s">
        <v>2013</v>
      </c>
      <c r="F975" s="80" t="str">
        <f>IF($B975=""," ",$H$972)</f>
        <v xml:space="preserve"> </v>
      </c>
      <c r="G975" s="82">
        <f t="shared" si="210"/>
        <v>0</v>
      </c>
      <c r="H975" s="80" t="str">
        <f>$H$972</f>
        <v>W</v>
      </c>
      <c r="I975" s="80" t="str">
        <f>$I$972</f>
        <v>N</v>
      </c>
      <c r="J975" s="80" t="s">
        <v>1373</v>
      </c>
    </row>
    <row r="976" spans="1:10" ht="12.75" hidden="1" thickBot="1" x14ac:dyDescent="0.25">
      <c r="A976" s="49">
        <f t="shared" si="197"/>
        <v>973</v>
      </c>
      <c r="B976" s="48"/>
      <c r="C976" s="65"/>
      <c r="D976" s="51" t="s">
        <v>1374</v>
      </c>
      <c r="E976" s="48" t="s">
        <v>2014</v>
      </c>
      <c r="F976" s="80" t="str">
        <f>IF($B976=""," ",$H$972)</f>
        <v xml:space="preserve"> </v>
      </c>
      <c r="G976" s="82">
        <f t="shared" si="210"/>
        <v>0</v>
      </c>
      <c r="H976" s="80" t="str">
        <f>$H$972</f>
        <v>W</v>
      </c>
      <c r="I976" s="80" t="str">
        <f>$I$972</f>
        <v>N</v>
      </c>
      <c r="J976" s="80"/>
    </row>
    <row r="977" spans="1:10" ht="12.75" hidden="1" thickBot="1" x14ac:dyDescent="0.25">
      <c r="A977" s="49">
        <f t="shared" si="197"/>
        <v>974</v>
      </c>
      <c r="B977" s="48"/>
      <c r="C977" s="51"/>
      <c r="D977" s="51"/>
      <c r="E977" s="48"/>
      <c r="F977" s="80" t="str">
        <f>IF($B977=""," ",$H$972)</f>
        <v xml:space="preserve"> </v>
      </c>
      <c r="G977" s="82">
        <f t="shared" si="210"/>
        <v>0</v>
      </c>
      <c r="H977" s="80" t="str">
        <f>$H$972</f>
        <v>W</v>
      </c>
      <c r="I977" s="80" t="str">
        <f>$I$972</f>
        <v>N</v>
      </c>
      <c r="J977" s="80"/>
    </row>
    <row r="978" spans="1:10" ht="12.75" thickTop="1" x14ac:dyDescent="0.2">
      <c r="A978" s="49">
        <f t="shared" si="197"/>
        <v>975</v>
      </c>
      <c r="B978" s="48" t="s">
        <v>1240</v>
      </c>
      <c r="C978" s="63">
        <v>1</v>
      </c>
      <c r="D978" s="52"/>
      <c r="E978" s="53" t="s">
        <v>2015</v>
      </c>
      <c r="F978" s="80">
        <f>SUMIF(OpnameTabel[PPO1], B978,OpnameTabel[OpInventarislijst])+SUMIF(OpnameTabel[PPO2], B978,OpnameTabel[OpInventarislijst])+SUMIF(OpnameTabel[PPO3], B978,OpnameTabel[OpInventarislijst])+SUMIF(OpnameTabel[PPO4], B978,OpnameTabel[OpInventarislijst])</f>
        <v>1</v>
      </c>
      <c r="G978" s="81">
        <f t="shared" ref="G978:G988" si="211">$F$978</f>
        <v>1</v>
      </c>
      <c r="H978" s="80" t="s">
        <v>1409</v>
      </c>
      <c r="I978" s="80" t="s">
        <v>1372</v>
      </c>
      <c r="J978" s="80"/>
    </row>
    <row r="979" spans="1:10" ht="12" x14ac:dyDescent="0.2">
      <c r="A979" s="49">
        <f t="shared" si="197"/>
        <v>976</v>
      </c>
      <c r="B979" s="48"/>
      <c r="C979" s="64"/>
      <c r="D979" s="51"/>
      <c r="E979" s="48" t="s">
        <v>1705</v>
      </c>
      <c r="F979" s="80" t="str">
        <f t="shared" ref="F979:F988" si="212">IF($B979=""," ",$H$978)</f>
        <v xml:space="preserve"> </v>
      </c>
      <c r="G979" s="82">
        <f t="shared" si="211"/>
        <v>1</v>
      </c>
      <c r="H979" s="80" t="str">
        <f t="shared" ref="H979:H988" si="213">$H$978</f>
        <v>W</v>
      </c>
      <c r="I979" s="80" t="str">
        <f t="shared" ref="I979:I988" si="214">$I$978</f>
        <v>N</v>
      </c>
      <c r="J979" s="80" t="s">
        <v>1373</v>
      </c>
    </row>
    <row r="980" spans="1:10" ht="12" x14ac:dyDescent="0.2">
      <c r="A980" s="49">
        <f t="shared" si="197"/>
        <v>977</v>
      </c>
      <c r="B980" s="48"/>
      <c r="C980" s="64"/>
      <c r="D980" s="51" t="s">
        <v>1374</v>
      </c>
      <c r="E980" s="48" t="s">
        <v>2016</v>
      </c>
      <c r="F980" s="80" t="str">
        <f t="shared" si="212"/>
        <v xml:space="preserve"> </v>
      </c>
      <c r="G980" s="82">
        <f t="shared" si="211"/>
        <v>1</v>
      </c>
      <c r="H980" s="80" t="str">
        <f t="shared" si="213"/>
        <v>W</v>
      </c>
      <c r="I980" s="80" t="str">
        <f t="shared" si="214"/>
        <v>N</v>
      </c>
      <c r="J980" s="80" t="s">
        <v>1373</v>
      </c>
    </row>
    <row r="981" spans="1:10" ht="12" x14ac:dyDescent="0.2">
      <c r="A981" s="49">
        <f t="shared" si="197"/>
        <v>978</v>
      </c>
      <c r="B981" s="48"/>
      <c r="C981" s="64"/>
      <c r="D981" s="51" t="s">
        <v>1374</v>
      </c>
      <c r="E981" s="48" t="s">
        <v>2017</v>
      </c>
      <c r="F981" s="80" t="str">
        <f t="shared" si="212"/>
        <v xml:space="preserve"> </v>
      </c>
      <c r="G981" s="82">
        <f t="shared" si="211"/>
        <v>1</v>
      </c>
      <c r="H981" s="80" t="str">
        <f t="shared" si="213"/>
        <v>W</v>
      </c>
      <c r="I981" s="80" t="str">
        <f t="shared" si="214"/>
        <v>N</v>
      </c>
      <c r="J981" s="80" t="s">
        <v>1373</v>
      </c>
    </row>
    <row r="982" spans="1:10" ht="12" x14ac:dyDescent="0.2">
      <c r="A982" s="49">
        <f t="shared" si="197"/>
        <v>979</v>
      </c>
      <c r="B982" s="48"/>
      <c r="C982" s="64"/>
      <c r="D982" s="51" t="s">
        <v>1374</v>
      </c>
      <c r="E982" s="48" t="s">
        <v>2018</v>
      </c>
      <c r="F982" s="80" t="str">
        <f t="shared" si="212"/>
        <v xml:space="preserve"> </v>
      </c>
      <c r="G982" s="82">
        <f t="shared" si="211"/>
        <v>1</v>
      </c>
      <c r="H982" s="80" t="str">
        <f t="shared" si="213"/>
        <v>W</v>
      </c>
      <c r="I982" s="80" t="str">
        <f t="shared" si="214"/>
        <v>N</v>
      </c>
      <c r="J982" s="80" t="s">
        <v>1373</v>
      </c>
    </row>
    <row r="983" spans="1:10" ht="12" x14ac:dyDescent="0.2">
      <c r="A983" s="49">
        <f t="shared" si="197"/>
        <v>980</v>
      </c>
      <c r="B983" s="48"/>
      <c r="C983" s="64"/>
      <c r="D983" s="51" t="s">
        <v>1374</v>
      </c>
      <c r="E983" s="48" t="s">
        <v>2019</v>
      </c>
      <c r="F983" s="80" t="str">
        <f t="shared" si="212"/>
        <v xml:space="preserve"> </v>
      </c>
      <c r="G983" s="82">
        <f t="shared" si="211"/>
        <v>1</v>
      </c>
      <c r="H983" s="80" t="str">
        <f t="shared" si="213"/>
        <v>W</v>
      </c>
      <c r="I983" s="80" t="str">
        <f t="shared" si="214"/>
        <v>N</v>
      </c>
      <c r="J983" s="80" t="s">
        <v>1373</v>
      </c>
    </row>
    <row r="984" spans="1:10" ht="12" x14ac:dyDescent="0.2">
      <c r="A984" s="49">
        <f t="shared" si="197"/>
        <v>981</v>
      </c>
      <c r="B984" s="48"/>
      <c r="C984" s="64"/>
      <c r="D984" s="51" t="s">
        <v>1374</v>
      </c>
      <c r="E984" s="48" t="s">
        <v>2020</v>
      </c>
      <c r="F984" s="80" t="str">
        <f t="shared" si="212"/>
        <v xml:space="preserve"> </v>
      </c>
      <c r="G984" s="82">
        <f t="shared" si="211"/>
        <v>1</v>
      </c>
      <c r="H984" s="80" t="str">
        <f t="shared" si="213"/>
        <v>W</v>
      </c>
      <c r="I984" s="80" t="str">
        <f t="shared" si="214"/>
        <v>N</v>
      </c>
      <c r="J984" s="80" t="s">
        <v>1373</v>
      </c>
    </row>
    <row r="985" spans="1:10" ht="12" x14ac:dyDescent="0.2">
      <c r="A985" s="49">
        <f t="shared" si="197"/>
        <v>982</v>
      </c>
      <c r="B985" s="48"/>
      <c r="C985" s="64"/>
      <c r="D985" s="51" t="s">
        <v>1374</v>
      </c>
      <c r="E985" s="48" t="s">
        <v>2021</v>
      </c>
      <c r="F985" s="80" t="str">
        <f t="shared" si="212"/>
        <v xml:space="preserve"> </v>
      </c>
      <c r="G985" s="82">
        <f t="shared" si="211"/>
        <v>1</v>
      </c>
      <c r="H985" s="80" t="str">
        <f t="shared" si="213"/>
        <v>W</v>
      </c>
      <c r="I985" s="80" t="str">
        <f t="shared" si="214"/>
        <v>N</v>
      </c>
      <c r="J985" s="80" t="s">
        <v>1373</v>
      </c>
    </row>
    <row r="986" spans="1:10" ht="12" x14ac:dyDescent="0.2">
      <c r="A986" s="49">
        <f t="shared" si="197"/>
        <v>983</v>
      </c>
      <c r="B986" s="48"/>
      <c r="C986" s="64"/>
      <c r="D986" s="51" t="s">
        <v>1374</v>
      </c>
      <c r="E986" s="48" t="s">
        <v>2022</v>
      </c>
      <c r="F986" s="80" t="str">
        <f t="shared" si="212"/>
        <v xml:space="preserve"> </v>
      </c>
      <c r="G986" s="82">
        <f t="shared" si="211"/>
        <v>1</v>
      </c>
      <c r="H986" s="80" t="str">
        <f t="shared" si="213"/>
        <v>W</v>
      </c>
      <c r="I986" s="80" t="str">
        <f t="shared" si="214"/>
        <v>N</v>
      </c>
      <c r="J986" s="80"/>
    </row>
    <row r="987" spans="1:10" ht="12" x14ac:dyDescent="0.2">
      <c r="A987" s="49">
        <f t="shared" si="197"/>
        <v>984</v>
      </c>
      <c r="B987" s="48"/>
      <c r="C987" s="65"/>
      <c r="D987" s="51" t="s">
        <v>1374</v>
      </c>
      <c r="E987" s="48" t="s">
        <v>2023</v>
      </c>
      <c r="F987" s="80" t="str">
        <f t="shared" si="212"/>
        <v xml:space="preserve"> </v>
      </c>
      <c r="G987" s="82">
        <f t="shared" si="211"/>
        <v>1</v>
      </c>
      <c r="H987" s="80" t="str">
        <f t="shared" si="213"/>
        <v>W</v>
      </c>
      <c r="I987" s="80" t="str">
        <f t="shared" si="214"/>
        <v>N</v>
      </c>
      <c r="J987" s="80"/>
    </row>
    <row r="988" spans="1:10" ht="12.75" thickBot="1" x14ac:dyDescent="0.25">
      <c r="A988" s="49">
        <f t="shared" si="197"/>
        <v>985</v>
      </c>
      <c r="B988" s="48"/>
      <c r="C988" s="51"/>
      <c r="D988" s="51"/>
      <c r="E988" s="48"/>
      <c r="F988" s="80" t="str">
        <f t="shared" si="212"/>
        <v xml:space="preserve"> </v>
      </c>
      <c r="G988" s="82">
        <f t="shared" si="211"/>
        <v>1</v>
      </c>
      <c r="H988" s="80" t="str">
        <f t="shared" si="213"/>
        <v>W</v>
      </c>
      <c r="I988" s="80" t="str">
        <f t="shared" si="214"/>
        <v>N</v>
      </c>
      <c r="J988" s="80"/>
    </row>
    <row r="989" spans="1:10" ht="12.75" thickTop="1" x14ac:dyDescent="0.2">
      <c r="A989" s="49">
        <f t="shared" si="197"/>
        <v>986</v>
      </c>
      <c r="B989" s="54" t="s">
        <v>1241</v>
      </c>
      <c r="C989" s="59">
        <v>1</v>
      </c>
      <c r="D989" s="52"/>
      <c r="E989" s="56" t="s">
        <v>2024</v>
      </c>
      <c r="F989" s="80">
        <f>SUMIF(OpnameTabel[PPO1], B989,OpnameTabel[OpInventarislijst])+SUMIF(OpnameTabel[PPO2], B989,OpnameTabel[OpInventarislijst])+SUMIF(OpnameTabel[PPO3], B989,OpnameTabel[OpInventarislijst])+SUMIF(OpnameTabel[PPO4], B989,OpnameTabel[OpInventarislijst])</f>
        <v>16</v>
      </c>
      <c r="G989" s="81">
        <f t="shared" ref="G989:G1012" si="215">$F$989</f>
        <v>16</v>
      </c>
      <c r="H989" s="80" t="s">
        <v>1409</v>
      </c>
      <c r="I989" s="80" t="s">
        <v>1372</v>
      </c>
      <c r="J989" s="80" t="s">
        <v>1373</v>
      </c>
    </row>
    <row r="990" spans="1:10" ht="12" x14ac:dyDescent="0.2">
      <c r="A990" s="49">
        <f t="shared" si="197"/>
        <v>987</v>
      </c>
      <c r="C990" s="60"/>
      <c r="D990" s="51" t="s">
        <v>1374</v>
      </c>
      <c r="E990" s="54" t="s">
        <v>2025</v>
      </c>
      <c r="F990" s="80" t="str">
        <f t="shared" ref="F990:F1012" si="216">IF($B990=""," ",$H$989)</f>
        <v xml:space="preserve"> </v>
      </c>
      <c r="G990" s="82">
        <f t="shared" si="215"/>
        <v>16</v>
      </c>
      <c r="H990" s="80" t="str">
        <f t="shared" ref="H990:H1012" si="217">$H$989</f>
        <v>W</v>
      </c>
      <c r="I990" s="80" t="str">
        <f t="shared" ref="I990:I1012" si="218">$I$989</f>
        <v>N</v>
      </c>
      <c r="J990" s="80" t="s">
        <v>1373</v>
      </c>
    </row>
    <row r="991" spans="1:10" ht="12" x14ac:dyDescent="0.2">
      <c r="A991" s="49">
        <f t="shared" si="197"/>
        <v>988</v>
      </c>
      <c r="C991" s="60"/>
      <c r="D991" s="51" t="s">
        <v>1374</v>
      </c>
      <c r="E991" s="54" t="s">
        <v>2026</v>
      </c>
      <c r="F991" s="80" t="str">
        <f t="shared" si="216"/>
        <v xml:space="preserve"> </v>
      </c>
      <c r="G991" s="82">
        <f t="shared" si="215"/>
        <v>16</v>
      </c>
      <c r="H991" s="80" t="str">
        <f t="shared" si="217"/>
        <v>W</v>
      </c>
      <c r="I991" s="80" t="str">
        <f t="shared" si="218"/>
        <v>N</v>
      </c>
      <c r="J991" s="80" t="s">
        <v>1373</v>
      </c>
    </row>
    <row r="992" spans="1:10" ht="12" x14ac:dyDescent="0.2">
      <c r="A992" s="49">
        <f t="shared" ref="A992:A1055" si="219">-3+ROW()</f>
        <v>989</v>
      </c>
      <c r="C992" s="60"/>
      <c r="D992" s="51" t="s">
        <v>1374</v>
      </c>
      <c r="E992" s="54" t="s">
        <v>2027</v>
      </c>
      <c r="F992" s="80" t="str">
        <f t="shared" si="216"/>
        <v xml:space="preserve"> </v>
      </c>
      <c r="G992" s="82">
        <f t="shared" si="215"/>
        <v>16</v>
      </c>
      <c r="H992" s="80" t="str">
        <f t="shared" si="217"/>
        <v>W</v>
      </c>
      <c r="I992" s="80" t="str">
        <f t="shared" si="218"/>
        <v>N</v>
      </c>
      <c r="J992" s="80" t="s">
        <v>1373</v>
      </c>
    </row>
    <row r="993" spans="1:10" ht="12" x14ac:dyDescent="0.2">
      <c r="A993" s="49">
        <f t="shared" si="219"/>
        <v>990</v>
      </c>
      <c r="C993" s="60"/>
      <c r="D993" s="51" t="s">
        <v>1374</v>
      </c>
      <c r="E993" s="54" t="s">
        <v>2028</v>
      </c>
      <c r="F993" s="80" t="str">
        <f t="shared" si="216"/>
        <v xml:space="preserve"> </v>
      </c>
      <c r="G993" s="82">
        <f t="shared" si="215"/>
        <v>16</v>
      </c>
      <c r="H993" s="80" t="str">
        <f t="shared" si="217"/>
        <v>W</v>
      </c>
      <c r="I993" s="80" t="str">
        <f t="shared" si="218"/>
        <v>N</v>
      </c>
      <c r="J993" s="80" t="s">
        <v>1373</v>
      </c>
    </row>
    <row r="994" spans="1:10" ht="12" x14ac:dyDescent="0.2">
      <c r="A994" s="49">
        <f t="shared" si="219"/>
        <v>991</v>
      </c>
      <c r="C994" s="60"/>
      <c r="D994" s="51" t="s">
        <v>1374</v>
      </c>
      <c r="E994" s="54" t="s">
        <v>2029</v>
      </c>
      <c r="F994" s="80" t="str">
        <f t="shared" si="216"/>
        <v xml:space="preserve"> </v>
      </c>
      <c r="G994" s="82">
        <f t="shared" si="215"/>
        <v>16</v>
      </c>
      <c r="H994" s="80" t="str">
        <f t="shared" si="217"/>
        <v>W</v>
      </c>
      <c r="I994" s="80" t="str">
        <f t="shared" si="218"/>
        <v>N</v>
      </c>
      <c r="J994" s="80" t="s">
        <v>1373</v>
      </c>
    </row>
    <row r="995" spans="1:10" ht="12" x14ac:dyDescent="0.2">
      <c r="A995" s="49">
        <f t="shared" si="219"/>
        <v>992</v>
      </c>
      <c r="C995" s="60"/>
      <c r="D995" s="51" t="s">
        <v>1374</v>
      </c>
      <c r="E995" s="54" t="s">
        <v>2030</v>
      </c>
      <c r="F995" s="80" t="str">
        <f t="shared" si="216"/>
        <v xml:space="preserve"> </v>
      </c>
      <c r="G995" s="82">
        <f t="shared" si="215"/>
        <v>16</v>
      </c>
      <c r="H995" s="80" t="str">
        <f t="shared" si="217"/>
        <v>W</v>
      </c>
      <c r="I995" s="80" t="str">
        <f t="shared" si="218"/>
        <v>N</v>
      </c>
      <c r="J995" s="80" t="s">
        <v>1373</v>
      </c>
    </row>
    <row r="996" spans="1:10" ht="12" x14ac:dyDescent="0.2">
      <c r="A996" s="49">
        <f t="shared" si="219"/>
        <v>993</v>
      </c>
      <c r="C996" s="60"/>
      <c r="D996" s="51" t="s">
        <v>1374</v>
      </c>
      <c r="E996" s="54" t="s">
        <v>2031</v>
      </c>
      <c r="F996" s="80" t="str">
        <f t="shared" si="216"/>
        <v xml:space="preserve"> </v>
      </c>
      <c r="G996" s="82">
        <f t="shared" si="215"/>
        <v>16</v>
      </c>
      <c r="H996" s="80" t="str">
        <f t="shared" si="217"/>
        <v>W</v>
      </c>
      <c r="I996" s="80" t="str">
        <f t="shared" si="218"/>
        <v>N</v>
      </c>
      <c r="J996" s="80"/>
    </row>
    <row r="997" spans="1:10" ht="12" x14ac:dyDescent="0.2">
      <c r="A997" s="49">
        <f t="shared" si="219"/>
        <v>994</v>
      </c>
      <c r="C997" s="60"/>
      <c r="D997" s="51" t="s">
        <v>1374</v>
      </c>
      <c r="E997" s="54" t="s">
        <v>2032</v>
      </c>
      <c r="F997" s="80" t="str">
        <f t="shared" si="216"/>
        <v xml:space="preserve"> </v>
      </c>
      <c r="G997" s="82">
        <f t="shared" si="215"/>
        <v>16</v>
      </c>
      <c r="H997" s="80" t="str">
        <f t="shared" si="217"/>
        <v>W</v>
      </c>
      <c r="I997" s="80" t="str">
        <f t="shared" si="218"/>
        <v>N</v>
      </c>
      <c r="J997" s="80" t="s">
        <v>1373</v>
      </c>
    </row>
    <row r="998" spans="1:10" ht="12" x14ac:dyDescent="0.2">
      <c r="A998" s="49">
        <f t="shared" si="219"/>
        <v>995</v>
      </c>
      <c r="C998" s="60"/>
      <c r="D998" s="51" t="s">
        <v>1374</v>
      </c>
      <c r="E998" s="54" t="s">
        <v>2033</v>
      </c>
      <c r="F998" s="80" t="str">
        <f t="shared" si="216"/>
        <v xml:space="preserve"> </v>
      </c>
      <c r="G998" s="82">
        <f t="shared" si="215"/>
        <v>16</v>
      </c>
      <c r="H998" s="80" t="str">
        <f t="shared" si="217"/>
        <v>W</v>
      </c>
      <c r="I998" s="80" t="str">
        <f t="shared" si="218"/>
        <v>N</v>
      </c>
      <c r="J998" s="80" t="s">
        <v>1373</v>
      </c>
    </row>
    <row r="999" spans="1:10" ht="12" x14ac:dyDescent="0.2">
      <c r="A999" s="49">
        <f t="shared" si="219"/>
        <v>996</v>
      </c>
      <c r="C999" s="60"/>
      <c r="D999" s="51" t="s">
        <v>1374</v>
      </c>
      <c r="E999" s="54" t="s">
        <v>2034</v>
      </c>
      <c r="F999" s="80" t="str">
        <f t="shared" si="216"/>
        <v xml:space="preserve"> </v>
      </c>
      <c r="G999" s="82">
        <f t="shared" si="215"/>
        <v>16</v>
      </c>
      <c r="H999" s="80" t="str">
        <f t="shared" si="217"/>
        <v>W</v>
      </c>
      <c r="I999" s="80" t="str">
        <f t="shared" si="218"/>
        <v>N</v>
      </c>
      <c r="J999" s="80" t="s">
        <v>1373</v>
      </c>
    </row>
    <row r="1000" spans="1:10" ht="12" x14ac:dyDescent="0.2">
      <c r="A1000" s="49">
        <f t="shared" si="219"/>
        <v>997</v>
      </c>
      <c r="C1000" s="60"/>
      <c r="D1000" s="51" t="s">
        <v>1374</v>
      </c>
      <c r="E1000" s="54" t="s">
        <v>2035</v>
      </c>
      <c r="F1000" s="80" t="str">
        <f t="shared" si="216"/>
        <v xml:space="preserve"> </v>
      </c>
      <c r="G1000" s="82">
        <f t="shared" si="215"/>
        <v>16</v>
      </c>
      <c r="H1000" s="80" t="str">
        <f t="shared" si="217"/>
        <v>W</v>
      </c>
      <c r="I1000" s="80" t="str">
        <f t="shared" si="218"/>
        <v>N</v>
      </c>
      <c r="J1000" s="80" t="s">
        <v>1373</v>
      </c>
    </row>
    <row r="1001" spans="1:10" ht="12" x14ac:dyDescent="0.2">
      <c r="A1001" s="49">
        <f t="shared" si="219"/>
        <v>998</v>
      </c>
      <c r="C1001" s="60"/>
      <c r="D1001" s="51" t="s">
        <v>1374</v>
      </c>
      <c r="E1001" s="54" t="s">
        <v>2036</v>
      </c>
      <c r="F1001" s="80" t="str">
        <f t="shared" si="216"/>
        <v xml:space="preserve"> </v>
      </c>
      <c r="G1001" s="82">
        <f t="shared" si="215"/>
        <v>16</v>
      </c>
      <c r="H1001" s="80" t="str">
        <f t="shared" si="217"/>
        <v>W</v>
      </c>
      <c r="I1001" s="80" t="str">
        <f t="shared" si="218"/>
        <v>N</v>
      </c>
      <c r="J1001" s="80" t="s">
        <v>1373</v>
      </c>
    </row>
    <row r="1002" spans="1:10" ht="12" x14ac:dyDescent="0.2">
      <c r="A1002" s="49">
        <f t="shared" si="219"/>
        <v>999</v>
      </c>
      <c r="C1002" s="60"/>
      <c r="D1002" s="51" t="s">
        <v>1374</v>
      </c>
      <c r="E1002" s="54" t="s">
        <v>2037</v>
      </c>
      <c r="F1002" s="80" t="str">
        <f t="shared" si="216"/>
        <v xml:space="preserve"> </v>
      </c>
      <c r="G1002" s="82">
        <f t="shared" si="215"/>
        <v>16</v>
      </c>
      <c r="H1002" s="80" t="str">
        <f t="shared" si="217"/>
        <v>W</v>
      </c>
      <c r="I1002" s="80" t="str">
        <f t="shared" si="218"/>
        <v>N</v>
      </c>
      <c r="J1002" s="80"/>
    </row>
    <row r="1003" spans="1:10" ht="12" x14ac:dyDescent="0.2">
      <c r="A1003" s="49">
        <f t="shared" si="219"/>
        <v>1000</v>
      </c>
      <c r="C1003" s="60"/>
      <c r="D1003" s="51" t="s">
        <v>1374</v>
      </c>
      <c r="E1003" s="54" t="s">
        <v>2038</v>
      </c>
      <c r="F1003" s="80" t="str">
        <f t="shared" si="216"/>
        <v xml:space="preserve"> </v>
      </c>
      <c r="G1003" s="82">
        <f t="shared" si="215"/>
        <v>16</v>
      </c>
      <c r="H1003" s="80" t="str">
        <f t="shared" si="217"/>
        <v>W</v>
      </c>
      <c r="I1003" s="80" t="str">
        <f t="shared" si="218"/>
        <v>N</v>
      </c>
      <c r="J1003" s="80" t="s">
        <v>1373</v>
      </c>
    </row>
    <row r="1004" spans="1:10" ht="12" x14ac:dyDescent="0.2">
      <c r="A1004" s="49">
        <f t="shared" si="219"/>
        <v>1001</v>
      </c>
      <c r="C1004" s="60"/>
      <c r="D1004" s="51" t="s">
        <v>1374</v>
      </c>
      <c r="E1004" s="54" t="s">
        <v>2039</v>
      </c>
      <c r="F1004" s="80" t="str">
        <f t="shared" si="216"/>
        <v xml:space="preserve"> </v>
      </c>
      <c r="G1004" s="82">
        <f t="shared" si="215"/>
        <v>16</v>
      </c>
      <c r="H1004" s="80" t="str">
        <f t="shared" si="217"/>
        <v>W</v>
      </c>
      <c r="I1004" s="80" t="str">
        <f t="shared" si="218"/>
        <v>N</v>
      </c>
      <c r="J1004" s="80" t="s">
        <v>1373</v>
      </c>
    </row>
    <row r="1005" spans="1:10" ht="12" x14ac:dyDescent="0.2">
      <c r="A1005" s="49">
        <f t="shared" si="219"/>
        <v>1002</v>
      </c>
      <c r="C1005" s="60"/>
      <c r="D1005" s="51" t="s">
        <v>1374</v>
      </c>
      <c r="E1005" s="54" t="s">
        <v>2040</v>
      </c>
      <c r="F1005" s="80" t="str">
        <f t="shared" si="216"/>
        <v xml:space="preserve"> </v>
      </c>
      <c r="G1005" s="82">
        <f t="shared" si="215"/>
        <v>16</v>
      </c>
      <c r="H1005" s="80" t="str">
        <f t="shared" si="217"/>
        <v>W</v>
      </c>
      <c r="I1005" s="80" t="str">
        <f t="shared" si="218"/>
        <v>N</v>
      </c>
      <c r="J1005" s="80"/>
    </row>
    <row r="1006" spans="1:10" ht="12" x14ac:dyDescent="0.2">
      <c r="A1006" s="49">
        <f t="shared" si="219"/>
        <v>1003</v>
      </c>
      <c r="C1006" s="60"/>
      <c r="D1006" s="51" t="s">
        <v>1374</v>
      </c>
      <c r="E1006" s="54" t="s">
        <v>2041</v>
      </c>
      <c r="F1006" s="80" t="str">
        <f t="shared" si="216"/>
        <v xml:space="preserve"> </v>
      </c>
      <c r="G1006" s="82">
        <f t="shared" si="215"/>
        <v>16</v>
      </c>
      <c r="H1006" s="80" t="str">
        <f t="shared" si="217"/>
        <v>W</v>
      </c>
      <c r="I1006" s="80" t="str">
        <f t="shared" si="218"/>
        <v>N</v>
      </c>
      <c r="J1006" s="80" t="s">
        <v>1373</v>
      </c>
    </row>
    <row r="1007" spans="1:10" ht="12" x14ac:dyDescent="0.2">
      <c r="A1007" s="49">
        <f t="shared" si="219"/>
        <v>1004</v>
      </c>
      <c r="C1007" s="60"/>
      <c r="D1007" s="51" t="s">
        <v>1374</v>
      </c>
      <c r="E1007" s="54" t="s">
        <v>2042</v>
      </c>
      <c r="F1007" s="80" t="str">
        <f t="shared" si="216"/>
        <v xml:space="preserve"> </v>
      </c>
      <c r="G1007" s="82">
        <f t="shared" si="215"/>
        <v>16</v>
      </c>
      <c r="H1007" s="80" t="str">
        <f t="shared" si="217"/>
        <v>W</v>
      </c>
      <c r="I1007" s="80" t="str">
        <f t="shared" si="218"/>
        <v>N</v>
      </c>
      <c r="J1007" s="80" t="s">
        <v>1373</v>
      </c>
    </row>
    <row r="1008" spans="1:10" ht="12" x14ac:dyDescent="0.2">
      <c r="A1008" s="49">
        <f t="shared" si="219"/>
        <v>1005</v>
      </c>
      <c r="C1008" s="60"/>
      <c r="D1008" s="51" t="s">
        <v>1374</v>
      </c>
      <c r="E1008" s="54" t="s">
        <v>2043</v>
      </c>
      <c r="F1008" s="80" t="str">
        <f t="shared" si="216"/>
        <v xml:space="preserve"> </v>
      </c>
      <c r="G1008" s="82">
        <f t="shared" si="215"/>
        <v>16</v>
      </c>
      <c r="H1008" s="80" t="str">
        <f t="shared" si="217"/>
        <v>W</v>
      </c>
      <c r="I1008" s="80" t="str">
        <f t="shared" si="218"/>
        <v>N</v>
      </c>
      <c r="J1008" s="80"/>
    </row>
    <row r="1009" spans="1:10" ht="22.5" x14ac:dyDescent="0.2">
      <c r="A1009" s="49">
        <f t="shared" si="219"/>
        <v>1006</v>
      </c>
      <c r="C1009" s="60"/>
      <c r="D1009" s="51" t="s">
        <v>1374</v>
      </c>
      <c r="E1009" s="54" t="s">
        <v>2044</v>
      </c>
      <c r="F1009" s="80" t="str">
        <f t="shared" si="216"/>
        <v xml:space="preserve"> </v>
      </c>
      <c r="G1009" s="82">
        <f t="shared" si="215"/>
        <v>16</v>
      </c>
      <c r="H1009" s="80" t="str">
        <f t="shared" si="217"/>
        <v>W</v>
      </c>
      <c r="I1009" s="80" t="str">
        <f t="shared" si="218"/>
        <v>N</v>
      </c>
      <c r="J1009" s="80" t="s">
        <v>1373</v>
      </c>
    </row>
    <row r="1010" spans="1:10" ht="12" x14ac:dyDescent="0.2">
      <c r="A1010" s="49">
        <f t="shared" si="219"/>
        <v>1007</v>
      </c>
      <c r="C1010" s="60"/>
      <c r="D1010" s="51" t="s">
        <v>1374</v>
      </c>
      <c r="E1010" s="54" t="s">
        <v>2045</v>
      </c>
      <c r="F1010" s="80" t="str">
        <f t="shared" si="216"/>
        <v xml:space="preserve"> </v>
      </c>
      <c r="G1010" s="82">
        <f t="shared" si="215"/>
        <v>16</v>
      </c>
      <c r="H1010" s="80" t="str">
        <f t="shared" si="217"/>
        <v>W</v>
      </c>
      <c r="I1010" s="80" t="str">
        <f t="shared" si="218"/>
        <v>N</v>
      </c>
      <c r="J1010" s="80" t="s">
        <v>1373</v>
      </c>
    </row>
    <row r="1011" spans="1:10" ht="12" x14ac:dyDescent="0.2">
      <c r="A1011" s="49">
        <f t="shared" si="219"/>
        <v>1008</v>
      </c>
      <c r="C1011" s="61"/>
      <c r="D1011" s="51" t="s">
        <v>1374</v>
      </c>
      <c r="E1011" s="54" t="s">
        <v>2046</v>
      </c>
      <c r="F1011" s="80" t="str">
        <f t="shared" si="216"/>
        <v xml:space="preserve"> </v>
      </c>
      <c r="G1011" s="82">
        <f t="shared" si="215"/>
        <v>16</v>
      </c>
      <c r="H1011" s="80" t="str">
        <f t="shared" si="217"/>
        <v>W</v>
      </c>
      <c r="I1011" s="80" t="str">
        <f t="shared" si="218"/>
        <v>N</v>
      </c>
      <c r="J1011" s="80"/>
    </row>
    <row r="1012" spans="1:10" ht="12.75" thickBot="1" x14ac:dyDescent="0.25">
      <c r="A1012" s="49">
        <f t="shared" si="219"/>
        <v>1009</v>
      </c>
      <c r="D1012" s="51"/>
      <c r="F1012" s="80" t="str">
        <f t="shared" si="216"/>
        <v xml:space="preserve"> </v>
      </c>
      <c r="G1012" s="82">
        <f t="shared" si="215"/>
        <v>16</v>
      </c>
      <c r="H1012" s="80" t="str">
        <f t="shared" si="217"/>
        <v>W</v>
      </c>
      <c r="I1012" s="80" t="str">
        <f t="shared" si="218"/>
        <v>N</v>
      </c>
      <c r="J1012" s="80"/>
    </row>
    <row r="1013" spans="1:10" ht="13.5" hidden="1" thickTop="1" thickBot="1" x14ac:dyDescent="0.25">
      <c r="A1013" s="49">
        <f t="shared" si="219"/>
        <v>1010</v>
      </c>
      <c r="B1013" s="48" t="s">
        <v>1242</v>
      </c>
      <c r="C1013" s="63">
        <v>1</v>
      </c>
      <c r="E1013" s="44" t="s">
        <v>2047</v>
      </c>
      <c r="F1013" s="80">
        <f>SUMIF(OpnameTabel[PPO1], B1013,OpnameTabel[OpInventarislijst])+SUMIF(OpnameTabel[PPO2], B1013,OpnameTabel[OpInventarislijst])+SUMIF(OpnameTabel[PPO3], B1013,OpnameTabel[OpInventarislijst])+SUMIF(OpnameTabel[PPO4], B1013,OpnameTabel[OpInventarislijst])</f>
        <v>0</v>
      </c>
      <c r="G1013" s="81">
        <f t="shared" ref="G1013:G1038" si="220">$F$1013</f>
        <v>0</v>
      </c>
      <c r="H1013" s="80" t="s">
        <v>1409</v>
      </c>
      <c r="I1013" s="80" t="s">
        <v>1372</v>
      </c>
      <c r="J1013" s="80" t="s">
        <v>1373</v>
      </c>
    </row>
    <row r="1014" spans="1:10" ht="12.75" hidden="1" thickBot="1" x14ac:dyDescent="0.25">
      <c r="A1014" s="49">
        <f t="shared" si="219"/>
        <v>1011</v>
      </c>
      <c r="B1014" s="48"/>
      <c r="C1014" s="64"/>
      <c r="D1014" s="51" t="s">
        <v>1374</v>
      </c>
      <c r="E1014" s="48" t="s">
        <v>2025</v>
      </c>
      <c r="F1014" s="80" t="str">
        <f t="shared" ref="F1014:F1038" si="221">IF($B1014=""," ",$H$1013)</f>
        <v xml:space="preserve"> </v>
      </c>
      <c r="G1014" s="82">
        <f t="shared" si="220"/>
        <v>0</v>
      </c>
      <c r="H1014" s="80" t="str">
        <f t="shared" ref="H1014:H1038" si="222">$H$1013</f>
        <v>W</v>
      </c>
      <c r="I1014" s="80" t="str">
        <f t="shared" ref="I1014:I1038" si="223">$I$1013</f>
        <v>N</v>
      </c>
      <c r="J1014" s="80" t="s">
        <v>1373</v>
      </c>
    </row>
    <row r="1015" spans="1:10" ht="12.75" hidden="1" thickBot="1" x14ac:dyDescent="0.25">
      <c r="A1015" s="49">
        <f t="shared" si="219"/>
        <v>1012</v>
      </c>
      <c r="B1015" s="48"/>
      <c r="C1015" s="64"/>
      <c r="D1015" s="51" t="s">
        <v>1374</v>
      </c>
      <c r="E1015" s="48" t="s">
        <v>2026</v>
      </c>
      <c r="F1015" s="80" t="str">
        <f t="shared" si="221"/>
        <v xml:space="preserve"> </v>
      </c>
      <c r="G1015" s="82">
        <f t="shared" si="220"/>
        <v>0</v>
      </c>
      <c r="H1015" s="80" t="str">
        <f t="shared" si="222"/>
        <v>W</v>
      </c>
      <c r="I1015" s="80" t="str">
        <f t="shared" si="223"/>
        <v>N</v>
      </c>
      <c r="J1015" s="80" t="s">
        <v>1373</v>
      </c>
    </row>
    <row r="1016" spans="1:10" ht="12.75" hidden="1" thickBot="1" x14ac:dyDescent="0.25">
      <c r="A1016" s="49">
        <f t="shared" si="219"/>
        <v>1013</v>
      </c>
      <c r="B1016" s="48"/>
      <c r="C1016" s="64"/>
      <c r="D1016" s="51" t="s">
        <v>1374</v>
      </c>
      <c r="E1016" s="48" t="s">
        <v>2027</v>
      </c>
      <c r="F1016" s="80" t="str">
        <f t="shared" si="221"/>
        <v xml:space="preserve"> </v>
      </c>
      <c r="G1016" s="82">
        <f t="shared" si="220"/>
        <v>0</v>
      </c>
      <c r="H1016" s="80" t="str">
        <f t="shared" si="222"/>
        <v>W</v>
      </c>
      <c r="I1016" s="80" t="str">
        <f t="shared" si="223"/>
        <v>N</v>
      </c>
      <c r="J1016" s="80" t="s">
        <v>1373</v>
      </c>
    </row>
    <row r="1017" spans="1:10" ht="12.75" hidden="1" thickBot="1" x14ac:dyDescent="0.25">
      <c r="A1017" s="49">
        <f t="shared" si="219"/>
        <v>1014</v>
      </c>
      <c r="B1017" s="48"/>
      <c r="C1017" s="64"/>
      <c r="D1017" s="51" t="s">
        <v>1374</v>
      </c>
      <c r="E1017" s="48" t="s">
        <v>2028</v>
      </c>
      <c r="F1017" s="80" t="str">
        <f t="shared" si="221"/>
        <v xml:space="preserve"> </v>
      </c>
      <c r="G1017" s="82">
        <f t="shared" si="220"/>
        <v>0</v>
      </c>
      <c r="H1017" s="80" t="str">
        <f t="shared" si="222"/>
        <v>W</v>
      </c>
      <c r="I1017" s="80" t="str">
        <f t="shared" si="223"/>
        <v>N</v>
      </c>
      <c r="J1017" s="80" t="s">
        <v>1373</v>
      </c>
    </row>
    <row r="1018" spans="1:10" ht="12.75" hidden="1" thickBot="1" x14ac:dyDescent="0.25">
      <c r="A1018" s="49">
        <f t="shared" si="219"/>
        <v>1015</v>
      </c>
      <c r="B1018" s="48"/>
      <c r="C1018" s="64"/>
      <c r="D1018" s="51" t="s">
        <v>1374</v>
      </c>
      <c r="E1018" s="48" t="s">
        <v>2029</v>
      </c>
      <c r="F1018" s="80" t="str">
        <f t="shared" si="221"/>
        <v xml:space="preserve"> </v>
      </c>
      <c r="G1018" s="82">
        <f t="shared" si="220"/>
        <v>0</v>
      </c>
      <c r="H1018" s="80" t="str">
        <f t="shared" si="222"/>
        <v>W</v>
      </c>
      <c r="I1018" s="80" t="str">
        <f t="shared" si="223"/>
        <v>N</v>
      </c>
      <c r="J1018" s="80" t="s">
        <v>1373</v>
      </c>
    </row>
    <row r="1019" spans="1:10" ht="12.75" hidden="1" thickBot="1" x14ac:dyDescent="0.25">
      <c r="A1019" s="49">
        <f t="shared" si="219"/>
        <v>1016</v>
      </c>
      <c r="B1019" s="48"/>
      <c r="C1019" s="64"/>
      <c r="D1019" s="51" t="s">
        <v>1374</v>
      </c>
      <c r="E1019" s="48" t="s">
        <v>2030</v>
      </c>
      <c r="F1019" s="80" t="str">
        <f t="shared" si="221"/>
        <v xml:space="preserve"> </v>
      </c>
      <c r="G1019" s="82">
        <f t="shared" si="220"/>
        <v>0</v>
      </c>
      <c r="H1019" s="80" t="str">
        <f t="shared" si="222"/>
        <v>W</v>
      </c>
      <c r="I1019" s="80" t="str">
        <f t="shared" si="223"/>
        <v>N</v>
      </c>
      <c r="J1019" s="80" t="s">
        <v>1373</v>
      </c>
    </row>
    <row r="1020" spans="1:10" ht="12.75" hidden="1" thickBot="1" x14ac:dyDescent="0.25">
      <c r="A1020" s="49">
        <f t="shared" si="219"/>
        <v>1017</v>
      </c>
      <c r="B1020" s="48"/>
      <c r="C1020" s="64"/>
      <c r="D1020" s="51" t="s">
        <v>1374</v>
      </c>
      <c r="E1020" s="48" t="s">
        <v>2031</v>
      </c>
      <c r="F1020" s="80" t="str">
        <f t="shared" si="221"/>
        <v xml:space="preserve"> </v>
      </c>
      <c r="G1020" s="82">
        <f t="shared" si="220"/>
        <v>0</v>
      </c>
      <c r="H1020" s="80" t="str">
        <f t="shared" si="222"/>
        <v>W</v>
      </c>
      <c r="I1020" s="80" t="str">
        <f t="shared" si="223"/>
        <v>N</v>
      </c>
      <c r="J1020" s="80"/>
    </row>
    <row r="1021" spans="1:10" ht="12.75" hidden="1" thickBot="1" x14ac:dyDescent="0.25">
      <c r="A1021" s="49">
        <f t="shared" si="219"/>
        <v>1018</v>
      </c>
      <c r="B1021" s="48"/>
      <c r="C1021" s="64"/>
      <c r="D1021" s="51" t="s">
        <v>1374</v>
      </c>
      <c r="E1021" s="48" t="s">
        <v>2032</v>
      </c>
      <c r="F1021" s="80" t="str">
        <f t="shared" si="221"/>
        <v xml:space="preserve"> </v>
      </c>
      <c r="G1021" s="82">
        <f t="shared" si="220"/>
        <v>0</v>
      </c>
      <c r="H1021" s="80" t="str">
        <f t="shared" si="222"/>
        <v>W</v>
      </c>
      <c r="I1021" s="80" t="str">
        <f t="shared" si="223"/>
        <v>N</v>
      </c>
      <c r="J1021" s="80" t="s">
        <v>1373</v>
      </c>
    </row>
    <row r="1022" spans="1:10" ht="12.75" hidden="1" thickBot="1" x14ac:dyDescent="0.25">
      <c r="A1022" s="49">
        <f t="shared" si="219"/>
        <v>1019</v>
      </c>
      <c r="B1022" s="48"/>
      <c r="C1022" s="64"/>
      <c r="D1022" s="51" t="s">
        <v>1374</v>
      </c>
      <c r="E1022" s="48" t="s">
        <v>2048</v>
      </c>
      <c r="F1022" s="80" t="str">
        <f t="shared" si="221"/>
        <v xml:space="preserve"> </v>
      </c>
      <c r="G1022" s="82">
        <f t="shared" si="220"/>
        <v>0</v>
      </c>
      <c r="H1022" s="80" t="str">
        <f t="shared" si="222"/>
        <v>W</v>
      </c>
      <c r="I1022" s="80" t="str">
        <f t="shared" si="223"/>
        <v>N</v>
      </c>
      <c r="J1022" s="80" t="s">
        <v>1373</v>
      </c>
    </row>
    <row r="1023" spans="1:10" ht="12.75" hidden="1" thickBot="1" x14ac:dyDescent="0.25">
      <c r="A1023" s="49">
        <f t="shared" si="219"/>
        <v>1020</v>
      </c>
      <c r="B1023" s="48"/>
      <c r="C1023" s="64"/>
      <c r="D1023" s="51" t="s">
        <v>1374</v>
      </c>
      <c r="E1023" s="48" t="s">
        <v>2036</v>
      </c>
      <c r="F1023" s="80" t="str">
        <f t="shared" si="221"/>
        <v xml:space="preserve"> </v>
      </c>
      <c r="G1023" s="82">
        <f t="shared" si="220"/>
        <v>0</v>
      </c>
      <c r="H1023" s="80" t="str">
        <f t="shared" si="222"/>
        <v>W</v>
      </c>
      <c r="I1023" s="80" t="str">
        <f t="shared" si="223"/>
        <v>N</v>
      </c>
      <c r="J1023" s="80" t="s">
        <v>1373</v>
      </c>
    </row>
    <row r="1024" spans="1:10" ht="12.75" hidden="1" thickBot="1" x14ac:dyDescent="0.25">
      <c r="A1024" s="49">
        <f t="shared" si="219"/>
        <v>1021</v>
      </c>
      <c r="B1024" s="48"/>
      <c r="C1024" s="64"/>
      <c r="D1024" s="51" t="s">
        <v>1374</v>
      </c>
      <c r="E1024" s="48" t="s">
        <v>2037</v>
      </c>
      <c r="F1024" s="80" t="str">
        <f t="shared" si="221"/>
        <v xml:space="preserve"> </v>
      </c>
      <c r="G1024" s="82">
        <f t="shared" si="220"/>
        <v>0</v>
      </c>
      <c r="H1024" s="80" t="str">
        <f t="shared" si="222"/>
        <v>W</v>
      </c>
      <c r="I1024" s="80" t="str">
        <f t="shared" si="223"/>
        <v>N</v>
      </c>
      <c r="J1024" s="80"/>
    </row>
    <row r="1025" spans="1:10" ht="12.75" hidden="1" thickBot="1" x14ac:dyDescent="0.25">
      <c r="A1025" s="49">
        <f t="shared" si="219"/>
        <v>1022</v>
      </c>
      <c r="B1025" s="48"/>
      <c r="C1025" s="64"/>
      <c r="D1025" s="51" t="s">
        <v>1374</v>
      </c>
      <c r="E1025" s="48" t="s">
        <v>2038</v>
      </c>
      <c r="F1025" s="80" t="str">
        <f t="shared" si="221"/>
        <v xml:space="preserve"> </v>
      </c>
      <c r="G1025" s="82">
        <f t="shared" si="220"/>
        <v>0</v>
      </c>
      <c r="H1025" s="80" t="str">
        <f t="shared" si="222"/>
        <v>W</v>
      </c>
      <c r="I1025" s="80" t="str">
        <f t="shared" si="223"/>
        <v>N</v>
      </c>
      <c r="J1025" s="80" t="s">
        <v>1373</v>
      </c>
    </row>
    <row r="1026" spans="1:10" ht="12.75" hidden="1" thickBot="1" x14ac:dyDescent="0.25">
      <c r="A1026" s="49">
        <f t="shared" si="219"/>
        <v>1023</v>
      </c>
      <c r="B1026" s="48"/>
      <c r="C1026" s="64"/>
      <c r="D1026" s="51" t="s">
        <v>1374</v>
      </c>
      <c r="E1026" s="48" t="s">
        <v>2039</v>
      </c>
      <c r="F1026" s="80" t="str">
        <f t="shared" si="221"/>
        <v xml:space="preserve"> </v>
      </c>
      <c r="G1026" s="82">
        <f t="shared" si="220"/>
        <v>0</v>
      </c>
      <c r="H1026" s="80" t="str">
        <f t="shared" si="222"/>
        <v>W</v>
      </c>
      <c r="I1026" s="80" t="str">
        <f t="shared" si="223"/>
        <v>N</v>
      </c>
      <c r="J1026" s="80" t="s">
        <v>1373</v>
      </c>
    </row>
    <row r="1027" spans="1:10" ht="12.75" hidden="1" thickBot="1" x14ac:dyDescent="0.25">
      <c r="A1027" s="49">
        <f t="shared" si="219"/>
        <v>1024</v>
      </c>
      <c r="B1027" s="48"/>
      <c r="C1027" s="64"/>
      <c r="D1027" s="51" t="s">
        <v>1374</v>
      </c>
      <c r="E1027" s="48" t="s">
        <v>2040</v>
      </c>
      <c r="F1027" s="80" t="str">
        <f t="shared" si="221"/>
        <v xml:space="preserve"> </v>
      </c>
      <c r="G1027" s="82">
        <f t="shared" si="220"/>
        <v>0</v>
      </c>
      <c r="H1027" s="80" t="str">
        <f t="shared" si="222"/>
        <v>W</v>
      </c>
      <c r="I1027" s="80" t="str">
        <f t="shared" si="223"/>
        <v>N</v>
      </c>
      <c r="J1027" s="80" t="s">
        <v>1373</v>
      </c>
    </row>
    <row r="1028" spans="1:10" ht="12.75" hidden="1" thickBot="1" x14ac:dyDescent="0.25">
      <c r="A1028" s="49">
        <f t="shared" si="219"/>
        <v>1025</v>
      </c>
      <c r="B1028" s="48"/>
      <c r="C1028" s="64"/>
      <c r="D1028" s="51" t="s">
        <v>1374</v>
      </c>
      <c r="E1028" s="48" t="s">
        <v>2049</v>
      </c>
      <c r="F1028" s="80" t="str">
        <f t="shared" si="221"/>
        <v xml:space="preserve"> </v>
      </c>
      <c r="G1028" s="82">
        <f t="shared" si="220"/>
        <v>0</v>
      </c>
      <c r="H1028" s="80" t="str">
        <f t="shared" si="222"/>
        <v>W</v>
      </c>
      <c r="I1028" s="80" t="str">
        <f t="shared" si="223"/>
        <v>N</v>
      </c>
      <c r="J1028" s="80" t="s">
        <v>1373</v>
      </c>
    </row>
    <row r="1029" spans="1:10" ht="12.75" hidden="1" thickBot="1" x14ac:dyDescent="0.25">
      <c r="A1029" s="49">
        <f t="shared" si="219"/>
        <v>1026</v>
      </c>
      <c r="B1029" s="48"/>
      <c r="C1029" s="64"/>
      <c r="D1029" s="51" t="s">
        <v>1374</v>
      </c>
      <c r="E1029" s="48" t="s">
        <v>2042</v>
      </c>
      <c r="F1029" s="80" t="str">
        <f t="shared" si="221"/>
        <v xml:space="preserve"> </v>
      </c>
      <c r="G1029" s="82">
        <f t="shared" si="220"/>
        <v>0</v>
      </c>
      <c r="H1029" s="80" t="str">
        <f t="shared" si="222"/>
        <v>W</v>
      </c>
      <c r="I1029" s="80" t="str">
        <f t="shared" si="223"/>
        <v>N</v>
      </c>
      <c r="J1029" s="80" t="s">
        <v>1373</v>
      </c>
    </row>
    <row r="1030" spans="1:10" ht="12.75" hidden="1" thickBot="1" x14ac:dyDescent="0.25">
      <c r="A1030" s="49">
        <f t="shared" si="219"/>
        <v>1027</v>
      </c>
      <c r="B1030" s="48"/>
      <c r="C1030" s="64"/>
      <c r="D1030" s="51" t="s">
        <v>1374</v>
      </c>
      <c r="E1030" s="48" t="s">
        <v>2043</v>
      </c>
      <c r="F1030" s="80" t="str">
        <f t="shared" si="221"/>
        <v xml:space="preserve"> </v>
      </c>
      <c r="G1030" s="82">
        <f t="shared" si="220"/>
        <v>0</v>
      </c>
      <c r="H1030" s="80" t="str">
        <f t="shared" si="222"/>
        <v>W</v>
      </c>
      <c r="I1030" s="80" t="str">
        <f t="shared" si="223"/>
        <v>N</v>
      </c>
      <c r="J1030" s="80" t="s">
        <v>1373</v>
      </c>
    </row>
    <row r="1031" spans="1:10" ht="12.75" hidden="1" thickBot="1" x14ac:dyDescent="0.25">
      <c r="A1031" s="49">
        <f t="shared" si="219"/>
        <v>1028</v>
      </c>
      <c r="B1031" s="48"/>
      <c r="C1031" s="64"/>
      <c r="D1031" s="51" t="s">
        <v>1374</v>
      </c>
      <c r="E1031" s="48" t="s">
        <v>2050</v>
      </c>
      <c r="F1031" s="80" t="str">
        <f t="shared" si="221"/>
        <v xml:space="preserve"> </v>
      </c>
      <c r="G1031" s="82">
        <f t="shared" si="220"/>
        <v>0</v>
      </c>
      <c r="H1031" s="80" t="str">
        <f t="shared" si="222"/>
        <v>W</v>
      </c>
      <c r="I1031" s="80" t="str">
        <f t="shared" si="223"/>
        <v>N</v>
      </c>
      <c r="J1031" s="80" t="s">
        <v>1373</v>
      </c>
    </row>
    <row r="1032" spans="1:10" ht="12.75" hidden="1" thickBot="1" x14ac:dyDescent="0.25">
      <c r="A1032" s="49">
        <f t="shared" si="219"/>
        <v>1029</v>
      </c>
      <c r="B1032" s="48"/>
      <c r="C1032" s="64"/>
      <c r="D1032" s="51" t="s">
        <v>1374</v>
      </c>
      <c r="E1032" s="48" t="s">
        <v>2051</v>
      </c>
      <c r="F1032" s="80" t="str">
        <f t="shared" si="221"/>
        <v xml:space="preserve"> </v>
      </c>
      <c r="G1032" s="82">
        <f t="shared" si="220"/>
        <v>0</v>
      </c>
      <c r="H1032" s="80" t="str">
        <f t="shared" si="222"/>
        <v>W</v>
      </c>
      <c r="I1032" s="80" t="str">
        <f t="shared" si="223"/>
        <v>N</v>
      </c>
      <c r="J1032" s="80"/>
    </row>
    <row r="1033" spans="1:10" ht="12.75" hidden="1" thickBot="1" x14ac:dyDescent="0.25">
      <c r="A1033" s="49">
        <f t="shared" si="219"/>
        <v>1030</v>
      </c>
      <c r="B1033" s="48"/>
      <c r="C1033" s="64"/>
      <c r="D1033" s="51" t="s">
        <v>1374</v>
      </c>
      <c r="E1033" s="48" t="s">
        <v>2052</v>
      </c>
      <c r="F1033" s="80" t="str">
        <f t="shared" si="221"/>
        <v xml:space="preserve"> </v>
      </c>
      <c r="G1033" s="82">
        <f t="shared" si="220"/>
        <v>0</v>
      </c>
      <c r="H1033" s="80" t="str">
        <f t="shared" si="222"/>
        <v>W</v>
      </c>
      <c r="I1033" s="80" t="str">
        <f t="shared" si="223"/>
        <v>N</v>
      </c>
      <c r="J1033" s="80" t="s">
        <v>1373</v>
      </c>
    </row>
    <row r="1034" spans="1:10" ht="12.75" hidden="1" thickBot="1" x14ac:dyDescent="0.25">
      <c r="A1034" s="49">
        <f t="shared" si="219"/>
        <v>1031</v>
      </c>
      <c r="B1034" s="48"/>
      <c r="C1034" s="64"/>
      <c r="D1034" s="51" t="s">
        <v>1374</v>
      </c>
      <c r="E1034" s="48" t="s">
        <v>2053</v>
      </c>
      <c r="F1034" s="80" t="str">
        <f t="shared" si="221"/>
        <v xml:space="preserve"> </v>
      </c>
      <c r="G1034" s="82">
        <f t="shared" si="220"/>
        <v>0</v>
      </c>
      <c r="H1034" s="80" t="str">
        <f t="shared" si="222"/>
        <v>W</v>
      </c>
      <c r="I1034" s="80" t="str">
        <f t="shared" si="223"/>
        <v>N</v>
      </c>
      <c r="J1034" s="80"/>
    </row>
    <row r="1035" spans="1:10" ht="23.25" hidden="1" thickBot="1" x14ac:dyDescent="0.25">
      <c r="A1035" s="49">
        <f t="shared" si="219"/>
        <v>1032</v>
      </c>
      <c r="B1035" s="48"/>
      <c r="C1035" s="64"/>
      <c r="D1035" s="51" t="s">
        <v>1374</v>
      </c>
      <c r="E1035" s="48" t="s">
        <v>2044</v>
      </c>
      <c r="F1035" s="80" t="str">
        <f t="shared" si="221"/>
        <v xml:space="preserve"> </v>
      </c>
      <c r="G1035" s="82">
        <f t="shared" si="220"/>
        <v>0</v>
      </c>
      <c r="H1035" s="80" t="str">
        <f t="shared" si="222"/>
        <v>W</v>
      </c>
      <c r="I1035" s="80" t="str">
        <f t="shared" si="223"/>
        <v>N</v>
      </c>
      <c r="J1035" s="80" t="s">
        <v>1373</v>
      </c>
    </row>
    <row r="1036" spans="1:10" ht="12.75" hidden="1" thickBot="1" x14ac:dyDescent="0.25">
      <c r="A1036" s="49">
        <f t="shared" si="219"/>
        <v>1033</v>
      </c>
      <c r="B1036" s="48"/>
      <c r="C1036" s="64"/>
      <c r="D1036" s="51" t="s">
        <v>1374</v>
      </c>
      <c r="E1036" s="48" t="s">
        <v>2054</v>
      </c>
      <c r="F1036" s="80" t="str">
        <f t="shared" si="221"/>
        <v xml:space="preserve"> </v>
      </c>
      <c r="G1036" s="82">
        <f t="shared" si="220"/>
        <v>0</v>
      </c>
      <c r="H1036" s="80" t="str">
        <f t="shared" si="222"/>
        <v>W</v>
      </c>
      <c r="I1036" s="80" t="str">
        <f t="shared" si="223"/>
        <v>N</v>
      </c>
      <c r="J1036" s="80" t="s">
        <v>1373</v>
      </c>
    </row>
    <row r="1037" spans="1:10" ht="12.75" hidden="1" thickBot="1" x14ac:dyDescent="0.25">
      <c r="A1037" s="49">
        <f t="shared" si="219"/>
        <v>1034</v>
      </c>
      <c r="B1037" s="48"/>
      <c r="C1037" s="65"/>
      <c r="D1037" s="51" t="s">
        <v>1374</v>
      </c>
      <c r="E1037" s="48" t="s">
        <v>2046</v>
      </c>
      <c r="F1037" s="80" t="str">
        <f t="shared" si="221"/>
        <v xml:space="preserve"> </v>
      </c>
      <c r="G1037" s="82">
        <f t="shared" si="220"/>
        <v>0</v>
      </c>
      <c r="H1037" s="80" t="str">
        <f t="shared" si="222"/>
        <v>W</v>
      </c>
      <c r="I1037" s="80" t="str">
        <f t="shared" si="223"/>
        <v>N</v>
      </c>
      <c r="J1037" s="80"/>
    </row>
    <row r="1038" spans="1:10" ht="12.75" hidden="1" thickBot="1" x14ac:dyDescent="0.25">
      <c r="A1038" s="49">
        <f t="shared" si="219"/>
        <v>1035</v>
      </c>
      <c r="B1038" s="48"/>
      <c r="C1038" s="51"/>
      <c r="D1038" s="51"/>
      <c r="E1038" s="48"/>
      <c r="F1038" s="80" t="str">
        <f t="shared" si="221"/>
        <v xml:space="preserve"> </v>
      </c>
      <c r="G1038" s="82">
        <f t="shared" si="220"/>
        <v>0</v>
      </c>
      <c r="H1038" s="80" t="str">
        <f t="shared" si="222"/>
        <v>W</v>
      </c>
      <c r="I1038" s="80" t="str">
        <f t="shared" si="223"/>
        <v>N</v>
      </c>
      <c r="J1038" s="80"/>
    </row>
    <row r="1039" spans="1:10" ht="12.75" thickTop="1" x14ac:dyDescent="0.2">
      <c r="A1039" s="49">
        <f t="shared" si="219"/>
        <v>1036</v>
      </c>
      <c r="B1039" s="48" t="s">
        <v>1243</v>
      </c>
      <c r="C1039" s="63">
        <v>1</v>
      </c>
      <c r="E1039" s="44" t="s">
        <v>2055</v>
      </c>
      <c r="F1039" s="80">
        <f>SUMIF(OpnameTabel[PPO1], B1039,OpnameTabel[OpInventarislijst])+SUMIF(OpnameTabel[PPO2], B1039,OpnameTabel[OpInventarislijst])+SUMIF(OpnameTabel[PPO3], B1039,OpnameTabel[OpInventarislijst])+SUMIF(OpnameTabel[PPO4], B1039,OpnameTabel[OpInventarislijst])</f>
        <v>1</v>
      </c>
      <c r="G1039" s="81">
        <f>$F$1039</f>
        <v>1</v>
      </c>
      <c r="H1039" s="80" t="s">
        <v>1409</v>
      </c>
      <c r="I1039" s="80" t="s">
        <v>1372</v>
      </c>
      <c r="J1039" s="80" t="s">
        <v>1373</v>
      </c>
    </row>
    <row r="1040" spans="1:10" ht="12" x14ac:dyDescent="0.2">
      <c r="A1040" s="49">
        <f t="shared" si="219"/>
        <v>1037</v>
      </c>
      <c r="B1040" s="48"/>
      <c r="C1040" s="64"/>
      <c r="D1040" s="51" t="s">
        <v>1374</v>
      </c>
      <c r="E1040" s="48" t="s">
        <v>2056</v>
      </c>
      <c r="F1040" s="80" t="str">
        <f>IF($B1040=""," ",$H$1039)</f>
        <v xml:space="preserve"> </v>
      </c>
      <c r="G1040" s="82">
        <f>$F$1039</f>
        <v>1</v>
      </c>
      <c r="H1040" s="80" t="str">
        <f>$H$1039</f>
        <v>W</v>
      </c>
      <c r="I1040" s="80" t="str">
        <f>$I$1039</f>
        <v>N</v>
      </c>
      <c r="J1040" s="80" t="s">
        <v>1373</v>
      </c>
    </row>
    <row r="1041" spans="1:10" ht="12" x14ac:dyDescent="0.2">
      <c r="A1041" s="49">
        <f t="shared" si="219"/>
        <v>1038</v>
      </c>
      <c r="B1041" s="48"/>
      <c r="C1041" s="64"/>
      <c r="D1041" s="51" t="s">
        <v>1374</v>
      </c>
      <c r="E1041" s="48" t="s">
        <v>2057</v>
      </c>
      <c r="F1041" s="80" t="str">
        <f>IF($B1041=""," ",$H$1039)</f>
        <v xml:space="preserve"> </v>
      </c>
      <c r="G1041" s="82">
        <f>$F$1039</f>
        <v>1</v>
      </c>
      <c r="H1041" s="80" t="str">
        <f>$H$1039</f>
        <v>W</v>
      </c>
      <c r="I1041" s="80" t="str">
        <f>$I$1039</f>
        <v>N</v>
      </c>
      <c r="J1041" s="80"/>
    </row>
    <row r="1042" spans="1:10" ht="12" x14ac:dyDescent="0.2">
      <c r="A1042" s="49">
        <f t="shared" si="219"/>
        <v>1039</v>
      </c>
      <c r="B1042" s="48"/>
      <c r="C1042" s="65"/>
      <c r="D1042" s="51" t="s">
        <v>1374</v>
      </c>
      <c r="E1042" s="48" t="s">
        <v>2058</v>
      </c>
      <c r="F1042" s="80" t="str">
        <f>IF($B1042=""," ",$H$1039)</f>
        <v xml:space="preserve"> </v>
      </c>
      <c r="G1042" s="82">
        <f>$F$1039</f>
        <v>1</v>
      </c>
      <c r="H1042" s="80" t="str">
        <f>$H$1039</f>
        <v>W</v>
      </c>
      <c r="I1042" s="80" t="str">
        <f>$I$1039</f>
        <v>N</v>
      </c>
      <c r="J1042" s="80"/>
    </row>
    <row r="1043" spans="1:10" ht="12.75" thickBot="1" x14ac:dyDescent="0.25">
      <c r="A1043" s="49">
        <f t="shared" si="219"/>
        <v>1040</v>
      </c>
      <c r="B1043" s="48"/>
      <c r="C1043" s="51"/>
      <c r="D1043" s="51"/>
      <c r="E1043" s="48"/>
      <c r="F1043" s="80" t="str">
        <f>IF($B1043=""," ",$H$1039)</f>
        <v xml:space="preserve"> </v>
      </c>
      <c r="G1043" s="82">
        <f>$F$1039</f>
        <v>1</v>
      </c>
      <c r="H1043" s="80" t="str">
        <f>$H$1039</f>
        <v>W</v>
      </c>
      <c r="I1043" s="80" t="str">
        <f>$I$1039</f>
        <v>N</v>
      </c>
      <c r="J1043" s="80"/>
    </row>
    <row r="1044" spans="1:10" ht="13.5" hidden="1" thickTop="1" thickBot="1" x14ac:dyDescent="0.25">
      <c r="A1044" s="49">
        <f t="shared" si="219"/>
        <v>1041</v>
      </c>
      <c r="B1044" s="54" t="s">
        <v>1244</v>
      </c>
      <c r="C1044" s="59">
        <v>2</v>
      </c>
      <c r="D1044" s="51"/>
      <c r="E1044" s="44" t="s">
        <v>2059</v>
      </c>
      <c r="F1044" s="102">
        <f>SUMIF(OpnameTabel[PPO1], B1044,OpnameTabel[OpInventarislijst])+SUMIF(OpnameTabel[PPO2], B1044,OpnameTabel[OpInventarislijst])+SUMIF(OpnameTabel[PPO3], B1044,OpnameTabel[OpInventarislijst])+SUMIF(OpnameTabel[PPO4], B1044,OpnameTabel[OpInventarislijst])</f>
        <v>0</v>
      </c>
      <c r="G1044" s="81">
        <f t="shared" ref="G1044:G1055" si="224">$F$1044</f>
        <v>0</v>
      </c>
      <c r="H1044" s="80" t="s">
        <v>1409</v>
      </c>
      <c r="I1044" s="80" t="s">
        <v>1372</v>
      </c>
      <c r="J1044" s="80"/>
    </row>
    <row r="1045" spans="1:10" ht="12.75" hidden="1" thickBot="1" x14ac:dyDescent="0.25">
      <c r="A1045" s="49">
        <f t="shared" si="219"/>
        <v>1042</v>
      </c>
      <c r="C1045" s="60"/>
      <c r="D1045" s="51" t="s">
        <v>1374</v>
      </c>
      <c r="E1045" s="54" t="s">
        <v>2060</v>
      </c>
      <c r="F1045" s="80" t="str">
        <f t="shared" ref="F1045:F1055" si="225">IF($B1045=""," ",$H$1044)</f>
        <v xml:space="preserve"> </v>
      </c>
      <c r="G1045" s="82">
        <f t="shared" si="224"/>
        <v>0</v>
      </c>
      <c r="H1045" s="80" t="str">
        <f t="shared" ref="H1045:H1055" si="226">$H$1044</f>
        <v>W</v>
      </c>
      <c r="I1045" s="80" t="str">
        <f t="shared" ref="I1045:I1055" si="227">$I$1044</f>
        <v>N</v>
      </c>
      <c r="J1045" s="80"/>
    </row>
    <row r="1046" spans="1:10" ht="12.75" hidden="1" thickBot="1" x14ac:dyDescent="0.25">
      <c r="A1046" s="49">
        <f t="shared" si="219"/>
        <v>1043</v>
      </c>
      <c r="C1046" s="60"/>
      <c r="D1046" s="51" t="s">
        <v>1374</v>
      </c>
      <c r="E1046" s="54" t="s">
        <v>2061</v>
      </c>
      <c r="F1046" s="80" t="str">
        <f t="shared" si="225"/>
        <v xml:space="preserve"> </v>
      </c>
      <c r="G1046" s="82">
        <f t="shared" si="224"/>
        <v>0</v>
      </c>
      <c r="H1046" s="80" t="str">
        <f t="shared" si="226"/>
        <v>W</v>
      </c>
      <c r="I1046" s="80" t="str">
        <f t="shared" si="227"/>
        <v>N</v>
      </c>
      <c r="J1046" s="80" t="s">
        <v>1373</v>
      </c>
    </row>
    <row r="1047" spans="1:10" ht="12.75" hidden="1" thickBot="1" x14ac:dyDescent="0.25">
      <c r="A1047" s="49">
        <f t="shared" si="219"/>
        <v>1044</v>
      </c>
      <c r="C1047" s="60"/>
      <c r="D1047" s="51" t="s">
        <v>1374</v>
      </c>
      <c r="E1047" s="54" t="s">
        <v>2062</v>
      </c>
      <c r="F1047" s="80" t="str">
        <f t="shared" si="225"/>
        <v xml:space="preserve"> </v>
      </c>
      <c r="G1047" s="82">
        <f t="shared" si="224"/>
        <v>0</v>
      </c>
      <c r="H1047" s="80" t="str">
        <f t="shared" si="226"/>
        <v>W</v>
      </c>
      <c r="I1047" s="80" t="str">
        <f t="shared" si="227"/>
        <v>N</v>
      </c>
      <c r="J1047" s="80" t="s">
        <v>1373</v>
      </c>
    </row>
    <row r="1048" spans="1:10" ht="12.75" hidden="1" thickBot="1" x14ac:dyDescent="0.25">
      <c r="A1048" s="49">
        <f t="shared" si="219"/>
        <v>1045</v>
      </c>
      <c r="C1048" s="60"/>
      <c r="D1048" s="51" t="s">
        <v>1374</v>
      </c>
      <c r="E1048" s="54" t="s">
        <v>2063</v>
      </c>
      <c r="F1048" s="80" t="str">
        <f t="shared" si="225"/>
        <v xml:space="preserve"> </v>
      </c>
      <c r="G1048" s="82">
        <f t="shared" si="224"/>
        <v>0</v>
      </c>
      <c r="H1048" s="80" t="str">
        <f t="shared" si="226"/>
        <v>W</v>
      </c>
      <c r="I1048" s="80" t="str">
        <f t="shared" si="227"/>
        <v>N</v>
      </c>
      <c r="J1048" s="80" t="s">
        <v>1373</v>
      </c>
    </row>
    <row r="1049" spans="1:10" ht="12.75" hidden="1" thickBot="1" x14ac:dyDescent="0.25">
      <c r="A1049" s="49">
        <f t="shared" si="219"/>
        <v>1046</v>
      </c>
      <c r="C1049" s="60"/>
      <c r="D1049" s="51" t="s">
        <v>1374</v>
      </c>
      <c r="E1049" s="54" t="s">
        <v>2064</v>
      </c>
      <c r="F1049" s="80" t="str">
        <f t="shared" si="225"/>
        <v xml:space="preserve"> </v>
      </c>
      <c r="G1049" s="82">
        <f t="shared" si="224"/>
        <v>0</v>
      </c>
      <c r="H1049" s="80" t="str">
        <f t="shared" si="226"/>
        <v>W</v>
      </c>
      <c r="I1049" s="80" t="str">
        <f t="shared" si="227"/>
        <v>N</v>
      </c>
      <c r="J1049" s="80" t="s">
        <v>1373</v>
      </c>
    </row>
    <row r="1050" spans="1:10" ht="12.75" hidden="1" thickBot="1" x14ac:dyDescent="0.25">
      <c r="A1050" s="49">
        <f t="shared" si="219"/>
        <v>1047</v>
      </c>
      <c r="C1050" s="60"/>
      <c r="D1050" s="51" t="s">
        <v>1374</v>
      </c>
      <c r="E1050" s="54" t="s">
        <v>2065</v>
      </c>
      <c r="F1050" s="80" t="str">
        <f t="shared" si="225"/>
        <v xml:space="preserve"> </v>
      </c>
      <c r="G1050" s="82">
        <f t="shared" si="224"/>
        <v>0</v>
      </c>
      <c r="H1050" s="80" t="str">
        <f t="shared" si="226"/>
        <v>W</v>
      </c>
      <c r="I1050" s="80" t="str">
        <f t="shared" si="227"/>
        <v>N</v>
      </c>
      <c r="J1050" s="80" t="s">
        <v>1373</v>
      </c>
    </row>
    <row r="1051" spans="1:10" ht="12.75" hidden="1" thickBot="1" x14ac:dyDescent="0.25">
      <c r="A1051" s="49">
        <f t="shared" si="219"/>
        <v>1048</v>
      </c>
      <c r="C1051" s="60"/>
      <c r="D1051" s="51" t="s">
        <v>1374</v>
      </c>
      <c r="E1051" s="54" t="s">
        <v>2066</v>
      </c>
      <c r="F1051" s="80" t="str">
        <f t="shared" si="225"/>
        <v xml:space="preserve"> </v>
      </c>
      <c r="G1051" s="82">
        <f t="shared" si="224"/>
        <v>0</v>
      </c>
      <c r="H1051" s="80" t="str">
        <f t="shared" si="226"/>
        <v>W</v>
      </c>
      <c r="I1051" s="80" t="str">
        <f t="shared" si="227"/>
        <v>N</v>
      </c>
      <c r="J1051" s="80" t="s">
        <v>1373</v>
      </c>
    </row>
    <row r="1052" spans="1:10" ht="12.75" hidden="1" thickBot="1" x14ac:dyDescent="0.25">
      <c r="A1052" s="49">
        <f t="shared" si="219"/>
        <v>1049</v>
      </c>
      <c r="C1052" s="60"/>
      <c r="D1052" s="51" t="s">
        <v>1374</v>
      </c>
      <c r="E1052" s="54" t="s">
        <v>2067</v>
      </c>
      <c r="F1052" s="80" t="str">
        <f t="shared" si="225"/>
        <v xml:space="preserve"> </v>
      </c>
      <c r="G1052" s="82">
        <f t="shared" si="224"/>
        <v>0</v>
      </c>
      <c r="H1052" s="80" t="str">
        <f t="shared" si="226"/>
        <v>W</v>
      </c>
      <c r="I1052" s="80" t="str">
        <f t="shared" si="227"/>
        <v>N</v>
      </c>
      <c r="J1052" s="80" t="s">
        <v>1373</v>
      </c>
    </row>
    <row r="1053" spans="1:10" ht="12.75" hidden="1" thickBot="1" x14ac:dyDescent="0.25">
      <c r="A1053" s="49">
        <f t="shared" si="219"/>
        <v>1050</v>
      </c>
      <c r="C1053" s="60"/>
      <c r="D1053" s="51" t="s">
        <v>1374</v>
      </c>
      <c r="E1053" s="54" t="s">
        <v>2068</v>
      </c>
      <c r="F1053" s="80" t="str">
        <f t="shared" si="225"/>
        <v xml:space="preserve"> </v>
      </c>
      <c r="G1053" s="82">
        <f t="shared" si="224"/>
        <v>0</v>
      </c>
      <c r="H1053" s="80" t="str">
        <f t="shared" si="226"/>
        <v>W</v>
      </c>
      <c r="I1053" s="80" t="str">
        <f t="shared" si="227"/>
        <v>N</v>
      </c>
      <c r="J1053" s="80" t="s">
        <v>1373</v>
      </c>
    </row>
    <row r="1054" spans="1:10" ht="12.75" hidden="1" thickBot="1" x14ac:dyDescent="0.25">
      <c r="A1054" s="49">
        <f t="shared" si="219"/>
        <v>1051</v>
      </c>
      <c r="C1054" s="61"/>
      <c r="D1054" s="52"/>
      <c r="E1054" s="52"/>
      <c r="F1054" s="80" t="str">
        <f t="shared" si="225"/>
        <v xml:space="preserve"> </v>
      </c>
      <c r="G1054" s="82">
        <f t="shared" si="224"/>
        <v>0</v>
      </c>
      <c r="H1054" s="80" t="str">
        <f t="shared" si="226"/>
        <v>W</v>
      </c>
      <c r="I1054" s="80" t="str">
        <f t="shared" si="227"/>
        <v>N</v>
      </c>
      <c r="J1054" s="80"/>
    </row>
    <row r="1055" spans="1:10" ht="12.75" hidden="1" thickBot="1" x14ac:dyDescent="0.25">
      <c r="A1055" s="49">
        <f t="shared" si="219"/>
        <v>1052</v>
      </c>
      <c r="D1055" s="51"/>
      <c r="F1055" s="80" t="str">
        <f t="shared" si="225"/>
        <v xml:space="preserve"> </v>
      </c>
      <c r="G1055" s="82">
        <f t="shared" si="224"/>
        <v>0</v>
      </c>
      <c r="H1055" s="80" t="str">
        <f t="shared" si="226"/>
        <v>W</v>
      </c>
      <c r="I1055" s="80" t="str">
        <f t="shared" si="227"/>
        <v>N</v>
      </c>
      <c r="J1055" s="80"/>
    </row>
    <row r="1056" spans="1:10" ht="12.75" thickTop="1" x14ac:dyDescent="0.2">
      <c r="A1056" s="49">
        <f t="shared" ref="A1056:A1117" si="228">-3+ROW()</f>
        <v>1053</v>
      </c>
      <c r="B1056" s="54" t="s">
        <v>1245</v>
      </c>
      <c r="C1056" s="59">
        <v>1</v>
      </c>
      <c r="D1056" s="51"/>
      <c r="E1056" s="44" t="s">
        <v>2069</v>
      </c>
      <c r="F1056" s="102">
        <f>SUMIF(OpnameTabel[PPO1], B1056,OpnameTabel[OpInventarislijst])+SUMIF(OpnameTabel[PPO2], B1056,OpnameTabel[OpInventarislijst])+SUMIF(OpnameTabel[PPO3], B1056,OpnameTabel[OpInventarislijst])+SUMIF(OpnameTabel[PPO4], B1056,OpnameTabel[OpInventarislijst])</f>
        <v>36</v>
      </c>
      <c r="G1056" s="81">
        <f t="shared" ref="G1056:G1067" si="229">$F$1056</f>
        <v>36</v>
      </c>
      <c r="H1056" s="80" t="s">
        <v>1409</v>
      </c>
      <c r="I1056" s="80" t="s">
        <v>1372</v>
      </c>
      <c r="J1056" s="80"/>
    </row>
    <row r="1057" spans="1:10" ht="12" x14ac:dyDescent="0.2">
      <c r="A1057" s="49">
        <f t="shared" si="228"/>
        <v>1054</v>
      </c>
      <c r="C1057" s="60"/>
      <c r="D1057" s="51" t="s">
        <v>1374</v>
      </c>
      <c r="E1057" s="54" t="s">
        <v>2060</v>
      </c>
      <c r="F1057" s="80" t="str">
        <f t="shared" ref="F1057:F1067" si="230">IF($B1057=""," ",$H$1056)</f>
        <v xml:space="preserve"> </v>
      </c>
      <c r="G1057" s="82">
        <f t="shared" si="229"/>
        <v>36</v>
      </c>
      <c r="H1057" s="80" t="str">
        <f t="shared" ref="H1057:H1067" si="231">$H$1056</f>
        <v>W</v>
      </c>
      <c r="I1057" s="80" t="str">
        <f t="shared" ref="I1057:I1067" si="232">$I$1056</f>
        <v>N</v>
      </c>
      <c r="J1057" s="80"/>
    </row>
    <row r="1058" spans="1:10" ht="12" x14ac:dyDescent="0.2">
      <c r="A1058" s="49">
        <f t="shared" si="228"/>
        <v>1055</v>
      </c>
      <c r="C1058" s="60"/>
      <c r="D1058" s="51" t="s">
        <v>1374</v>
      </c>
      <c r="E1058" s="54" t="s">
        <v>2061</v>
      </c>
      <c r="F1058" s="80" t="str">
        <f t="shared" si="230"/>
        <v xml:space="preserve"> </v>
      </c>
      <c r="G1058" s="82">
        <f t="shared" si="229"/>
        <v>36</v>
      </c>
      <c r="H1058" s="80" t="str">
        <f t="shared" si="231"/>
        <v>W</v>
      </c>
      <c r="I1058" s="80" t="str">
        <f t="shared" si="232"/>
        <v>N</v>
      </c>
      <c r="J1058" s="80" t="s">
        <v>1373</v>
      </c>
    </row>
    <row r="1059" spans="1:10" ht="12" x14ac:dyDescent="0.2">
      <c r="A1059" s="49">
        <f t="shared" si="228"/>
        <v>1056</v>
      </c>
      <c r="C1059" s="60"/>
      <c r="D1059" s="51" t="s">
        <v>1374</v>
      </c>
      <c r="E1059" s="54" t="s">
        <v>2062</v>
      </c>
      <c r="F1059" s="80" t="str">
        <f t="shared" si="230"/>
        <v xml:space="preserve"> </v>
      </c>
      <c r="G1059" s="82">
        <f t="shared" si="229"/>
        <v>36</v>
      </c>
      <c r="H1059" s="80" t="str">
        <f t="shared" si="231"/>
        <v>W</v>
      </c>
      <c r="I1059" s="80" t="str">
        <f t="shared" si="232"/>
        <v>N</v>
      </c>
      <c r="J1059" s="80" t="s">
        <v>1373</v>
      </c>
    </row>
    <row r="1060" spans="1:10" ht="12" x14ac:dyDescent="0.2">
      <c r="A1060" s="49">
        <f t="shared" si="228"/>
        <v>1057</v>
      </c>
      <c r="C1060" s="60"/>
      <c r="D1060" s="51" t="s">
        <v>1374</v>
      </c>
      <c r="E1060" s="54" t="s">
        <v>2063</v>
      </c>
      <c r="F1060" s="80" t="str">
        <f t="shared" si="230"/>
        <v xml:space="preserve"> </v>
      </c>
      <c r="G1060" s="82">
        <f t="shared" si="229"/>
        <v>36</v>
      </c>
      <c r="H1060" s="80" t="str">
        <f t="shared" si="231"/>
        <v>W</v>
      </c>
      <c r="I1060" s="80" t="str">
        <f t="shared" si="232"/>
        <v>N</v>
      </c>
      <c r="J1060" s="80" t="s">
        <v>1373</v>
      </c>
    </row>
    <row r="1061" spans="1:10" ht="12" x14ac:dyDescent="0.2">
      <c r="A1061" s="49">
        <f t="shared" si="228"/>
        <v>1058</v>
      </c>
      <c r="C1061" s="60"/>
      <c r="D1061" s="51" t="s">
        <v>1374</v>
      </c>
      <c r="E1061" s="54" t="s">
        <v>2064</v>
      </c>
      <c r="F1061" s="80" t="str">
        <f t="shared" si="230"/>
        <v xml:space="preserve"> </v>
      </c>
      <c r="G1061" s="82">
        <f t="shared" si="229"/>
        <v>36</v>
      </c>
      <c r="H1061" s="80" t="str">
        <f t="shared" si="231"/>
        <v>W</v>
      </c>
      <c r="I1061" s="80" t="str">
        <f t="shared" si="232"/>
        <v>N</v>
      </c>
      <c r="J1061" s="80" t="s">
        <v>1373</v>
      </c>
    </row>
    <row r="1062" spans="1:10" ht="12" x14ac:dyDescent="0.2">
      <c r="A1062" s="49">
        <f t="shared" si="228"/>
        <v>1059</v>
      </c>
      <c r="C1062" s="60"/>
      <c r="D1062" s="51" t="s">
        <v>1374</v>
      </c>
      <c r="E1062" s="54" t="s">
        <v>2065</v>
      </c>
      <c r="F1062" s="80" t="str">
        <f t="shared" si="230"/>
        <v xml:space="preserve"> </v>
      </c>
      <c r="G1062" s="82">
        <f t="shared" si="229"/>
        <v>36</v>
      </c>
      <c r="H1062" s="80" t="str">
        <f t="shared" si="231"/>
        <v>W</v>
      </c>
      <c r="I1062" s="80" t="str">
        <f t="shared" si="232"/>
        <v>N</v>
      </c>
      <c r="J1062" s="80" t="s">
        <v>1373</v>
      </c>
    </row>
    <row r="1063" spans="1:10" ht="12" x14ac:dyDescent="0.2">
      <c r="A1063" s="49">
        <f t="shared" si="228"/>
        <v>1060</v>
      </c>
      <c r="C1063" s="60"/>
      <c r="D1063" s="51" t="s">
        <v>1374</v>
      </c>
      <c r="E1063" s="54" t="s">
        <v>2066</v>
      </c>
      <c r="F1063" s="80" t="str">
        <f t="shared" si="230"/>
        <v xml:space="preserve"> </v>
      </c>
      <c r="G1063" s="82">
        <f t="shared" si="229"/>
        <v>36</v>
      </c>
      <c r="H1063" s="80" t="str">
        <f t="shared" si="231"/>
        <v>W</v>
      </c>
      <c r="I1063" s="80" t="str">
        <f t="shared" si="232"/>
        <v>N</v>
      </c>
      <c r="J1063" s="80" t="s">
        <v>1373</v>
      </c>
    </row>
    <row r="1064" spans="1:10" ht="12" x14ac:dyDescent="0.2">
      <c r="A1064" s="49">
        <f t="shared" si="228"/>
        <v>1061</v>
      </c>
      <c r="C1064" s="60"/>
      <c r="D1064" s="51" t="s">
        <v>1374</v>
      </c>
      <c r="E1064" s="54" t="s">
        <v>2067</v>
      </c>
      <c r="F1064" s="80" t="str">
        <f t="shared" si="230"/>
        <v xml:space="preserve"> </v>
      </c>
      <c r="G1064" s="82">
        <f t="shared" si="229"/>
        <v>36</v>
      </c>
      <c r="H1064" s="80" t="str">
        <f t="shared" si="231"/>
        <v>W</v>
      </c>
      <c r="I1064" s="80" t="str">
        <f t="shared" si="232"/>
        <v>N</v>
      </c>
      <c r="J1064" s="80" t="s">
        <v>1373</v>
      </c>
    </row>
    <row r="1065" spans="1:10" ht="12" x14ac:dyDescent="0.2">
      <c r="A1065" s="49">
        <f t="shared" si="228"/>
        <v>1062</v>
      </c>
      <c r="C1065" s="60"/>
      <c r="D1065" s="51" t="s">
        <v>1374</v>
      </c>
      <c r="E1065" s="54" t="s">
        <v>2068</v>
      </c>
      <c r="F1065" s="80" t="str">
        <f t="shared" si="230"/>
        <v xml:space="preserve"> </v>
      </c>
      <c r="G1065" s="82">
        <f t="shared" si="229"/>
        <v>36</v>
      </c>
      <c r="H1065" s="80" t="str">
        <f t="shared" si="231"/>
        <v>W</v>
      </c>
      <c r="I1065" s="80" t="str">
        <f t="shared" si="232"/>
        <v>N</v>
      </c>
      <c r="J1065" s="80" t="s">
        <v>1373</v>
      </c>
    </row>
    <row r="1066" spans="1:10" ht="12" x14ac:dyDescent="0.2">
      <c r="A1066" s="49">
        <f t="shared" si="228"/>
        <v>1063</v>
      </c>
      <c r="C1066" s="61"/>
      <c r="D1066" s="52"/>
      <c r="E1066" s="52"/>
      <c r="F1066" s="80" t="str">
        <f t="shared" si="230"/>
        <v xml:space="preserve"> </v>
      </c>
      <c r="G1066" s="82">
        <f t="shared" si="229"/>
        <v>36</v>
      </c>
      <c r="H1066" s="80" t="str">
        <f t="shared" si="231"/>
        <v>W</v>
      </c>
      <c r="I1066" s="80" t="str">
        <f t="shared" si="232"/>
        <v>N</v>
      </c>
      <c r="J1066" s="80"/>
    </row>
    <row r="1067" spans="1:10" ht="12.75" thickBot="1" x14ac:dyDescent="0.25">
      <c r="A1067" s="49">
        <f t="shared" si="228"/>
        <v>1064</v>
      </c>
      <c r="D1067" s="51"/>
      <c r="F1067" s="80" t="str">
        <f t="shared" si="230"/>
        <v xml:space="preserve"> </v>
      </c>
      <c r="G1067" s="82">
        <f t="shared" si="229"/>
        <v>36</v>
      </c>
      <c r="H1067" s="80" t="str">
        <f t="shared" si="231"/>
        <v>W</v>
      </c>
      <c r="I1067" s="80" t="str">
        <f t="shared" si="232"/>
        <v>N</v>
      </c>
      <c r="J1067" s="80"/>
    </row>
    <row r="1068" spans="1:10" ht="24" hidden="1" thickTop="1" thickBot="1" x14ac:dyDescent="0.25">
      <c r="A1068" s="49">
        <f t="shared" si="228"/>
        <v>1065</v>
      </c>
      <c r="B1068" s="54" t="s">
        <v>1246</v>
      </c>
      <c r="C1068" s="59">
        <v>1</v>
      </c>
      <c r="E1068" s="44" t="s">
        <v>2070</v>
      </c>
      <c r="F1068" s="80">
        <f>SUMIF(OpnameTabel[PPO1], B1068,OpnameTabel[OpInventarislijst])+SUMIF(OpnameTabel[PPO2], B1068,OpnameTabel[OpInventarislijst])+SUMIF(OpnameTabel[PPO3], B1068,OpnameTabel[OpInventarislijst])+SUMIF(OpnameTabel[PPO4], B1068,OpnameTabel[OpInventarislijst])</f>
        <v>0</v>
      </c>
      <c r="G1068" s="81">
        <f t="shared" ref="G1068:G1074" si="233">$F$1068</f>
        <v>0</v>
      </c>
      <c r="H1068" s="80" t="s">
        <v>1409</v>
      </c>
      <c r="I1068" s="80" t="s">
        <v>1372</v>
      </c>
      <c r="J1068" s="80"/>
    </row>
    <row r="1069" spans="1:10" ht="12.75" hidden="1" thickBot="1" x14ac:dyDescent="0.25">
      <c r="A1069" s="49">
        <f t="shared" si="228"/>
        <v>1066</v>
      </c>
      <c r="C1069" s="60"/>
      <c r="D1069" s="51" t="s">
        <v>1374</v>
      </c>
      <c r="E1069" s="54" t="s">
        <v>2071</v>
      </c>
      <c r="F1069" s="80" t="str">
        <f>IF($B1069=""," ",$H$1068)</f>
        <v xml:space="preserve"> </v>
      </c>
      <c r="G1069" s="82">
        <f t="shared" si="233"/>
        <v>0</v>
      </c>
      <c r="H1069" s="80" t="str">
        <f>$H$1068</f>
        <v>W</v>
      </c>
      <c r="I1069" s="80" t="str">
        <f>$I$1068</f>
        <v>N</v>
      </c>
      <c r="J1069" s="80"/>
    </row>
    <row r="1070" spans="1:10" ht="12.75" hidden="1" thickBot="1" x14ac:dyDescent="0.25">
      <c r="A1070" s="49">
        <f t="shared" si="228"/>
        <v>1067</v>
      </c>
      <c r="C1070" s="60"/>
      <c r="D1070" s="51" t="s">
        <v>1374</v>
      </c>
      <c r="E1070" s="54" t="s">
        <v>2068</v>
      </c>
      <c r="F1070" s="80" t="str">
        <f>IF($B1070=""," ",$H$1068)</f>
        <v xml:space="preserve"> </v>
      </c>
      <c r="G1070" s="82">
        <f t="shared" si="233"/>
        <v>0</v>
      </c>
      <c r="H1070" s="80" t="str">
        <f>$H$1068</f>
        <v>W</v>
      </c>
      <c r="I1070" s="80" t="str">
        <f>$I$1068</f>
        <v>N</v>
      </c>
      <c r="J1070" s="80" t="s">
        <v>1373</v>
      </c>
    </row>
    <row r="1071" spans="1:10" ht="12.75" hidden="1" thickBot="1" x14ac:dyDescent="0.25">
      <c r="A1071" s="49">
        <f t="shared" si="228"/>
        <v>1068</v>
      </c>
      <c r="C1071" s="60"/>
      <c r="D1071" s="51" t="s">
        <v>1374</v>
      </c>
      <c r="E1071" s="54" t="s">
        <v>2072</v>
      </c>
      <c r="F1071" s="80" t="str">
        <f>IF($B1071=""," ",$H$1068)</f>
        <v xml:space="preserve"> </v>
      </c>
      <c r="G1071" s="82">
        <f t="shared" si="233"/>
        <v>0</v>
      </c>
      <c r="H1071" s="80" t="str">
        <f>$H$1068</f>
        <v>W</v>
      </c>
      <c r="I1071" s="80" t="str">
        <f>$I$1068</f>
        <v>N</v>
      </c>
      <c r="J1071" s="80" t="s">
        <v>1373</v>
      </c>
    </row>
    <row r="1072" spans="1:10" ht="12.75" hidden="1" thickBot="1" x14ac:dyDescent="0.25">
      <c r="A1072" s="49">
        <f t="shared" si="228"/>
        <v>1069</v>
      </c>
      <c r="C1072" s="60"/>
      <c r="D1072" s="51" t="s">
        <v>1374</v>
      </c>
      <c r="E1072" s="54" t="s">
        <v>2073</v>
      </c>
      <c r="F1072" s="80" t="str">
        <f>IF($B1072=""," ",$H$1068)</f>
        <v xml:space="preserve"> </v>
      </c>
      <c r="G1072" s="82">
        <f t="shared" si="233"/>
        <v>0</v>
      </c>
      <c r="H1072" s="80" t="str">
        <f>$H$1068</f>
        <v>W</v>
      </c>
      <c r="I1072" s="80" t="str">
        <f>$I$1068</f>
        <v>N</v>
      </c>
      <c r="J1072" s="80" t="s">
        <v>1373</v>
      </c>
    </row>
    <row r="1073" spans="1:10" ht="12.75" hidden="1" thickBot="1" x14ac:dyDescent="0.25">
      <c r="A1073" s="49">
        <f t="shared" si="228"/>
        <v>1070</v>
      </c>
      <c r="C1073" s="61"/>
      <c r="D1073" s="51" t="s">
        <v>1374</v>
      </c>
      <c r="E1073" s="54" t="s">
        <v>1956</v>
      </c>
      <c r="F1073" s="80" t="str">
        <f>IF($B1073=""," ",$H$1068)</f>
        <v xml:space="preserve"> </v>
      </c>
      <c r="G1073" s="86">
        <f t="shared" si="233"/>
        <v>0</v>
      </c>
      <c r="H1073" s="80" t="str">
        <f>$H$1068</f>
        <v>W</v>
      </c>
      <c r="I1073" s="80" t="str">
        <f>$I$1068</f>
        <v>N</v>
      </c>
      <c r="J1073" s="80"/>
    </row>
    <row r="1074" spans="1:10" ht="12.75" hidden="1" thickBot="1" x14ac:dyDescent="0.25">
      <c r="A1074" s="49">
        <f t="shared" si="228"/>
        <v>1071</v>
      </c>
      <c r="D1074" s="51"/>
      <c r="F1074" s="80"/>
      <c r="G1074" s="86">
        <f t="shared" si="233"/>
        <v>0</v>
      </c>
      <c r="H1074" s="80"/>
      <c r="I1074" s="80"/>
      <c r="J1074" s="80"/>
    </row>
    <row r="1075" spans="1:10" ht="23.25" hidden="1" thickBot="1" x14ac:dyDescent="0.25">
      <c r="A1075" s="49">
        <f t="shared" si="228"/>
        <v>1072</v>
      </c>
      <c r="B1075" s="54" t="s">
        <v>1247</v>
      </c>
      <c r="C1075" s="59">
        <v>0.25</v>
      </c>
      <c r="D1075" s="51"/>
      <c r="E1075" s="56" t="s">
        <v>2070</v>
      </c>
      <c r="F1075" s="80">
        <f>SUMIF(OpnameTabel[PPO1], B1075,OpnameTabel[OpInventarislijst])+SUMIF(OpnameTabel[PPO2], B1075,OpnameTabel[OpInventarislijst])+SUMIF(OpnameTabel[PPO3], B1075,OpnameTabel[OpInventarislijst])+SUMIF(OpnameTabel[PPO4], B1075,OpnameTabel[OpInventarislijst])</f>
        <v>0</v>
      </c>
      <c r="G1075" s="85">
        <f>$F$1075</f>
        <v>0</v>
      </c>
      <c r="H1075" s="80" t="s">
        <v>1409</v>
      </c>
      <c r="I1075" s="80" t="s">
        <v>1373</v>
      </c>
      <c r="J1075" s="80" t="s">
        <v>1373</v>
      </c>
    </row>
    <row r="1076" spans="1:10" ht="57" hidden="1" thickBot="1" x14ac:dyDescent="0.25">
      <c r="A1076" s="49">
        <f t="shared" si="228"/>
        <v>1073</v>
      </c>
      <c r="C1076" s="64"/>
      <c r="D1076" s="51"/>
      <c r="E1076" s="48" t="s">
        <v>1703</v>
      </c>
      <c r="F1076" s="80" t="str">
        <f>IF($B1076=""," ",$H$1075)</f>
        <v xml:space="preserve"> </v>
      </c>
      <c r="G1076" s="82">
        <f>$F$1075</f>
        <v>0</v>
      </c>
      <c r="H1076" s="80" t="str">
        <f>$H$1075</f>
        <v>W</v>
      </c>
      <c r="I1076" s="80" t="str">
        <f>$I$1075</f>
        <v>J</v>
      </c>
      <c r="J1076" s="80" t="s">
        <v>1373</v>
      </c>
    </row>
    <row r="1077" spans="1:10" ht="12.75" hidden="1" thickBot="1" x14ac:dyDescent="0.25">
      <c r="A1077" s="49">
        <f t="shared" si="228"/>
        <v>1074</v>
      </c>
      <c r="C1077" s="65"/>
      <c r="D1077" s="51"/>
      <c r="E1077" s="48"/>
      <c r="F1077" s="80" t="str">
        <f>IF($B1077=""," ",$H$1075)</f>
        <v xml:space="preserve"> </v>
      </c>
      <c r="G1077" s="82">
        <f>$F$1075</f>
        <v>0</v>
      </c>
      <c r="H1077" s="80" t="str">
        <f>$H$1075</f>
        <v>W</v>
      </c>
      <c r="I1077" s="80" t="str">
        <f>$I$1075</f>
        <v>J</v>
      </c>
      <c r="J1077" s="80" t="s">
        <v>1373</v>
      </c>
    </row>
    <row r="1078" spans="1:10" ht="12.75" hidden="1" thickBot="1" x14ac:dyDescent="0.25">
      <c r="A1078" s="49">
        <f t="shared" si="228"/>
        <v>1075</v>
      </c>
      <c r="D1078" s="51"/>
      <c r="E1078" s="48"/>
      <c r="F1078" s="80" t="str">
        <f>IF($B1078=""," ",$H$1075)</f>
        <v xml:space="preserve"> </v>
      </c>
      <c r="G1078" s="82">
        <f>$F$1075</f>
        <v>0</v>
      </c>
      <c r="H1078" s="80" t="str">
        <f>$H$1075</f>
        <v>W</v>
      </c>
      <c r="I1078" s="80" t="str">
        <f>$I$1075</f>
        <v>J</v>
      </c>
      <c r="J1078" s="80"/>
    </row>
    <row r="1079" spans="1:10" ht="13.5" hidden="1" thickTop="1" thickBot="1" x14ac:dyDescent="0.25">
      <c r="A1079" s="49">
        <f t="shared" si="228"/>
        <v>1076</v>
      </c>
      <c r="B1079" s="48" t="s">
        <v>1248</v>
      </c>
      <c r="C1079" s="63">
        <v>1</v>
      </c>
      <c r="E1079" s="44" t="s">
        <v>2074</v>
      </c>
      <c r="F1079" s="80">
        <f>SUMIF(OpnameTabel[PPO1], B1079,OpnameTabel[OpInventarislijst])+SUMIF(OpnameTabel[PPO2], B1079,OpnameTabel[OpInventarislijst])+SUMIF(OpnameTabel[PPO3], B1079,OpnameTabel[OpInventarislijst])+SUMIF(OpnameTabel[PPO4], B1079,OpnameTabel[OpInventarislijst])</f>
        <v>0</v>
      </c>
      <c r="G1079" s="81">
        <f t="shared" ref="G1079:G1085" si="234">$F$1079</f>
        <v>0</v>
      </c>
      <c r="H1079" s="80" t="s">
        <v>1409</v>
      </c>
      <c r="I1079" s="80" t="s">
        <v>1373</v>
      </c>
      <c r="J1079" s="80" t="s">
        <v>1373</v>
      </c>
    </row>
    <row r="1080" spans="1:10" ht="12.75" hidden="1" thickBot="1" x14ac:dyDescent="0.25">
      <c r="A1080" s="49">
        <f t="shared" si="228"/>
        <v>1077</v>
      </c>
      <c r="B1080" s="48"/>
      <c r="C1080" s="64"/>
      <c r="D1080" s="51" t="s">
        <v>1374</v>
      </c>
      <c r="E1080" s="48" t="s">
        <v>2075</v>
      </c>
      <c r="F1080" s="80" t="str">
        <f t="shared" ref="F1080:F1085" si="235">IF($B1080=""," ",$H$1079)</f>
        <v xml:space="preserve"> </v>
      </c>
      <c r="G1080" s="82">
        <f t="shared" si="234"/>
        <v>0</v>
      </c>
      <c r="H1080" s="80" t="str">
        <f t="shared" ref="H1080:H1085" si="236">$H$1079</f>
        <v>W</v>
      </c>
      <c r="I1080" s="80" t="str">
        <f t="shared" ref="I1080:I1085" si="237">$I$1079</f>
        <v>J</v>
      </c>
      <c r="J1080" s="80" t="s">
        <v>1373</v>
      </c>
    </row>
    <row r="1081" spans="1:10" ht="12.75" hidden="1" thickBot="1" x14ac:dyDescent="0.25">
      <c r="A1081" s="49">
        <f t="shared" si="228"/>
        <v>1078</v>
      </c>
      <c r="B1081" s="48"/>
      <c r="C1081" s="64"/>
      <c r="D1081" s="51" t="s">
        <v>1374</v>
      </c>
      <c r="E1081" s="48" t="s">
        <v>2076</v>
      </c>
      <c r="F1081" s="80" t="str">
        <f t="shared" si="235"/>
        <v xml:space="preserve"> </v>
      </c>
      <c r="G1081" s="82">
        <f t="shared" si="234"/>
        <v>0</v>
      </c>
      <c r="H1081" s="80" t="str">
        <f t="shared" si="236"/>
        <v>W</v>
      </c>
      <c r="I1081" s="80" t="str">
        <f t="shared" si="237"/>
        <v>J</v>
      </c>
      <c r="J1081" s="80" t="s">
        <v>1373</v>
      </c>
    </row>
    <row r="1082" spans="1:10" ht="12.75" hidden="1" thickBot="1" x14ac:dyDescent="0.25">
      <c r="A1082" s="49">
        <f t="shared" si="228"/>
        <v>1079</v>
      </c>
      <c r="B1082" s="48"/>
      <c r="C1082" s="64"/>
      <c r="D1082" s="51" t="s">
        <v>1374</v>
      </c>
      <c r="E1082" s="48" t="s">
        <v>2077</v>
      </c>
      <c r="F1082" s="80" t="str">
        <f t="shared" si="235"/>
        <v xml:space="preserve"> </v>
      </c>
      <c r="G1082" s="82">
        <f t="shared" si="234"/>
        <v>0</v>
      </c>
      <c r="H1082" s="80" t="str">
        <f t="shared" si="236"/>
        <v>W</v>
      </c>
      <c r="I1082" s="80" t="str">
        <f t="shared" si="237"/>
        <v>J</v>
      </c>
      <c r="J1082" s="80" t="s">
        <v>1373</v>
      </c>
    </row>
    <row r="1083" spans="1:10" ht="12.75" hidden="1" thickBot="1" x14ac:dyDescent="0.25">
      <c r="A1083" s="49">
        <f t="shared" si="228"/>
        <v>1080</v>
      </c>
      <c r="B1083" s="48"/>
      <c r="C1083" s="64"/>
      <c r="D1083" s="51" t="s">
        <v>1374</v>
      </c>
      <c r="E1083" s="48" t="s">
        <v>2078</v>
      </c>
      <c r="F1083" s="80" t="str">
        <f t="shared" si="235"/>
        <v xml:space="preserve"> </v>
      </c>
      <c r="G1083" s="82">
        <f t="shared" si="234"/>
        <v>0</v>
      </c>
      <c r="H1083" s="80" t="str">
        <f t="shared" si="236"/>
        <v>W</v>
      </c>
      <c r="I1083" s="80" t="str">
        <f t="shared" si="237"/>
        <v>J</v>
      </c>
      <c r="J1083" s="80" t="s">
        <v>1373</v>
      </c>
    </row>
    <row r="1084" spans="1:10" ht="12.75" hidden="1" thickBot="1" x14ac:dyDescent="0.25">
      <c r="A1084" s="49">
        <f t="shared" si="228"/>
        <v>1081</v>
      </c>
      <c r="B1084" s="48"/>
      <c r="C1084" s="65"/>
      <c r="D1084" s="51" t="s">
        <v>1374</v>
      </c>
      <c r="E1084" s="48" t="s">
        <v>2079</v>
      </c>
      <c r="F1084" s="80" t="str">
        <f t="shared" si="235"/>
        <v xml:space="preserve"> </v>
      </c>
      <c r="G1084" s="82">
        <f t="shared" si="234"/>
        <v>0</v>
      </c>
      <c r="H1084" s="80" t="str">
        <f t="shared" si="236"/>
        <v>W</v>
      </c>
      <c r="I1084" s="80" t="str">
        <f t="shared" si="237"/>
        <v>J</v>
      </c>
      <c r="J1084" s="80"/>
    </row>
    <row r="1085" spans="1:10" ht="12.75" hidden="1" thickBot="1" x14ac:dyDescent="0.25">
      <c r="A1085" s="49">
        <f t="shared" si="228"/>
        <v>1082</v>
      </c>
      <c r="B1085" s="48"/>
      <c r="C1085" s="51"/>
      <c r="D1085" s="51"/>
      <c r="E1085" s="48"/>
      <c r="F1085" s="80" t="str">
        <f t="shared" si="235"/>
        <v xml:space="preserve"> </v>
      </c>
      <c r="G1085" s="82">
        <f t="shared" si="234"/>
        <v>0</v>
      </c>
      <c r="H1085" s="80" t="str">
        <f t="shared" si="236"/>
        <v>W</v>
      </c>
      <c r="I1085" s="80" t="str">
        <f t="shared" si="237"/>
        <v>J</v>
      </c>
      <c r="J1085" s="80"/>
    </row>
    <row r="1086" spans="1:10" ht="13.5" hidden="1" thickTop="1" thickBot="1" x14ac:dyDescent="0.25">
      <c r="A1086" s="49">
        <f t="shared" si="228"/>
        <v>1083</v>
      </c>
      <c r="B1086" s="48" t="s">
        <v>1249</v>
      </c>
      <c r="C1086" s="63">
        <v>1</v>
      </c>
      <c r="E1086" s="44" t="s">
        <v>2080</v>
      </c>
      <c r="F1086" s="80">
        <f>SUMIF(OpnameTabel[PPO1], B1086,OpnameTabel[OpInventarislijst])+SUMIF(OpnameTabel[PPO2], B1086,OpnameTabel[OpInventarislijst])+SUMIF(OpnameTabel[PPO3], B1086,OpnameTabel[OpInventarislijst])+SUMIF(OpnameTabel[PPO4], B1086,OpnameTabel[OpInventarislijst])</f>
        <v>0</v>
      </c>
      <c r="G1086" s="81">
        <f>$F$1086</f>
        <v>0</v>
      </c>
      <c r="H1086" s="80" t="s">
        <v>1409</v>
      </c>
      <c r="I1086" s="80" t="s">
        <v>1373</v>
      </c>
      <c r="J1086" s="80" t="s">
        <v>1373</v>
      </c>
    </row>
    <row r="1087" spans="1:10" ht="12.75" hidden="1" thickBot="1" x14ac:dyDescent="0.25">
      <c r="A1087" s="49">
        <f t="shared" si="228"/>
        <v>1084</v>
      </c>
      <c r="B1087" s="48"/>
      <c r="C1087" s="64"/>
      <c r="D1087" s="51" t="s">
        <v>1374</v>
      </c>
      <c r="E1087" s="48" t="s">
        <v>2081</v>
      </c>
      <c r="F1087" s="80" t="str">
        <f>IF($B1087=""," ",$H$1086)</f>
        <v xml:space="preserve"> </v>
      </c>
      <c r="G1087" s="82">
        <f>$F$1086</f>
        <v>0</v>
      </c>
      <c r="H1087" s="80" t="str">
        <f>$H$1086</f>
        <v>W</v>
      </c>
      <c r="I1087" s="80" t="str">
        <f>$I$1086</f>
        <v>J</v>
      </c>
      <c r="J1087" s="80" t="s">
        <v>1373</v>
      </c>
    </row>
    <row r="1088" spans="1:10" ht="12.75" hidden="1" thickBot="1" x14ac:dyDescent="0.25">
      <c r="A1088" s="49">
        <f t="shared" si="228"/>
        <v>1085</v>
      </c>
      <c r="B1088" s="48"/>
      <c r="C1088" s="64"/>
      <c r="D1088" s="51" t="s">
        <v>1374</v>
      </c>
      <c r="E1088" s="48" t="s">
        <v>2077</v>
      </c>
      <c r="F1088" s="80" t="str">
        <f>IF($B1088=""," ",$H$1086)</f>
        <v xml:space="preserve"> </v>
      </c>
      <c r="G1088" s="82">
        <f>$F$1086</f>
        <v>0</v>
      </c>
      <c r="H1088" s="80" t="str">
        <f>$H$1086</f>
        <v>W</v>
      </c>
      <c r="I1088" s="80" t="str">
        <f>$I$1086</f>
        <v>J</v>
      </c>
      <c r="J1088" s="80"/>
    </row>
    <row r="1089" spans="1:10" ht="12.75" hidden="1" thickBot="1" x14ac:dyDescent="0.25">
      <c r="A1089" s="49">
        <f t="shared" si="228"/>
        <v>1086</v>
      </c>
      <c r="B1089" s="48"/>
      <c r="C1089" s="65"/>
      <c r="D1089" s="51" t="s">
        <v>1374</v>
      </c>
      <c r="E1089" s="48" t="s">
        <v>2082</v>
      </c>
      <c r="F1089" s="80" t="str">
        <f>IF($B1089=""," ",$H$1086)</f>
        <v xml:space="preserve"> </v>
      </c>
      <c r="G1089" s="82">
        <f>$F$1086</f>
        <v>0</v>
      </c>
      <c r="H1089" s="80" t="str">
        <f>$H$1086</f>
        <v>W</v>
      </c>
      <c r="I1089" s="80" t="str">
        <f>$I$1086</f>
        <v>J</v>
      </c>
      <c r="J1089" s="80"/>
    </row>
    <row r="1090" spans="1:10" ht="12.75" hidden="1" thickBot="1" x14ac:dyDescent="0.25">
      <c r="A1090" s="49">
        <f t="shared" si="228"/>
        <v>1087</v>
      </c>
      <c r="B1090" s="48"/>
      <c r="C1090" s="51"/>
      <c r="D1090" s="51"/>
      <c r="E1090" s="48"/>
      <c r="F1090" s="80" t="str">
        <f>IF($B1090=""," ",$H$1086)</f>
        <v xml:space="preserve"> </v>
      </c>
      <c r="G1090" s="82">
        <f>$F$1086</f>
        <v>0</v>
      </c>
      <c r="H1090" s="80" t="str">
        <f>$H$1086</f>
        <v>W</v>
      </c>
      <c r="I1090" s="80" t="str">
        <f>$I$1086</f>
        <v>J</v>
      </c>
      <c r="J1090" s="80"/>
    </row>
    <row r="1091" spans="1:10" ht="13.5" hidden="1" thickTop="1" thickBot="1" x14ac:dyDescent="0.25">
      <c r="A1091" s="49">
        <f t="shared" si="228"/>
        <v>1088</v>
      </c>
      <c r="B1091" s="48" t="s">
        <v>1250</v>
      </c>
      <c r="C1091" s="63">
        <v>1</v>
      </c>
      <c r="D1091" s="52"/>
      <c r="E1091" s="53" t="s">
        <v>2083</v>
      </c>
      <c r="F1091" s="80">
        <f>SUMIF(OpnameTabel[PPO1], B1091,OpnameTabel[OpInventarislijst])+SUMIF(OpnameTabel[PPO2], B1091,OpnameTabel[OpInventarislijst])+SUMIF(OpnameTabel[PPO3], B1091,OpnameTabel[OpInventarislijst])+SUMIF(OpnameTabel[PPO4], B1091,OpnameTabel[OpInventarislijst])</f>
        <v>0</v>
      </c>
      <c r="G1091" s="81">
        <f>$F$1091</f>
        <v>0</v>
      </c>
      <c r="H1091" s="80" t="s">
        <v>1409</v>
      </c>
      <c r="I1091" s="80" t="s">
        <v>1372</v>
      </c>
      <c r="J1091" s="80" t="s">
        <v>1373</v>
      </c>
    </row>
    <row r="1092" spans="1:10" ht="12.75" hidden="1" thickBot="1" x14ac:dyDescent="0.25">
      <c r="A1092" s="49">
        <f t="shared" si="228"/>
        <v>1089</v>
      </c>
      <c r="B1092" s="48"/>
      <c r="C1092" s="64"/>
      <c r="D1092" s="51" t="s">
        <v>1374</v>
      </c>
      <c r="E1092" s="48" t="s">
        <v>2084</v>
      </c>
      <c r="F1092" s="80" t="str">
        <f>IF($B1092=""," ",$H$1091)</f>
        <v xml:space="preserve"> </v>
      </c>
      <c r="G1092" s="82">
        <f>$F$1091</f>
        <v>0</v>
      </c>
      <c r="H1092" s="80" t="str">
        <f>$H$1091</f>
        <v>W</v>
      </c>
      <c r="I1092" s="80" t="str">
        <f>$I$1091</f>
        <v>N</v>
      </c>
      <c r="J1092" s="80"/>
    </row>
    <row r="1093" spans="1:10" ht="12.75" hidden="1" thickBot="1" x14ac:dyDescent="0.25">
      <c r="A1093" s="49">
        <f t="shared" si="228"/>
        <v>1090</v>
      </c>
      <c r="B1093" s="48"/>
      <c r="C1093" s="65"/>
      <c r="D1093" s="51" t="s">
        <v>1374</v>
      </c>
      <c r="E1093" s="48" t="s">
        <v>2085</v>
      </c>
      <c r="F1093" s="80" t="str">
        <f>IF($B1093=""," ",$H$1091)</f>
        <v xml:space="preserve"> </v>
      </c>
      <c r="G1093" s="82">
        <f>$F$1091</f>
        <v>0</v>
      </c>
      <c r="H1093" s="80" t="str">
        <f>$H$1091</f>
        <v>W</v>
      </c>
      <c r="I1093" s="80" t="str">
        <f>$I$1091</f>
        <v>N</v>
      </c>
      <c r="J1093" s="80"/>
    </row>
    <row r="1094" spans="1:10" ht="12.75" hidden="1" thickBot="1" x14ac:dyDescent="0.25">
      <c r="A1094" s="49">
        <f t="shared" si="228"/>
        <v>1091</v>
      </c>
      <c r="B1094" s="48"/>
      <c r="C1094" s="51"/>
      <c r="D1094" s="51"/>
      <c r="E1094" s="48"/>
      <c r="F1094" s="80" t="str">
        <f>IF($B1094=""," ",$H$1091)</f>
        <v xml:space="preserve"> </v>
      </c>
      <c r="G1094" s="82">
        <f>$F$1091</f>
        <v>0</v>
      </c>
      <c r="H1094" s="80" t="str">
        <f>$H$1091</f>
        <v>W</v>
      </c>
      <c r="I1094" s="80" t="str">
        <f>$I$1091</f>
        <v>N</v>
      </c>
      <c r="J1094" s="80"/>
    </row>
    <row r="1095" spans="1:10" ht="13.5" hidden="1" thickTop="1" thickBot="1" x14ac:dyDescent="0.25">
      <c r="A1095" s="49">
        <f t="shared" si="228"/>
        <v>1092</v>
      </c>
      <c r="B1095" s="48" t="s">
        <v>1251</v>
      </c>
      <c r="C1095" s="63">
        <v>1</v>
      </c>
      <c r="D1095" s="52"/>
      <c r="E1095" s="53" t="s">
        <v>2086</v>
      </c>
      <c r="F1095" s="80">
        <f>SUMIF(OpnameTabel[PPO1], B1095,OpnameTabel[OpInventarislijst])+SUMIF(OpnameTabel[PPO2], B1095,OpnameTabel[OpInventarislijst])+SUMIF(OpnameTabel[PPO3], B1095,OpnameTabel[OpInventarislijst])+SUMIF(OpnameTabel[PPO4], B1095,OpnameTabel[OpInventarislijst])</f>
        <v>0</v>
      </c>
      <c r="G1095" s="81">
        <f>$F$1095</f>
        <v>0</v>
      </c>
      <c r="H1095" s="80" t="s">
        <v>1409</v>
      </c>
      <c r="I1095" s="80" t="s">
        <v>1372</v>
      </c>
      <c r="J1095" s="80" t="s">
        <v>1373</v>
      </c>
    </row>
    <row r="1096" spans="1:10" ht="12.75" hidden="1" thickBot="1" x14ac:dyDescent="0.25">
      <c r="A1096" s="49">
        <f t="shared" si="228"/>
        <v>1093</v>
      </c>
      <c r="B1096" s="48"/>
      <c r="C1096" s="64"/>
      <c r="D1096" s="51" t="s">
        <v>1374</v>
      </c>
      <c r="E1096" s="48" t="s">
        <v>2087</v>
      </c>
      <c r="F1096" s="80" t="str">
        <f>IF($B1096=""," ",$H$1095)</f>
        <v xml:space="preserve"> </v>
      </c>
      <c r="G1096" s="82">
        <f>$F$1095</f>
        <v>0</v>
      </c>
      <c r="H1096" s="80" t="str">
        <f>$H$1095</f>
        <v>W</v>
      </c>
      <c r="I1096" s="80" t="str">
        <f>$I$1095</f>
        <v>N</v>
      </c>
      <c r="J1096" s="80"/>
    </row>
    <row r="1097" spans="1:10" ht="12.75" hidden="1" thickBot="1" x14ac:dyDescent="0.25">
      <c r="A1097" s="49">
        <f t="shared" si="228"/>
        <v>1094</v>
      </c>
      <c r="B1097" s="48"/>
      <c r="C1097" s="65"/>
      <c r="D1097" s="51" t="s">
        <v>1374</v>
      </c>
      <c r="E1097" s="48" t="s">
        <v>2088</v>
      </c>
      <c r="F1097" s="80" t="str">
        <f>IF($B1097=""," ",$H$1095)</f>
        <v xml:space="preserve"> </v>
      </c>
      <c r="G1097" s="82">
        <f>$F$1095</f>
        <v>0</v>
      </c>
      <c r="H1097" s="80" t="str">
        <f>$H$1095</f>
        <v>W</v>
      </c>
      <c r="I1097" s="80" t="str">
        <f>$I$1095</f>
        <v>N</v>
      </c>
      <c r="J1097" s="80"/>
    </row>
    <row r="1098" spans="1:10" ht="12.75" hidden="1" thickBot="1" x14ac:dyDescent="0.25">
      <c r="A1098" s="49">
        <f t="shared" si="228"/>
        <v>1095</v>
      </c>
      <c r="B1098" s="48"/>
      <c r="C1098" s="51"/>
      <c r="D1098" s="51"/>
      <c r="E1098" s="48"/>
      <c r="F1098" s="80" t="str">
        <f>IF($B1098=""," ",$H$1095)</f>
        <v xml:space="preserve"> </v>
      </c>
      <c r="G1098" s="82">
        <f>$F$1095</f>
        <v>0</v>
      </c>
      <c r="H1098" s="80" t="str">
        <f>$H$1095</f>
        <v>W</v>
      </c>
      <c r="I1098" s="80" t="str">
        <f>$I$1095</f>
        <v>N</v>
      </c>
      <c r="J1098" s="80"/>
    </row>
    <row r="1099" spans="1:10" ht="13.5" hidden="1" thickTop="1" thickBot="1" x14ac:dyDescent="0.25">
      <c r="A1099" s="49">
        <f t="shared" si="228"/>
        <v>1096</v>
      </c>
      <c r="B1099" s="54" t="s">
        <v>1252</v>
      </c>
      <c r="C1099" s="59">
        <v>1</v>
      </c>
      <c r="E1099" s="44" t="s">
        <v>2089</v>
      </c>
      <c r="F1099" s="80">
        <f>SUMIF(OpnameTabel[PPO1], B1099,OpnameTabel[OpInventarislijst])+SUMIF(OpnameTabel[PPO2], B1099,OpnameTabel[OpInventarislijst])+SUMIF(OpnameTabel[PPO3], B1099,OpnameTabel[OpInventarislijst])+SUMIF(OpnameTabel[PPO4], B1099,OpnameTabel[OpInventarislijst])</f>
        <v>0</v>
      </c>
      <c r="G1099" s="81">
        <f t="shared" ref="G1099:G1114" si="238">$F$1099</f>
        <v>0</v>
      </c>
      <c r="H1099" s="80" t="s">
        <v>1409</v>
      </c>
      <c r="I1099" s="80" t="s">
        <v>1372</v>
      </c>
      <c r="J1099" s="80" t="s">
        <v>1373</v>
      </c>
    </row>
    <row r="1100" spans="1:10" ht="12.75" hidden="1" thickBot="1" x14ac:dyDescent="0.25">
      <c r="A1100" s="49">
        <f t="shared" si="228"/>
        <v>1097</v>
      </c>
      <c r="C1100" s="60"/>
      <c r="D1100" s="51" t="s">
        <v>1374</v>
      </c>
      <c r="E1100" s="54" t="s">
        <v>2060</v>
      </c>
      <c r="F1100" s="80" t="str">
        <f t="shared" ref="F1100:F1114" si="239">IF($B1100=""," ",$H$1099)</f>
        <v xml:space="preserve"> </v>
      </c>
      <c r="G1100" s="82">
        <f t="shared" si="238"/>
        <v>0</v>
      </c>
      <c r="H1100" s="80" t="str">
        <f t="shared" ref="H1100:H1114" si="240">$H$1099</f>
        <v>W</v>
      </c>
      <c r="I1100" s="80" t="str">
        <f t="shared" ref="I1100:I1114" si="241">$I$1099</f>
        <v>N</v>
      </c>
      <c r="J1100" s="80" t="s">
        <v>1373</v>
      </c>
    </row>
    <row r="1101" spans="1:10" ht="12.75" hidden="1" thickBot="1" x14ac:dyDescent="0.25">
      <c r="A1101" s="49">
        <f t="shared" si="228"/>
        <v>1098</v>
      </c>
      <c r="C1101" s="60"/>
      <c r="D1101" s="51" t="s">
        <v>1374</v>
      </c>
      <c r="E1101" s="54" t="s">
        <v>2061</v>
      </c>
      <c r="F1101" s="80" t="str">
        <f t="shared" si="239"/>
        <v xml:space="preserve"> </v>
      </c>
      <c r="G1101" s="82">
        <f t="shared" si="238"/>
        <v>0</v>
      </c>
      <c r="H1101" s="80" t="str">
        <f t="shared" si="240"/>
        <v>W</v>
      </c>
      <c r="I1101" s="80" t="str">
        <f t="shared" si="241"/>
        <v>N</v>
      </c>
      <c r="J1101" s="80" t="s">
        <v>1373</v>
      </c>
    </row>
    <row r="1102" spans="1:10" ht="12.75" hidden="1" thickBot="1" x14ac:dyDescent="0.25">
      <c r="A1102" s="49">
        <f t="shared" si="228"/>
        <v>1099</v>
      </c>
      <c r="C1102" s="60"/>
      <c r="D1102" s="51" t="s">
        <v>1374</v>
      </c>
      <c r="E1102" s="54" t="s">
        <v>2062</v>
      </c>
      <c r="F1102" s="80" t="str">
        <f t="shared" si="239"/>
        <v xml:space="preserve"> </v>
      </c>
      <c r="G1102" s="82">
        <f t="shared" si="238"/>
        <v>0</v>
      </c>
      <c r="H1102" s="80" t="str">
        <f t="shared" si="240"/>
        <v>W</v>
      </c>
      <c r="I1102" s="80" t="str">
        <f t="shared" si="241"/>
        <v>N</v>
      </c>
      <c r="J1102" s="80" t="s">
        <v>1373</v>
      </c>
    </row>
    <row r="1103" spans="1:10" ht="12.75" hidden="1" thickBot="1" x14ac:dyDescent="0.25">
      <c r="A1103" s="49">
        <f t="shared" si="228"/>
        <v>1100</v>
      </c>
      <c r="C1103" s="60"/>
      <c r="D1103" s="51" t="s">
        <v>1374</v>
      </c>
      <c r="E1103" s="54" t="s">
        <v>2063</v>
      </c>
      <c r="F1103" s="80" t="str">
        <f t="shared" si="239"/>
        <v xml:space="preserve"> </v>
      </c>
      <c r="G1103" s="82">
        <f t="shared" si="238"/>
        <v>0</v>
      </c>
      <c r="H1103" s="80" t="str">
        <f t="shared" si="240"/>
        <v>W</v>
      </c>
      <c r="I1103" s="80" t="str">
        <f t="shared" si="241"/>
        <v>N</v>
      </c>
      <c r="J1103" s="80" t="s">
        <v>1373</v>
      </c>
    </row>
    <row r="1104" spans="1:10" ht="12.75" hidden="1" thickBot="1" x14ac:dyDescent="0.25">
      <c r="A1104" s="49">
        <f t="shared" si="228"/>
        <v>1101</v>
      </c>
      <c r="C1104" s="60"/>
      <c r="D1104" s="51" t="s">
        <v>1374</v>
      </c>
      <c r="E1104" s="54" t="s">
        <v>2090</v>
      </c>
      <c r="F1104" s="80" t="str">
        <f t="shared" si="239"/>
        <v xml:space="preserve"> </v>
      </c>
      <c r="G1104" s="82">
        <f t="shared" si="238"/>
        <v>0</v>
      </c>
      <c r="H1104" s="80" t="str">
        <f t="shared" si="240"/>
        <v>W</v>
      </c>
      <c r="I1104" s="80" t="str">
        <f t="shared" si="241"/>
        <v>N</v>
      </c>
      <c r="J1104" s="80" t="s">
        <v>1373</v>
      </c>
    </row>
    <row r="1105" spans="1:10" ht="12.75" hidden="1" thickBot="1" x14ac:dyDescent="0.25">
      <c r="A1105" s="49">
        <f t="shared" si="228"/>
        <v>1102</v>
      </c>
      <c r="C1105" s="60"/>
      <c r="D1105" s="51" t="s">
        <v>1374</v>
      </c>
      <c r="E1105" s="54" t="s">
        <v>2065</v>
      </c>
      <c r="F1105" s="80" t="str">
        <f t="shared" si="239"/>
        <v xml:space="preserve"> </v>
      </c>
      <c r="G1105" s="82">
        <f t="shared" si="238"/>
        <v>0</v>
      </c>
      <c r="H1105" s="80" t="str">
        <f t="shared" si="240"/>
        <v>W</v>
      </c>
      <c r="I1105" s="80" t="str">
        <f t="shared" si="241"/>
        <v>N</v>
      </c>
      <c r="J1105" s="80" t="s">
        <v>1373</v>
      </c>
    </row>
    <row r="1106" spans="1:10" ht="12.75" hidden="1" thickBot="1" x14ac:dyDescent="0.25">
      <c r="A1106" s="49">
        <f t="shared" si="228"/>
        <v>1103</v>
      </c>
      <c r="C1106" s="60"/>
      <c r="D1106" s="51" t="s">
        <v>1374</v>
      </c>
      <c r="E1106" s="54" t="s">
        <v>2091</v>
      </c>
      <c r="F1106" s="80" t="str">
        <f t="shared" si="239"/>
        <v xml:space="preserve"> </v>
      </c>
      <c r="G1106" s="82">
        <f t="shared" si="238"/>
        <v>0</v>
      </c>
      <c r="H1106" s="80" t="str">
        <f t="shared" si="240"/>
        <v>W</v>
      </c>
      <c r="I1106" s="80" t="str">
        <f t="shared" si="241"/>
        <v>N</v>
      </c>
      <c r="J1106" s="80" t="s">
        <v>1373</v>
      </c>
    </row>
    <row r="1107" spans="1:10" ht="12.75" hidden="1" thickBot="1" x14ac:dyDescent="0.25">
      <c r="A1107" s="49">
        <f t="shared" si="228"/>
        <v>1104</v>
      </c>
      <c r="C1107" s="60"/>
      <c r="D1107" s="51" t="s">
        <v>1374</v>
      </c>
      <c r="E1107" s="54" t="s">
        <v>2064</v>
      </c>
      <c r="F1107" s="80" t="str">
        <f t="shared" si="239"/>
        <v xml:space="preserve"> </v>
      </c>
      <c r="G1107" s="82">
        <f t="shared" si="238"/>
        <v>0</v>
      </c>
      <c r="H1107" s="80" t="str">
        <f t="shared" si="240"/>
        <v>W</v>
      </c>
      <c r="I1107" s="80" t="str">
        <f t="shared" si="241"/>
        <v>N</v>
      </c>
      <c r="J1107" s="80" t="s">
        <v>1373</v>
      </c>
    </row>
    <row r="1108" spans="1:10" ht="12.75" hidden="1" thickBot="1" x14ac:dyDescent="0.25">
      <c r="A1108" s="49">
        <f t="shared" si="228"/>
        <v>1105</v>
      </c>
      <c r="C1108" s="60"/>
      <c r="D1108" s="51" t="s">
        <v>1374</v>
      </c>
      <c r="E1108" s="54" t="s">
        <v>2092</v>
      </c>
      <c r="F1108" s="80" t="str">
        <f t="shared" si="239"/>
        <v xml:space="preserve"> </v>
      </c>
      <c r="G1108" s="82">
        <f t="shared" si="238"/>
        <v>0</v>
      </c>
      <c r="H1108" s="80" t="str">
        <f t="shared" si="240"/>
        <v>W</v>
      </c>
      <c r="I1108" s="80" t="str">
        <f t="shared" si="241"/>
        <v>N</v>
      </c>
      <c r="J1108" s="80"/>
    </row>
    <row r="1109" spans="1:10" ht="12.75" hidden="1" thickBot="1" x14ac:dyDescent="0.25">
      <c r="A1109" s="49">
        <f t="shared" si="228"/>
        <v>1106</v>
      </c>
      <c r="C1109" s="60"/>
      <c r="D1109" s="51" t="s">
        <v>1374</v>
      </c>
      <c r="E1109" s="54" t="s">
        <v>2093</v>
      </c>
      <c r="F1109" s="80" t="str">
        <f t="shared" si="239"/>
        <v xml:space="preserve"> </v>
      </c>
      <c r="G1109" s="82">
        <f t="shared" si="238"/>
        <v>0</v>
      </c>
      <c r="H1109" s="80" t="str">
        <f t="shared" si="240"/>
        <v>W</v>
      </c>
      <c r="I1109" s="80" t="str">
        <f t="shared" si="241"/>
        <v>N</v>
      </c>
      <c r="J1109" s="80"/>
    </row>
    <row r="1110" spans="1:10" ht="12.75" hidden="1" thickBot="1" x14ac:dyDescent="0.25">
      <c r="A1110" s="49">
        <f t="shared" si="228"/>
        <v>1107</v>
      </c>
      <c r="C1110" s="60"/>
      <c r="D1110" s="51" t="s">
        <v>1374</v>
      </c>
      <c r="E1110" s="54" t="s">
        <v>2094</v>
      </c>
      <c r="F1110" s="80" t="str">
        <f t="shared" si="239"/>
        <v xml:space="preserve"> </v>
      </c>
      <c r="G1110" s="82">
        <f t="shared" si="238"/>
        <v>0</v>
      </c>
      <c r="H1110" s="80" t="str">
        <f t="shared" si="240"/>
        <v>W</v>
      </c>
      <c r="I1110" s="80" t="str">
        <f t="shared" si="241"/>
        <v>N</v>
      </c>
      <c r="J1110" s="80"/>
    </row>
    <row r="1111" spans="1:10" ht="12.75" hidden="1" thickBot="1" x14ac:dyDescent="0.25">
      <c r="A1111" s="49">
        <f t="shared" si="228"/>
        <v>1108</v>
      </c>
      <c r="C1111" s="60"/>
      <c r="D1111" s="51" t="s">
        <v>1374</v>
      </c>
      <c r="E1111" s="54" t="s">
        <v>2095</v>
      </c>
      <c r="F1111" s="80" t="str">
        <f t="shared" si="239"/>
        <v xml:space="preserve"> </v>
      </c>
      <c r="G1111" s="82">
        <f t="shared" si="238"/>
        <v>0</v>
      </c>
      <c r="H1111" s="80" t="str">
        <f t="shared" si="240"/>
        <v>W</v>
      </c>
      <c r="I1111" s="80" t="str">
        <f t="shared" si="241"/>
        <v>N</v>
      </c>
      <c r="J1111" s="80" t="s">
        <v>1373</v>
      </c>
    </row>
    <row r="1112" spans="1:10" ht="12.75" hidden="1" thickBot="1" x14ac:dyDescent="0.25">
      <c r="A1112" s="49">
        <f t="shared" si="228"/>
        <v>1109</v>
      </c>
      <c r="C1112" s="60"/>
      <c r="D1112" s="51" t="s">
        <v>1374</v>
      </c>
      <c r="E1112" s="54" t="s">
        <v>2096</v>
      </c>
      <c r="F1112" s="80" t="str">
        <f t="shared" si="239"/>
        <v xml:space="preserve"> </v>
      </c>
      <c r="G1112" s="82">
        <f t="shared" si="238"/>
        <v>0</v>
      </c>
      <c r="H1112" s="80" t="str">
        <f t="shared" si="240"/>
        <v>W</v>
      </c>
      <c r="I1112" s="80" t="str">
        <f t="shared" si="241"/>
        <v>N</v>
      </c>
      <c r="J1112" s="80"/>
    </row>
    <row r="1113" spans="1:10" ht="12.75" hidden="1" thickBot="1" x14ac:dyDescent="0.25">
      <c r="A1113" s="49">
        <f t="shared" si="228"/>
        <v>1110</v>
      </c>
      <c r="C1113" s="61"/>
      <c r="D1113" s="51" t="s">
        <v>1374</v>
      </c>
      <c r="E1113" s="54" t="s">
        <v>2097</v>
      </c>
      <c r="F1113" s="80" t="str">
        <f t="shared" si="239"/>
        <v xml:space="preserve"> </v>
      </c>
      <c r="G1113" s="82">
        <f t="shared" si="238"/>
        <v>0</v>
      </c>
      <c r="H1113" s="80" t="str">
        <f t="shared" si="240"/>
        <v>W</v>
      </c>
      <c r="I1113" s="80" t="str">
        <f t="shared" si="241"/>
        <v>N</v>
      </c>
      <c r="J1113" s="80"/>
    </row>
    <row r="1114" spans="1:10" ht="12.75" hidden="1" thickBot="1" x14ac:dyDescent="0.25">
      <c r="A1114" s="49">
        <f t="shared" si="228"/>
        <v>1111</v>
      </c>
      <c r="D1114" s="51"/>
      <c r="F1114" s="80" t="str">
        <f t="shared" si="239"/>
        <v xml:space="preserve"> </v>
      </c>
      <c r="G1114" s="82">
        <f t="shared" si="238"/>
        <v>0</v>
      </c>
      <c r="H1114" s="80" t="str">
        <f t="shared" si="240"/>
        <v>W</v>
      </c>
      <c r="I1114" s="80" t="str">
        <f t="shared" si="241"/>
        <v>N</v>
      </c>
      <c r="J1114" s="80"/>
    </row>
    <row r="1115" spans="1:10" ht="13.5" hidden="1" thickTop="1" thickBot="1" x14ac:dyDescent="0.25">
      <c r="A1115" s="49">
        <f t="shared" si="228"/>
        <v>1112</v>
      </c>
      <c r="B1115" s="48" t="s">
        <v>1253</v>
      </c>
      <c r="C1115" s="63">
        <v>1</v>
      </c>
      <c r="D1115" s="52"/>
      <c r="E1115" s="53" t="s">
        <v>2098</v>
      </c>
      <c r="F1115" s="80">
        <f>SUMIF(OpnameTabel[PPO1], B1115,OpnameTabel[OpInventarislijst])+SUMIF(OpnameTabel[PPO2], B1115,OpnameTabel[OpInventarislijst])+SUMIF(OpnameTabel[PPO3], B1115,OpnameTabel[OpInventarislijst])+SUMIF(OpnameTabel[PPO4], B1115,OpnameTabel[OpInventarislijst])</f>
        <v>0</v>
      </c>
      <c r="G1115" s="81">
        <f t="shared" ref="G1115:G1121" si="242">$F$1115</f>
        <v>0</v>
      </c>
      <c r="H1115" s="80" t="s">
        <v>1409</v>
      </c>
      <c r="I1115" s="80" t="s">
        <v>1372</v>
      </c>
      <c r="J1115" s="80"/>
    </row>
    <row r="1116" spans="1:10" ht="12.75" hidden="1" thickBot="1" x14ac:dyDescent="0.25">
      <c r="A1116" s="49">
        <f t="shared" si="228"/>
        <v>1113</v>
      </c>
      <c r="B1116" s="48"/>
      <c r="C1116" s="64"/>
      <c r="D1116" s="51" t="s">
        <v>1374</v>
      </c>
      <c r="E1116" s="48" t="s">
        <v>2099</v>
      </c>
      <c r="F1116" s="80" t="str">
        <f t="shared" ref="F1116:F1121" si="243">IF($B1116=""," ",$H$1115)</f>
        <v xml:space="preserve"> </v>
      </c>
      <c r="G1116" s="82">
        <f t="shared" si="242"/>
        <v>0</v>
      </c>
      <c r="H1116" s="80" t="str">
        <f t="shared" ref="H1116:H1121" si="244">$H$1115</f>
        <v>W</v>
      </c>
      <c r="I1116" s="80" t="str">
        <f t="shared" ref="I1116:I1121" si="245">$I$1115</f>
        <v>N</v>
      </c>
      <c r="J1116" s="80"/>
    </row>
    <row r="1117" spans="1:10" ht="12.75" hidden="1" thickBot="1" x14ac:dyDescent="0.25">
      <c r="A1117" s="49">
        <f t="shared" si="228"/>
        <v>1114</v>
      </c>
      <c r="B1117" s="48"/>
      <c r="C1117" s="64"/>
      <c r="D1117" s="51" t="s">
        <v>1374</v>
      </c>
      <c r="E1117" s="48" t="s">
        <v>2100</v>
      </c>
      <c r="F1117" s="80" t="str">
        <f t="shared" si="243"/>
        <v xml:space="preserve"> </v>
      </c>
      <c r="G1117" s="82">
        <f t="shared" si="242"/>
        <v>0</v>
      </c>
      <c r="H1117" s="80" t="str">
        <f t="shared" si="244"/>
        <v>W</v>
      </c>
      <c r="I1117" s="80" t="str">
        <f t="shared" si="245"/>
        <v>N</v>
      </c>
      <c r="J1117" s="80" t="s">
        <v>1373</v>
      </c>
    </row>
    <row r="1118" spans="1:10" ht="12.75" hidden="1" thickBot="1" x14ac:dyDescent="0.25">
      <c r="A1118" s="49">
        <f t="shared" ref="A1118:A1181" si="246">-3+ROW()</f>
        <v>1115</v>
      </c>
      <c r="B1118" s="48"/>
      <c r="C1118" s="64"/>
      <c r="D1118" s="51" t="s">
        <v>1374</v>
      </c>
      <c r="E1118" s="48" t="s">
        <v>2061</v>
      </c>
      <c r="F1118" s="80" t="str">
        <f t="shared" si="243"/>
        <v xml:space="preserve"> </v>
      </c>
      <c r="G1118" s="82">
        <f t="shared" si="242"/>
        <v>0</v>
      </c>
      <c r="H1118" s="80" t="str">
        <f t="shared" si="244"/>
        <v>W</v>
      </c>
      <c r="I1118" s="80" t="str">
        <f t="shared" si="245"/>
        <v>N</v>
      </c>
      <c r="J1118" s="80" t="s">
        <v>1373</v>
      </c>
    </row>
    <row r="1119" spans="1:10" ht="12.75" hidden="1" thickBot="1" x14ac:dyDescent="0.25">
      <c r="A1119" s="49">
        <f t="shared" si="246"/>
        <v>1116</v>
      </c>
      <c r="B1119" s="48"/>
      <c r="C1119" s="64"/>
      <c r="D1119" s="51" t="s">
        <v>1374</v>
      </c>
      <c r="E1119" s="48" t="s">
        <v>2091</v>
      </c>
      <c r="F1119" s="80" t="str">
        <f t="shared" si="243"/>
        <v xml:space="preserve"> </v>
      </c>
      <c r="G1119" s="82">
        <f t="shared" si="242"/>
        <v>0</v>
      </c>
      <c r="H1119" s="80" t="str">
        <f t="shared" si="244"/>
        <v>W</v>
      </c>
      <c r="I1119" s="80" t="str">
        <f t="shared" si="245"/>
        <v>N</v>
      </c>
      <c r="J1119" s="80"/>
    </row>
    <row r="1120" spans="1:10" ht="12.75" hidden="1" thickBot="1" x14ac:dyDescent="0.25">
      <c r="A1120" s="49">
        <f t="shared" si="246"/>
        <v>1117</v>
      </c>
      <c r="B1120" s="48"/>
      <c r="C1120" s="65"/>
      <c r="D1120" s="51" t="s">
        <v>1374</v>
      </c>
      <c r="E1120" s="48" t="s">
        <v>2101</v>
      </c>
      <c r="F1120" s="80" t="str">
        <f t="shared" si="243"/>
        <v xml:space="preserve"> </v>
      </c>
      <c r="G1120" s="82">
        <f t="shared" si="242"/>
        <v>0</v>
      </c>
      <c r="H1120" s="80" t="str">
        <f t="shared" si="244"/>
        <v>W</v>
      </c>
      <c r="I1120" s="80" t="str">
        <f t="shared" si="245"/>
        <v>N</v>
      </c>
      <c r="J1120" s="80"/>
    </row>
    <row r="1121" spans="1:10" ht="12.75" hidden="1" thickBot="1" x14ac:dyDescent="0.25">
      <c r="A1121" s="49">
        <f t="shared" si="246"/>
        <v>1118</v>
      </c>
      <c r="B1121" s="48"/>
      <c r="C1121" s="51"/>
      <c r="D1121" s="51"/>
      <c r="E1121" s="48"/>
      <c r="F1121" s="80" t="str">
        <f t="shared" si="243"/>
        <v xml:space="preserve"> </v>
      </c>
      <c r="G1121" s="82">
        <f t="shared" si="242"/>
        <v>0</v>
      </c>
      <c r="H1121" s="80" t="str">
        <f t="shared" si="244"/>
        <v>W</v>
      </c>
      <c r="I1121" s="80" t="str">
        <f t="shared" si="245"/>
        <v>N</v>
      </c>
      <c r="J1121" s="80"/>
    </row>
    <row r="1122" spans="1:10" ht="13.5" hidden="1" thickTop="1" thickBot="1" x14ac:dyDescent="0.25">
      <c r="A1122" s="49">
        <f t="shared" si="246"/>
        <v>1119</v>
      </c>
      <c r="B1122" s="48" t="s">
        <v>1254</v>
      </c>
      <c r="C1122" s="63">
        <v>1</v>
      </c>
      <c r="D1122" s="52"/>
      <c r="E1122" s="53" t="s">
        <v>2102</v>
      </c>
      <c r="F1122" s="80">
        <f>SUMIF(OpnameTabel[PPO1], B1122,OpnameTabel[OpInventarislijst])+SUMIF(OpnameTabel[PPO2], B1122,OpnameTabel[OpInventarislijst])+SUMIF(OpnameTabel[PPO3], B1122,OpnameTabel[OpInventarislijst])+SUMIF(OpnameTabel[PPO4], B1122,OpnameTabel[OpInventarislijst])</f>
        <v>0</v>
      </c>
      <c r="G1122" s="81">
        <f t="shared" ref="G1122:G1127" si="247">$F$1122</f>
        <v>0</v>
      </c>
      <c r="H1122" s="80" t="s">
        <v>1409</v>
      </c>
      <c r="I1122" s="80" t="s">
        <v>1372</v>
      </c>
      <c r="J1122" s="80"/>
    </row>
    <row r="1123" spans="1:10" ht="12.75" hidden="1" thickBot="1" x14ac:dyDescent="0.25">
      <c r="A1123" s="49">
        <f t="shared" si="246"/>
        <v>1120</v>
      </c>
      <c r="B1123" s="48"/>
      <c r="C1123" s="64"/>
      <c r="D1123" s="51"/>
      <c r="E1123" s="48" t="s">
        <v>1613</v>
      </c>
      <c r="F1123" s="80" t="str">
        <f>IF($B1123=""," ",$H$1122)</f>
        <v xml:space="preserve"> </v>
      </c>
      <c r="G1123" s="82">
        <f t="shared" si="247"/>
        <v>0</v>
      </c>
      <c r="H1123" s="80" t="str">
        <f>$H$1122</f>
        <v>W</v>
      </c>
      <c r="I1123" s="80" t="str">
        <f>$I$1122</f>
        <v>N</v>
      </c>
      <c r="J1123" s="80" t="s">
        <v>1373</v>
      </c>
    </row>
    <row r="1124" spans="1:10" ht="12.75" hidden="1" thickBot="1" x14ac:dyDescent="0.25">
      <c r="A1124" s="49">
        <f t="shared" si="246"/>
        <v>1121</v>
      </c>
      <c r="B1124" s="48"/>
      <c r="C1124" s="64"/>
      <c r="D1124" s="51" t="s">
        <v>1374</v>
      </c>
      <c r="E1124" s="48" t="s">
        <v>2103</v>
      </c>
      <c r="F1124" s="80" t="str">
        <f>IF($B1124=""," ",$H$1122)</f>
        <v xml:space="preserve"> </v>
      </c>
      <c r="G1124" s="82">
        <f t="shared" si="247"/>
        <v>0</v>
      </c>
      <c r="H1124" s="80" t="str">
        <f>$H$1122</f>
        <v>W</v>
      </c>
      <c r="I1124" s="80" t="str">
        <f>$I$1122</f>
        <v>N</v>
      </c>
      <c r="J1124" s="80" t="s">
        <v>1373</v>
      </c>
    </row>
    <row r="1125" spans="1:10" ht="12.75" hidden="1" thickBot="1" x14ac:dyDescent="0.25">
      <c r="A1125" s="49">
        <f t="shared" si="246"/>
        <v>1122</v>
      </c>
      <c r="B1125" s="48"/>
      <c r="C1125" s="64"/>
      <c r="D1125" s="51" t="s">
        <v>1374</v>
      </c>
      <c r="E1125" s="48" t="s">
        <v>2104</v>
      </c>
      <c r="F1125" s="80" t="str">
        <f>IF($B1125=""," ",$H$1122)</f>
        <v xml:space="preserve"> </v>
      </c>
      <c r="G1125" s="82">
        <f t="shared" si="247"/>
        <v>0</v>
      </c>
      <c r="H1125" s="80" t="str">
        <f>$H$1122</f>
        <v>W</v>
      </c>
      <c r="I1125" s="80" t="str">
        <f>$I$1122</f>
        <v>N</v>
      </c>
      <c r="J1125" s="80"/>
    </row>
    <row r="1126" spans="1:10" ht="12.75" hidden="1" thickBot="1" x14ac:dyDescent="0.25">
      <c r="A1126" s="49">
        <f t="shared" si="246"/>
        <v>1123</v>
      </c>
      <c r="B1126" s="48"/>
      <c r="C1126" s="65"/>
      <c r="D1126" s="51" t="s">
        <v>1374</v>
      </c>
      <c r="E1126" s="48" t="s">
        <v>2105</v>
      </c>
      <c r="F1126" s="80" t="str">
        <f>IF($B1126=""," ",$H$1122)</f>
        <v xml:space="preserve"> </v>
      </c>
      <c r="G1126" s="82">
        <f t="shared" si="247"/>
        <v>0</v>
      </c>
      <c r="H1126" s="80" t="str">
        <f>$H$1122</f>
        <v>W</v>
      </c>
      <c r="I1126" s="80" t="str">
        <f>$I$1122</f>
        <v>N</v>
      </c>
      <c r="J1126" s="80"/>
    </row>
    <row r="1127" spans="1:10" ht="12.75" hidden="1" thickBot="1" x14ac:dyDescent="0.25">
      <c r="A1127" s="49">
        <f t="shared" si="246"/>
        <v>1124</v>
      </c>
      <c r="B1127" s="48"/>
      <c r="C1127" s="51"/>
      <c r="D1127" s="51"/>
      <c r="E1127" s="48"/>
      <c r="F1127" s="80" t="str">
        <f>IF($B1127=""," ",$H$1122)</f>
        <v xml:space="preserve"> </v>
      </c>
      <c r="G1127" s="82">
        <f t="shared" si="247"/>
        <v>0</v>
      </c>
      <c r="H1127" s="80" t="str">
        <f>$H$1122</f>
        <v>W</v>
      </c>
      <c r="I1127" s="80" t="str">
        <f>$I$1122</f>
        <v>N</v>
      </c>
      <c r="J1127" s="80"/>
    </row>
    <row r="1128" spans="1:10" ht="13.5" hidden="1" thickTop="1" thickBot="1" x14ac:dyDescent="0.25">
      <c r="A1128" s="49">
        <f t="shared" si="246"/>
        <v>1125</v>
      </c>
      <c r="B1128" s="48" t="s">
        <v>1255</v>
      </c>
      <c r="C1128" s="63">
        <v>1</v>
      </c>
      <c r="D1128" s="52"/>
      <c r="E1128" s="53" t="s">
        <v>2106</v>
      </c>
      <c r="F1128" s="80">
        <f>SUMIF(OpnameTabel[PPO1], B1128,OpnameTabel[OpInventarislijst])+SUMIF(OpnameTabel[PPO2], B1128,OpnameTabel[OpInventarislijst])+SUMIF(OpnameTabel[PPO3], B1128,OpnameTabel[OpInventarislijst])+SUMIF(OpnameTabel[PPO4], B1128,OpnameTabel[OpInventarislijst])</f>
        <v>0</v>
      </c>
      <c r="G1128" s="81">
        <f t="shared" ref="G1128:G1137" si="248">$F$1128</f>
        <v>0</v>
      </c>
      <c r="H1128" s="80" t="s">
        <v>1409</v>
      </c>
      <c r="I1128" s="80" t="s">
        <v>1372</v>
      </c>
      <c r="J1128" s="80"/>
    </row>
    <row r="1129" spans="1:10" ht="12.75" hidden="1" thickBot="1" x14ac:dyDescent="0.25">
      <c r="A1129" s="49">
        <f t="shared" si="246"/>
        <v>1126</v>
      </c>
      <c r="B1129" s="48"/>
      <c r="C1129" s="64"/>
      <c r="D1129" s="51"/>
      <c r="E1129" s="48" t="s">
        <v>1613</v>
      </c>
      <c r="F1129" s="80" t="str">
        <f t="shared" ref="F1129:F1137" si="249">IF($B1129=""," ",$H$1128)</f>
        <v xml:space="preserve"> </v>
      </c>
      <c r="G1129" s="82">
        <f t="shared" si="248"/>
        <v>0</v>
      </c>
      <c r="H1129" s="80" t="str">
        <f t="shared" ref="H1129:H1137" si="250">$H$1128</f>
        <v>W</v>
      </c>
      <c r="I1129" s="80" t="str">
        <f t="shared" ref="I1129:I1137" si="251">$I$1128</f>
        <v>N</v>
      </c>
      <c r="J1129" s="80" t="s">
        <v>1373</v>
      </c>
    </row>
    <row r="1130" spans="1:10" ht="12.75" hidden="1" thickBot="1" x14ac:dyDescent="0.25">
      <c r="A1130" s="49">
        <f t="shared" si="246"/>
        <v>1127</v>
      </c>
      <c r="B1130" s="48"/>
      <c r="C1130" s="64"/>
      <c r="D1130" s="51" t="s">
        <v>1374</v>
      </c>
      <c r="E1130" s="48" t="s">
        <v>2107</v>
      </c>
      <c r="F1130" s="80" t="str">
        <f t="shared" si="249"/>
        <v xml:space="preserve"> </v>
      </c>
      <c r="G1130" s="82">
        <f t="shared" si="248"/>
        <v>0</v>
      </c>
      <c r="H1130" s="80" t="str">
        <f t="shared" si="250"/>
        <v>W</v>
      </c>
      <c r="I1130" s="80" t="str">
        <f t="shared" si="251"/>
        <v>N</v>
      </c>
      <c r="J1130" s="80" t="s">
        <v>1373</v>
      </c>
    </row>
    <row r="1131" spans="1:10" ht="12.75" hidden="1" thickBot="1" x14ac:dyDescent="0.25">
      <c r="A1131" s="49">
        <f t="shared" si="246"/>
        <v>1128</v>
      </c>
      <c r="B1131" s="48"/>
      <c r="C1131" s="64"/>
      <c r="D1131" s="51" t="s">
        <v>1374</v>
      </c>
      <c r="E1131" s="48" t="s">
        <v>2061</v>
      </c>
      <c r="F1131" s="80" t="str">
        <f t="shared" si="249"/>
        <v xml:space="preserve"> </v>
      </c>
      <c r="G1131" s="82">
        <f t="shared" si="248"/>
        <v>0</v>
      </c>
      <c r="H1131" s="80" t="str">
        <f t="shared" si="250"/>
        <v>W</v>
      </c>
      <c r="I1131" s="80" t="str">
        <f t="shared" si="251"/>
        <v>N</v>
      </c>
      <c r="J1131" s="80" t="s">
        <v>1373</v>
      </c>
    </row>
    <row r="1132" spans="1:10" ht="12.75" hidden="1" thickBot="1" x14ac:dyDescent="0.25">
      <c r="A1132" s="49">
        <f t="shared" si="246"/>
        <v>1129</v>
      </c>
      <c r="B1132" s="48"/>
      <c r="C1132" s="64"/>
      <c r="D1132" s="51" t="s">
        <v>1374</v>
      </c>
      <c r="E1132" s="48" t="s">
        <v>2062</v>
      </c>
      <c r="F1132" s="80" t="str">
        <f t="shared" si="249"/>
        <v xml:space="preserve"> </v>
      </c>
      <c r="G1132" s="82">
        <f t="shared" si="248"/>
        <v>0</v>
      </c>
      <c r="H1132" s="80" t="str">
        <f t="shared" si="250"/>
        <v>W</v>
      </c>
      <c r="I1132" s="80" t="str">
        <f t="shared" si="251"/>
        <v>N</v>
      </c>
      <c r="J1132" s="80" t="s">
        <v>1373</v>
      </c>
    </row>
    <row r="1133" spans="1:10" ht="12.75" hidden="1" thickBot="1" x14ac:dyDescent="0.25">
      <c r="A1133" s="49">
        <f t="shared" si="246"/>
        <v>1130</v>
      </c>
      <c r="B1133" s="48"/>
      <c r="C1133" s="64"/>
      <c r="D1133" s="51" t="s">
        <v>1374</v>
      </c>
      <c r="E1133" s="48" t="s">
        <v>2067</v>
      </c>
      <c r="F1133" s="80" t="str">
        <f t="shared" si="249"/>
        <v xml:space="preserve"> </v>
      </c>
      <c r="G1133" s="82">
        <f t="shared" si="248"/>
        <v>0</v>
      </c>
      <c r="H1133" s="80" t="str">
        <f t="shared" si="250"/>
        <v>W</v>
      </c>
      <c r="I1133" s="80" t="str">
        <f t="shared" si="251"/>
        <v>N</v>
      </c>
      <c r="J1133" s="80"/>
    </row>
    <row r="1134" spans="1:10" ht="12.75" hidden="1" thickBot="1" x14ac:dyDescent="0.25">
      <c r="A1134" s="49">
        <f t="shared" si="246"/>
        <v>1131</v>
      </c>
      <c r="B1134" s="48"/>
      <c r="C1134" s="64"/>
      <c r="D1134" s="51" t="s">
        <v>1374</v>
      </c>
      <c r="E1134" s="48" t="s">
        <v>2068</v>
      </c>
      <c r="F1134" s="80" t="str">
        <f t="shared" si="249"/>
        <v xml:space="preserve"> </v>
      </c>
      <c r="G1134" s="82">
        <f t="shared" si="248"/>
        <v>0</v>
      </c>
      <c r="H1134" s="80" t="str">
        <f t="shared" si="250"/>
        <v>W</v>
      </c>
      <c r="I1134" s="80" t="str">
        <f t="shared" si="251"/>
        <v>N</v>
      </c>
      <c r="J1134" s="80" t="s">
        <v>1373</v>
      </c>
    </row>
    <row r="1135" spans="1:10" ht="12.75" hidden="1" thickBot="1" x14ac:dyDescent="0.25">
      <c r="A1135" s="49">
        <f t="shared" si="246"/>
        <v>1132</v>
      </c>
      <c r="B1135" s="48"/>
      <c r="C1135" s="64"/>
      <c r="D1135" s="51" t="s">
        <v>1374</v>
      </c>
      <c r="E1135" s="48" t="s">
        <v>2108</v>
      </c>
      <c r="F1135" s="80" t="str">
        <f t="shared" si="249"/>
        <v xml:space="preserve"> </v>
      </c>
      <c r="G1135" s="82">
        <f t="shared" si="248"/>
        <v>0</v>
      </c>
      <c r="H1135" s="80" t="str">
        <f t="shared" si="250"/>
        <v>W</v>
      </c>
      <c r="I1135" s="80" t="str">
        <f t="shared" si="251"/>
        <v>N</v>
      </c>
      <c r="J1135" s="80" t="s">
        <v>1373</v>
      </c>
    </row>
    <row r="1136" spans="1:10" ht="12.75" hidden="1" thickBot="1" x14ac:dyDescent="0.25">
      <c r="A1136" s="49">
        <f t="shared" si="246"/>
        <v>1133</v>
      </c>
      <c r="B1136" s="48"/>
      <c r="C1136" s="65"/>
      <c r="D1136" s="51" t="s">
        <v>1374</v>
      </c>
      <c r="E1136" s="48" t="s">
        <v>2109</v>
      </c>
      <c r="F1136" s="80" t="str">
        <f t="shared" si="249"/>
        <v xml:space="preserve"> </v>
      </c>
      <c r="G1136" s="82">
        <f t="shared" si="248"/>
        <v>0</v>
      </c>
      <c r="H1136" s="80" t="str">
        <f t="shared" si="250"/>
        <v>W</v>
      </c>
      <c r="I1136" s="80" t="str">
        <f t="shared" si="251"/>
        <v>N</v>
      </c>
      <c r="J1136" s="80"/>
    </row>
    <row r="1137" spans="1:10" ht="12.75" hidden="1" thickBot="1" x14ac:dyDescent="0.25">
      <c r="A1137" s="49">
        <f t="shared" si="246"/>
        <v>1134</v>
      </c>
      <c r="B1137" s="48"/>
      <c r="C1137" s="51"/>
      <c r="D1137" s="51"/>
      <c r="E1137" s="48"/>
      <c r="F1137" s="80" t="str">
        <f t="shared" si="249"/>
        <v xml:space="preserve"> </v>
      </c>
      <c r="G1137" s="82">
        <f t="shared" si="248"/>
        <v>0</v>
      </c>
      <c r="H1137" s="80" t="str">
        <f t="shared" si="250"/>
        <v>W</v>
      </c>
      <c r="I1137" s="80" t="str">
        <f t="shared" si="251"/>
        <v>N</v>
      </c>
      <c r="J1137" s="80"/>
    </row>
    <row r="1138" spans="1:10" ht="23.25" thickTop="1" x14ac:dyDescent="0.2">
      <c r="A1138" s="49">
        <f t="shared" si="246"/>
        <v>1135</v>
      </c>
      <c r="B1138" s="54" t="s">
        <v>1256</v>
      </c>
      <c r="C1138" s="59">
        <v>1</v>
      </c>
      <c r="D1138" s="52"/>
      <c r="E1138" s="56" t="s">
        <v>2110</v>
      </c>
      <c r="F1138" s="80">
        <f>SUMIF(OpnameTabel[PPO1], B1138,OpnameTabel[OpInventarislijst])+SUMIF(OpnameTabel[PPO2], B1138,OpnameTabel[OpInventarislijst])+SUMIF(OpnameTabel[PPO3], B1138,OpnameTabel[OpInventarislijst])+SUMIF(OpnameTabel[PPO4], B1138,OpnameTabel[OpInventarislijst])</f>
        <v>19</v>
      </c>
      <c r="G1138" s="81">
        <f t="shared" ref="G1138:G1149" si="252">$F$1138</f>
        <v>19</v>
      </c>
      <c r="H1138" s="80" t="s">
        <v>1371</v>
      </c>
      <c r="I1138" s="80" t="s">
        <v>1372</v>
      </c>
      <c r="J1138" s="80"/>
    </row>
    <row r="1139" spans="1:10" ht="12" x14ac:dyDescent="0.2">
      <c r="A1139" s="49">
        <f t="shared" si="246"/>
        <v>1136</v>
      </c>
      <c r="C1139" s="60"/>
      <c r="D1139" s="51" t="s">
        <v>1374</v>
      </c>
      <c r="E1139" s="54" t="s">
        <v>2111</v>
      </c>
      <c r="F1139" s="80" t="str">
        <f t="shared" ref="F1139:F1149" si="253">IF($B1139=""," ",$H$1138)</f>
        <v xml:space="preserve"> </v>
      </c>
      <c r="G1139" s="82">
        <f t="shared" si="252"/>
        <v>19</v>
      </c>
      <c r="H1139" s="80" t="str">
        <f t="shared" ref="H1139:H1149" si="254">$H$1138</f>
        <v>E</v>
      </c>
      <c r="I1139" s="80" t="str">
        <f t="shared" ref="I1139:I1149" si="255">$I$1138</f>
        <v>N</v>
      </c>
      <c r="J1139" s="80"/>
    </row>
    <row r="1140" spans="1:10" ht="12" x14ac:dyDescent="0.2">
      <c r="A1140" s="49">
        <f t="shared" si="246"/>
        <v>1137</v>
      </c>
      <c r="C1140" s="60"/>
      <c r="D1140" s="51" t="s">
        <v>1374</v>
      </c>
      <c r="E1140" s="54" t="s">
        <v>2112</v>
      </c>
      <c r="F1140" s="80" t="str">
        <f t="shared" si="253"/>
        <v xml:space="preserve"> </v>
      </c>
      <c r="G1140" s="82">
        <f t="shared" si="252"/>
        <v>19</v>
      </c>
      <c r="H1140" s="80" t="str">
        <f t="shared" si="254"/>
        <v>E</v>
      </c>
      <c r="I1140" s="80" t="str">
        <f t="shared" si="255"/>
        <v>N</v>
      </c>
      <c r="J1140" s="80"/>
    </row>
    <row r="1141" spans="1:10" ht="12" x14ac:dyDescent="0.2">
      <c r="A1141" s="49">
        <f t="shared" si="246"/>
        <v>1138</v>
      </c>
      <c r="C1141" s="60"/>
      <c r="D1141" s="51" t="s">
        <v>1374</v>
      </c>
      <c r="E1141" s="54" t="s">
        <v>2113</v>
      </c>
      <c r="F1141" s="80" t="str">
        <f t="shared" si="253"/>
        <v xml:space="preserve"> </v>
      </c>
      <c r="G1141" s="82">
        <f t="shared" si="252"/>
        <v>19</v>
      </c>
      <c r="H1141" s="80" t="str">
        <f t="shared" si="254"/>
        <v>E</v>
      </c>
      <c r="I1141" s="80" t="str">
        <f t="shared" si="255"/>
        <v>N</v>
      </c>
      <c r="J1141" s="80"/>
    </row>
    <row r="1142" spans="1:10" ht="12" x14ac:dyDescent="0.2">
      <c r="A1142" s="49">
        <f t="shared" si="246"/>
        <v>1139</v>
      </c>
      <c r="C1142" s="60"/>
      <c r="D1142" s="51" t="s">
        <v>1374</v>
      </c>
      <c r="E1142" s="54" t="s">
        <v>2114</v>
      </c>
      <c r="F1142" s="80" t="str">
        <f t="shared" si="253"/>
        <v xml:space="preserve"> </v>
      </c>
      <c r="G1142" s="82">
        <f t="shared" si="252"/>
        <v>19</v>
      </c>
      <c r="H1142" s="80" t="str">
        <f t="shared" si="254"/>
        <v>E</v>
      </c>
      <c r="I1142" s="80" t="str">
        <f t="shared" si="255"/>
        <v>N</v>
      </c>
      <c r="J1142" s="80" t="s">
        <v>1373</v>
      </c>
    </row>
    <row r="1143" spans="1:10" ht="12" x14ac:dyDescent="0.2">
      <c r="A1143" s="49">
        <f t="shared" si="246"/>
        <v>1140</v>
      </c>
      <c r="C1143" s="60"/>
      <c r="D1143" s="51" t="s">
        <v>1374</v>
      </c>
      <c r="E1143" s="54" t="s">
        <v>2115</v>
      </c>
      <c r="F1143" s="80" t="str">
        <f t="shared" si="253"/>
        <v xml:space="preserve"> </v>
      </c>
      <c r="G1143" s="82">
        <f t="shared" si="252"/>
        <v>19</v>
      </c>
      <c r="H1143" s="80" t="str">
        <f t="shared" si="254"/>
        <v>E</v>
      </c>
      <c r="I1143" s="80" t="str">
        <f t="shared" si="255"/>
        <v>N</v>
      </c>
      <c r="J1143" s="80" t="s">
        <v>1373</v>
      </c>
    </row>
    <row r="1144" spans="1:10" ht="12" x14ac:dyDescent="0.2">
      <c r="A1144" s="49">
        <f t="shared" si="246"/>
        <v>1141</v>
      </c>
      <c r="C1144" s="60"/>
      <c r="D1144" s="51" t="s">
        <v>1374</v>
      </c>
      <c r="E1144" s="54" t="s">
        <v>2116</v>
      </c>
      <c r="F1144" s="80" t="str">
        <f t="shared" si="253"/>
        <v xml:space="preserve"> </v>
      </c>
      <c r="G1144" s="82">
        <f t="shared" si="252"/>
        <v>19</v>
      </c>
      <c r="H1144" s="80" t="str">
        <f t="shared" si="254"/>
        <v>E</v>
      </c>
      <c r="I1144" s="80" t="str">
        <f t="shared" si="255"/>
        <v>N</v>
      </c>
      <c r="J1144" s="80" t="s">
        <v>1373</v>
      </c>
    </row>
    <row r="1145" spans="1:10" ht="12" x14ac:dyDescent="0.2">
      <c r="A1145" s="49">
        <f t="shared" si="246"/>
        <v>1142</v>
      </c>
      <c r="C1145" s="60"/>
      <c r="D1145" s="51" t="s">
        <v>1374</v>
      </c>
      <c r="E1145" s="54" t="s">
        <v>2117</v>
      </c>
      <c r="F1145" s="80" t="str">
        <f t="shared" si="253"/>
        <v xml:space="preserve"> </v>
      </c>
      <c r="G1145" s="82">
        <f t="shared" si="252"/>
        <v>19</v>
      </c>
      <c r="H1145" s="80" t="str">
        <f t="shared" si="254"/>
        <v>E</v>
      </c>
      <c r="I1145" s="80" t="str">
        <f t="shared" si="255"/>
        <v>N</v>
      </c>
      <c r="J1145" s="80"/>
    </row>
    <row r="1146" spans="1:10" ht="12" x14ac:dyDescent="0.2">
      <c r="A1146" s="49">
        <f t="shared" si="246"/>
        <v>1143</v>
      </c>
      <c r="C1146" s="60"/>
      <c r="D1146" s="51" t="s">
        <v>1374</v>
      </c>
      <c r="E1146" s="54" t="s">
        <v>2112</v>
      </c>
      <c r="F1146" s="80" t="str">
        <f t="shared" si="253"/>
        <v xml:space="preserve"> </v>
      </c>
      <c r="G1146" s="82">
        <f t="shared" si="252"/>
        <v>19</v>
      </c>
      <c r="H1146" s="80" t="str">
        <f t="shared" si="254"/>
        <v>E</v>
      </c>
      <c r="I1146" s="80" t="str">
        <f t="shared" si="255"/>
        <v>N</v>
      </c>
      <c r="J1146" s="80"/>
    </row>
    <row r="1147" spans="1:10" ht="12" x14ac:dyDescent="0.2">
      <c r="A1147" s="49">
        <f t="shared" si="246"/>
        <v>1144</v>
      </c>
      <c r="C1147" s="60"/>
      <c r="D1147" s="51" t="s">
        <v>1374</v>
      </c>
      <c r="E1147" s="54" t="s">
        <v>2113</v>
      </c>
      <c r="F1147" s="80" t="str">
        <f t="shared" si="253"/>
        <v xml:space="preserve"> </v>
      </c>
      <c r="G1147" s="82">
        <f t="shared" si="252"/>
        <v>19</v>
      </c>
      <c r="H1147" s="80" t="str">
        <f t="shared" si="254"/>
        <v>E</v>
      </c>
      <c r="I1147" s="80" t="str">
        <f t="shared" si="255"/>
        <v>N</v>
      </c>
      <c r="J1147" s="80"/>
    </row>
    <row r="1148" spans="1:10" ht="12" x14ac:dyDescent="0.2">
      <c r="A1148" s="49">
        <f t="shared" si="246"/>
        <v>1145</v>
      </c>
      <c r="C1148" s="61"/>
      <c r="D1148" s="51" t="s">
        <v>1374</v>
      </c>
      <c r="E1148" s="54" t="s">
        <v>2114</v>
      </c>
      <c r="F1148" s="80" t="str">
        <f t="shared" si="253"/>
        <v xml:space="preserve"> </v>
      </c>
      <c r="G1148" s="82">
        <f t="shared" si="252"/>
        <v>19</v>
      </c>
      <c r="H1148" s="80" t="str">
        <f t="shared" si="254"/>
        <v>E</v>
      </c>
      <c r="I1148" s="80" t="str">
        <f t="shared" si="255"/>
        <v>N</v>
      </c>
      <c r="J1148" s="80"/>
    </row>
    <row r="1149" spans="1:10" ht="12.75" thickBot="1" x14ac:dyDescent="0.25">
      <c r="A1149" s="49">
        <f t="shared" si="246"/>
        <v>1146</v>
      </c>
      <c r="D1149" s="51"/>
      <c r="F1149" s="80" t="str">
        <f t="shared" si="253"/>
        <v xml:space="preserve"> </v>
      </c>
      <c r="G1149" s="82">
        <f t="shared" si="252"/>
        <v>19</v>
      </c>
      <c r="H1149" s="80" t="str">
        <f t="shared" si="254"/>
        <v>E</v>
      </c>
      <c r="I1149" s="80" t="str">
        <f t="shared" si="255"/>
        <v>N</v>
      </c>
      <c r="J1149" s="80"/>
    </row>
    <row r="1150" spans="1:10" ht="13.5" hidden="1" thickTop="1" thickBot="1" x14ac:dyDescent="0.25">
      <c r="A1150" s="49">
        <f t="shared" si="246"/>
        <v>1147</v>
      </c>
      <c r="B1150" s="48" t="s">
        <v>1257</v>
      </c>
      <c r="C1150" s="63">
        <v>1</v>
      </c>
      <c r="D1150" s="52"/>
      <c r="E1150" s="53" t="s">
        <v>2118</v>
      </c>
      <c r="F1150" s="80">
        <f>SUMIF(OpnameTabel[PPO1], B1150,OpnameTabel[OpInventarislijst])+SUMIF(OpnameTabel[PPO2], B1150,OpnameTabel[OpInventarislijst])+SUMIF(OpnameTabel[PPO3], B1150,OpnameTabel[OpInventarislijst])+SUMIF(OpnameTabel[PPO4], B1150,OpnameTabel[OpInventarislijst])</f>
        <v>0</v>
      </c>
      <c r="G1150" s="81">
        <f t="shared" ref="G1150:G1156" si="256">$F$1150</f>
        <v>0</v>
      </c>
      <c r="H1150" s="80" t="s">
        <v>1371</v>
      </c>
      <c r="I1150" s="80" t="s">
        <v>1372</v>
      </c>
      <c r="J1150" s="80"/>
    </row>
    <row r="1151" spans="1:10" ht="12.75" hidden="1" thickBot="1" x14ac:dyDescent="0.25">
      <c r="A1151" s="49">
        <f t="shared" si="246"/>
        <v>1148</v>
      </c>
      <c r="B1151" s="48"/>
      <c r="C1151" s="64"/>
      <c r="D1151" s="51" t="s">
        <v>1374</v>
      </c>
      <c r="E1151" s="48" t="s">
        <v>2119</v>
      </c>
      <c r="F1151" s="80" t="str">
        <f t="shared" ref="F1151:F1156" si="257">IF($B1151=""," ",$H$1150)</f>
        <v xml:space="preserve"> </v>
      </c>
      <c r="G1151" s="82">
        <f t="shared" si="256"/>
        <v>0</v>
      </c>
      <c r="H1151" s="80" t="str">
        <f t="shared" ref="H1151:H1156" si="258">$H$1150</f>
        <v>E</v>
      </c>
      <c r="I1151" s="80" t="str">
        <f t="shared" ref="I1151:I1156" si="259">$I$1150</f>
        <v>N</v>
      </c>
      <c r="J1151" s="80" t="s">
        <v>1373</v>
      </c>
    </row>
    <row r="1152" spans="1:10" ht="12.75" hidden="1" thickBot="1" x14ac:dyDescent="0.25">
      <c r="A1152" s="49">
        <f t="shared" si="246"/>
        <v>1149</v>
      </c>
      <c r="B1152" s="48"/>
      <c r="C1152" s="64"/>
      <c r="D1152" s="51" t="s">
        <v>1374</v>
      </c>
      <c r="E1152" s="48" t="s">
        <v>2120</v>
      </c>
      <c r="F1152" s="80" t="str">
        <f t="shared" si="257"/>
        <v xml:space="preserve"> </v>
      </c>
      <c r="G1152" s="82">
        <f t="shared" si="256"/>
        <v>0</v>
      </c>
      <c r="H1152" s="80" t="str">
        <f t="shared" si="258"/>
        <v>E</v>
      </c>
      <c r="I1152" s="80" t="str">
        <f t="shared" si="259"/>
        <v>N</v>
      </c>
      <c r="J1152" s="80" t="s">
        <v>1373</v>
      </c>
    </row>
    <row r="1153" spans="1:10" ht="12.75" hidden="1" thickBot="1" x14ac:dyDescent="0.25">
      <c r="A1153" s="49">
        <f t="shared" si="246"/>
        <v>1150</v>
      </c>
      <c r="B1153" s="48"/>
      <c r="C1153" s="64"/>
      <c r="D1153" s="51" t="s">
        <v>1374</v>
      </c>
      <c r="E1153" s="48" t="s">
        <v>2117</v>
      </c>
      <c r="F1153" s="80" t="str">
        <f t="shared" si="257"/>
        <v xml:space="preserve"> </v>
      </c>
      <c r="G1153" s="82">
        <f t="shared" si="256"/>
        <v>0</v>
      </c>
      <c r="H1153" s="80" t="str">
        <f t="shared" si="258"/>
        <v>E</v>
      </c>
      <c r="I1153" s="80" t="str">
        <f t="shared" si="259"/>
        <v>N</v>
      </c>
      <c r="J1153" s="80"/>
    </row>
    <row r="1154" spans="1:10" ht="12.75" hidden="1" thickBot="1" x14ac:dyDescent="0.25">
      <c r="A1154" s="49">
        <f t="shared" si="246"/>
        <v>1151</v>
      </c>
      <c r="B1154" s="48"/>
      <c r="C1154" s="64"/>
      <c r="D1154" s="51" t="s">
        <v>1374</v>
      </c>
      <c r="E1154" s="48" t="s">
        <v>2121</v>
      </c>
      <c r="F1154" s="80" t="str">
        <f t="shared" si="257"/>
        <v xml:space="preserve"> </v>
      </c>
      <c r="G1154" s="82">
        <f t="shared" si="256"/>
        <v>0</v>
      </c>
      <c r="H1154" s="80" t="str">
        <f t="shared" si="258"/>
        <v>E</v>
      </c>
      <c r="I1154" s="80" t="str">
        <f t="shared" si="259"/>
        <v>N</v>
      </c>
      <c r="J1154" s="80" t="s">
        <v>1373</v>
      </c>
    </row>
    <row r="1155" spans="1:10" ht="12.75" hidden="1" thickBot="1" x14ac:dyDescent="0.25">
      <c r="A1155" s="49">
        <f t="shared" si="246"/>
        <v>1152</v>
      </c>
      <c r="B1155" s="48"/>
      <c r="C1155" s="65"/>
      <c r="D1155" s="51" t="s">
        <v>1374</v>
      </c>
      <c r="E1155" s="48" t="s">
        <v>2122</v>
      </c>
      <c r="F1155" s="80" t="str">
        <f t="shared" si="257"/>
        <v xml:space="preserve"> </v>
      </c>
      <c r="G1155" s="82">
        <f t="shared" si="256"/>
        <v>0</v>
      </c>
      <c r="H1155" s="80" t="str">
        <f t="shared" si="258"/>
        <v>E</v>
      </c>
      <c r="I1155" s="80" t="str">
        <f t="shared" si="259"/>
        <v>N</v>
      </c>
      <c r="J1155" s="80"/>
    </row>
    <row r="1156" spans="1:10" ht="12.75" hidden="1" thickBot="1" x14ac:dyDescent="0.25">
      <c r="A1156" s="49">
        <f t="shared" si="246"/>
        <v>1153</v>
      </c>
      <c r="B1156" s="48"/>
      <c r="C1156" s="51"/>
      <c r="D1156" s="51"/>
      <c r="E1156" s="48"/>
      <c r="F1156" s="80" t="str">
        <f t="shared" si="257"/>
        <v xml:space="preserve"> </v>
      </c>
      <c r="G1156" s="82">
        <f t="shared" si="256"/>
        <v>0</v>
      </c>
      <c r="H1156" s="80" t="str">
        <f t="shared" si="258"/>
        <v>E</v>
      </c>
      <c r="I1156" s="80" t="str">
        <f t="shared" si="259"/>
        <v>N</v>
      </c>
      <c r="J1156" s="80"/>
    </row>
    <row r="1157" spans="1:10" ht="12.75" thickTop="1" x14ac:dyDescent="0.2">
      <c r="A1157" s="49">
        <f t="shared" si="246"/>
        <v>1154</v>
      </c>
      <c r="B1157" s="48" t="s">
        <v>1258</v>
      </c>
      <c r="C1157" s="63">
        <v>1</v>
      </c>
      <c r="D1157" s="52"/>
      <c r="E1157" s="56" t="s">
        <v>2123</v>
      </c>
      <c r="F1157" s="80">
        <f>SUMIF(OpnameTabel[PPO1], B1157,OpnameTabel[OpInventarislijst])+SUMIF(OpnameTabel[PPO2], B1157,OpnameTabel[OpInventarislijst])+SUMIF(OpnameTabel[PPO3], B1157,OpnameTabel[OpInventarislijst])+SUMIF(OpnameTabel[PPO4], B1157,OpnameTabel[OpInventarislijst])</f>
        <v>73</v>
      </c>
      <c r="G1157" s="81">
        <f t="shared" ref="G1157:G1166" si="260">$F$1157</f>
        <v>73</v>
      </c>
      <c r="H1157" s="80" t="s">
        <v>1371</v>
      </c>
      <c r="I1157" s="80" t="s">
        <v>1373</v>
      </c>
      <c r="J1157" s="80" t="s">
        <v>1373</v>
      </c>
    </row>
    <row r="1158" spans="1:10" ht="12" x14ac:dyDescent="0.2">
      <c r="A1158" s="49">
        <f t="shared" si="246"/>
        <v>1155</v>
      </c>
      <c r="B1158" s="48"/>
      <c r="C1158" s="64"/>
      <c r="D1158" s="51" t="s">
        <v>1374</v>
      </c>
      <c r="E1158" s="48" t="s">
        <v>2124</v>
      </c>
      <c r="F1158" s="80" t="str">
        <f t="shared" ref="F1158:F1166" si="261">IF($B1158=""," ",$H$1157)</f>
        <v xml:space="preserve"> </v>
      </c>
      <c r="G1158" s="82">
        <f t="shared" si="260"/>
        <v>73</v>
      </c>
      <c r="H1158" s="80" t="str">
        <f t="shared" ref="H1158:H1166" si="262">$H$1157</f>
        <v>E</v>
      </c>
      <c r="I1158" s="80" t="str">
        <f t="shared" ref="I1158:I1166" si="263">$I$1157</f>
        <v>J</v>
      </c>
      <c r="J1158" s="80" t="s">
        <v>1373</v>
      </c>
    </row>
    <row r="1159" spans="1:10" ht="12" x14ac:dyDescent="0.2">
      <c r="A1159" s="49">
        <f t="shared" si="246"/>
        <v>1156</v>
      </c>
      <c r="B1159" s="48"/>
      <c r="C1159" s="64"/>
      <c r="D1159" s="51" t="s">
        <v>1374</v>
      </c>
      <c r="E1159" s="48" t="s">
        <v>2125</v>
      </c>
      <c r="F1159" s="80" t="str">
        <f t="shared" si="261"/>
        <v xml:space="preserve"> </v>
      </c>
      <c r="G1159" s="82">
        <f t="shared" si="260"/>
        <v>73</v>
      </c>
      <c r="H1159" s="80" t="str">
        <f t="shared" si="262"/>
        <v>E</v>
      </c>
      <c r="I1159" s="80" t="str">
        <f t="shared" si="263"/>
        <v>J</v>
      </c>
      <c r="J1159" s="80" t="s">
        <v>1373</v>
      </c>
    </row>
    <row r="1160" spans="1:10" ht="12" x14ac:dyDescent="0.2">
      <c r="A1160" s="49">
        <f t="shared" si="246"/>
        <v>1157</v>
      </c>
      <c r="B1160" s="48"/>
      <c r="C1160" s="64"/>
      <c r="D1160" s="51" t="s">
        <v>1374</v>
      </c>
      <c r="E1160" s="48" t="s">
        <v>2126</v>
      </c>
      <c r="F1160" s="80" t="str">
        <f t="shared" si="261"/>
        <v xml:space="preserve"> </v>
      </c>
      <c r="G1160" s="82">
        <f t="shared" si="260"/>
        <v>73</v>
      </c>
      <c r="H1160" s="80" t="str">
        <f t="shared" si="262"/>
        <v>E</v>
      </c>
      <c r="I1160" s="80" t="str">
        <f t="shared" si="263"/>
        <v>J</v>
      </c>
      <c r="J1160" s="80" t="s">
        <v>1373</v>
      </c>
    </row>
    <row r="1161" spans="1:10" ht="12" x14ac:dyDescent="0.2">
      <c r="A1161" s="49">
        <f t="shared" si="246"/>
        <v>1158</v>
      </c>
      <c r="B1161" s="48"/>
      <c r="C1161" s="64"/>
      <c r="D1161" s="51" t="s">
        <v>1374</v>
      </c>
      <c r="E1161" s="48" t="s">
        <v>2127</v>
      </c>
      <c r="F1161" s="80" t="str">
        <f t="shared" si="261"/>
        <v xml:space="preserve"> </v>
      </c>
      <c r="G1161" s="82">
        <f t="shared" si="260"/>
        <v>73</v>
      </c>
      <c r="H1161" s="80" t="str">
        <f t="shared" si="262"/>
        <v>E</v>
      </c>
      <c r="I1161" s="80" t="str">
        <f t="shared" si="263"/>
        <v>J</v>
      </c>
      <c r="J1161" s="80"/>
    </row>
    <row r="1162" spans="1:10" ht="12" x14ac:dyDescent="0.2">
      <c r="A1162" s="49">
        <f t="shared" si="246"/>
        <v>1159</v>
      </c>
      <c r="B1162" s="48"/>
      <c r="C1162" s="64"/>
      <c r="D1162" s="51" t="s">
        <v>1374</v>
      </c>
      <c r="E1162" s="48" t="s">
        <v>2128</v>
      </c>
      <c r="F1162" s="80" t="str">
        <f t="shared" si="261"/>
        <v xml:space="preserve"> </v>
      </c>
      <c r="G1162" s="82">
        <f t="shared" si="260"/>
        <v>73</v>
      </c>
      <c r="H1162" s="80" t="str">
        <f t="shared" si="262"/>
        <v>E</v>
      </c>
      <c r="I1162" s="80" t="str">
        <f t="shared" si="263"/>
        <v>J</v>
      </c>
      <c r="J1162" s="80" t="s">
        <v>1373</v>
      </c>
    </row>
    <row r="1163" spans="1:10" ht="22.5" x14ac:dyDescent="0.2">
      <c r="A1163" s="49">
        <f t="shared" si="246"/>
        <v>1160</v>
      </c>
      <c r="B1163" s="48"/>
      <c r="C1163" s="64"/>
      <c r="D1163" s="51" t="s">
        <v>1374</v>
      </c>
      <c r="E1163" s="48" t="s">
        <v>2129</v>
      </c>
      <c r="F1163" s="80" t="str">
        <f t="shared" si="261"/>
        <v xml:space="preserve"> </v>
      </c>
      <c r="G1163" s="82">
        <f t="shared" si="260"/>
        <v>73</v>
      </c>
      <c r="H1163" s="80" t="str">
        <f t="shared" si="262"/>
        <v>E</v>
      </c>
      <c r="I1163" s="80" t="str">
        <f t="shared" si="263"/>
        <v>J</v>
      </c>
      <c r="J1163" s="80" t="s">
        <v>1373</v>
      </c>
    </row>
    <row r="1164" spans="1:10" ht="22.5" x14ac:dyDescent="0.2">
      <c r="A1164" s="49">
        <f t="shared" si="246"/>
        <v>1161</v>
      </c>
      <c r="B1164" s="48"/>
      <c r="C1164" s="64"/>
      <c r="D1164" s="51" t="s">
        <v>1374</v>
      </c>
      <c r="E1164" s="48" t="s">
        <v>2130</v>
      </c>
      <c r="F1164" s="80" t="str">
        <f t="shared" si="261"/>
        <v xml:space="preserve"> </v>
      </c>
      <c r="G1164" s="82">
        <f t="shared" si="260"/>
        <v>73</v>
      </c>
      <c r="H1164" s="80" t="str">
        <f t="shared" si="262"/>
        <v>E</v>
      </c>
      <c r="I1164" s="80" t="str">
        <f t="shared" si="263"/>
        <v>J</v>
      </c>
      <c r="J1164" s="80"/>
    </row>
    <row r="1165" spans="1:10" ht="12" x14ac:dyDescent="0.2">
      <c r="A1165" s="49">
        <f t="shared" si="246"/>
        <v>1162</v>
      </c>
      <c r="B1165" s="48"/>
      <c r="C1165" s="65"/>
      <c r="D1165" s="51" t="s">
        <v>1374</v>
      </c>
      <c r="E1165" s="48" t="s">
        <v>2131</v>
      </c>
      <c r="F1165" s="80" t="str">
        <f t="shared" si="261"/>
        <v xml:space="preserve"> </v>
      </c>
      <c r="G1165" s="82">
        <f t="shared" si="260"/>
        <v>73</v>
      </c>
      <c r="H1165" s="80" t="str">
        <f t="shared" si="262"/>
        <v>E</v>
      </c>
      <c r="I1165" s="80" t="str">
        <f t="shared" si="263"/>
        <v>J</v>
      </c>
      <c r="J1165" s="80"/>
    </row>
    <row r="1166" spans="1:10" ht="12.75" thickBot="1" x14ac:dyDescent="0.25">
      <c r="A1166" s="49">
        <f t="shared" si="246"/>
        <v>1163</v>
      </c>
      <c r="B1166" s="48"/>
      <c r="C1166" s="51"/>
      <c r="D1166" s="51"/>
      <c r="E1166" s="48"/>
      <c r="F1166" s="80" t="str">
        <f t="shared" si="261"/>
        <v xml:space="preserve"> </v>
      </c>
      <c r="G1166" s="82">
        <f t="shared" si="260"/>
        <v>73</v>
      </c>
      <c r="H1166" s="80" t="str">
        <f t="shared" si="262"/>
        <v>E</v>
      </c>
      <c r="I1166" s="80" t="str">
        <f t="shared" si="263"/>
        <v>J</v>
      </c>
      <c r="J1166" s="80"/>
    </row>
    <row r="1167" spans="1:10" ht="13.5" hidden="1" thickTop="1" thickBot="1" x14ac:dyDescent="0.25">
      <c r="A1167" s="49">
        <f t="shared" si="246"/>
        <v>1164</v>
      </c>
      <c r="B1167" s="48" t="s">
        <v>1259</v>
      </c>
      <c r="C1167" s="63">
        <v>2</v>
      </c>
      <c r="E1167" s="44" t="s">
        <v>2132</v>
      </c>
      <c r="F1167" s="102">
        <f>SUMIF(OpnameTabel[PPO1], B1167,OpnameTabel[OpInventarislijst])+SUMIF(OpnameTabel[PPO2], B1167,OpnameTabel[OpInventarislijst])+SUMIF(OpnameTabel[PPO3], B1167,OpnameTabel[OpInventarislijst])+SUMIF(OpnameTabel[PPO4], B1167,OpnameTabel[OpInventarislijst])</f>
        <v>0</v>
      </c>
      <c r="G1167" s="81">
        <f t="shared" ref="G1167:G1198" si="264">$F$1167</f>
        <v>0</v>
      </c>
      <c r="H1167" s="80" t="s">
        <v>1409</v>
      </c>
      <c r="I1167" s="80" t="s">
        <v>1373</v>
      </c>
      <c r="J1167" s="80"/>
    </row>
    <row r="1168" spans="1:10" ht="12.75" hidden="1" thickBot="1" x14ac:dyDescent="0.25">
      <c r="A1168" s="49">
        <f t="shared" si="246"/>
        <v>1165</v>
      </c>
      <c r="B1168" s="48"/>
      <c r="C1168" s="64"/>
      <c r="D1168" s="51"/>
      <c r="E1168" s="48" t="s">
        <v>2133</v>
      </c>
      <c r="F1168" s="80" t="str">
        <f t="shared" ref="F1168:F1199" si="265">IF($B1168=""," ",$H$1167)</f>
        <v xml:space="preserve"> </v>
      </c>
      <c r="G1168" s="82">
        <f t="shared" si="264"/>
        <v>0</v>
      </c>
      <c r="H1168" s="80" t="str">
        <f t="shared" ref="H1168:H1199" si="266">$H$1167</f>
        <v>W</v>
      </c>
      <c r="I1168" s="80" t="str">
        <f t="shared" ref="I1168:I1199" si="267">$I$1167</f>
        <v>J</v>
      </c>
      <c r="J1168" s="80"/>
    </row>
    <row r="1169" spans="1:10" ht="12.75" hidden="1" thickBot="1" x14ac:dyDescent="0.25">
      <c r="A1169" s="49">
        <f t="shared" si="246"/>
        <v>1166</v>
      </c>
      <c r="B1169" s="48"/>
      <c r="C1169" s="64"/>
      <c r="D1169" s="51"/>
      <c r="E1169" s="57" t="s">
        <v>2134</v>
      </c>
      <c r="F1169" s="80" t="str">
        <f t="shared" si="265"/>
        <v xml:space="preserve"> </v>
      </c>
      <c r="G1169" s="82">
        <f t="shared" si="264"/>
        <v>0</v>
      </c>
      <c r="H1169" s="80" t="str">
        <f t="shared" si="266"/>
        <v>W</v>
      </c>
      <c r="I1169" s="80" t="str">
        <f t="shared" si="267"/>
        <v>J</v>
      </c>
      <c r="J1169" s="80"/>
    </row>
    <row r="1170" spans="1:10" ht="12.75" hidden="1" thickBot="1" x14ac:dyDescent="0.25">
      <c r="A1170" s="49">
        <f t="shared" si="246"/>
        <v>1167</v>
      </c>
      <c r="B1170" s="48"/>
      <c r="C1170" s="64"/>
      <c r="D1170" s="51"/>
      <c r="E1170" s="48"/>
      <c r="F1170" s="80" t="str">
        <f t="shared" si="265"/>
        <v xml:space="preserve"> </v>
      </c>
      <c r="G1170" s="82">
        <f t="shared" si="264"/>
        <v>0</v>
      </c>
      <c r="H1170" s="80" t="str">
        <f t="shared" si="266"/>
        <v>W</v>
      </c>
      <c r="I1170" s="80" t="str">
        <f t="shared" si="267"/>
        <v>J</v>
      </c>
      <c r="J1170" s="80"/>
    </row>
    <row r="1171" spans="1:10" ht="12.75" hidden="1" thickBot="1" x14ac:dyDescent="0.25">
      <c r="A1171" s="49">
        <f t="shared" si="246"/>
        <v>1168</v>
      </c>
      <c r="B1171" s="48"/>
      <c r="C1171" s="64"/>
      <c r="D1171" s="51"/>
      <c r="E1171" s="48" t="s">
        <v>2135</v>
      </c>
      <c r="F1171" s="80" t="str">
        <f t="shared" si="265"/>
        <v xml:space="preserve"> </v>
      </c>
      <c r="G1171" s="82">
        <f t="shared" si="264"/>
        <v>0</v>
      </c>
      <c r="H1171" s="80" t="str">
        <f t="shared" si="266"/>
        <v>W</v>
      </c>
      <c r="I1171" s="80" t="str">
        <f t="shared" si="267"/>
        <v>J</v>
      </c>
      <c r="J1171" s="80"/>
    </row>
    <row r="1172" spans="1:10" ht="12.75" hidden="1" thickBot="1" x14ac:dyDescent="0.25">
      <c r="A1172" s="49">
        <f t="shared" si="246"/>
        <v>1169</v>
      </c>
      <c r="B1172" s="48"/>
      <c r="C1172" s="64"/>
      <c r="D1172" s="51" t="s">
        <v>1374</v>
      </c>
      <c r="E1172" s="48" t="s">
        <v>2136</v>
      </c>
      <c r="F1172" s="80" t="str">
        <f t="shared" si="265"/>
        <v xml:space="preserve"> </v>
      </c>
      <c r="G1172" s="82">
        <f t="shared" si="264"/>
        <v>0</v>
      </c>
      <c r="H1172" s="80" t="str">
        <f t="shared" si="266"/>
        <v>W</v>
      </c>
      <c r="I1172" s="80" t="str">
        <f t="shared" si="267"/>
        <v>J</v>
      </c>
      <c r="J1172" s="80" t="s">
        <v>1373</v>
      </c>
    </row>
    <row r="1173" spans="1:10" ht="12.75" hidden="1" thickBot="1" x14ac:dyDescent="0.25">
      <c r="A1173" s="49">
        <f t="shared" si="246"/>
        <v>1170</v>
      </c>
      <c r="B1173" s="48"/>
      <c r="C1173" s="64"/>
      <c r="D1173" s="51" t="s">
        <v>1374</v>
      </c>
      <c r="E1173" s="48" t="s">
        <v>2137</v>
      </c>
      <c r="F1173" s="80" t="str">
        <f t="shared" si="265"/>
        <v xml:space="preserve"> </v>
      </c>
      <c r="G1173" s="82">
        <f t="shared" si="264"/>
        <v>0</v>
      </c>
      <c r="H1173" s="80" t="str">
        <f t="shared" si="266"/>
        <v>W</v>
      </c>
      <c r="I1173" s="80" t="str">
        <f t="shared" si="267"/>
        <v>J</v>
      </c>
      <c r="J1173" s="80" t="s">
        <v>1373</v>
      </c>
    </row>
    <row r="1174" spans="1:10" ht="12.75" hidden="1" thickBot="1" x14ac:dyDescent="0.25">
      <c r="A1174" s="49">
        <f t="shared" si="246"/>
        <v>1171</v>
      </c>
      <c r="B1174" s="48"/>
      <c r="C1174" s="64"/>
      <c r="D1174" s="51" t="s">
        <v>1374</v>
      </c>
      <c r="E1174" s="48" t="s">
        <v>2138</v>
      </c>
      <c r="F1174" s="80" t="str">
        <f t="shared" si="265"/>
        <v xml:space="preserve"> </v>
      </c>
      <c r="G1174" s="82">
        <f t="shared" si="264"/>
        <v>0</v>
      </c>
      <c r="H1174" s="80" t="str">
        <f t="shared" si="266"/>
        <v>W</v>
      </c>
      <c r="I1174" s="80" t="str">
        <f t="shared" si="267"/>
        <v>J</v>
      </c>
      <c r="J1174" s="80" t="s">
        <v>1373</v>
      </c>
    </row>
    <row r="1175" spans="1:10" ht="12.75" hidden="1" thickBot="1" x14ac:dyDescent="0.25">
      <c r="A1175" s="49">
        <f t="shared" si="246"/>
        <v>1172</v>
      </c>
      <c r="B1175" s="48"/>
      <c r="C1175" s="64"/>
      <c r="D1175" s="51" t="s">
        <v>1374</v>
      </c>
      <c r="E1175" s="48" t="s">
        <v>2139</v>
      </c>
      <c r="F1175" s="80" t="str">
        <f t="shared" si="265"/>
        <v xml:space="preserve"> </v>
      </c>
      <c r="G1175" s="82">
        <f t="shared" si="264"/>
        <v>0</v>
      </c>
      <c r="H1175" s="80" t="str">
        <f t="shared" si="266"/>
        <v>W</v>
      </c>
      <c r="I1175" s="80" t="str">
        <f t="shared" si="267"/>
        <v>J</v>
      </c>
      <c r="J1175" s="80" t="s">
        <v>1373</v>
      </c>
    </row>
    <row r="1176" spans="1:10" ht="12.75" hidden="1" thickBot="1" x14ac:dyDescent="0.25">
      <c r="A1176" s="49">
        <f t="shared" si="246"/>
        <v>1173</v>
      </c>
      <c r="B1176" s="48"/>
      <c r="C1176" s="64"/>
      <c r="D1176" s="51" t="s">
        <v>1374</v>
      </c>
      <c r="E1176" s="48" t="s">
        <v>2140</v>
      </c>
      <c r="F1176" s="80" t="str">
        <f t="shared" si="265"/>
        <v xml:space="preserve"> </v>
      </c>
      <c r="G1176" s="82">
        <f t="shared" si="264"/>
        <v>0</v>
      </c>
      <c r="H1176" s="80" t="str">
        <f t="shared" si="266"/>
        <v>W</v>
      </c>
      <c r="I1176" s="80" t="str">
        <f t="shared" si="267"/>
        <v>J</v>
      </c>
      <c r="J1176" s="80" t="s">
        <v>1373</v>
      </c>
    </row>
    <row r="1177" spans="1:10" ht="12.75" hidden="1" thickBot="1" x14ac:dyDescent="0.25">
      <c r="A1177" s="49">
        <f t="shared" si="246"/>
        <v>1174</v>
      </c>
      <c r="B1177" s="48"/>
      <c r="C1177" s="64"/>
      <c r="D1177" s="51"/>
      <c r="E1177" s="48"/>
      <c r="F1177" s="80" t="str">
        <f t="shared" si="265"/>
        <v xml:space="preserve"> </v>
      </c>
      <c r="G1177" s="82">
        <f t="shared" si="264"/>
        <v>0</v>
      </c>
      <c r="H1177" s="80" t="str">
        <f t="shared" si="266"/>
        <v>W</v>
      </c>
      <c r="I1177" s="80" t="str">
        <f t="shared" si="267"/>
        <v>J</v>
      </c>
      <c r="J1177" s="80"/>
    </row>
    <row r="1178" spans="1:10" ht="12.75" hidden="1" thickBot="1" x14ac:dyDescent="0.25">
      <c r="A1178" s="49">
        <f t="shared" si="246"/>
        <v>1175</v>
      </c>
      <c r="B1178" s="48"/>
      <c r="C1178" s="64"/>
      <c r="D1178" s="51"/>
      <c r="E1178" s="48" t="s">
        <v>2141</v>
      </c>
      <c r="F1178" s="80" t="str">
        <f t="shared" si="265"/>
        <v xml:space="preserve"> </v>
      </c>
      <c r="G1178" s="82">
        <f t="shared" si="264"/>
        <v>0</v>
      </c>
      <c r="H1178" s="80" t="str">
        <f t="shared" si="266"/>
        <v>W</v>
      </c>
      <c r="I1178" s="80" t="str">
        <f t="shared" si="267"/>
        <v>J</v>
      </c>
      <c r="J1178" s="80"/>
    </row>
    <row r="1179" spans="1:10" ht="12.75" hidden="1" thickBot="1" x14ac:dyDescent="0.25">
      <c r="A1179" s="49">
        <f t="shared" si="246"/>
        <v>1176</v>
      </c>
      <c r="B1179" s="48"/>
      <c r="C1179" s="64"/>
      <c r="D1179" s="51" t="s">
        <v>1374</v>
      </c>
      <c r="E1179" s="48" t="s">
        <v>2142</v>
      </c>
      <c r="F1179" s="80" t="str">
        <f t="shared" si="265"/>
        <v xml:space="preserve"> </v>
      </c>
      <c r="G1179" s="82">
        <f t="shared" si="264"/>
        <v>0</v>
      </c>
      <c r="H1179" s="80" t="str">
        <f t="shared" si="266"/>
        <v>W</v>
      </c>
      <c r="I1179" s="80" t="str">
        <f t="shared" si="267"/>
        <v>J</v>
      </c>
      <c r="J1179" s="80"/>
    </row>
    <row r="1180" spans="1:10" ht="12.75" hidden="1" thickBot="1" x14ac:dyDescent="0.25">
      <c r="A1180" s="49">
        <f t="shared" si="246"/>
        <v>1177</v>
      </c>
      <c r="B1180" s="48"/>
      <c r="C1180" s="64"/>
      <c r="D1180" s="51" t="s">
        <v>1374</v>
      </c>
      <c r="E1180" s="48" t="s">
        <v>2143</v>
      </c>
      <c r="F1180" s="80" t="str">
        <f t="shared" si="265"/>
        <v xml:space="preserve"> </v>
      </c>
      <c r="G1180" s="82">
        <f t="shared" si="264"/>
        <v>0</v>
      </c>
      <c r="H1180" s="80" t="str">
        <f t="shared" si="266"/>
        <v>W</v>
      </c>
      <c r="I1180" s="80" t="str">
        <f t="shared" si="267"/>
        <v>J</v>
      </c>
      <c r="J1180" s="80" t="s">
        <v>1373</v>
      </c>
    </row>
    <row r="1181" spans="1:10" ht="12.75" hidden="1" thickBot="1" x14ac:dyDescent="0.25">
      <c r="A1181" s="49">
        <f t="shared" si="246"/>
        <v>1178</v>
      </c>
      <c r="B1181" s="48"/>
      <c r="C1181" s="64"/>
      <c r="D1181" s="51" t="s">
        <v>1374</v>
      </c>
      <c r="E1181" s="48" t="s">
        <v>2144</v>
      </c>
      <c r="F1181" s="80" t="str">
        <f t="shared" si="265"/>
        <v xml:space="preserve"> </v>
      </c>
      <c r="G1181" s="82">
        <f t="shared" si="264"/>
        <v>0</v>
      </c>
      <c r="H1181" s="80" t="str">
        <f t="shared" si="266"/>
        <v>W</v>
      </c>
      <c r="I1181" s="80" t="str">
        <f t="shared" si="267"/>
        <v>J</v>
      </c>
      <c r="J1181" s="80"/>
    </row>
    <row r="1182" spans="1:10" ht="12.75" hidden="1" thickBot="1" x14ac:dyDescent="0.25">
      <c r="A1182" s="49">
        <f t="shared" ref="A1182:A1241" si="268">-3+ROW()</f>
        <v>1179</v>
      </c>
      <c r="B1182" s="48"/>
      <c r="C1182" s="64"/>
      <c r="D1182" s="51" t="s">
        <v>1374</v>
      </c>
      <c r="E1182" s="48" t="s">
        <v>2145</v>
      </c>
      <c r="F1182" s="80" t="str">
        <f t="shared" si="265"/>
        <v xml:space="preserve"> </v>
      </c>
      <c r="G1182" s="82">
        <f t="shared" si="264"/>
        <v>0</v>
      </c>
      <c r="H1182" s="80" t="str">
        <f t="shared" si="266"/>
        <v>W</v>
      </c>
      <c r="I1182" s="80" t="str">
        <f t="shared" si="267"/>
        <v>J</v>
      </c>
      <c r="J1182" s="80"/>
    </row>
    <row r="1183" spans="1:10" ht="12.75" hidden="1" thickBot="1" x14ac:dyDescent="0.25">
      <c r="A1183" s="49">
        <f t="shared" si="268"/>
        <v>1180</v>
      </c>
      <c r="B1183" s="48"/>
      <c r="C1183" s="64"/>
      <c r="D1183" s="51" t="s">
        <v>1374</v>
      </c>
      <c r="E1183" s="48" t="s">
        <v>2146</v>
      </c>
      <c r="F1183" s="80" t="str">
        <f t="shared" si="265"/>
        <v xml:space="preserve"> </v>
      </c>
      <c r="G1183" s="82">
        <f t="shared" si="264"/>
        <v>0</v>
      </c>
      <c r="H1183" s="80" t="str">
        <f t="shared" si="266"/>
        <v>W</v>
      </c>
      <c r="I1183" s="80" t="str">
        <f t="shared" si="267"/>
        <v>J</v>
      </c>
      <c r="J1183" s="80" t="s">
        <v>1373</v>
      </c>
    </row>
    <row r="1184" spans="1:10" ht="12.75" hidden="1" thickBot="1" x14ac:dyDescent="0.25">
      <c r="A1184" s="49">
        <f t="shared" si="268"/>
        <v>1181</v>
      </c>
      <c r="B1184" s="48"/>
      <c r="C1184" s="64"/>
      <c r="D1184" s="51" t="s">
        <v>1374</v>
      </c>
      <c r="E1184" s="48" t="s">
        <v>2147</v>
      </c>
      <c r="F1184" s="80" t="str">
        <f t="shared" si="265"/>
        <v xml:space="preserve"> </v>
      </c>
      <c r="G1184" s="82">
        <f t="shared" si="264"/>
        <v>0</v>
      </c>
      <c r="H1184" s="80" t="str">
        <f t="shared" si="266"/>
        <v>W</v>
      </c>
      <c r="I1184" s="80" t="str">
        <f t="shared" si="267"/>
        <v>J</v>
      </c>
      <c r="J1184" s="80" t="s">
        <v>1373</v>
      </c>
    </row>
    <row r="1185" spans="1:10" ht="12.75" hidden="1" thickBot="1" x14ac:dyDescent="0.25">
      <c r="A1185" s="49">
        <f t="shared" si="268"/>
        <v>1182</v>
      </c>
      <c r="B1185" s="48"/>
      <c r="C1185" s="64"/>
      <c r="D1185" s="51" t="s">
        <v>1374</v>
      </c>
      <c r="E1185" s="48" t="s">
        <v>2148</v>
      </c>
      <c r="F1185" s="80" t="str">
        <f t="shared" si="265"/>
        <v xml:space="preserve"> </v>
      </c>
      <c r="G1185" s="82">
        <f t="shared" si="264"/>
        <v>0</v>
      </c>
      <c r="H1185" s="80" t="str">
        <f t="shared" si="266"/>
        <v>W</v>
      </c>
      <c r="I1185" s="80" t="str">
        <f t="shared" si="267"/>
        <v>J</v>
      </c>
      <c r="J1185" s="80"/>
    </row>
    <row r="1186" spans="1:10" ht="12.75" hidden="1" thickBot="1" x14ac:dyDescent="0.25">
      <c r="A1186" s="49">
        <f t="shared" si="268"/>
        <v>1183</v>
      </c>
      <c r="B1186" s="48"/>
      <c r="C1186" s="64"/>
      <c r="D1186" s="51" t="s">
        <v>1374</v>
      </c>
      <c r="E1186" s="48" t="s">
        <v>2149</v>
      </c>
      <c r="F1186" s="80" t="str">
        <f t="shared" si="265"/>
        <v xml:space="preserve"> </v>
      </c>
      <c r="G1186" s="82">
        <f t="shared" si="264"/>
        <v>0</v>
      </c>
      <c r="H1186" s="80" t="str">
        <f t="shared" si="266"/>
        <v>W</v>
      </c>
      <c r="I1186" s="80" t="str">
        <f t="shared" si="267"/>
        <v>J</v>
      </c>
      <c r="J1186" s="80" t="s">
        <v>1373</v>
      </c>
    </row>
    <row r="1187" spans="1:10" ht="12.75" hidden="1" thickBot="1" x14ac:dyDescent="0.25">
      <c r="A1187" s="49">
        <f t="shared" si="268"/>
        <v>1184</v>
      </c>
      <c r="B1187" s="48"/>
      <c r="C1187" s="64"/>
      <c r="D1187" s="51" t="s">
        <v>1374</v>
      </c>
      <c r="E1187" s="48" t="s">
        <v>2150</v>
      </c>
      <c r="F1187" s="80" t="str">
        <f t="shared" si="265"/>
        <v xml:space="preserve"> </v>
      </c>
      <c r="G1187" s="82">
        <f t="shared" si="264"/>
        <v>0</v>
      </c>
      <c r="H1187" s="80" t="str">
        <f t="shared" si="266"/>
        <v>W</v>
      </c>
      <c r="I1187" s="80" t="str">
        <f t="shared" si="267"/>
        <v>J</v>
      </c>
      <c r="J1187" s="80"/>
    </row>
    <row r="1188" spans="1:10" ht="12.75" hidden="1" thickBot="1" x14ac:dyDescent="0.25">
      <c r="A1188" s="49">
        <f t="shared" si="268"/>
        <v>1185</v>
      </c>
      <c r="B1188" s="48"/>
      <c r="C1188" s="64"/>
      <c r="D1188" s="51"/>
      <c r="E1188" s="48"/>
      <c r="F1188" s="80" t="str">
        <f t="shared" si="265"/>
        <v xml:space="preserve"> </v>
      </c>
      <c r="G1188" s="82">
        <f t="shared" si="264"/>
        <v>0</v>
      </c>
      <c r="H1188" s="80" t="str">
        <f t="shared" si="266"/>
        <v>W</v>
      </c>
      <c r="I1188" s="80" t="str">
        <f t="shared" si="267"/>
        <v>J</v>
      </c>
      <c r="J1188" s="80"/>
    </row>
    <row r="1189" spans="1:10" ht="12.75" hidden="1" thickBot="1" x14ac:dyDescent="0.25">
      <c r="A1189" s="49">
        <f t="shared" si="268"/>
        <v>1186</v>
      </c>
      <c r="B1189" s="48"/>
      <c r="C1189" s="64"/>
      <c r="D1189" s="51"/>
      <c r="E1189" s="48" t="s">
        <v>2151</v>
      </c>
      <c r="F1189" s="80" t="str">
        <f t="shared" si="265"/>
        <v xml:space="preserve"> </v>
      </c>
      <c r="G1189" s="82">
        <f t="shared" si="264"/>
        <v>0</v>
      </c>
      <c r="H1189" s="80" t="str">
        <f t="shared" si="266"/>
        <v>W</v>
      </c>
      <c r="I1189" s="80" t="str">
        <f t="shared" si="267"/>
        <v>J</v>
      </c>
      <c r="J1189" s="80"/>
    </row>
    <row r="1190" spans="1:10" ht="12.75" hidden="1" thickBot="1" x14ac:dyDescent="0.25">
      <c r="A1190" s="49">
        <f t="shared" si="268"/>
        <v>1187</v>
      </c>
      <c r="B1190" s="48"/>
      <c r="C1190" s="64"/>
      <c r="D1190" s="51" t="s">
        <v>1374</v>
      </c>
      <c r="E1190" s="48" t="s">
        <v>2152</v>
      </c>
      <c r="F1190" s="80" t="str">
        <f t="shared" si="265"/>
        <v xml:space="preserve"> </v>
      </c>
      <c r="G1190" s="82">
        <f t="shared" si="264"/>
        <v>0</v>
      </c>
      <c r="H1190" s="80" t="str">
        <f t="shared" si="266"/>
        <v>W</v>
      </c>
      <c r="I1190" s="80" t="str">
        <f t="shared" si="267"/>
        <v>J</v>
      </c>
      <c r="J1190" s="80" t="s">
        <v>1373</v>
      </c>
    </row>
    <row r="1191" spans="1:10" ht="12.75" hidden="1" thickBot="1" x14ac:dyDescent="0.25">
      <c r="A1191" s="49">
        <f t="shared" si="268"/>
        <v>1188</v>
      </c>
      <c r="B1191" s="48"/>
      <c r="C1191" s="64"/>
      <c r="D1191" s="51" t="s">
        <v>1374</v>
      </c>
      <c r="E1191" s="48" t="s">
        <v>2153</v>
      </c>
      <c r="F1191" s="80" t="str">
        <f t="shared" si="265"/>
        <v xml:space="preserve"> </v>
      </c>
      <c r="G1191" s="82">
        <f t="shared" si="264"/>
        <v>0</v>
      </c>
      <c r="H1191" s="80" t="str">
        <f t="shared" si="266"/>
        <v>W</v>
      </c>
      <c r="I1191" s="80" t="str">
        <f t="shared" si="267"/>
        <v>J</v>
      </c>
      <c r="J1191" s="80" t="s">
        <v>1373</v>
      </c>
    </row>
    <row r="1192" spans="1:10" ht="12.75" hidden="1" thickBot="1" x14ac:dyDescent="0.25">
      <c r="A1192" s="49">
        <f t="shared" si="268"/>
        <v>1189</v>
      </c>
      <c r="B1192" s="48"/>
      <c r="C1192" s="64"/>
      <c r="D1192" s="51" t="s">
        <v>1374</v>
      </c>
      <c r="E1192" s="48" t="s">
        <v>2154</v>
      </c>
      <c r="F1192" s="80" t="str">
        <f t="shared" si="265"/>
        <v xml:space="preserve"> </v>
      </c>
      <c r="G1192" s="82">
        <f t="shared" si="264"/>
        <v>0</v>
      </c>
      <c r="H1192" s="80" t="str">
        <f t="shared" si="266"/>
        <v>W</v>
      </c>
      <c r="I1192" s="80" t="str">
        <f t="shared" si="267"/>
        <v>J</v>
      </c>
      <c r="J1192" s="80" t="s">
        <v>1373</v>
      </c>
    </row>
    <row r="1193" spans="1:10" ht="12.75" hidden="1" thickBot="1" x14ac:dyDescent="0.25">
      <c r="A1193" s="49">
        <f t="shared" si="268"/>
        <v>1190</v>
      </c>
      <c r="B1193" s="48"/>
      <c r="C1193" s="64"/>
      <c r="D1193" s="51" t="s">
        <v>1374</v>
      </c>
      <c r="E1193" s="48" t="s">
        <v>2155</v>
      </c>
      <c r="F1193" s="80" t="str">
        <f t="shared" si="265"/>
        <v xml:space="preserve"> </v>
      </c>
      <c r="G1193" s="82">
        <f t="shared" si="264"/>
        <v>0</v>
      </c>
      <c r="H1193" s="80" t="str">
        <f t="shared" si="266"/>
        <v>W</v>
      </c>
      <c r="I1193" s="80" t="str">
        <f t="shared" si="267"/>
        <v>J</v>
      </c>
      <c r="J1193" s="80" t="s">
        <v>1373</v>
      </c>
    </row>
    <row r="1194" spans="1:10" ht="12.75" hidden="1" thickBot="1" x14ac:dyDescent="0.25">
      <c r="A1194" s="49">
        <f t="shared" si="268"/>
        <v>1191</v>
      </c>
      <c r="B1194" s="48"/>
      <c r="C1194" s="64"/>
      <c r="D1194" s="51" t="s">
        <v>1374</v>
      </c>
      <c r="E1194" s="48" t="s">
        <v>2156</v>
      </c>
      <c r="F1194" s="80" t="str">
        <f t="shared" si="265"/>
        <v xml:space="preserve"> </v>
      </c>
      <c r="G1194" s="82">
        <f t="shared" si="264"/>
        <v>0</v>
      </c>
      <c r="H1194" s="80" t="str">
        <f t="shared" si="266"/>
        <v>W</v>
      </c>
      <c r="I1194" s="80" t="str">
        <f t="shared" si="267"/>
        <v>J</v>
      </c>
      <c r="J1194" s="80" t="s">
        <v>1373</v>
      </c>
    </row>
    <row r="1195" spans="1:10" ht="12.75" hidden="1" thickBot="1" x14ac:dyDescent="0.25">
      <c r="A1195" s="49">
        <f t="shared" si="268"/>
        <v>1192</v>
      </c>
      <c r="B1195" s="48"/>
      <c r="C1195" s="64"/>
      <c r="D1195" s="51" t="s">
        <v>1374</v>
      </c>
      <c r="E1195" s="48" t="s">
        <v>2157</v>
      </c>
      <c r="F1195" s="80" t="str">
        <f t="shared" si="265"/>
        <v xml:space="preserve"> </v>
      </c>
      <c r="G1195" s="82">
        <f t="shared" si="264"/>
        <v>0</v>
      </c>
      <c r="H1195" s="80" t="str">
        <f t="shared" si="266"/>
        <v>W</v>
      </c>
      <c r="I1195" s="80" t="str">
        <f t="shared" si="267"/>
        <v>J</v>
      </c>
      <c r="J1195" s="80" t="s">
        <v>1373</v>
      </c>
    </row>
    <row r="1196" spans="1:10" ht="12.75" hidden="1" thickBot="1" x14ac:dyDescent="0.25">
      <c r="A1196" s="49">
        <f t="shared" si="268"/>
        <v>1193</v>
      </c>
      <c r="B1196" s="48"/>
      <c r="C1196" s="64"/>
      <c r="D1196" s="51" t="s">
        <v>1374</v>
      </c>
      <c r="E1196" s="48" t="s">
        <v>2158</v>
      </c>
      <c r="F1196" s="80" t="str">
        <f t="shared" si="265"/>
        <v xml:space="preserve"> </v>
      </c>
      <c r="G1196" s="82">
        <f t="shared" si="264"/>
        <v>0</v>
      </c>
      <c r="H1196" s="80" t="str">
        <f t="shared" si="266"/>
        <v>W</v>
      </c>
      <c r="I1196" s="80" t="str">
        <f t="shared" si="267"/>
        <v>J</v>
      </c>
      <c r="J1196" s="80" t="s">
        <v>1373</v>
      </c>
    </row>
    <row r="1197" spans="1:10" ht="12.75" hidden="1" thickBot="1" x14ac:dyDescent="0.25">
      <c r="A1197" s="49">
        <f t="shared" si="268"/>
        <v>1194</v>
      </c>
      <c r="B1197" s="48"/>
      <c r="C1197" s="64"/>
      <c r="D1197" s="51" t="s">
        <v>1374</v>
      </c>
      <c r="E1197" s="48" t="s">
        <v>2159</v>
      </c>
      <c r="F1197" s="80" t="str">
        <f t="shared" si="265"/>
        <v xml:space="preserve"> </v>
      </c>
      <c r="G1197" s="82">
        <f t="shared" si="264"/>
        <v>0</v>
      </c>
      <c r="H1197" s="80" t="str">
        <f t="shared" si="266"/>
        <v>W</v>
      </c>
      <c r="I1197" s="80" t="str">
        <f t="shared" si="267"/>
        <v>J</v>
      </c>
      <c r="J1197" s="80"/>
    </row>
    <row r="1198" spans="1:10" ht="12.75" hidden="1" thickBot="1" x14ac:dyDescent="0.25">
      <c r="A1198" s="49">
        <f t="shared" si="268"/>
        <v>1195</v>
      </c>
      <c r="B1198" s="48"/>
      <c r="C1198" s="64"/>
      <c r="D1198" s="51" t="s">
        <v>1374</v>
      </c>
      <c r="E1198" s="48" t="s">
        <v>2160</v>
      </c>
      <c r="F1198" s="80" t="str">
        <f t="shared" si="265"/>
        <v xml:space="preserve"> </v>
      </c>
      <c r="G1198" s="82">
        <f t="shared" si="264"/>
        <v>0</v>
      </c>
      <c r="H1198" s="80" t="str">
        <f t="shared" si="266"/>
        <v>W</v>
      </c>
      <c r="I1198" s="80" t="str">
        <f t="shared" si="267"/>
        <v>J</v>
      </c>
      <c r="J1198" s="80" t="s">
        <v>1373</v>
      </c>
    </row>
    <row r="1199" spans="1:10" ht="12.75" hidden="1" thickBot="1" x14ac:dyDescent="0.25">
      <c r="A1199" s="49">
        <f t="shared" si="268"/>
        <v>1196</v>
      </c>
      <c r="B1199" s="48"/>
      <c r="C1199" s="64"/>
      <c r="D1199" s="51" t="s">
        <v>1374</v>
      </c>
      <c r="E1199" s="48" t="s">
        <v>2161</v>
      </c>
      <c r="F1199" s="80" t="str">
        <f t="shared" si="265"/>
        <v xml:space="preserve"> </v>
      </c>
      <c r="G1199" s="82">
        <f t="shared" ref="G1199:G1219" si="269">$F$1167</f>
        <v>0</v>
      </c>
      <c r="H1199" s="80" t="str">
        <f t="shared" si="266"/>
        <v>W</v>
      </c>
      <c r="I1199" s="80" t="str">
        <f t="shared" si="267"/>
        <v>J</v>
      </c>
      <c r="J1199" s="80"/>
    </row>
    <row r="1200" spans="1:10" ht="12.75" hidden="1" thickBot="1" x14ac:dyDescent="0.25">
      <c r="A1200" s="49">
        <f t="shared" si="268"/>
        <v>1197</v>
      </c>
      <c r="B1200" s="48"/>
      <c r="C1200" s="64"/>
      <c r="D1200" s="51"/>
      <c r="E1200" s="48"/>
      <c r="F1200" s="80" t="str">
        <f t="shared" ref="F1200:F1219" si="270">IF($B1200=""," ",$H$1167)</f>
        <v xml:space="preserve"> </v>
      </c>
      <c r="G1200" s="82">
        <f t="shared" si="269"/>
        <v>0</v>
      </c>
      <c r="H1200" s="80" t="str">
        <f t="shared" ref="H1200:H1219" si="271">$H$1167</f>
        <v>W</v>
      </c>
      <c r="I1200" s="80" t="str">
        <f t="shared" ref="I1200:I1219" si="272">$I$1167</f>
        <v>J</v>
      </c>
      <c r="J1200" s="80"/>
    </row>
    <row r="1201" spans="1:10" ht="12.75" hidden="1" thickBot="1" x14ac:dyDescent="0.25">
      <c r="A1201" s="49">
        <f t="shared" si="268"/>
        <v>1198</v>
      </c>
      <c r="B1201" s="48"/>
      <c r="C1201" s="64"/>
      <c r="D1201" s="51"/>
      <c r="E1201" s="48" t="s">
        <v>2162</v>
      </c>
      <c r="F1201" s="80" t="str">
        <f t="shared" si="270"/>
        <v xml:space="preserve"> </v>
      </c>
      <c r="G1201" s="82">
        <f t="shared" si="269"/>
        <v>0</v>
      </c>
      <c r="H1201" s="80" t="str">
        <f t="shared" si="271"/>
        <v>W</v>
      </c>
      <c r="I1201" s="80" t="str">
        <f t="shared" si="272"/>
        <v>J</v>
      </c>
      <c r="J1201" s="80"/>
    </row>
    <row r="1202" spans="1:10" ht="12.75" hidden="1" thickBot="1" x14ac:dyDescent="0.25">
      <c r="A1202" s="49">
        <f t="shared" si="268"/>
        <v>1199</v>
      </c>
      <c r="B1202" s="48"/>
      <c r="C1202" s="64"/>
      <c r="D1202" s="51" t="s">
        <v>1374</v>
      </c>
      <c r="E1202" s="48" t="s">
        <v>2163</v>
      </c>
      <c r="F1202" s="80" t="str">
        <f t="shared" si="270"/>
        <v xml:space="preserve"> </v>
      </c>
      <c r="G1202" s="82">
        <f t="shared" si="269"/>
        <v>0</v>
      </c>
      <c r="H1202" s="80" t="str">
        <f t="shared" si="271"/>
        <v>W</v>
      </c>
      <c r="I1202" s="80" t="str">
        <f t="shared" si="272"/>
        <v>J</v>
      </c>
      <c r="J1202" s="80" t="s">
        <v>1373</v>
      </c>
    </row>
    <row r="1203" spans="1:10" ht="12.75" hidden="1" thickBot="1" x14ac:dyDescent="0.25">
      <c r="A1203" s="49">
        <f t="shared" si="268"/>
        <v>1200</v>
      </c>
      <c r="B1203" s="48"/>
      <c r="C1203" s="64"/>
      <c r="D1203" s="51" t="s">
        <v>1374</v>
      </c>
      <c r="E1203" s="48" t="s">
        <v>2164</v>
      </c>
      <c r="F1203" s="80" t="str">
        <f t="shared" si="270"/>
        <v xml:space="preserve"> </v>
      </c>
      <c r="G1203" s="82">
        <f t="shared" si="269"/>
        <v>0</v>
      </c>
      <c r="H1203" s="80" t="str">
        <f t="shared" si="271"/>
        <v>W</v>
      </c>
      <c r="I1203" s="80" t="str">
        <f t="shared" si="272"/>
        <v>J</v>
      </c>
      <c r="J1203" s="80" t="s">
        <v>1373</v>
      </c>
    </row>
    <row r="1204" spans="1:10" ht="12.75" hidden="1" thickBot="1" x14ac:dyDescent="0.25">
      <c r="A1204" s="49">
        <f t="shared" si="268"/>
        <v>1201</v>
      </c>
      <c r="B1204" s="48"/>
      <c r="C1204" s="64"/>
      <c r="D1204" s="51" t="s">
        <v>1374</v>
      </c>
      <c r="E1204" s="48" t="s">
        <v>2165</v>
      </c>
      <c r="F1204" s="80" t="str">
        <f t="shared" si="270"/>
        <v xml:space="preserve"> </v>
      </c>
      <c r="G1204" s="82">
        <f t="shared" si="269"/>
        <v>0</v>
      </c>
      <c r="H1204" s="80" t="str">
        <f t="shared" si="271"/>
        <v>W</v>
      </c>
      <c r="I1204" s="80" t="str">
        <f t="shared" si="272"/>
        <v>J</v>
      </c>
      <c r="J1204" s="80" t="s">
        <v>1373</v>
      </c>
    </row>
    <row r="1205" spans="1:10" ht="12.75" hidden="1" thickBot="1" x14ac:dyDescent="0.25">
      <c r="A1205" s="49">
        <f t="shared" si="268"/>
        <v>1202</v>
      </c>
      <c r="B1205" s="48"/>
      <c r="C1205" s="64"/>
      <c r="D1205" s="51" t="s">
        <v>1374</v>
      </c>
      <c r="E1205" s="48" t="s">
        <v>2166</v>
      </c>
      <c r="F1205" s="80" t="str">
        <f t="shared" si="270"/>
        <v xml:space="preserve"> </v>
      </c>
      <c r="G1205" s="82">
        <f t="shared" si="269"/>
        <v>0</v>
      </c>
      <c r="H1205" s="80" t="str">
        <f t="shared" si="271"/>
        <v>W</v>
      </c>
      <c r="I1205" s="80" t="str">
        <f t="shared" si="272"/>
        <v>J</v>
      </c>
      <c r="J1205" s="80"/>
    </row>
    <row r="1206" spans="1:10" ht="12.75" hidden="1" thickBot="1" x14ac:dyDescent="0.25">
      <c r="A1206" s="49">
        <f t="shared" si="268"/>
        <v>1203</v>
      </c>
      <c r="B1206" s="48"/>
      <c r="C1206" s="64"/>
      <c r="D1206" s="51" t="s">
        <v>1374</v>
      </c>
      <c r="E1206" s="48" t="s">
        <v>2167</v>
      </c>
      <c r="F1206" s="80" t="str">
        <f t="shared" si="270"/>
        <v xml:space="preserve"> </v>
      </c>
      <c r="G1206" s="82">
        <f t="shared" si="269"/>
        <v>0</v>
      </c>
      <c r="H1206" s="80" t="str">
        <f t="shared" si="271"/>
        <v>W</v>
      </c>
      <c r="I1206" s="80" t="str">
        <f t="shared" si="272"/>
        <v>J</v>
      </c>
      <c r="J1206" s="80" t="s">
        <v>1373</v>
      </c>
    </row>
    <row r="1207" spans="1:10" ht="12.75" hidden="1" thickBot="1" x14ac:dyDescent="0.25">
      <c r="A1207" s="49">
        <f t="shared" si="268"/>
        <v>1204</v>
      </c>
      <c r="B1207" s="48"/>
      <c r="C1207" s="64"/>
      <c r="D1207" s="51" t="s">
        <v>1374</v>
      </c>
      <c r="E1207" s="48" t="s">
        <v>2168</v>
      </c>
      <c r="F1207" s="80" t="str">
        <f t="shared" si="270"/>
        <v xml:space="preserve"> </v>
      </c>
      <c r="G1207" s="82">
        <f t="shared" si="269"/>
        <v>0</v>
      </c>
      <c r="H1207" s="80" t="str">
        <f t="shared" si="271"/>
        <v>W</v>
      </c>
      <c r="I1207" s="80" t="str">
        <f t="shared" si="272"/>
        <v>J</v>
      </c>
      <c r="J1207" s="80" t="s">
        <v>1373</v>
      </c>
    </row>
    <row r="1208" spans="1:10" ht="12.75" hidden="1" thickBot="1" x14ac:dyDescent="0.25">
      <c r="A1208" s="49">
        <f t="shared" si="268"/>
        <v>1205</v>
      </c>
      <c r="B1208" s="48"/>
      <c r="C1208" s="64"/>
      <c r="D1208" s="51"/>
      <c r="E1208" s="48"/>
      <c r="F1208" s="80" t="str">
        <f t="shared" si="270"/>
        <v xml:space="preserve"> </v>
      </c>
      <c r="G1208" s="82">
        <f t="shared" si="269"/>
        <v>0</v>
      </c>
      <c r="H1208" s="80" t="str">
        <f t="shared" si="271"/>
        <v>W</v>
      </c>
      <c r="I1208" s="80" t="str">
        <f t="shared" si="272"/>
        <v>J</v>
      </c>
      <c r="J1208" s="80"/>
    </row>
    <row r="1209" spans="1:10" ht="12.75" hidden="1" thickBot="1" x14ac:dyDescent="0.25">
      <c r="A1209" s="49">
        <f t="shared" si="268"/>
        <v>1206</v>
      </c>
      <c r="B1209" s="48"/>
      <c r="C1209" s="64"/>
      <c r="D1209" s="51"/>
      <c r="E1209" s="48" t="s">
        <v>2169</v>
      </c>
      <c r="F1209" s="80" t="str">
        <f t="shared" si="270"/>
        <v xml:space="preserve"> </v>
      </c>
      <c r="G1209" s="82">
        <f t="shared" si="269"/>
        <v>0</v>
      </c>
      <c r="H1209" s="80" t="str">
        <f t="shared" si="271"/>
        <v>W</v>
      </c>
      <c r="I1209" s="80" t="str">
        <f t="shared" si="272"/>
        <v>J</v>
      </c>
      <c r="J1209" s="80"/>
    </row>
    <row r="1210" spans="1:10" ht="12.75" hidden="1" thickBot="1" x14ac:dyDescent="0.25">
      <c r="A1210" s="49">
        <f t="shared" si="268"/>
        <v>1207</v>
      </c>
      <c r="B1210" s="48"/>
      <c r="C1210" s="64"/>
      <c r="D1210" s="51" t="s">
        <v>1374</v>
      </c>
      <c r="E1210" s="48" t="s">
        <v>2170</v>
      </c>
      <c r="F1210" s="80" t="str">
        <f t="shared" si="270"/>
        <v xml:space="preserve"> </v>
      </c>
      <c r="G1210" s="82">
        <f t="shared" si="269"/>
        <v>0</v>
      </c>
      <c r="H1210" s="80" t="str">
        <f t="shared" si="271"/>
        <v>W</v>
      </c>
      <c r="I1210" s="80" t="str">
        <f t="shared" si="272"/>
        <v>J</v>
      </c>
      <c r="J1210" s="80" t="s">
        <v>1373</v>
      </c>
    </row>
    <row r="1211" spans="1:10" ht="12.75" hidden="1" thickBot="1" x14ac:dyDescent="0.25">
      <c r="A1211" s="49">
        <f t="shared" si="268"/>
        <v>1208</v>
      </c>
      <c r="B1211" s="48"/>
      <c r="C1211" s="64"/>
      <c r="D1211" s="51" t="s">
        <v>1374</v>
      </c>
      <c r="E1211" s="48" t="s">
        <v>2171</v>
      </c>
      <c r="F1211" s="80" t="str">
        <f t="shared" si="270"/>
        <v xml:space="preserve"> </v>
      </c>
      <c r="G1211" s="82">
        <f t="shared" si="269"/>
        <v>0</v>
      </c>
      <c r="H1211" s="80" t="str">
        <f t="shared" si="271"/>
        <v>W</v>
      </c>
      <c r="I1211" s="80" t="str">
        <f t="shared" si="272"/>
        <v>J</v>
      </c>
      <c r="J1211" s="80" t="s">
        <v>1373</v>
      </c>
    </row>
    <row r="1212" spans="1:10" ht="12.75" hidden="1" thickBot="1" x14ac:dyDescent="0.25">
      <c r="A1212" s="49">
        <f t="shared" si="268"/>
        <v>1209</v>
      </c>
      <c r="B1212" s="48"/>
      <c r="C1212" s="64"/>
      <c r="D1212" s="51" t="s">
        <v>1374</v>
      </c>
      <c r="E1212" s="48" t="s">
        <v>2172</v>
      </c>
      <c r="F1212" s="80" t="str">
        <f t="shared" si="270"/>
        <v xml:space="preserve"> </v>
      </c>
      <c r="G1212" s="82">
        <f t="shared" si="269"/>
        <v>0</v>
      </c>
      <c r="H1212" s="80" t="str">
        <f t="shared" si="271"/>
        <v>W</v>
      </c>
      <c r="I1212" s="80" t="str">
        <f t="shared" si="272"/>
        <v>J</v>
      </c>
      <c r="J1212" s="80" t="s">
        <v>1373</v>
      </c>
    </row>
    <row r="1213" spans="1:10" ht="12.75" hidden="1" thickBot="1" x14ac:dyDescent="0.25">
      <c r="A1213" s="49">
        <f t="shared" si="268"/>
        <v>1210</v>
      </c>
      <c r="B1213" s="48"/>
      <c r="C1213" s="64"/>
      <c r="D1213" s="51" t="s">
        <v>1374</v>
      </c>
      <c r="E1213" s="48" t="s">
        <v>2173</v>
      </c>
      <c r="F1213" s="80" t="str">
        <f t="shared" si="270"/>
        <v xml:space="preserve"> </v>
      </c>
      <c r="G1213" s="82">
        <f t="shared" si="269"/>
        <v>0</v>
      </c>
      <c r="H1213" s="80" t="str">
        <f t="shared" si="271"/>
        <v>W</v>
      </c>
      <c r="I1213" s="80" t="str">
        <f t="shared" si="272"/>
        <v>J</v>
      </c>
      <c r="J1213" s="80" t="s">
        <v>1373</v>
      </c>
    </row>
    <row r="1214" spans="1:10" ht="12.75" hidden="1" thickBot="1" x14ac:dyDescent="0.25">
      <c r="A1214" s="49">
        <f t="shared" si="268"/>
        <v>1211</v>
      </c>
      <c r="B1214" s="48"/>
      <c r="C1214" s="64"/>
      <c r="D1214" s="51" t="s">
        <v>1374</v>
      </c>
      <c r="E1214" s="48" t="s">
        <v>2174</v>
      </c>
      <c r="F1214" s="80" t="str">
        <f t="shared" si="270"/>
        <v xml:space="preserve"> </v>
      </c>
      <c r="G1214" s="82">
        <f t="shared" si="269"/>
        <v>0</v>
      </c>
      <c r="H1214" s="80" t="str">
        <f t="shared" si="271"/>
        <v>W</v>
      </c>
      <c r="I1214" s="80" t="str">
        <f t="shared" si="272"/>
        <v>J</v>
      </c>
      <c r="J1214" s="80" t="s">
        <v>1373</v>
      </c>
    </row>
    <row r="1215" spans="1:10" ht="12.75" hidden="1" thickBot="1" x14ac:dyDescent="0.25">
      <c r="A1215" s="49">
        <f t="shared" si="268"/>
        <v>1212</v>
      </c>
      <c r="B1215" s="48"/>
      <c r="C1215" s="64"/>
      <c r="D1215" s="51" t="s">
        <v>1374</v>
      </c>
      <c r="E1215" s="48" t="s">
        <v>2175</v>
      </c>
      <c r="F1215" s="80" t="str">
        <f t="shared" si="270"/>
        <v xml:space="preserve"> </v>
      </c>
      <c r="G1215" s="82">
        <f t="shared" si="269"/>
        <v>0</v>
      </c>
      <c r="H1215" s="80" t="str">
        <f t="shared" si="271"/>
        <v>W</v>
      </c>
      <c r="I1215" s="80" t="str">
        <f t="shared" si="272"/>
        <v>J</v>
      </c>
      <c r="J1215" s="80"/>
    </row>
    <row r="1216" spans="1:10" ht="12.75" hidden="1" thickBot="1" x14ac:dyDescent="0.25">
      <c r="A1216" s="49">
        <f t="shared" si="268"/>
        <v>1213</v>
      </c>
      <c r="B1216" s="48"/>
      <c r="C1216" s="64"/>
      <c r="D1216" s="51"/>
      <c r="E1216" s="48"/>
      <c r="F1216" s="80" t="str">
        <f t="shared" si="270"/>
        <v xml:space="preserve"> </v>
      </c>
      <c r="G1216" s="82">
        <f t="shared" si="269"/>
        <v>0</v>
      </c>
      <c r="H1216" s="80" t="str">
        <f t="shared" si="271"/>
        <v>W</v>
      </c>
      <c r="I1216" s="80" t="str">
        <f t="shared" si="272"/>
        <v>J</v>
      </c>
      <c r="J1216" s="80"/>
    </row>
    <row r="1217" spans="1:10" ht="12.75" hidden="1" thickBot="1" x14ac:dyDescent="0.25">
      <c r="A1217" s="49">
        <f t="shared" si="268"/>
        <v>1214</v>
      </c>
      <c r="B1217" s="48"/>
      <c r="C1217" s="64"/>
      <c r="D1217" s="51"/>
      <c r="E1217" s="48" t="s">
        <v>1449</v>
      </c>
      <c r="F1217" s="80" t="str">
        <f t="shared" si="270"/>
        <v xml:space="preserve"> </v>
      </c>
      <c r="G1217" s="82">
        <f t="shared" si="269"/>
        <v>0</v>
      </c>
      <c r="H1217" s="80" t="str">
        <f t="shared" si="271"/>
        <v>W</v>
      </c>
      <c r="I1217" s="80" t="str">
        <f t="shared" si="272"/>
        <v>J</v>
      </c>
      <c r="J1217" s="80"/>
    </row>
    <row r="1218" spans="1:10" ht="12.75" hidden="1" thickBot="1" x14ac:dyDescent="0.25">
      <c r="A1218" s="49">
        <f t="shared" si="268"/>
        <v>1215</v>
      </c>
      <c r="B1218" s="48"/>
      <c r="C1218" s="65"/>
      <c r="D1218" s="51" t="s">
        <v>1374</v>
      </c>
      <c r="E1218" s="48" t="s">
        <v>1518</v>
      </c>
      <c r="F1218" s="80" t="str">
        <f t="shared" si="270"/>
        <v xml:space="preserve"> </v>
      </c>
      <c r="G1218" s="82">
        <f t="shared" si="269"/>
        <v>0</v>
      </c>
      <c r="H1218" s="80" t="str">
        <f t="shared" si="271"/>
        <v>W</v>
      </c>
      <c r="I1218" s="80" t="str">
        <f t="shared" si="272"/>
        <v>J</v>
      </c>
      <c r="J1218" s="80"/>
    </row>
    <row r="1219" spans="1:10" ht="12.75" hidden="1" thickBot="1" x14ac:dyDescent="0.25">
      <c r="A1219" s="49">
        <f t="shared" si="268"/>
        <v>1216</v>
      </c>
      <c r="B1219" s="48"/>
      <c r="C1219" s="51"/>
      <c r="F1219" s="80" t="str">
        <f t="shared" si="270"/>
        <v xml:space="preserve"> </v>
      </c>
      <c r="G1219" s="82">
        <f t="shared" si="269"/>
        <v>0</v>
      </c>
      <c r="H1219" s="80" t="str">
        <f t="shared" si="271"/>
        <v>W</v>
      </c>
      <c r="I1219" s="80" t="str">
        <f t="shared" si="272"/>
        <v>J</v>
      </c>
      <c r="J1219" s="80"/>
    </row>
    <row r="1220" spans="1:10" ht="12.75" hidden="1" thickBot="1" x14ac:dyDescent="0.25">
      <c r="A1220" s="49">
        <f t="shared" si="268"/>
        <v>1217</v>
      </c>
      <c r="B1220" s="48" t="s">
        <v>1262</v>
      </c>
      <c r="C1220" s="63">
        <v>0.66</v>
      </c>
      <c r="E1220" s="44" t="s">
        <v>2132</v>
      </c>
      <c r="F1220" s="80">
        <f>SUMIF(OpnameTabel[PPO1], B1220,OpnameTabel[OpInventarislijst])+SUMIF(OpnameTabel[PPO2], B1220,OpnameTabel[OpInventarislijst])+SUMIF(OpnameTabel[PPO3], B1220,OpnameTabel[OpInventarislijst])+SUMIF(OpnameTabel[PPO4], B1220,OpnameTabel[OpInventarislijst])</f>
        <v>0</v>
      </c>
      <c r="G1220" s="85">
        <f>$F$1220</f>
        <v>0</v>
      </c>
      <c r="H1220" s="80" t="s">
        <v>1409</v>
      </c>
      <c r="I1220" s="80" t="s">
        <v>1373</v>
      </c>
      <c r="J1220" s="80"/>
    </row>
    <row r="1221" spans="1:10" ht="12.75" hidden="1" thickBot="1" x14ac:dyDescent="0.25">
      <c r="A1221" s="49">
        <f t="shared" si="268"/>
        <v>1218</v>
      </c>
      <c r="B1221" s="48"/>
      <c r="C1221" s="65"/>
      <c r="D1221" s="51" t="s">
        <v>1374</v>
      </c>
      <c r="E1221" s="48" t="s">
        <v>1769</v>
      </c>
      <c r="F1221" s="80" t="str">
        <f>IF($B1221=""," ",$H$1220)</f>
        <v xml:space="preserve"> </v>
      </c>
      <c r="G1221" s="82">
        <f>$F$1220</f>
        <v>0</v>
      </c>
      <c r="H1221" s="80" t="str">
        <f>$H$1220</f>
        <v>W</v>
      </c>
      <c r="I1221" s="80" t="str">
        <f>$I$1220</f>
        <v>J</v>
      </c>
      <c r="J1221" s="80"/>
    </row>
    <row r="1222" spans="1:10" ht="12.75" hidden="1" thickBot="1" x14ac:dyDescent="0.25">
      <c r="A1222" s="49">
        <f t="shared" si="268"/>
        <v>1219</v>
      </c>
      <c r="B1222" s="48"/>
      <c r="C1222" s="51"/>
      <c r="D1222" s="51"/>
      <c r="E1222" s="48"/>
      <c r="F1222" s="80" t="str">
        <f>IF($B1222=""," ",$H$1220)</f>
        <v xml:space="preserve"> </v>
      </c>
      <c r="G1222" s="82">
        <f>$F$1220</f>
        <v>0</v>
      </c>
      <c r="H1222" s="80" t="str">
        <f>$H$1220</f>
        <v>W</v>
      </c>
      <c r="I1222" s="80" t="str">
        <f>$I$1220</f>
        <v>J</v>
      </c>
      <c r="J1222" s="80"/>
    </row>
    <row r="1223" spans="1:10" ht="13.5" hidden="1" thickTop="1" thickBot="1" x14ac:dyDescent="0.25">
      <c r="A1223" s="49">
        <f t="shared" si="268"/>
        <v>1220</v>
      </c>
      <c r="B1223" s="48" t="s">
        <v>1260</v>
      </c>
      <c r="C1223" s="63">
        <v>4</v>
      </c>
      <c r="D1223" s="51"/>
      <c r="E1223" s="44" t="s">
        <v>2132</v>
      </c>
      <c r="F1223" s="102">
        <f>SUMIF(OpnameTabel[PPO1], B1223,OpnameTabel[OpInventarislijst])+SUMIF(OpnameTabel[PPO2], B1223,OpnameTabel[OpInventarislijst])+SUMIF(OpnameTabel[PPO3], B1223,OpnameTabel[OpInventarislijst])+SUMIF(OpnameTabel[PPO4], B1223,OpnameTabel[OpInventarislijst])</f>
        <v>0</v>
      </c>
      <c r="G1223" s="81">
        <f t="shared" ref="G1223:G1254" si="273">$F$1223</f>
        <v>0</v>
      </c>
      <c r="H1223" s="80" t="s">
        <v>1409</v>
      </c>
      <c r="I1223" s="80" t="s">
        <v>1373</v>
      </c>
      <c r="J1223" s="80"/>
    </row>
    <row r="1224" spans="1:10" ht="12.75" hidden="1" thickBot="1" x14ac:dyDescent="0.25">
      <c r="A1224" s="49">
        <f t="shared" si="268"/>
        <v>1221</v>
      </c>
      <c r="B1224" s="48"/>
      <c r="C1224" s="64"/>
      <c r="D1224" s="51"/>
      <c r="E1224" s="48" t="s">
        <v>2176</v>
      </c>
      <c r="F1224" s="80" t="str">
        <f t="shared" ref="F1224:F1255" si="274">IF($B1224=""," ",$H$1223)</f>
        <v xml:space="preserve"> </v>
      </c>
      <c r="G1224" s="82">
        <f t="shared" si="273"/>
        <v>0</v>
      </c>
      <c r="H1224" s="80" t="str">
        <f t="shared" ref="H1224:H1255" si="275">$H$1223</f>
        <v>W</v>
      </c>
      <c r="I1224" s="80" t="str">
        <f t="shared" ref="I1224:I1255" si="276">$I$1223</f>
        <v>J</v>
      </c>
      <c r="J1224" s="80"/>
    </row>
    <row r="1225" spans="1:10" ht="12.75" hidden="1" thickBot="1" x14ac:dyDescent="0.25">
      <c r="A1225" s="49">
        <f t="shared" si="268"/>
        <v>1222</v>
      </c>
      <c r="B1225" s="48"/>
      <c r="C1225" s="64"/>
      <c r="D1225" s="51"/>
      <c r="E1225" s="57" t="s">
        <v>2134</v>
      </c>
      <c r="F1225" s="80" t="str">
        <f t="shared" si="274"/>
        <v xml:space="preserve"> </v>
      </c>
      <c r="G1225" s="82">
        <f t="shared" si="273"/>
        <v>0</v>
      </c>
      <c r="H1225" s="80" t="str">
        <f t="shared" si="275"/>
        <v>W</v>
      </c>
      <c r="I1225" s="80" t="str">
        <f t="shared" si="276"/>
        <v>J</v>
      </c>
      <c r="J1225" s="80"/>
    </row>
    <row r="1226" spans="1:10" ht="12.75" hidden="1" thickBot="1" x14ac:dyDescent="0.25">
      <c r="A1226" s="49">
        <f t="shared" si="268"/>
        <v>1223</v>
      </c>
      <c r="B1226" s="48"/>
      <c r="C1226" s="64"/>
      <c r="D1226" s="51"/>
      <c r="E1226" s="48"/>
      <c r="F1226" s="80" t="str">
        <f t="shared" si="274"/>
        <v xml:space="preserve"> </v>
      </c>
      <c r="G1226" s="82">
        <f t="shared" si="273"/>
        <v>0</v>
      </c>
      <c r="H1226" s="80" t="str">
        <f t="shared" si="275"/>
        <v>W</v>
      </c>
      <c r="I1226" s="80" t="str">
        <f t="shared" si="276"/>
        <v>J</v>
      </c>
      <c r="J1226" s="80"/>
    </row>
    <row r="1227" spans="1:10" ht="12.75" hidden="1" thickBot="1" x14ac:dyDescent="0.25">
      <c r="A1227" s="49">
        <f t="shared" si="268"/>
        <v>1224</v>
      </c>
      <c r="B1227" s="48"/>
      <c r="C1227" s="64"/>
      <c r="D1227" s="51"/>
      <c r="E1227" s="48" t="s">
        <v>2135</v>
      </c>
      <c r="F1227" s="80" t="str">
        <f t="shared" si="274"/>
        <v xml:space="preserve"> </v>
      </c>
      <c r="G1227" s="82">
        <f t="shared" si="273"/>
        <v>0</v>
      </c>
      <c r="H1227" s="80" t="str">
        <f t="shared" si="275"/>
        <v>W</v>
      </c>
      <c r="I1227" s="80" t="str">
        <f t="shared" si="276"/>
        <v>J</v>
      </c>
      <c r="J1227" s="80"/>
    </row>
    <row r="1228" spans="1:10" ht="12.75" hidden="1" thickBot="1" x14ac:dyDescent="0.25">
      <c r="A1228" s="49">
        <f t="shared" si="268"/>
        <v>1225</v>
      </c>
      <c r="B1228" s="48"/>
      <c r="C1228" s="64"/>
      <c r="D1228" s="51" t="s">
        <v>1374</v>
      </c>
      <c r="E1228" s="48" t="s">
        <v>2136</v>
      </c>
      <c r="F1228" s="80" t="str">
        <f t="shared" si="274"/>
        <v xml:space="preserve"> </v>
      </c>
      <c r="G1228" s="82">
        <f t="shared" si="273"/>
        <v>0</v>
      </c>
      <c r="H1228" s="80" t="str">
        <f t="shared" si="275"/>
        <v>W</v>
      </c>
      <c r="I1228" s="80" t="str">
        <f t="shared" si="276"/>
        <v>J</v>
      </c>
      <c r="J1228" s="80" t="s">
        <v>1373</v>
      </c>
    </row>
    <row r="1229" spans="1:10" ht="12.75" hidden="1" thickBot="1" x14ac:dyDescent="0.25">
      <c r="A1229" s="49">
        <f t="shared" si="268"/>
        <v>1226</v>
      </c>
      <c r="B1229" s="48"/>
      <c r="C1229" s="64"/>
      <c r="D1229" s="51" t="s">
        <v>1374</v>
      </c>
      <c r="E1229" s="48" t="s">
        <v>2137</v>
      </c>
      <c r="F1229" s="80" t="str">
        <f t="shared" si="274"/>
        <v xml:space="preserve"> </v>
      </c>
      <c r="G1229" s="82">
        <f t="shared" si="273"/>
        <v>0</v>
      </c>
      <c r="H1229" s="80" t="str">
        <f t="shared" si="275"/>
        <v>W</v>
      </c>
      <c r="I1229" s="80" t="str">
        <f t="shared" si="276"/>
        <v>J</v>
      </c>
      <c r="J1229" s="80" t="s">
        <v>1373</v>
      </c>
    </row>
    <row r="1230" spans="1:10" ht="12.75" hidden="1" thickBot="1" x14ac:dyDescent="0.25">
      <c r="A1230" s="49">
        <f t="shared" si="268"/>
        <v>1227</v>
      </c>
      <c r="B1230" s="48"/>
      <c r="C1230" s="64"/>
      <c r="D1230" s="51" t="s">
        <v>1374</v>
      </c>
      <c r="E1230" s="48" t="s">
        <v>2138</v>
      </c>
      <c r="F1230" s="80" t="str">
        <f t="shared" si="274"/>
        <v xml:space="preserve"> </v>
      </c>
      <c r="G1230" s="82">
        <f t="shared" si="273"/>
        <v>0</v>
      </c>
      <c r="H1230" s="80" t="str">
        <f t="shared" si="275"/>
        <v>W</v>
      </c>
      <c r="I1230" s="80" t="str">
        <f t="shared" si="276"/>
        <v>J</v>
      </c>
      <c r="J1230" s="80" t="s">
        <v>1373</v>
      </c>
    </row>
    <row r="1231" spans="1:10" ht="12.75" hidden="1" thickBot="1" x14ac:dyDescent="0.25">
      <c r="A1231" s="49">
        <f t="shared" si="268"/>
        <v>1228</v>
      </c>
      <c r="B1231" s="48"/>
      <c r="C1231" s="64"/>
      <c r="D1231" s="51" t="s">
        <v>1374</v>
      </c>
      <c r="E1231" s="48" t="s">
        <v>2139</v>
      </c>
      <c r="F1231" s="80" t="str">
        <f t="shared" si="274"/>
        <v xml:space="preserve"> </v>
      </c>
      <c r="G1231" s="82">
        <f t="shared" si="273"/>
        <v>0</v>
      </c>
      <c r="H1231" s="80" t="str">
        <f t="shared" si="275"/>
        <v>W</v>
      </c>
      <c r="I1231" s="80" t="str">
        <f t="shared" si="276"/>
        <v>J</v>
      </c>
      <c r="J1231" s="80" t="s">
        <v>1373</v>
      </c>
    </row>
    <row r="1232" spans="1:10" ht="12.75" hidden="1" thickBot="1" x14ac:dyDescent="0.25">
      <c r="A1232" s="49">
        <f t="shared" si="268"/>
        <v>1229</v>
      </c>
      <c r="B1232" s="48"/>
      <c r="C1232" s="64"/>
      <c r="D1232" s="51" t="s">
        <v>1374</v>
      </c>
      <c r="E1232" s="48" t="s">
        <v>2140</v>
      </c>
      <c r="F1232" s="80" t="str">
        <f t="shared" si="274"/>
        <v xml:space="preserve"> </v>
      </c>
      <c r="G1232" s="82">
        <f t="shared" si="273"/>
        <v>0</v>
      </c>
      <c r="H1232" s="80" t="str">
        <f t="shared" si="275"/>
        <v>W</v>
      </c>
      <c r="I1232" s="80" t="str">
        <f t="shared" si="276"/>
        <v>J</v>
      </c>
      <c r="J1232" s="80" t="s">
        <v>1373</v>
      </c>
    </row>
    <row r="1233" spans="1:10" ht="12.75" hidden="1" thickBot="1" x14ac:dyDescent="0.25">
      <c r="A1233" s="49">
        <f t="shared" si="268"/>
        <v>1230</v>
      </c>
      <c r="B1233" s="48"/>
      <c r="C1233" s="64"/>
      <c r="D1233" s="51"/>
      <c r="E1233" s="48"/>
      <c r="F1233" s="80" t="str">
        <f t="shared" si="274"/>
        <v xml:space="preserve"> </v>
      </c>
      <c r="G1233" s="82">
        <f t="shared" si="273"/>
        <v>0</v>
      </c>
      <c r="H1233" s="80" t="str">
        <f t="shared" si="275"/>
        <v>W</v>
      </c>
      <c r="I1233" s="80" t="str">
        <f t="shared" si="276"/>
        <v>J</v>
      </c>
      <c r="J1233" s="80"/>
    </row>
    <row r="1234" spans="1:10" ht="12.75" hidden="1" thickBot="1" x14ac:dyDescent="0.25">
      <c r="A1234" s="49">
        <f t="shared" si="268"/>
        <v>1231</v>
      </c>
      <c r="B1234" s="48"/>
      <c r="C1234" s="64"/>
      <c r="D1234" s="51"/>
      <c r="E1234" s="48" t="s">
        <v>2141</v>
      </c>
      <c r="F1234" s="80" t="str">
        <f t="shared" si="274"/>
        <v xml:space="preserve"> </v>
      </c>
      <c r="G1234" s="82">
        <f t="shared" si="273"/>
        <v>0</v>
      </c>
      <c r="H1234" s="80" t="str">
        <f t="shared" si="275"/>
        <v>W</v>
      </c>
      <c r="I1234" s="80" t="str">
        <f t="shared" si="276"/>
        <v>J</v>
      </c>
      <c r="J1234" s="80"/>
    </row>
    <row r="1235" spans="1:10" ht="12.75" hidden="1" thickBot="1" x14ac:dyDescent="0.25">
      <c r="A1235" s="49">
        <f t="shared" si="268"/>
        <v>1232</v>
      </c>
      <c r="B1235" s="48"/>
      <c r="C1235" s="64"/>
      <c r="D1235" s="51" t="s">
        <v>1374</v>
      </c>
      <c r="E1235" s="48" t="s">
        <v>2142</v>
      </c>
      <c r="F1235" s="80" t="str">
        <f t="shared" si="274"/>
        <v xml:space="preserve"> </v>
      </c>
      <c r="G1235" s="82">
        <f t="shared" si="273"/>
        <v>0</v>
      </c>
      <c r="H1235" s="80" t="str">
        <f t="shared" si="275"/>
        <v>W</v>
      </c>
      <c r="I1235" s="80" t="str">
        <f t="shared" si="276"/>
        <v>J</v>
      </c>
      <c r="J1235" s="80"/>
    </row>
    <row r="1236" spans="1:10" ht="12.75" hidden="1" thickBot="1" x14ac:dyDescent="0.25">
      <c r="A1236" s="49">
        <f t="shared" si="268"/>
        <v>1233</v>
      </c>
      <c r="B1236" s="48"/>
      <c r="C1236" s="64"/>
      <c r="D1236" s="51" t="s">
        <v>1374</v>
      </c>
      <c r="E1236" s="48" t="s">
        <v>2143</v>
      </c>
      <c r="F1236" s="80" t="str">
        <f t="shared" si="274"/>
        <v xml:space="preserve"> </v>
      </c>
      <c r="G1236" s="82">
        <f t="shared" si="273"/>
        <v>0</v>
      </c>
      <c r="H1236" s="80" t="str">
        <f t="shared" si="275"/>
        <v>W</v>
      </c>
      <c r="I1236" s="80" t="str">
        <f t="shared" si="276"/>
        <v>J</v>
      </c>
      <c r="J1236" s="80" t="s">
        <v>1373</v>
      </c>
    </row>
    <row r="1237" spans="1:10" ht="12.75" hidden="1" thickBot="1" x14ac:dyDescent="0.25">
      <c r="A1237" s="49">
        <f t="shared" si="268"/>
        <v>1234</v>
      </c>
      <c r="B1237" s="48"/>
      <c r="C1237" s="64"/>
      <c r="D1237" s="51" t="s">
        <v>1374</v>
      </c>
      <c r="E1237" s="48" t="s">
        <v>2144</v>
      </c>
      <c r="F1237" s="80" t="str">
        <f t="shared" si="274"/>
        <v xml:space="preserve"> </v>
      </c>
      <c r="G1237" s="82">
        <f t="shared" si="273"/>
        <v>0</v>
      </c>
      <c r="H1237" s="80" t="str">
        <f t="shared" si="275"/>
        <v>W</v>
      </c>
      <c r="I1237" s="80" t="str">
        <f t="shared" si="276"/>
        <v>J</v>
      </c>
      <c r="J1237" s="80"/>
    </row>
    <row r="1238" spans="1:10" ht="12.75" hidden="1" thickBot="1" x14ac:dyDescent="0.25">
      <c r="A1238" s="49">
        <f t="shared" si="268"/>
        <v>1235</v>
      </c>
      <c r="B1238" s="48"/>
      <c r="C1238" s="64"/>
      <c r="D1238" s="51" t="s">
        <v>1374</v>
      </c>
      <c r="E1238" s="48" t="s">
        <v>2145</v>
      </c>
      <c r="F1238" s="80" t="str">
        <f t="shared" si="274"/>
        <v xml:space="preserve"> </v>
      </c>
      <c r="G1238" s="82">
        <f t="shared" si="273"/>
        <v>0</v>
      </c>
      <c r="H1238" s="80" t="str">
        <f t="shared" si="275"/>
        <v>W</v>
      </c>
      <c r="I1238" s="80" t="str">
        <f t="shared" si="276"/>
        <v>J</v>
      </c>
      <c r="J1238" s="80"/>
    </row>
    <row r="1239" spans="1:10" ht="12.75" hidden="1" thickBot="1" x14ac:dyDescent="0.25">
      <c r="A1239" s="49">
        <f t="shared" si="268"/>
        <v>1236</v>
      </c>
      <c r="B1239" s="48"/>
      <c r="C1239" s="64"/>
      <c r="D1239" s="51" t="s">
        <v>1374</v>
      </c>
      <c r="E1239" s="48" t="s">
        <v>2146</v>
      </c>
      <c r="F1239" s="80" t="str">
        <f t="shared" si="274"/>
        <v xml:space="preserve"> </v>
      </c>
      <c r="G1239" s="82">
        <f t="shared" si="273"/>
        <v>0</v>
      </c>
      <c r="H1239" s="80" t="str">
        <f t="shared" si="275"/>
        <v>W</v>
      </c>
      <c r="I1239" s="80" t="str">
        <f t="shared" si="276"/>
        <v>J</v>
      </c>
      <c r="J1239" s="80" t="s">
        <v>1373</v>
      </c>
    </row>
    <row r="1240" spans="1:10" ht="12.75" hidden="1" thickBot="1" x14ac:dyDescent="0.25">
      <c r="A1240" s="49">
        <f t="shared" si="268"/>
        <v>1237</v>
      </c>
      <c r="B1240" s="48"/>
      <c r="C1240" s="64"/>
      <c r="D1240" s="51" t="s">
        <v>1374</v>
      </c>
      <c r="E1240" s="48" t="s">
        <v>2147</v>
      </c>
      <c r="F1240" s="80" t="str">
        <f t="shared" si="274"/>
        <v xml:space="preserve"> </v>
      </c>
      <c r="G1240" s="82">
        <f t="shared" si="273"/>
        <v>0</v>
      </c>
      <c r="H1240" s="80" t="str">
        <f t="shared" si="275"/>
        <v>W</v>
      </c>
      <c r="I1240" s="80" t="str">
        <f t="shared" si="276"/>
        <v>J</v>
      </c>
      <c r="J1240" s="80" t="s">
        <v>1373</v>
      </c>
    </row>
    <row r="1241" spans="1:10" ht="12.75" hidden="1" thickBot="1" x14ac:dyDescent="0.25">
      <c r="A1241" s="49">
        <f t="shared" si="268"/>
        <v>1238</v>
      </c>
      <c r="B1241" s="48"/>
      <c r="C1241" s="64"/>
      <c r="D1241" s="51" t="s">
        <v>1374</v>
      </c>
      <c r="E1241" s="48" t="s">
        <v>2148</v>
      </c>
      <c r="F1241" s="80" t="str">
        <f t="shared" si="274"/>
        <v xml:space="preserve"> </v>
      </c>
      <c r="G1241" s="82">
        <f t="shared" si="273"/>
        <v>0</v>
      </c>
      <c r="H1241" s="80" t="str">
        <f t="shared" si="275"/>
        <v>W</v>
      </c>
      <c r="I1241" s="80" t="str">
        <f t="shared" si="276"/>
        <v>J</v>
      </c>
      <c r="J1241" s="80"/>
    </row>
    <row r="1242" spans="1:10" ht="12.75" hidden="1" thickBot="1" x14ac:dyDescent="0.25">
      <c r="A1242" s="49">
        <f t="shared" ref="A1242:A1302" si="277">-3+ROW()</f>
        <v>1239</v>
      </c>
      <c r="B1242" s="48"/>
      <c r="C1242" s="64"/>
      <c r="D1242" s="51" t="s">
        <v>1374</v>
      </c>
      <c r="E1242" s="48" t="s">
        <v>2149</v>
      </c>
      <c r="F1242" s="80" t="str">
        <f t="shared" si="274"/>
        <v xml:space="preserve"> </v>
      </c>
      <c r="G1242" s="82">
        <f t="shared" si="273"/>
        <v>0</v>
      </c>
      <c r="H1242" s="80" t="str">
        <f t="shared" si="275"/>
        <v>W</v>
      </c>
      <c r="I1242" s="80" t="str">
        <f t="shared" si="276"/>
        <v>J</v>
      </c>
      <c r="J1242" s="80" t="s">
        <v>1373</v>
      </c>
    </row>
    <row r="1243" spans="1:10" ht="12.75" hidden="1" thickBot="1" x14ac:dyDescent="0.25">
      <c r="A1243" s="49">
        <f t="shared" si="277"/>
        <v>1240</v>
      </c>
      <c r="B1243" s="48"/>
      <c r="C1243" s="64"/>
      <c r="D1243" s="51" t="s">
        <v>1374</v>
      </c>
      <c r="E1243" s="48" t="s">
        <v>2150</v>
      </c>
      <c r="F1243" s="80" t="str">
        <f t="shared" si="274"/>
        <v xml:space="preserve"> </v>
      </c>
      <c r="G1243" s="82">
        <f t="shared" si="273"/>
        <v>0</v>
      </c>
      <c r="H1243" s="80" t="str">
        <f t="shared" si="275"/>
        <v>W</v>
      </c>
      <c r="I1243" s="80" t="str">
        <f t="shared" si="276"/>
        <v>J</v>
      </c>
      <c r="J1243" s="80"/>
    </row>
    <row r="1244" spans="1:10" ht="12.75" hidden="1" thickBot="1" x14ac:dyDescent="0.25">
      <c r="A1244" s="49">
        <f t="shared" si="277"/>
        <v>1241</v>
      </c>
      <c r="B1244" s="48"/>
      <c r="C1244" s="64"/>
      <c r="D1244" s="51"/>
      <c r="E1244" s="48"/>
      <c r="F1244" s="80" t="str">
        <f t="shared" si="274"/>
        <v xml:space="preserve"> </v>
      </c>
      <c r="G1244" s="82">
        <f t="shared" si="273"/>
        <v>0</v>
      </c>
      <c r="H1244" s="80" t="str">
        <f t="shared" si="275"/>
        <v>W</v>
      </c>
      <c r="I1244" s="80" t="str">
        <f t="shared" si="276"/>
        <v>J</v>
      </c>
      <c r="J1244" s="80"/>
    </row>
    <row r="1245" spans="1:10" ht="12.75" hidden="1" thickBot="1" x14ac:dyDescent="0.25">
      <c r="A1245" s="49">
        <f t="shared" si="277"/>
        <v>1242</v>
      </c>
      <c r="B1245" s="48"/>
      <c r="C1245" s="64"/>
      <c r="D1245" s="51"/>
      <c r="E1245" s="48" t="s">
        <v>2151</v>
      </c>
      <c r="F1245" s="80" t="str">
        <f t="shared" si="274"/>
        <v xml:space="preserve"> </v>
      </c>
      <c r="G1245" s="82">
        <f t="shared" si="273"/>
        <v>0</v>
      </c>
      <c r="H1245" s="80" t="str">
        <f t="shared" si="275"/>
        <v>W</v>
      </c>
      <c r="I1245" s="80" t="str">
        <f t="shared" si="276"/>
        <v>J</v>
      </c>
      <c r="J1245" s="80"/>
    </row>
    <row r="1246" spans="1:10" ht="12.75" hidden="1" thickBot="1" x14ac:dyDescent="0.25">
      <c r="A1246" s="49">
        <f t="shared" si="277"/>
        <v>1243</v>
      </c>
      <c r="B1246" s="48"/>
      <c r="C1246" s="64"/>
      <c r="D1246" s="51" t="s">
        <v>1374</v>
      </c>
      <c r="E1246" s="48" t="s">
        <v>2152</v>
      </c>
      <c r="F1246" s="80" t="str">
        <f t="shared" si="274"/>
        <v xml:space="preserve"> </v>
      </c>
      <c r="G1246" s="82">
        <f t="shared" si="273"/>
        <v>0</v>
      </c>
      <c r="H1246" s="80" t="str">
        <f t="shared" si="275"/>
        <v>W</v>
      </c>
      <c r="I1246" s="80" t="str">
        <f t="shared" si="276"/>
        <v>J</v>
      </c>
      <c r="J1246" s="80" t="s">
        <v>1373</v>
      </c>
    </row>
    <row r="1247" spans="1:10" ht="12.75" hidden="1" thickBot="1" x14ac:dyDescent="0.25">
      <c r="A1247" s="49">
        <f t="shared" si="277"/>
        <v>1244</v>
      </c>
      <c r="B1247" s="48"/>
      <c r="C1247" s="64"/>
      <c r="D1247" s="51" t="s">
        <v>1374</v>
      </c>
      <c r="E1247" s="48" t="s">
        <v>2153</v>
      </c>
      <c r="F1247" s="80" t="str">
        <f t="shared" si="274"/>
        <v xml:space="preserve"> </v>
      </c>
      <c r="G1247" s="82">
        <f t="shared" si="273"/>
        <v>0</v>
      </c>
      <c r="H1247" s="80" t="str">
        <f t="shared" si="275"/>
        <v>W</v>
      </c>
      <c r="I1247" s="80" t="str">
        <f t="shared" si="276"/>
        <v>J</v>
      </c>
      <c r="J1247" s="80" t="s">
        <v>1373</v>
      </c>
    </row>
    <row r="1248" spans="1:10" ht="12.75" hidden="1" thickBot="1" x14ac:dyDescent="0.25">
      <c r="A1248" s="49">
        <f t="shared" si="277"/>
        <v>1245</v>
      </c>
      <c r="B1248" s="48"/>
      <c r="C1248" s="64"/>
      <c r="D1248" s="51" t="s">
        <v>1374</v>
      </c>
      <c r="E1248" s="48" t="s">
        <v>2154</v>
      </c>
      <c r="F1248" s="80" t="str">
        <f t="shared" si="274"/>
        <v xml:space="preserve"> </v>
      </c>
      <c r="G1248" s="82">
        <f t="shared" si="273"/>
        <v>0</v>
      </c>
      <c r="H1248" s="80" t="str">
        <f t="shared" si="275"/>
        <v>W</v>
      </c>
      <c r="I1248" s="80" t="str">
        <f t="shared" si="276"/>
        <v>J</v>
      </c>
      <c r="J1248" s="80" t="s">
        <v>1373</v>
      </c>
    </row>
    <row r="1249" spans="1:10" ht="12.75" hidden="1" thickBot="1" x14ac:dyDescent="0.25">
      <c r="A1249" s="49">
        <f t="shared" si="277"/>
        <v>1246</v>
      </c>
      <c r="B1249" s="48"/>
      <c r="C1249" s="64"/>
      <c r="D1249" s="51" t="s">
        <v>1374</v>
      </c>
      <c r="E1249" s="48" t="s">
        <v>2155</v>
      </c>
      <c r="F1249" s="80" t="str">
        <f t="shared" si="274"/>
        <v xml:space="preserve"> </v>
      </c>
      <c r="G1249" s="82">
        <f t="shared" si="273"/>
        <v>0</v>
      </c>
      <c r="H1249" s="80" t="str">
        <f t="shared" si="275"/>
        <v>W</v>
      </c>
      <c r="I1249" s="80" t="str">
        <f t="shared" si="276"/>
        <v>J</v>
      </c>
      <c r="J1249" s="80" t="s">
        <v>1373</v>
      </c>
    </row>
    <row r="1250" spans="1:10" ht="12.75" hidden="1" thickBot="1" x14ac:dyDescent="0.25">
      <c r="A1250" s="49">
        <f t="shared" si="277"/>
        <v>1247</v>
      </c>
      <c r="B1250" s="48"/>
      <c r="C1250" s="64"/>
      <c r="D1250" s="51" t="s">
        <v>1374</v>
      </c>
      <c r="E1250" s="48" t="s">
        <v>2156</v>
      </c>
      <c r="F1250" s="80" t="str">
        <f t="shared" si="274"/>
        <v xml:space="preserve"> </v>
      </c>
      <c r="G1250" s="82">
        <f t="shared" si="273"/>
        <v>0</v>
      </c>
      <c r="H1250" s="80" t="str">
        <f t="shared" si="275"/>
        <v>W</v>
      </c>
      <c r="I1250" s="80" t="str">
        <f t="shared" si="276"/>
        <v>J</v>
      </c>
      <c r="J1250" s="80" t="s">
        <v>1373</v>
      </c>
    </row>
    <row r="1251" spans="1:10" ht="12.75" hidden="1" thickBot="1" x14ac:dyDescent="0.25">
      <c r="A1251" s="49">
        <f t="shared" si="277"/>
        <v>1248</v>
      </c>
      <c r="B1251" s="48"/>
      <c r="C1251" s="64"/>
      <c r="D1251" s="51" t="s">
        <v>1374</v>
      </c>
      <c r="E1251" s="48" t="s">
        <v>2157</v>
      </c>
      <c r="F1251" s="80" t="str">
        <f t="shared" si="274"/>
        <v xml:space="preserve"> </v>
      </c>
      <c r="G1251" s="82">
        <f t="shared" si="273"/>
        <v>0</v>
      </c>
      <c r="H1251" s="80" t="str">
        <f t="shared" si="275"/>
        <v>W</v>
      </c>
      <c r="I1251" s="80" t="str">
        <f t="shared" si="276"/>
        <v>J</v>
      </c>
      <c r="J1251" s="80" t="s">
        <v>1373</v>
      </c>
    </row>
    <row r="1252" spans="1:10" ht="12.75" hidden="1" thickBot="1" x14ac:dyDescent="0.25">
      <c r="A1252" s="49">
        <f t="shared" si="277"/>
        <v>1249</v>
      </c>
      <c r="B1252" s="48"/>
      <c r="C1252" s="64"/>
      <c r="D1252" s="51" t="s">
        <v>1374</v>
      </c>
      <c r="E1252" s="48" t="s">
        <v>2158</v>
      </c>
      <c r="F1252" s="80" t="str">
        <f t="shared" si="274"/>
        <v xml:space="preserve"> </v>
      </c>
      <c r="G1252" s="82">
        <f t="shared" si="273"/>
        <v>0</v>
      </c>
      <c r="H1252" s="80" t="str">
        <f t="shared" si="275"/>
        <v>W</v>
      </c>
      <c r="I1252" s="80" t="str">
        <f t="shared" si="276"/>
        <v>J</v>
      </c>
      <c r="J1252" s="80" t="s">
        <v>1373</v>
      </c>
    </row>
    <row r="1253" spans="1:10" ht="12.75" hidden="1" thickBot="1" x14ac:dyDescent="0.25">
      <c r="A1253" s="49">
        <f t="shared" si="277"/>
        <v>1250</v>
      </c>
      <c r="B1253" s="48"/>
      <c r="C1253" s="64"/>
      <c r="D1253" s="51" t="s">
        <v>1374</v>
      </c>
      <c r="E1253" s="48" t="s">
        <v>2159</v>
      </c>
      <c r="F1253" s="80" t="str">
        <f t="shared" si="274"/>
        <v xml:space="preserve"> </v>
      </c>
      <c r="G1253" s="82">
        <f t="shared" si="273"/>
        <v>0</v>
      </c>
      <c r="H1253" s="80" t="str">
        <f t="shared" si="275"/>
        <v>W</v>
      </c>
      <c r="I1253" s="80" t="str">
        <f t="shared" si="276"/>
        <v>J</v>
      </c>
      <c r="J1253" s="80"/>
    </row>
    <row r="1254" spans="1:10" ht="12.75" hidden="1" thickBot="1" x14ac:dyDescent="0.25">
      <c r="A1254" s="49">
        <f t="shared" si="277"/>
        <v>1251</v>
      </c>
      <c r="B1254" s="48"/>
      <c r="C1254" s="64"/>
      <c r="D1254" s="51" t="s">
        <v>1374</v>
      </c>
      <c r="E1254" s="48" t="s">
        <v>2160</v>
      </c>
      <c r="F1254" s="80" t="str">
        <f t="shared" si="274"/>
        <v xml:space="preserve"> </v>
      </c>
      <c r="G1254" s="82">
        <f t="shared" si="273"/>
        <v>0</v>
      </c>
      <c r="H1254" s="80" t="str">
        <f t="shared" si="275"/>
        <v>W</v>
      </c>
      <c r="I1254" s="80" t="str">
        <f t="shared" si="276"/>
        <v>J</v>
      </c>
      <c r="J1254" s="80" t="s">
        <v>1373</v>
      </c>
    </row>
    <row r="1255" spans="1:10" ht="12.75" hidden="1" thickBot="1" x14ac:dyDescent="0.25">
      <c r="A1255" s="49">
        <f t="shared" si="277"/>
        <v>1252</v>
      </c>
      <c r="B1255" s="48"/>
      <c r="C1255" s="64"/>
      <c r="D1255" s="51" t="s">
        <v>1374</v>
      </c>
      <c r="E1255" s="48" t="s">
        <v>2161</v>
      </c>
      <c r="F1255" s="80" t="str">
        <f t="shared" si="274"/>
        <v xml:space="preserve"> </v>
      </c>
      <c r="G1255" s="82">
        <f t="shared" ref="G1255:G1275" si="278">$F$1223</f>
        <v>0</v>
      </c>
      <c r="H1255" s="80" t="str">
        <f t="shared" si="275"/>
        <v>W</v>
      </c>
      <c r="I1255" s="80" t="str">
        <f t="shared" si="276"/>
        <v>J</v>
      </c>
      <c r="J1255" s="80"/>
    </row>
    <row r="1256" spans="1:10" ht="12.75" hidden="1" thickBot="1" x14ac:dyDescent="0.25">
      <c r="A1256" s="49">
        <f t="shared" si="277"/>
        <v>1253</v>
      </c>
      <c r="B1256" s="48"/>
      <c r="C1256" s="64"/>
      <c r="D1256" s="51"/>
      <c r="E1256" s="48"/>
      <c r="F1256" s="80" t="str">
        <f t="shared" ref="F1256:F1275" si="279">IF($B1256=""," ",$H$1223)</f>
        <v xml:space="preserve"> </v>
      </c>
      <c r="G1256" s="82">
        <f t="shared" si="278"/>
        <v>0</v>
      </c>
      <c r="H1256" s="80" t="str">
        <f t="shared" ref="H1256:H1275" si="280">$H$1223</f>
        <v>W</v>
      </c>
      <c r="I1256" s="80" t="str">
        <f t="shared" ref="I1256:I1275" si="281">$I$1223</f>
        <v>J</v>
      </c>
      <c r="J1256" s="80"/>
    </row>
    <row r="1257" spans="1:10" ht="12.75" hidden="1" thickBot="1" x14ac:dyDescent="0.25">
      <c r="A1257" s="49">
        <f t="shared" si="277"/>
        <v>1254</v>
      </c>
      <c r="B1257" s="48"/>
      <c r="C1257" s="64"/>
      <c r="D1257" s="51"/>
      <c r="E1257" s="48" t="s">
        <v>2162</v>
      </c>
      <c r="F1257" s="80" t="str">
        <f t="shared" si="279"/>
        <v xml:space="preserve"> </v>
      </c>
      <c r="G1257" s="82">
        <f t="shared" si="278"/>
        <v>0</v>
      </c>
      <c r="H1257" s="80" t="str">
        <f t="shared" si="280"/>
        <v>W</v>
      </c>
      <c r="I1257" s="80" t="str">
        <f t="shared" si="281"/>
        <v>J</v>
      </c>
      <c r="J1257" s="80"/>
    </row>
    <row r="1258" spans="1:10" ht="12.75" hidden="1" thickBot="1" x14ac:dyDescent="0.25">
      <c r="A1258" s="49">
        <f t="shared" si="277"/>
        <v>1255</v>
      </c>
      <c r="B1258" s="48"/>
      <c r="C1258" s="64"/>
      <c r="D1258" s="51" t="s">
        <v>1374</v>
      </c>
      <c r="E1258" s="48" t="s">
        <v>2163</v>
      </c>
      <c r="F1258" s="80" t="str">
        <f t="shared" si="279"/>
        <v xml:space="preserve"> </v>
      </c>
      <c r="G1258" s="82">
        <f t="shared" si="278"/>
        <v>0</v>
      </c>
      <c r="H1258" s="80" t="str">
        <f t="shared" si="280"/>
        <v>W</v>
      </c>
      <c r="I1258" s="80" t="str">
        <f t="shared" si="281"/>
        <v>J</v>
      </c>
      <c r="J1258" s="80" t="s">
        <v>1373</v>
      </c>
    </row>
    <row r="1259" spans="1:10" ht="12.75" hidden="1" thickBot="1" x14ac:dyDescent="0.25">
      <c r="A1259" s="49">
        <f t="shared" si="277"/>
        <v>1256</v>
      </c>
      <c r="B1259" s="48"/>
      <c r="C1259" s="64"/>
      <c r="D1259" s="51" t="s">
        <v>1374</v>
      </c>
      <c r="E1259" s="48" t="s">
        <v>2164</v>
      </c>
      <c r="F1259" s="80" t="str">
        <f t="shared" si="279"/>
        <v xml:space="preserve"> </v>
      </c>
      <c r="G1259" s="82">
        <f t="shared" si="278"/>
        <v>0</v>
      </c>
      <c r="H1259" s="80" t="str">
        <f t="shared" si="280"/>
        <v>W</v>
      </c>
      <c r="I1259" s="80" t="str">
        <f t="shared" si="281"/>
        <v>J</v>
      </c>
      <c r="J1259" s="80" t="s">
        <v>1373</v>
      </c>
    </row>
    <row r="1260" spans="1:10" ht="12.75" hidden="1" thickBot="1" x14ac:dyDescent="0.25">
      <c r="A1260" s="49">
        <f t="shared" si="277"/>
        <v>1257</v>
      </c>
      <c r="B1260" s="48"/>
      <c r="C1260" s="64"/>
      <c r="D1260" s="51" t="s">
        <v>1374</v>
      </c>
      <c r="E1260" s="48" t="s">
        <v>2165</v>
      </c>
      <c r="F1260" s="80" t="str">
        <f t="shared" si="279"/>
        <v xml:space="preserve"> </v>
      </c>
      <c r="G1260" s="82">
        <f t="shared" si="278"/>
        <v>0</v>
      </c>
      <c r="H1260" s="80" t="str">
        <f t="shared" si="280"/>
        <v>W</v>
      </c>
      <c r="I1260" s="80" t="str">
        <f t="shared" si="281"/>
        <v>J</v>
      </c>
      <c r="J1260" s="80" t="s">
        <v>1373</v>
      </c>
    </row>
    <row r="1261" spans="1:10" ht="12.75" hidden="1" thickBot="1" x14ac:dyDescent="0.25">
      <c r="A1261" s="49">
        <f t="shared" si="277"/>
        <v>1258</v>
      </c>
      <c r="B1261" s="48"/>
      <c r="C1261" s="64"/>
      <c r="D1261" s="51" t="s">
        <v>1374</v>
      </c>
      <c r="E1261" s="48" t="s">
        <v>2166</v>
      </c>
      <c r="F1261" s="80" t="str">
        <f t="shared" si="279"/>
        <v xml:space="preserve"> </v>
      </c>
      <c r="G1261" s="82">
        <f t="shared" si="278"/>
        <v>0</v>
      </c>
      <c r="H1261" s="80" t="str">
        <f t="shared" si="280"/>
        <v>W</v>
      </c>
      <c r="I1261" s="80" t="str">
        <f t="shared" si="281"/>
        <v>J</v>
      </c>
      <c r="J1261" s="80"/>
    </row>
    <row r="1262" spans="1:10" ht="12.75" hidden="1" thickBot="1" x14ac:dyDescent="0.25">
      <c r="A1262" s="49">
        <f t="shared" si="277"/>
        <v>1259</v>
      </c>
      <c r="B1262" s="48"/>
      <c r="C1262" s="64"/>
      <c r="D1262" s="51" t="s">
        <v>1374</v>
      </c>
      <c r="E1262" s="48" t="s">
        <v>2167</v>
      </c>
      <c r="F1262" s="80" t="str">
        <f t="shared" si="279"/>
        <v xml:space="preserve"> </v>
      </c>
      <c r="G1262" s="82">
        <f t="shared" si="278"/>
        <v>0</v>
      </c>
      <c r="H1262" s="80" t="str">
        <f t="shared" si="280"/>
        <v>W</v>
      </c>
      <c r="I1262" s="80" t="str">
        <f t="shared" si="281"/>
        <v>J</v>
      </c>
      <c r="J1262" s="80" t="s">
        <v>1373</v>
      </c>
    </row>
    <row r="1263" spans="1:10" ht="12.75" hidden="1" thickBot="1" x14ac:dyDescent="0.25">
      <c r="A1263" s="49">
        <f t="shared" si="277"/>
        <v>1260</v>
      </c>
      <c r="B1263" s="48"/>
      <c r="C1263" s="64"/>
      <c r="D1263" s="51" t="s">
        <v>1374</v>
      </c>
      <c r="E1263" s="48" t="s">
        <v>2168</v>
      </c>
      <c r="F1263" s="80" t="str">
        <f t="shared" si="279"/>
        <v xml:space="preserve"> </v>
      </c>
      <c r="G1263" s="82">
        <f t="shared" si="278"/>
        <v>0</v>
      </c>
      <c r="H1263" s="80" t="str">
        <f t="shared" si="280"/>
        <v>W</v>
      </c>
      <c r="I1263" s="80" t="str">
        <f t="shared" si="281"/>
        <v>J</v>
      </c>
      <c r="J1263" s="80" t="s">
        <v>1373</v>
      </c>
    </row>
    <row r="1264" spans="1:10" ht="12.75" hidden="1" thickBot="1" x14ac:dyDescent="0.25">
      <c r="A1264" s="49">
        <f t="shared" si="277"/>
        <v>1261</v>
      </c>
      <c r="B1264" s="48"/>
      <c r="C1264" s="64"/>
      <c r="D1264" s="51"/>
      <c r="E1264" s="48"/>
      <c r="F1264" s="80" t="str">
        <f t="shared" si="279"/>
        <v xml:space="preserve"> </v>
      </c>
      <c r="G1264" s="82">
        <f t="shared" si="278"/>
        <v>0</v>
      </c>
      <c r="H1264" s="80" t="str">
        <f t="shared" si="280"/>
        <v>W</v>
      </c>
      <c r="I1264" s="80" t="str">
        <f t="shared" si="281"/>
        <v>J</v>
      </c>
      <c r="J1264" s="80"/>
    </row>
    <row r="1265" spans="1:10" ht="12.75" hidden="1" thickBot="1" x14ac:dyDescent="0.25">
      <c r="A1265" s="49">
        <f t="shared" si="277"/>
        <v>1262</v>
      </c>
      <c r="B1265" s="48"/>
      <c r="C1265" s="64"/>
      <c r="D1265" s="51"/>
      <c r="E1265" s="48" t="s">
        <v>2169</v>
      </c>
      <c r="F1265" s="80" t="str">
        <f t="shared" si="279"/>
        <v xml:space="preserve"> </v>
      </c>
      <c r="G1265" s="82">
        <f t="shared" si="278"/>
        <v>0</v>
      </c>
      <c r="H1265" s="80" t="str">
        <f t="shared" si="280"/>
        <v>W</v>
      </c>
      <c r="I1265" s="80" t="str">
        <f t="shared" si="281"/>
        <v>J</v>
      </c>
      <c r="J1265" s="80"/>
    </row>
    <row r="1266" spans="1:10" ht="12.75" hidden="1" thickBot="1" x14ac:dyDescent="0.25">
      <c r="A1266" s="49">
        <f t="shared" si="277"/>
        <v>1263</v>
      </c>
      <c r="B1266" s="48"/>
      <c r="C1266" s="64"/>
      <c r="D1266" s="51" t="s">
        <v>1374</v>
      </c>
      <c r="E1266" s="48" t="s">
        <v>2170</v>
      </c>
      <c r="F1266" s="80" t="str">
        <f t="shared" si="279"/>
        <v xml:space="preserve"> </v>
      </c>
      <c r="G1266" s="82">
        <f t="shared" si="278"/>
        <v>0</v>
      </c>
      <c r="H1266" s="80" t="str">
        <f t="shared" si="280"/>
        <v>W</v>
      </c>
      <c r="I1266" s="80" t="str">
        <f t="shared" si="281"/>
        <v>J</v>
      </c>
      <c r="J1266" s="80" t="s">
        <v>1373</v>
      </c>
    </row>
    <row r="1267" spans="1:10" ht="12.75" hidden="1" thickBot="1" x14ac:dyDescent="0.25">
      <c r="A1267" s="49">
        <f t="shared" si="277"/>
        <v>1264</v>
      </c>
      <c r="B1267" s="48"/>
      <c r="C1267" s="64"/>
      <c r="D1267" s="51" t="s">
        <v>1374</v>
      </c>
      <c r="E1267" s="48" t="s">
        <v>2171</v>
      </c>
      <c r="F1267" s="80" t="str">
        <f t="shared" si="279"/>
        <v xml:space="preserve"> </v>
      </c>
      <c r="G1267" s="82">
        <f t="shared" si="278"/>
        <v>0</v>
      </c>
      <c r="H1267" s="80" t="str">
        <f t="shared" si="280"/>
        <v>W</v>
      </c>
      <c r="I1267" s="80" t="str">
        <f t="shared" si="281"/>
        <v>J</v>
      </c>
      <c r="J1267" s="80" t="s">
        <v>1373</v>
      </c>
    </row>
    <row r="1268" spans="1:10" ht="12.75" hidden="1" thickBot="1" x14ac:dyDescent="0.25">
      <c r="A1268" s="49">
        <f t="shared" si="277"/>
        <v>1265</v>
      </c>
      <c r="B1268" s="48"/>
      <c r="C1268" s="64"/>
      <c r="D1268" s="51" t="s">
        <v>1374</v>
      </c>
      <c r="E1268" s="48" t="s">
        <v>2172</v>
      </c>
      <c r="F1268" s="80" t="str">
        <f t="shared" si="279"/>
        <v xml:space="preserve"> </v>
      </c>
      <c r="G1268" s="82">
        <f t="shared" si="278"/>
        <v>0</v>
      </c>
      <c r="H1268" s="80" t="str">
        <f t="shared" si="280"/>
        <v>W</v>
      </c>
      <c r="I1268" s="80" t="str">
        <f t="shared" si="281"/>
        <v>J</v>
      </c>
      <c r="J1268" s="80" t="s">
        <v>1373</v>
      </c>
    </row>
    <row r="1269" spans="1:10" ht="12.75" hidden="1" thickBot="1" x14ac:dyDescent="0.25">
      <c r="A1269" s="49">
        <f t="shared" si="277"/>
        <v>1266</v>
      </c>
      <c r="B1269" s="48"/>
      <c r="C1269" s="64"/>
      <c r="D1269" s="51" t="s">
        <v>1374</v>
      </c>
      <c r="E1269" s="48" t="s">
        <v>2173</v>
      </c>
      <c r="F1269" s="80" t="str">
        <f t="shared" si="279"/>
        <v xml:space="preserve"> </v>
      </c>
      <c r="G1269" s="82">
        <f t="shared" si="278"/>
        <v>0</v>
      </c>
      <c r="H1269" s="80" t="str">
        <f t="shared" si="280"/>
        <v>W</v>
      </c>
      <c r="I1269" s="80" t="str">
        <f t="shared" si="281"/>
        <v>J</v>
      </c>
      <c r="J1269" s="80" t="s">
        <v>1373</v>
      </c>
    </row>
    <row r="1270" spans="1:10" ht="12.75" hidden="1" thickBot="1" x14ac:dyDescent="0.25">
      <c r="A1270" s="49">
        <f t="shared" si="277"/>
        <v>1267</v>
      </c>
      <c r="B1270" s="48"/>
      <c r="C1270" s="64"/>
      <c r="D1270" s="51" t="s">
        <v>1374</v>
      </c>
      <c r="E1270" s="48" t="s">
        <v>2174</v>
      </c>
      <c r="F1270" s="80" t="str">
        <f t="shared" si="279"/>
        <v xml:space="preserve"> </v>
      </c>
      <c r="G1270" s="82">
        <f t="shared" si="278"/>
        <v>0</v>
      </c>
      <c r="H1270" s="80" t="str">
        <f t="shared" si="280"/>
        <v>W</v>
      </c>
      <c r="I1270" s="80" t="str">
        <f t="shared" si="281"/>
        <v>J</v>
      </c>
      <c r="J1270" s="80" t="s">
        <v>1373</v>
      </c>
    </row>
    <row r="1271" spans="1:10" ht="12.75" hidden="1" thickBot="1" x14ac:dyDescent="0.25">
      <c r="A1271" s="49">
        <f t="shared" si="277"/>
        <v>1268</v>
      </c>
      <c r="B1271" s="48"/>
      <c r="C1271" s="64"/>
      <c r="D1271" s="51" t="s">
        <v>1374</v>
      </c>
      <c r="E1271" s="48" t="s">
        <v>2175</v>
      </c>
      <c r="F1271" s="80" t="str">
        <f t="shared" si="279"/>
        <v xml:space="preserve"> </v>
      </c>
      <c r="G1271" s="82">
        <f t="shared" si="278"/>
        <v>0</v>
      </c>
      <c r="H1271" s="80" t="str">
        <f t="shared" si="280"/>
        <v>W</v>
      </c>
      <c r="I1271" s="80" t="str">
        <f t="shared" si="281"/>
        <v>J</v>
      </c>
      <c r="J1271" s="80"/>
    </row>
    <row r="1272" spans="1:10" ht="12.75" hidden="1" thickBot="1" x14ac:dyDescent="0.25">
      <c r="A1272" s="49">
        <f t="shared" si="277"/>
        <v>1269</v>
      </c>
      <c r="B1272" s="48"/>
      <c r="C1272" s="64"/>
      <c r="D1272" s="51"/>
      <c r="E1272" s="48"/>
      <c r="F1272" s="80" t="str">
        <f t="shared" si="279"/>
        <v xml:space="preserve"> </v>
      </c>
      <c r="G1272" s="82">
        <f t="shared" si="278"/>
        <v>0</v>
      </c>
      <c r="H1272" s="80" t="str">
        <f t="shared" si="280"/>
        <v>W</v>
      </c>
      <c r="I1272" s="80" t="str">
        <f t="shared" si="281"/>
        <v>J</v>
      </c>
      <c r="J1272" s="80"/>
    </row>
    <row r="1273" spans="1:10" ht="12.75" hidden="1" thickBot="1" x14ac:dyDescent="0.25">
      <c r="A1273" s="49">
        <f t="shared" si="277"/>
        <v>1270</v>
      </c>
      <c r="B1273" s="48"/>
      <c r="C1273" s="64"/>
      <c r="D1273" s="51"/>
      <c r="E1273" s="48" t="s">
        <v>1449</v>
      </c>
      <c r="F1273" s="80" t="str">
        <f t="shared" si="279"/>
        <v xml:space="preserve"> </v>
      </c>
      <c r="G1273" s="82">
        <f t="shared" si="278"/>
        <v>0</v>
      </c>
      <c r="H1273" s="80" t="str">
        <f t="shared" si="280"/>
        <v>W</v>
      </c>
      <c r="I1273" s="80" t="str">
        <f t="shared" si="281"/>
        <v>J</v>
      </c>
      <c r="J1273" s="80"/>
    </row>
    <row r="1274" spans="1:10" ht="12.75" hidden="1" thickBot="1" x14ac:dyDescent="0.25">
      <c r="A1274" s="49">
        <f t="shared" si="277"/>
        <v>1271</v>
      </c>
      <c r="B1274" s="48"/>
      <c r="C1274" s="65"/>
      <c r="D1274" s="51" t="s">
        <v>1374</v>
      </c>
      <c r="E1274" s="48" t="s">
        <v>1518</v>
      </c>
      <c r="F1274" s="80" t="str">
        <f t="shared" si="279"/>
        <v xml:space="preserve"> </v>
      </c>
      <c r="G1274" s="82">
        <f t="shared" si="278"/>
        <v>0</v>
      </c>
      <c r="H1274" s="80" t="str">
        <f t="shared" si="280"/>
        <v>W</v>
      </c>
      <c r="I1274" s="80" t="str">
        <f t="shared" si="281"/>
        <v>J</v>
      </c>
      <c r="J1274" s="80"/>
    </row>
    <row r="1275" spans="1:10" ht="12.75" hidden="1" thickBot="1" x14ac:dyDescent="0.25">
      <c r="A1275" s="49">
        <f t="shared" si="277"/>
        <v>1272</v>
      </c>
      <c r="B1275" s="48"/>
      <c r="C1275" s="51"/>
      <c r="D1275" s="51"/>
      <c r="E1275" s="48"/>
      <c r="F1275" s="80" t="str">
        <f t="shared" si="279"/>
        <v xml:space="preserve"> </v>
      </c>
      <c r="G1275" s="86">
        <f t="shared" si="278"/>
        <v>0</v>
      </c>
      <c r="H1275" s="80" t="str">
        <f t="shared" si="280"/>
        <v>W</v>
      </c>
      <c r="I1275" s="80" t="str">
        <f t="shared" si="281"/>
        <v>J</v>
      </c>
      <c r="J1275" s="80"/>
    </row>
    <row r="1276" spans="1:10" ht="12.75" hidden="1" thickBot="1" x14ac:dyDescent="0.25">
      <c r="A1276" s="49">
        <f t="shared" si="277"/>
        <v>1273</v>
      </c>
      <c r="B1276" s="48" t="s">
        <v>1263</v>
      </c>
      <c r="C1276" s="63">
        <v>0.66</v>
      </c>
      <c r="E1276" s="44" t="s">
        <v>2132</v>
      </c>
      <c r="F1276" s="80">
        <f>SUMIF(OpnameTabel[PPO1], B1276,OpnameTabel[OpInventarislijst])+SUMIF(OpnameTabel[PPO2], B1276,OpnameTabel[OpInventarislijst])+SUMIF(OpnameTabel[PPO3], B1276,OpnameTabel[OpInventarislijst])+SUMIF(OpnameTabel[PPO4], B1276,OpnameTabel[OpInventarislijst])</f>
        <v>0</v>
      </c>
      <c r="G1276" s="85">
        <f>$F$1276</f>
        <v>0</v>
      </c>
      <c r="H1276" s="80" t="s">
        <v>1409</v>
      </c>
      <c r="I1276" s="80" t="s">
        <v>1373</v>
      </c>
      <c r="J1276" s="80"/>
    </row>
    <row r="1277" spans="1:10" ht="12.75" hidden="1" thickBot="1" x14ac:dyDescent="0.25">
      <c r="A1277" s="49">
        <f t="shared" si="277"/>
        <v>1274</v>
      </c>
      <c r="B1277" s="48"/>
      <c r="C1277" s="65"/>
      <c r="D1277" s="51" t="s">
        <v>1374</v>
      </c>
      <c r="E1277" s="48" t="s">
        <v>1769</v>
      </c>
      <c r="F1277" s="80" t="str">
        <f>IF($B1277=""," ",$H$1276)</f>
        <v xml:space="preserve"> </v>
      </c>
      <c r="G1277" s="82">
        <f>$F$1276</f>
        <v>0</v>
      </c>
      <c r="H1277" s="80" t="str">
        <f>$H$1276</f>
        <v>W</v>
      </c>
      <c r="I1277" s="80" t="str">
        <f>$I$1276</f>
        <v>J</v>
      </c>
      <c r="J1277" s="80"/>
    </row>
    <row r="1278" spans="1:10" ht="12.75" hidden="1" thickBot="1" x14ac:dyDescent="0.25">
      <c r="A1278" s="49">
        <f t="shared" si="277"/>
        <v>1275</v>
      </c>
      <c r="B1278" s="48"/>
      <c r="C1278" s="51"/>
      <c r="D1278" s="51"/>
      <c r="E1278" s="48"/>
      <c r="F1278" s="80" t="str">
        <f>IF($B1278=""," ",$H$1276)</f>
        <v xml:space="preserve"> </v>
      </c>
      <c r="G1278" s="82">
        <f>$F$1276</f>
        <v>0</v>
      </c>
      <c r="H1278" s="80" t="str">
        <f>$H$1276</f>
        <v>W</v>
      </c>
      <c r="I1278" s="80" t="str">
        <f>$I$1276</f>
        <v>J</v>
      </c>
      <c r="J1278" s="80"/>
    </row>
    <row r="1279" spans="1:10" ht="13.5" hidden="1" thickTop="1" thickBot="1" x14ac:dyDescent="0.25">
      <c r="A1279" s="49">
        <f t="shared" si="277"/>
        <v>1276</v>
      </c>
      <c r="B1279" s="48" t="s">
        <v>1261</v>
      </c>
      <c r="C1279" s="63">
        <v>4</v>
      </c>
      <c r="D1279" s="51"/>
      <c r="E1279" s="53" t="s">
        <v>2132</v>
      </c>
      <c r="F1279" s="102">
        <f>SUMIF(OpnameTabel[PPO1], B1279,OpnameTabel[OpInventarislijst])+SUMIF(OpnameTabel[PPO2], B1279,OpnameTabel[OpInventarislijst])+SUMIF(OpnameTabel[PPO3], B1279,OpnameTabel[OpInventarislijst])+SUMIF(OpnameTabel[PPO4], B1279,OpnameTabel[OpInventarislijst])</f>
        <v>0</v>
      </c>
      <c r="G1279" s="81">
        <f t="shared" ref="G1279:G1310" si="282">$F$1279</f>
        <v>0</v>
      </c>
      <c r="H1279" s="80" t="s">
        <v>1409</v>
      </c>
      <c r="I1279" s="80" t="s">
        <v>1373</v>
      </c>
      <c r="J1279" s="80"/>
    </row>
    <row r="1280" spans="1:10" ht="12.75" hidden="1" thickBot="1" x14ac:dyDescent="0.25">
      <c r="A1280" s="49">
        <f t="shared" si="277"/>
        <v>1277</v>
      </c>
      <c r="B1280" s="48"/>
      <c r="C1280" s="64"/>
      <c r="D1280" s="51"/>
      <c r="E1280" s="48" t="s">
        <v>2177</v>
      </c>
      <c r="F1280" s="80" t="str">
        <f t="shared" ref="F1280:F1311" si="283">IF($B1280=""," ",$H$1279)</f>
        <v xml:space="preserve"> </v>
      </c>
      <c r="G1280" s="82">
        <f t="shared" si="282"/>
        <v>0</v>
      </c>
      <c r="H1280" s="80" t="str">
        <f t="shared" ref="H1280:H1311" si="284">$H$1279</f>
        <v>W</v>
      </c>
      <c r="I1280" s="80" t="str">
        <f t="shared" ref="I1280:I1311" si="285">$I$1279</f>
        <v>J</v>
      </c>
      <c r="J1280" s="80"/>
    </row>
    <row r="1281" spans="1:10" ht="12.75" hidden="1" thickBot="1" x14ac:dyDescent="0.25">
      <c r="A1281" s="49">
        <f t="shared" si="277"/>
        <v>1278</v>
      </c>
      <c r="B1281" s="48"/>
      <c r="C1281" s="64"/>
      <c r="D1281" s="51"/>
      <c r="E1281" s="57" t="s">
        <v>2134</v>
      </c>
      <c r="F1281" s="80" t="str">
        <f t="shared" si="283"/>
        <v xml:space="preserve"> </v>
      </c>
      <c r="G1281" s="82">
        <f t="shared" si="282"/>
        <v>0</v>
      </c>
      <c r="H1281" s="80" t="str">
        <f t="shared" si="284"/>
        <v>W</v>
      </c>
      <c r="I1281" s="80" t="str">
        <f t="shared" si="285"/>
        <v>J</v>
      </c>
      <c r="J1281" s="80"/>
    </row>
    <row r="1282" spans="1:10" ht="12.75" hidden="1" thickBot="1" x14ac:dyDescent="0.25">
      <c r="A1282" s="49">
        <f t="shared" si="277"/>
        <v>1279</v>
      </c>
      <c r="B1282" s="48"/>
      <c r="C1282" s="64"/>
      <c r="D1282" s="51"/>
      <c r="E1282" s="48"/>
      <c r="F1282" s="80" t="str">
        <f t="shared" si="283"/>
        <v xml:space="preserve"> </v>
      </c>
      <c r="G1282" s="82">
        <f t="shared" si="282"/>
        <v>0</v>
      </c>
      <c r="H1282" s="80" t="str">
        <f t="shared" si="284"/>
        <v>W</v>
      </c>
      <c r="I1282" s="80" t="str">
        <f t="shared" si="285"/>
        <v>J</v>
      </c>
      <c r="J1282" s="80"/>
    </row>
    <row r="1283" spans="1:10" ht="12.75" hidden="1" thickBot="1" x14ac:dyDescent="0.25">
      <c r="A1283" s="49">
        <f t="shared" si="277"/>
        <v>1280</v>
      </c>
      <c r="B1283" s="48"/>
      <c r="C1283" s="64"/>
      <c r="D1283" s="51"/>
      <c r="E1283" s="48" t="s">
        <v>2135</v>
      </c>
      <c r="F1283" s="80" t="str">
        <f t="shared" si="283"/>
        <v xml:space="preserve"> </v>
      </c>
      <c r="G1283" s="82">
        <f t="shared" si="282"/>
        <v>0</v>
      </c>
      <c r="H1283" s="80" t="str">
        <f t="shared" si="284"/>
        <v>W</v>
      </c>
      <c r="I1283" s="80" t="str">
        <f t="shared" si="285"/>
        <v>J</v>
      </c>
      <c r="J1283" s="80"/>
    </row>
    <row r="1284" spans="1:10" ht="12.75" hidden="1" thickBot="1" x14ac:dyDescent="0.25">
      <c r="A1284" s="49">
        <f t="shared" si="277"/>
        <v>1281</v>
      </c>
      <c r="B1284" s="48"/>
      <c r="C1284" s="64"/>
      <c r="D1284" s="51" t="s">
        <v>1374</v>
      </c>
      <c r="E1284" s="48" t="s">
        <v>2136</v>
      </c>
      <c r="F1284" s="80" t="str">
        <f t="shared" si="283"/>
        <v xml:space="preserve"> </v>
      </c>
      <c r="G1284" s="82">
        <f t="shared" si="282"/>
        <v>0</v>
      </c>
      <c r="H1284" s="80" t="str">
        <f t="shared" si="284"/>
        <v>W</v>
      </c>
      <c r="I1284" s="80" t="str">
        <f t="shared" si="285"/>
        <v>J</v>
      </c>
      <c r="J1284" s="80" t="s">
        <v>1373</v>
      </c>
    </row>
    <row r="1285" spans="1:10" ht="12.75" hidden="1" thickBot="1" x14ac:dyDescent="0.25">
      <c r="A1285" s="49">
        <f t="shared" si="277"/>
        <v>1282</v>
      </c>
      <c r="B1285" s="48"/>
      <c r="C1285" s="64"/>
      <c r="D1285" s="51" t="s">
        <v>1374</v>
      </c>
      <c r="E1285" s="48" t="s">
        <v>2137</v>
      </c>
      <c r="F1285" s="80" t="str">
        <f t="shared" si="283"/>
        <v xml:space="preserve"> </v>
      </c>
      <c r="G1285" s="82">
        <f t="shared" si="282"/>
        <v>0</v>
      </c>
      <c r="H1285" s="80" t="str">
        <f t="shared" si="284"/>
        <v>W</v>
      </c>
      <c r="I1285" s="80" t="str">
        <f t="shared" si="285"/>
        <v>J</v>
      </c>
      <c r="J1285" s="80" t="s">
        <v>1373</v>
      </c>
    </row>
    <row r="1286" spans="1:10" ht="12.75" hidden="1" thickBot="1" x14ac:dyDescent="0.25">
      <c r="A1286" s="49">
        <f t="shared" si="277"/>
        <v>1283</v>
      </c>
      <c r="B1286" s="48"/>
      <c r="C1286" s="64"/>
      <c r="D1286" s="51" t="s">
        <v>1374</v>
      </c>
      <c r="E1286" s="48" t="s">
        <v>2138</v>
      </c>
      <c r="F1286" s="80" t="str">
        <f t="shared" si="283"/>
        <v xml:space="preserve"> </v>
      </c>
      <c r="G1286" s="82">
        <f t="shared" si="282"/>
        <v>0</v>
      </c>
      <c r="H1286" s="80" t="str">
        <f t="shared" si="284"/>
        <v>W</v>
      </c>
      <c r="I1286" s="80" t="str">
        <f t="shared" si="285"/>
        <v>J</v>
      </c>
      <c r="J1286" s="80" t="s">
        <v>1373</v>
      </c>
    </row>
    <row r="1287" spans="1:10" ht="12.75" hidden="1" thickBot="1" x14ac:dyDescent="0.25">
      <c r="A1287" s="49">
        <f t="shared" si="277"/>
        <v>1284</v>
      </c>
      <c r="B1287" s="48"/>
      <c r="C1287" s="64"/>
      <c r="D1287" s="51" t="s">
        <v>1374</v>
      </c>
      <c r="E1287" s="48" t="s">
        <v>2139</v>
      </c>
      <c r="F1287" s="80" t="str">
        <f t="shared" si="283"/>
        <v xml:space="preserve"> </v>
      </c>
      <c r="G1287" s="82">
        <f t="shared" si="282"/>
        <v>0</v>
      </c>
      <c r="H1287" s="80" t="str">
        <f t="shared" si="284"/>
        <v>W</v>
      </c>
      <c r="I1287" s="80" t="str">
        <f t="shared" si="285"/>
        <v>J</v>
      </c>
      <c r="J1287" s="80" t="s">
        <v>1373</v>
      </c>
    </row>
    <row r="1288" spans="1:10" ht="12.75" hidden="1" thickBot="1" x14ac:dyDescent="0.25">
      <c r="A1288" s="49">
        <f t="shared" si="277"/>
        <v>1285</v>
      </c>
      <c r="B1288" s="48"/>
      <c r="C1288" s="64"/>
      <c r="D1288" s="51" t="s">
        <v>1374</v>
      </c>
      <c r="E1288" s="48" t="s">
        <v>2140</v>
      </c>
      <c r="F1288" s="80" t="str">
        <f t="shared" si="283"/>
        <v xml:space="preserve"> </v>
      </c>
      <c r="G1288" s="82">
        <f t="shared" si="282"/>
        <v>0</v>
      </c>
      <c r="H1288" s="80" t="str">
        <f t="shared" si="284"/>
        <v>W</v>
      </c>
      <c r="I1288" s="80" t="str">
        <f t="shared" si="285"/>
        <v>J</v>
      </c>
      <c r="J1288" s="80" t="s">
        <v>1373</v>
      </c>
    </row>
    <row r="1289" spans="1:10" ht="12.75" hidden="1" thickBot="1" x14ac:dyDescent="0.25">
      <c r="A1289" s="49">
        <f t="shared" si="277"/>
        <v>1286</v>
      </c>
      <c r="B1289" s="48"/>
      <c r="C1289" s="64"/>
      <c r="D1289" s="51"/>
      <c r="E1289" s="48"/>
      <c r="F1289" s="80" t="str">
        <f t="shared" si="283"/>
        <v xml:space="preserve"> </v>
      </c>
      <c r="G1289" s="82">
        <f t="shared" si="282"/>
        <v>0</v>
      </c>
      <c r="H1289" s="80" t="str">
        <f t="shared" si="284"/>
        <v>W</v>
      </c>
      <c r="I1289" s="80" t="str">
        <f t="shared" si="285"/>
        <v>J</v>
      </c>
      <c r="J1289" s="80"/>
    </row>
    <row r="1290" spans="1:10" ht="12.75" hidden="1" thickBot="1" x14ac:dyDescent="0.25">
      <c r="A1290" s="49">
        <f t="shared" si="277"/>
        <v>1287</v>
      </c>
      <c r="B1290" s="48"/>
      <c r="C1290" s="64"/>
      <c r="D1290" s="51"/>
      <c r="E1290" s="48" t="s">
        <v>2141</v>
      </c>
      <c r="F1290" s="80" t="str">
        <f t="shared" si="283"/>
        <v xml:space="preserve"> </v>
      </c>
      <c r="G1290" s="82">
        <f t="shared" si="282"/>
        <v>0</v>
      </c>
      <c r="H1290" s="80" t="str">
        <f t="shared" si="284"/>
        <v>W</v>
      </c>
      <c r="I1290" s="80" t="str">
        <f t="shared" si="285"/>
        <v>J</v>
      </c>
      <c r="J1290" s="80"/>
    </row>
    <row r="1291" spans="1:10" ht="12.75" hidden="1" thickBot="1" x14ac:dyDescent="0.25">
      <c r="A1291" s="49">
        <f t="shared" si="277"/>
        <v>1288</v>
      </c>
      <c r="B1291" s="48"/>
      <c r="C1291" s="64"/>
      <c r="D1291" s="51" t="s">
        <v>1374</v>
      </c>
      <c r="E1291" s="48" t="s">
        <v>2142</v>
      </c>
      <c r="F1291" s="80" t="str">
        <f t="shared" si="283"/>
        <v xml:space="preserve"> </v>
      </c>
      <c r="G1291" s="82">
        <f t="shared" si="282"/>
        <v>0</v>
      </c>
      <c r="H1291" s="80" t="str">
        <f t="shared" si="284"/>
        <v>W</v>
      </c>
      <c r="I1291" s="80" t="str">
        <f t="shared" si="285"/>
        <v>J</v>
      </c>
      <c r="J1291" s="80"/>
    </row>
    <row r="1292" spans="1:10" ht="12.75" hidden="1" thickBot="1" x14ac:dyDescent="0.25">
      <c r="A1292" s="49">
        <f t="shared" si="277"/>
        <v>1289</v>
      </c>
      <c r="B1292" s="48"/>
      <c r="C1292" s="64"/>
      <c r="D1292" s="51" t="s">
        <v>1374</v>
      </c>
      <c r="E1292" s="48" t="s">
        <v>2143</v>
      </c>
      <c r="F1292" s="80" t="str">
        <f t="shared" si="283"/>
        <v xml:space="preserve"> </v>
      </c>
      <c r="G1292" s="82">
        <f t="shared" si="282"/>
        <v>0</v>
      </c>
      <c r="H1292" s="80" t="str">
        <f t="shared" si="284"/>
        <v>W</v>
      </c>
      <c r="I1292" s="80" t="str">
        <f t="shared" si="285"/>
        <v>J</v>
      </c>
      <c r="J1292" s="80" t="s">
        <v>1373</v>
      </c>
    </row>
    <row r="1293" spans="1:10" ht="12.75" hidden="1" thickBot="1" x14ac:dyDescent="0.25">
      <c r="A1293" s="49">
        <f t="shared" si="277"/>
        <v>1290</v>
      </c>
      <c r="B1293" s="48"/>
      <c r="C1293" s="64"/>
      <c r="D1293" s="51" t="s">
        <v>1374</v>
      </c>
      <c r="E1293" s="48" t="s">
        <v>2144</v>
      </c>
      <c r="F1293" s="80" t="str">
        <f t="shared" si="283"/>
        <v xml:space="preserve"> </v>
      </c>
      <c r="G1293" s="82">
        <f t="shared" si="282"/>
        <v>0</v>
      </c>
      <c r="H1293" s="80" t="str">
        <f t="shared" si="284"/>
        <v>W</v>
      </c>
      <c r="I1293" s="80" t="str">
        <f t="shared" si="285"/>
        <v>J</v>
      </c>
      <c r="J1293" s="80"/>
    </row>
    <row r="1294" spans="1:10" ht="12.75" hidden="1" thickBot="1" x14ac:dyDescent="0.25">
      <c r="A1294" s="49">
        <f t="shared" si="277"/>
        <v>1291</v>
      </c>
      <c r="B1294" s="48"/>
      <c r="C1294" s="64"/>
      <c r="D1294" s="51" t="s">
        <v>1374</v>
      </c>
      <c r="E1294" s="48" t="s">
        <v>2145</v>
      </c>
      <c r="F1294" s="80" t="str">
        <f t="shared" si="283"/>
        <v xml:space="preserve"> </v>
      </c>
      <c r="G1294" s="82">
        <f t="shared" si="282"/>
        <v>0</v>
      </c>
      <c r="H1294" s="80" t="str">
        <f t="shared" si="284"/>
        <v>W</v>
      </c>
      <c r="I1294" s="80" t="str">
        <f t="shared" si="285"/>
        <v>J</v>
      </c>
      <c r="J1294" s="80"/>
    </row>
    <row r="1295" spans="1:10" ht="12.75" hidden="1" thickBot="1" x14ac:dyDescent="0.25">
      <c r="A1295" s="49">
        <f t="shared" si="277"/>
        <v>1292</v>
      </c>
      <c r="B1295" s="48"/>
      <c r="C1295" s="64"/>
      <c r="D1295" s="51" t="s">
        <v>1374</v>
      </c>
      <c r="E1295" s="48" t="s">
        <v>2146</v>
      </c>
      <c r="F1295" s="80" t="str">
        <f t="shared" si="283"/>
        <v xml:space="preserve"> </v>
      </c>
      <c r="G1295" s="82">
        <f t="shared" si="282"/>
        <v>0</v>
      </c>
      <c r="H1295" s="80" t="str">
        <f t="shared" si="284"/>
        <v>W</v>
      </c>
      <c r="I1295" s="80" t="str">
        <f t="shared" si="285"/>
        <v>J</v>
      </c>
      <c r="J1295" s="80" t="s">
        <v>1373</v>
      </c>
    </row>
    <row r="1296" spans="1:10" ht="12.75" hidden="1" thickBot="1" x14ac:dyDescent="0.25">
      <c r="A1296" s="49">
        <f t="shared" si="277"/>
        <v>1293</v>
      </c>
      <c r="B1296" s="48"/>
      <c r="C1296" s="64"/>
      <c r="D1296" s="51" t="s">
        <v>1374</v>
      </c>
      <c r="E1296" s="48" t="s">
        <v>2147</v>
      </c>
      <c r="F1296" s="80" t="str">
        <f t="shared" si="283"/>
        <v xml:space="preserve"> </v>
      </c>
      <c r="G1296" s="82">
        <f t="shared" si="282"/>
        <v>0</v>
      </c>
      <c r="H1296" s="80" t="str">
        <f t="shared" si="284"/>
        <v>W</v>
      </c>
      <c r="I1296" s="80" t="str">
        <f t="shared" si="285"/>
        <v>J</v>
      </c>
      <c r="J1296" s="80" t="s">
        <v>1373</v>
      </c>
    </row>
    <row r="1297" spans="1:10" ht="12.75" hidden="1" thickBot="1" x14ac:dyDescent="0.25">
      <c r="A1297" s="49">
        <f t="shared" si="277"/>
        <v>1294</v>
      </c>
      <c r="B1297" s="48"/>
      <c r="C1297" s="64"/>
      <c r="D1297" s="51" t="s">
        <v>1374</v>
      </c>
      <c r="E1297" s="48" t="s">
        <v>2148</v>
      </c>
      <c r="F1297" s="80" t="str">
        <f t="shared" si="283"/>
        <v xml:space="preserve"> </v>
      </c>
      <c r="G1297" s="82">
        <f t="shared" si="282"/>
        <v>0</v>
      </c>
      <c r="H1297" s="80" t="str">
        <f t="shared" si="284"/>
        <v>W</v>
      </c>
      <c r="I1297" s="80" t="str">
        <f t="shared" si="285"/>
        <v>J</v>
      </c>
      <c r="J1297" s="80"/>
    </row>
    <row r="1298" spans="1:10" ht="12.75" hidden="1" thickBot="1" x14ac:dyDescent="0.25">
      <c r="A1298" s="49">
        <f t="shared" si="277"/>
        <v>1295</v>
      </c>
      <c r="B1298" s="48"/>
      <c r="C1298" s="64"/>
      <c r="D1298" s="51" t="s">
        <v>1374</v>
      </c>
      <c r="E1298" s="48" t="s">
        <v>2149</v>
      </c>
      <c r="F1298" s="80" t="str">
        <f t="shared" si="283"/>
        <v xml:space="preserve"> </v>
      </c>
      <c r="G1298" s="82">
        <f t="shared" si="282"/>
        <v>0</v>
      </c>
      <c r="H1298" s="80" t="str">
        <f t="shared" si="284"/>
        <v>W</v>
      </c>
      <c r="I1298" s="80" t="str">
        <f t="shared" si="285"/>
        <v>J</v>
      </c>
      <c r="J1298" s="80" t="s">
        <v>1373</v>
      </c>
    </row>
    <row r="1299" spans="1:10" ht="12.75" hidden="1" thickBot="1" x14ac:dyDescent="0.25">
      <c r="A1299" s="49">
        <f t="shared" si="277"/>
        <v>1296</v>
      </c>
      <c r="B1299" s="48"/>
      <c r="C1299" s="64"/>
      <c r="D1299" s="51" t="s">
        <v>1374</v>
      </c>
      <c r="E1299" s="48" t="s">
        <v>2150</v>
      </c>
      <c r="F1299" s="80" t="str">
        <f t="shared" si="283"/>
        <v xml:space="preserve"> </v>
      </c>
      <c r="G1299" s="82">
        <f t="shared" si="282"/>
        <v>0</v>
      </c>
      <c r="H1299" s="80" t="str">
        <f t="shared" si="284"/>
        <v>W</v>
      </c>
      <c r="I1299" s="80" t="str">
        <f t="shared" si="285"/>
        <v>J</v>
      </c>
      <c r="J1299" s="80"/>
    </row>
    <row r="1300" spans="1:10" ht="12.75" hidden="1" thickBot="1" x14ac:dyDescent="0.25">
      <c r="A1300" s="49">
        <f t="shared" si="277"/>
        <v>1297</v>
      </c>
      <c r="B1300" s="48"/>
      <c r="C1300" s="64"/>
      <c r="D1300" s="51"/>
      <c r="E1300" s="48"/>
      <c r="F1300" s="80" t="str">
        <f t="shared" si="283"/>
        <v xml:space="preserve"> </v>
      </c>
      <c r="G1300" s="82">
        <f t="shared" si="282"/>
        <v>0</v>
      </c>
      <c r="H1300" s="80" t="str">
        <f t="shared" si="284"/>
        <v>W</v>
      </c>
      <c r="I1300" s="80" t="str">
        <f t="shared" si="285"/>
        <v>J</v>
      </c>
      <c r="J1300" s="80"/>
    </row>
    <row r="1301" spans="1:10" ht="12.75" hidden="1" thickBot="1" x14ac:dyDescent="0.25">
      <c r="A1301" s="49">
        <f t="shared" si="277"/>
        <v>1298</v>
      </c>
      <c r="B1301" s="48"/>
      <c r="C1301" s="64"/>
      <c r="D1301" s="51"/>
      <c r="E1301" s="48" t="s">
        <v>2151</v>
      </c>
      <c r="F1301" s="80" t="str">
        <f t="shared" si="283"/>
        <v xml:space="preserve"> </v>
      </c>
      <c r="G1301" s="82">
        <f t="shared" si="282"/>
        <v>0</v>
      </c>
      <c r="H1301" s="80" t="str">
        <f t="shared" si="284"/>
        <v>W</v>
      </c>
      <c r="I1301" s="80" t="str">
        <f t="shared" si="285"/>
        <v>J</v>
      </c>
      <c r="J1301" s="80"/>
    </row>
    <row r="1302" spans="1:10" ht="12.75" hidden="1" thickBot="1" x14ac:dyDescent="0.25">
      <c r="A1302" s="49">
        <f t="shared" si="277"/>
        <v>1299</v>
      </c>
      <c r="B1302" s="48"/>
      <c r="C1302" s="64"/>
      <c r="D1302" s="51" t="s">
        <v>1374</v>
      </c>
      <c r="E1302" s="48" t="s">
        <v>2152</v>
      </c>
      <c r="F1302" s="80" t="str">
        <f t="shared" si="283"/>
        <v xml:space="preserve"> </v>
      </c>
      <c r="G1302" s="82">
        <f t="shared" si="282"/>
        <v>0</v>
      </c>
      <c r="H1302" s="80" t="str">
        <f t="shared" si="284"/>
        <v>W</v>
      </c>
      <c r="I1302" s="80" t="str">
        <f t="shared" si="285"/>
        <v>J</v>
      </c>
      <c r="J1302" s="80" t="s">
        <v>1373</v>
      </c>
    </row>
    <row r="1303" spans="1:10" ht="12.75" hidden="1" thickBot="1" x14ac:dyDescent="0.25">
      <c r="A1303" s="49">
        <f t="shared" ref="A1303:A1364" si="286">-3+ROW()</f>
        <v>1300</v>
      </c>
      <c r="B1303" s="48"/>
      <c r="C1303" s="64"/>
      <c r="D1303" s="51" t="s">
        <v>1374</v>
      </c>
      <c r="E1303" s="48" t="s">
        <v>2153</v>
      </c>
      <c r="F1303" s="80" t="str">
        <f t="shared" si="283"/>
        <v xml:space="preserve"> </v>
      </c>
      <c r="G1303" s="82">
        <f t="shared" si="282"/>
        <v>0</v>
      </c>
      <c r="H1303" s="80" t="str">
        <f t="shared" si="284"/>
        <v>W</v>
      </c>
      <c r="I1303" s="80" t="str">
        <f t="shared" si="285"/>
        <v>J</v>
      </c>
      <c r="J1303" s="80" t="s">
        <v>1373</v>
      </c>
    </row>
    <row r="1304" spans="1:10" ht="12.75" hidden="1" thickBot="1" x14ac:dyDescent="0.25">
      <c r="A1304" s="49">
        <f t="shared" si="286"/>
        <v>1301</v>
      </c>
      <c r="B1304" s="48"/>
      <c r="C1304" s="64"/>
      <c r="D1304" s="51" t="s">
        <v>1374</v>
      </c>
      <c r="E1304" s="48" t="s">
        <v>2154</v>
      </c>
      <c r="F1304" s="80" t="str">
        <f t="shared" si="283"/>
        <v xml:space="preserve"> </v>
      </c>
      <c r="G1304" s="82">
        <f t="shared" si="282"/>
        <v>0</v>
      </c>
      <c r="H1304" s="80" t="str">
        <f t="shared" si="284"/>
        <v>W</v>
      </c>
      <c r="I1304" s="80" t="str">
        <f t="shared" si="285"/>
        <v>J</v>
      </c>
      <c r="J1304" s="80" t="s">
        <v>1373</v>
      </c>
    </row>
    <row r="1305" spans="1:10" ht="12.75" hidden="1" thickBot="1" x14ac:dyDescent="0.25">
      <c r="A1305" s="49">
        <f t="shared" si="286"/>
        <v>1302</v>
      </c>
      <c r="B1305" s="48"/>
      <c r="C1305" s="64"/>
      <c r="D1305" s="51" t="s">
        <v>1374</v>
      </c>
      <c r="E1305" s="48" t="s">
        <v>2155</v>
      </c>
      <c r="F1305" s="80" t="str">
        <f t="shared" si="283"/>
        <v xml:space="preserve"> </v>
      </c>
      <c r="G1305" s="82">
        <f t="shared" si="282"/>
        <v>0</v>
      </c>
      <c r="H1305" s="80" t="str">
        <f t="shared" si="284"/>
        <v>W</v>
      </c>
      <c r="I1305" s="80" t="str">
        <f t="shared" si="285"/>
        <v>J</v>
      </c>
      <c r="J1305" s="80" t="s">
        <v>1373</v>
      </c>
    </row>
    <row r="1306" spans="1:10" ht="12.75" hidden="1" thickBot="1" x14ac:dyDescent="0.25">
      <c r="A1306" s="49">
        <f t="shared" si="286"/>
        <v>1303</v>
      </c>
      <c r="B1306" s="48"/>
      <c r="C1306" s="64"/>
      <c r="D1306" s="51" t="s">
        <v>1374</v>
      </c>
      <c r="E1306" s="48" t="s">
        <v>2156</v>
      </c>
      <c r="F1306" s="80" t="str">
        <f t="shared" si="283"/>
        <v xml:space="preserve"> </v>
      </c>
      <c r="G1306" s="82">
        <f t="shared" si="282"/>
        <v>0</v>
      </c>
      <c r="H1306" s="80" t="str">
        <f t="shared" si="284"/>
        <v>W</v>
      </c>
      <c r="I1306" s="80" t="str">
        <f t="shared" si="285"/>
        <v>J</v>
      </c>
      <c r="J1306" s="80" t="s">
        <v>1373</v>
      </c>
    </row>
    <row r="1307" spans="1:10" ht="12.75" hidden="1" thickBot="1" x14ac:dyDescent="0.25">
      <c r="A1307" s="49">
        <f t="shared" si="286"/>
        <v>1304</v>
      </c>
      <c r="B1307" s="48"/>
      <c r="C1307" s="64"/>
      <c r="D1307" s="51" t="s">
        <v>1374</v>
      </c>
      <c r="E1307" s="48" t="s">
        <v>2157</v>
      </c>
      <c r="F1307" s="80" t="str">
        <f t="shared" si="283"/>
        <v xml:space="preserve"> </v>
      </c>
      <c r="G1307" s="82">
        <f t="shared" si="282"/>
        <v>0</v>
      </c>
      <c r="H1307" s="80" t="str">
        <f t="shared" si="284"/>
        <v>W</v>
      </c>
      <c r="I1307" s="80" t="str">
        <f t="shared" si="285"/>
        <v>J</v>
      </c>
      <c r="J1307" s="80" t="s">
        <v>1373</v>
      </c>
    </row>
    <row r="1308" spans="1:10" ht="12.75" hidden="1" thickBot="1" x14ac:dyDescent="0.25">
      <c r="A1308" s="49">
        <f t="shared" si="286"/>
        <v>1305</v>
      </c>
      <c r="B1308" s="48"/>
      <c r="C1308" s="64"/>
      <c r="D1308" s="51" t="s">
        <v>1374</v>
      </c>
      <c r="E1308" s="48" t="s">
        <v>2158</v>
      </c>
      <c r="F1308" s="80" t="str">
        <f t="shared" si="283"/>
        <v xml:space="preserve"> </v>
      </c>
      <c r="G1308" s="82">
        <f t="shared" si="282"/>
        <v>0</v>
      </c>
      <c r="H1308" s="80" t="str">
        <f t="shared" si="284"/>
        <v>W</v>
      </c>
      <c r="I1308" s="80" t="str">
        <f t="shared" si="285"/>
        <v>J</v>
      </c>
      <c r="J1308" s="80" t="s">
        <v>1373</v>
      </c>
    </row>
    <row r="1309" spans="1:10" ht="12.75" hidden="1" thickBot="1" x14ac:dyDescent="0.25">
      <c r="A1309" s="49">
        <f t="shared" si="286"/>
        <v>1306</v>
      </c>
      <c r="B1309" s="48"/>
      <c r="C1309" s="64"/>
      <c r="D1309" s="51" t="s">
        <v>1374</v>
      </c>
      <c r="E1309" s="48" t="s">
        <v>2159</v>
      </c>
      <c r="F1309" s="80" t="str">
        <f t="shared" si="283"/>
        <v xml:space="preserve"> </v>
      </c>
      <c r="G1309" s="82">
        <f t="shared" si="282"/>
        <v>0</v>
      </c>
      <c r="H1309" s="80" t="str">
        <f t="shared" si="284"/>
        <v>W</v>
      </c>
      <c r="I1309" s="80" t="str">
        <f t="shared" si="285"/>
        <v>J</v>
      </c>
      <c r="J1309" s="80"/>
    </row>
    <row r="1310" spans="1:10" ht="12.75" hidden="1" thickBot="1" x14ac:dyDescent="0.25">
      <c r="A1310" s="49">
        <f t="shared" si="286"/>
        <v>1307</v>
      </c>
      <c r="B1310" s="48"/>
      <c r="C1310" s="64"/>
      <c r="D1310" s="51" t="s">
        <v>1374</v>
      </c>
      <c r="E1310" s="48" t="s">
        <v>2160</v>
      </c>
      <c r="F1310" s="80" t="str">
        <f t="shared" si="283"/>
        <v xml:space="preserve"> </v>
      </c>
      <c r="G1310" s="82">
        <f t="shared" si="282"/>
        <v>0</v>
      </c>
      <c r="H1310" s="80" t="str">
        <f t="shared" si="284"/>
        <v>W</v>
      </c>
      <c r="I1310" s="80" t="str">
        <f t="shared" si="285"/>
        <v>J</v>
      </c>
      <c r="J1310" s="80" t="s">
        <v>1373</v>
      </c>
    </row>
    <row r="1311" spans="1:10" ht="12.75" hidden="1" thickBot="1" x14ac:dyDescent="0.25">
      <c r="A1311" s="49">
        <f t="shared" si="286"/>
        <v>1308</v>
      </c>
      <c r="B1311" s="48"/>
      <c r="C1311" s="64"/>
      <c r="D1311" s="51" t="s">
        <v>1374</v>
      </c>
      <c r="E1311" s="48" t="s">
        <v>2161</v>
      </c>
      <c r="F1311" s="80" t="str">
        <f t="shared" si="283"/>
        <v xml:space="preserve"> </v>
      </c>
      <c r="G1311" s="82">
        <f t="shared" ref="G1311:G1331" si="287">$F$1279</f>
        <v>0</v>
      </c>
      <c r="H1311" s="80" t="str">
        <f t="shared" si="284"/>
        <v>W</v>
      </c>
      <c r="I1311" s="80" t="str">
        <f t="shared" si="285"/>
        <v>J</v>
      </c>
      <c r="J1311" s="80"/>
    </row>
    <row r="1312" spans="1:10" ht="12.75" hidden="1" thickBot="1" x14ac:dyDescent="0.25">
      <c r="A1312" s="49">
        <f t="shared" si="286"/>
        <v>1309</v>
      </c>
      <c r="B1312" s="48"/>
      <c r="C1312" s="64"/>
      <c r="D1312" s="51"/>
      <c r="E1312" s="48"/>
      <c r="F1312" s="80" t="str">
        <f t="shared" ref="F1312:F1331" si="288">IF($B1312=""," ",$H$1279)</f>
        <v xml:space="preserve"> </v>
      </c>
      <c r="G1312" s="82">
        <f t="shared" si="287"/>
        <v>0</v>
      </c>
      <c r="H1312" s="80" t="str">
        <f t="shared" ref="H1312:H1331" si="289">$H$1279</f>
        <v>W</v>
      </c>
      <c r="I1312" s="80" t="str">
        <f t="shared" ref="I1312:I1331" si="290">$I$1279</f>
        <v>J</v>
      </c>
      <c r="J1312" s="80"/>
    </row>
    <row r="1313" spans="1:10" ht="12.75" hidden="1" thickBot="1" x14ac:dyDescent="0.25">
      <c r="A1313" s="49">
        <f t="shared" si="286"/>
        <v>1310</v>
      </c>
      <c r="B1313" s="48"/>
      <c r="C1313" s="64"/>
      <c r="D1313" s="51"/>
      <c r="E1313" s="48" t="s">
        <v>2162</v>
      </c>
      <c r="F1313" s="80" t="str">
        <f t="shared" si="288"/>
        <v xml:space="preserve"> </v>
      </c>
      <c r="G1313" s="82">
        <f t="shared" si="287"/>
        <v>0</v>
      </c>
      <c r="H1313" s="80" t="str">
        <f t="shared" si="289"/>
        <v>W</v>
      </c>
      <c r="I1313" s="80" t="str">
        <f t="shared" si="290"/>
        <v>J</v>
      </c>
      <c r="J1313" s="80"/>
    </row>
    <row r="1314" spans="1:10" ht="12.75" hidden="1" thickBot="1" x14ac:dyDescent="0.25">
      <c r="A1314" s="49">
        <f t="shared" si="286"/>
        <v>1311</v>
      </c>
      <c r="B1314" s="48"/>
      <c r="C1314" s="64"/>
      <c r="D1314" s="51" t="s">
        <v>1374</v>
      </c>
      <c r="E1314" s="48" t="s">
        <v>2163</v>
      </c>
      <c r="F1314" s="80" t="str">
        <f t="shared" si="288"/>
        <v xml:space="preserve"> </v>
      </c>
      <c r="G1314" s="82">
        <f t="shared" si="287"/>
        <v>0</v>
      </c>
      <c r="H1314" s="80" t="str">
        <f t="shared" si="289"/>
        <v>W</v>
      </c>
      <c r="I1314" s="80" t="str">
        <f t="shared" si="290"/>
        <v>J</v>
      </c>
      <c r="J1314" s="80" t="s">
        <v>1373</v>
      </c>
    </row>
    <row r="1315" spans="1:10" ht="12.75" hidden="1" thickBot="1" x14ac:dyDescent="0.25">
      <c r="A1315" s="49">
        <f t="shared" si="286"/>
        <v>1312</v>
      </c>
      <c r="B1315" s="48"/>
      <c r="C1315" s="64"/>
      <c r="D1315" s="51" t="s">
        <v>1374</v>
      </c>
      <c r="E1315" s="48" t="s">
        <v>2164</v>
      </c>
      <c r="F1315" s="80" t="str">
        <f t="shared" si="288"/>
        <v xml:space="preserve"> </v>
      </c>
      <c r="G1315" s="82">
        <f t="shared" si="287"/>
        <v>0</v>
      </c>
      <c r="H1315" s="80" t="str">
        <f t="shared" si="289"/>
        <v>W</v>
      </c>
      <c r="I1315" s="80" t="str">
        <f t="shared" si="290"/>
        <v>J</v>
      </c>
      <c r="J1315" s="80" t="s">
        <v>1373</v>
      </c>
    </row>
    <row r="1316" spans="1:10" ht="12.75" hidden="1" thickBot="1" x14ac:dyDescent="0.25">
      <c r="A1316" s="49">
        <f t="shared" si="286"/>
        <v>1313</v>
      </c>
      <c r="B1316" s="48"/>
      <c r="C1316" s="64"/>
      <c r="D1316" s="51" t="s">
        <v>1374</v>
      </c>
      <c r="E1316" s="48" t="s">
        <v>2165</v>
      </c>
      <c r="F1316" s="80" t="str">
        <f t="shared" si="288"/>
        <v xml:space="preserve"> </v>
      </c>
      <c r="G1316" s="82">
        <f t="shared" si="287"/>
        <v>0</v>
      </c>
      <c r="H1316" s="80" t="str">
        <f t="shared" si="289"/>
        <v>W</v>
      </c>
      <c r="I1316" s="80" t="str">
        <f t="shared" si="290"/>
        <v>J</v>
      </c>
      <c r="J1316" s="80" t="s">
        <v>1373</v>
      </c>
    </row>
    <row r="1317" spans="1:10" ht="12.75" hidden="1" thickBot="1" x14ac:dyDescent="0.25">
      <c r="A1317" s="49">
        <f t="shared" si="286"/>
        <v>1314</v>
      </c>
      <c r="B1317" s="48"/>
      <c r="C1317" s="64"/>
      <c r="D1317" s="51" t="s">
        <v>1374</v>
      </c>
      <c r="E1317" s="48" t="s">
        <v>2166</v>
      </c>
      <c r="F1317" s="80" t="str">
        <f t="shared" si="288"/>
        <v xml:space="preserve"> </v>
      </c>
      <c r="G1317" s="82">
        <f t="shared" si="287"/>
        <v>0</v>
      </c>
      <c r="H1317" s="80" t="str">
        <f t="shared" si="289"/>
        <v>W</v>
      </c>
      <c r="I1317" s="80" t="str">
        <f t="shared" si="290"/>
        <v>J</v>
      </c>
      <c r="J1317" s="80"/>
    </row>
    <row r="1318" spans="1:10" ht="12.75" hidden="1" thickBot="1" x14ac:dyDescent="0.25">
      <c r="A1318" s="49">
        <f t="shared" si="286"/>
        <v>1315</v>
      </c>
      <c r="B1318" s="48"/>
      <c r="C1318" s="64"/>
      <c r="D1318" s="51" t="s">
        <v>1374</v>
      </c>
      <c r="E1318" s="48" t="s">
        <v>2167</v>
      </c>
      <c r="F1318" s="80" t="str">
        <f t="shared" si="288"/>
        <v xml:space="preserve"> </v>
      </c>
      <c r="G1318" s="82">
        <f t="shared" si="287"/>
        <v>0</v>
      </c>
      <c r="H1318" s="80" t="str">
        <f t="shared" si="289"/>
        <v>W</v>
      </c>
      <c r="I1318" s="80" t="str">
        <f t="shared" si="290"/>
        <v>J</v>
      </c>
      <c r="J1318" s="80" t="s">
        <v>1373</v>
      </c>
    </row>
    <row r="1319" spans="1:10" ht="12.75" hidden="1" thickBot="1" x14ac:dyDescent="0.25">
      <c r="A1319" s="49">
        <f t="shared" si="286"/>
        <v>1316</v>
      </c>
      <c r="B1319" s="48"/>
      <c r="C1319" s="64"/>
      <c r="D1319" s="51" t="s">
        <v>1374</v>
      </c>
      <c r="E1319" s="48" t="s">
        <v>2168</v>
      </c>
      <c r="F1319" s="80" t="str">
        <f t="shared" si="288"/>
        <v xml:space="preserve"> </v>
      </c>
      <c r="G1319" s="82">
        <f t="shared" si="287"/>
        <v>0</v>
      </c>
      <c r="H1319" s="80" t="str">
        <f t="shared" si="289"/>
        <v>W</v>
      </c>
      <c r="I1319" s="80" t="str">
        <f t="shared" si="290"/>
        <v>J</v>
      </c>
      <c r="J1319" s="80" t="s">
        <v>1373</v>
      </c>
    </row>
    <row r="1320" spans="1:10" ht="12.75" hidden="1" thickBot="1" x14ac:dyDescent="0.25">
      <c r="A1320" s="49">
        <f t="shared" si="286"/>
        <v>1317</v>
      </c>
      <c r="B1320" s="48"/>
      <c r="C1320" s="64"/>
      <c r="D1320" s="51"/>
      <c r="E1320" s="48"/>
      <c r="F1320" s="80" t="str">
        <f t="shared" si="288"/>
        <v xml:space="preserve"> </v>
      </c>
      <c r="G1320" s="82">
        <f t="shared" si="287"/>
        <v>0</v>
      </c>
      <c r="H1320" s="80" t="str">
        <f t="shared" si="289"/>
        <v>W</v>
      </c>
      <c r="I1320" s="80" t="str">
        <f t="shared" si="290"/>
        <v>J</v>
      </c>
      <c r="J1320" s="80"/>
    </row>
    <row r="1321" spans="1:10" ht="12.75" hidden="1" thickBot="1" x14ac:dyDescent="0.25">
      <c r="A1321" s="49">
        <f t="shared" si="286"/>
        <v>1318</v>
      </c>
      <c r="B1321" s="48"/>
      <c r="C1321" s="64"/>
      <c r="D1321" s="51"/>
      <c r="E1321" s="48" t="s">
        <v>2169</v>
      </c>
      <c r="F1321" s="80" t="str">
        <f t="shared" si="288"/>
        <v xml:space="preserve"> </v>
      </c>
      <c r="G1321" s="82">
        <f t="shared" si="287"/>
        <v>0</v>
      </c>
      <c r="H1321" s="80" t="str">
        <f t="shared" si="289"/>
        <v>W</v>
      </c>
      <c r="I1321" s="80" t="str">
        <f t="shared" si="290"/>
        <v>J</v>
      </c>
      <c r="J1321" s="80"/>
    </row>
    <row r="1322" spans="1:10" ht="12.75" hidden="1" thickBot="1" x14ac:dyDescent="0.25">
      <c r="A1322" s="49">
        <f t="shared" si="286"/>
        <v>1319</v>
      </c>
      <c r="B1322" s="48"/>
      <c r="C1322" s="64"/>
      <c r="D1322" s="51" t="s">
        <v>1374</v>
      </c>
      <c r="E1322" s="48" t="s">
        <v>2170</v>
      </c>
      <c r="F1322" s="80" t="str">
        <f t="shared" si="288"/>
        <v xml:space="preserve"> </v>
      </c>
      <c r="G1322" s="82">
        <f t="shared" si="287"/>
        <v>0</v>
      </c>
      <c r="H1322" s="80" t="str">
        <f t="shared" si="289"/>
        <v>W</v>
      </c>
      <c r="I1322" s="80" t="str">
        <f t="shared" si="290"/>
        <v>J</v>
      </c>
      <c r="J1322" s="80" t="s">
        <v>1373</v>
      </c>
    </row>
    <row r="1323" spans="1:10" ht="12.75" hidden="1" thickBot="1" x14ac:dyDescent="0.25">
      <c r="A1323" s="49">
        <f t="shared" si="286"/>
        <v>1320</v>
      </c>
      <c r="B1323" s="48"/>
      <c r="C1323" s="64"/>
      <c r="D1323" s="51" t="s">
        <v>1374</v>
      </c>
      <c r="E1323" s="48" t="s">
        <v>2171</v>
      </c>
      <c r="F1323" s="80" t="str">
        <f t="shared" si="288"/>
        <v xml:space="preserve"> </v>
      </c>
      <c r="G1323" s="82">
        <f t="shared" si="287"/>
        <v>0</v>
      </c>
      <c r="H1323" s="80" t="str">
        <f t="shared" si="289"/>
        <v>W</v>
      </c>
      <c r="I1323" s="80" t="str">
        <f t="shared" si="290"/>
        <v>J</v>
      </c>
      <c r="J1323" s="80" t="s">
        <v>1373</v>
      </c>
    </row>
    <row r="1324" spans="1:10" ht="12.75" hidden="1" thickBot="1" x14ac:dyDescent="0.25">
      <c r="A1324" s="49">
        <f t="shared" si="286"/>
        <v>1321</v>
      </c>
      <c r="B1324" s="48"/>
      <c r="C1324" s="64"/>
      <c r="D1324" s="51" t="s">
        <v>1374</v>
      </c>
      <c r="E1324" s="48" t="s">
        <v>2172</v>
      </c>
      <c r="F1324" s="80" t="str">
        <f t="shared" si="288"/>
        <v xml:space="preserve"> </v>
      </c>
      <c r="G1324" s="82">
        <f t="shared" si="287"/>
        <v>0</v>
      </c>
      <c r="H1324" s="80" t="str">
        <f t="shared" si="289"/>
        <v>W</v>
      </c>
      <c r="I1324" s="80" t="str">
        <f t="shared" si="290"/>
        <v>J</v>
      </c>
      <c r="J1324" s="80" t="s">
        <v>1373</v>
      </c>
    </row>
    <row r="1325" spans="1:10" ht="12.75" hidden="1" thickBot="1" x14ac:dyDescent="0.25">
      <c r="A1325" s="49">
        <f t="shared" si="286"/>
        <v>1322</v>
      </c>
      <c r="B1325" s="48"/>
      <c r="C1325" s="64"/>
      <c r="D1325" s="51" t="s">
        <v>1374</v>
      </c>
      <c r="E1325" s="48" t="s">
        <v>2173</v>
      </c>
      <c r="F1325" s="80" t="str">
        <f t="shared" si="288"/>
        <v xml:space="preserve"> </v>
      </c>
      <c r="G1325" s="82">
        <f t="shared" si="287"/>
        <v>0</v>
      </c>
      <c r="H1325" s="80" t="str">
        <f t="shared" si="289"/>
        <v>W</v>
      </c>
      <c r="I1325" s="80" t="str">
        <f t="shared" si="290"/>
        <v>J</v>
      </c>
      <c r="J1325" s="80" t="s">
        <v>1373</v>
      </c>
    </row>
    <row r="1326" spans="1:10" ht="12.75" hidden="1" thickBot="1" x14ac:dyDescent="0.25">
      <c r="A1326" s="49">
        <f t="shared" si="286"/>
        <v>1323</v>
      </c>
      <c r="B1326" s="48"/>
      <c r="C1326" s="64"/>
      <c r="D1326" s="51" t="s">
        <v>1374</v>
      </c>
      <c r="E1326" s="48" t="s">
        <v>2174</v>
      </c>
      <c r="F1326" s="80" t="str">
        <f t="shared" si="288"/>
        <v xml:space="preserve"> </v>
      </c>
      <c r="G1326" s="82">
        <f t="shared" si="287"/>
        <v>0</v>
      </c>
      <c r="H1326" s="80" t="str">
        <f t="shared" si="289"/>
        <v>W</v>
      </c>
      <c r="I1326" s="80" t="str">
        <f t="shared" si="290"/>
        <v>J</v>
      </c>
      <c r="J1326" s="80" t="s">
        <v>1373</v>
      </c>
    </row>
    <row r="1327" spans="1:10" ht="12.75" hidden="1" thickBot="1" x14ac:dyDescent="0.25">
      <c r="A1327" s="49">
        <f t="shared" si="286"/>
        <v>1324</v>
      </c>
      <c r="B1327" s="48"/>
      <c r="C1327" s="64"/>
      <c r="D1327" s="51" t="s">
        <v>1374</v>
      </c>
      <c r="E1327" s="48" t="s">
        <v>2175</v>
      </c>
      <c r="F1327" s="80" t="str">
        <f t="shared" si="288"/>
        <v xml:space="preserve"> </v>
      </c>
      <c r="G1327" s="82">
        <f t="shared" si="287"/>
        <v>0</v>
      </c>
      <c r="H1327" s="80" t="str">
        <f t="shared" si="289"/>
        <v>W</v>
      </c>
      <c r="I1327" s="80" t="str">
        <f t="shared" si="290"/>
        <v>J</v>
      </c>
      <c r="J1327" s="80"/>
    </row>
    <row r="1328" spans="1:10" ht="12.75" hidden="1" thickBot="1" x14ac:dyDescent="0.25">
      <c r="A1328" s="49">
        <f t="shared" si="286"/>
        <v>1325</v>
      </c>
      <c r="B1328" s="48"/>
      <c r="C1328" s="64"/>
      <c r="D1328" s="51"/>
      <c r="E1328" s="48"/>
      <c r="F1328" s="80" t="str">
        <f t="shared" si="288"/>
        <v xml:space="preserve"> </v>
      </c>
      <c r="G1328" s="82">
        <f t="shared" si="287"/>
        <v>0</v>
      </c>
      <c r="H1328" s="80" t="str">
        <f t="shared" si="289"/>
        <v>W</v>
      </c>
      <c r="I1328" s="80" t="str">
        <f t="shared" si="290"/>
        <v>J</v>
      </c>
      <c r="J1328" s="80"/>
    </row>
    <row r="1329" spans="1:10" ht="12.75" hidden="1" thickBot="1" x14ac:dyDescent="0.25">
      <c r="A1329" s="49">
        <f t="shared" si="286"/>
        <v>1326</v>
      </c>
      <c r="B1329" s="48"/>
      <c r="C1329" s="64"/>
      <c r="D1329" s="51"/>
      <c r="E1329" s="48" t="s">
        <v>1449</v>
      </c>
      <c r="F1329" s="80" t="str">
        <f t="shared" si="288"/>
        <v xml:space="preserve"> </v>
      </c>
      <c r="G1329" s="82">
        <f t="shared" si="287"/>
        <v>0</v>
      </c>
      <c r="H1329" s="80" t="str">
        <f t="shared" si="289"/>
        <v>W</v>
      </c>
      <c r="I1329" s="80" t="str">
        <f t="shared" si="290"/>
        <v>J</v>
      </c>
      <c r="J1329" s="80"/>
    </row>
    <row r="1330" spans="1:10" ht="12.75" hidden="1" thickBot="1" x14ac:dyDescent="0.25">
      <c r="A1330" s="49">
        <f t="shared" si="286"/>
        <v>1327</v>
      </c>
      <c r="B1330" s="48"/>
      <c r="C1330" s="65"/>
      <c r="D1330" s="51" t="s">
        <v>1374</v>
      </c>
      <c r="E1330" s="48" t="s">
        <v>1518</v>
      </c>
      <c r="F1330" s="80" t="str">
        <f t="shared" si="288"/>
        <v xml:space="preserve"> </v>
      </c>
      <c r="G1330" s="82">
        <f t="shared" si="287"/>
        <v>0</v>
      </c>
      <c r="H1330" s="80" t="str">
        <f t="shared" si="289"/>
        <v>W</v>
      </c>
      <c r="I1330" s="80" t="str">
        <f t="shared" si="290"/>
        <v>J</v>
      </c>
      <c r="J1330" s="80"/>
    </row>
    <row r="1331" spans="1:10" ht="12.75" hidden="1" thickBot="1" x14ac:dyDescent="0.25">
      <c r="A1331" s="49">
        <f t="shared" si="286"/>
        <v>1328</v>
      </c>
      <c r="B1331" s="48"/>
      <c r="C1331" s="51"/>
      <c r="D1331" s="51"/>
      <c r="E1331" s="48"/>
      <c r="F1331" s="80" t="str">
        <f t="shared" si="288"/>
        <v xml:space="preserve"> </v>
      </c>
      <c r="G1331" s="86">
        <f t="shared" si="287"/>
        <v>0</v>
      </c>
      <c r="H1331" s="80" t="str">
        <f t="shared" si="289"/>
        <v>W</v>
      </c>
      <c r="I1331" s="80" t="str">
        <f t="shared" si="290"/>
        <v>J</v>
      </c>
      <c r="J1331" s="80"/>
    </row>
    <row r="1332" spans="1:10" ht="12.75" hidden="1" thickBot="1" x14ac:dyDescent="0.25">
      <c r="A1332" s="49">
        <f t="shared" si="286"/>
        <v>1329</v>
      </c>
      <c r="B1332" s="48" t="s">
        <v>1264</v>
      </c>
      <c r="C1332" s="63">
        <v>0.66</v>
      </c>
      <c r="E1332" s="44" t="s">
        <v>2132</v>
      </c>
      <c r="F1332" s="80">
        <f>SUMIF(OpnameTabel[PPO1], B1332,OpnameTabel[OpInventarislijst])+SUMIF(OpnameTabel[PPO2], B1332,OpnameTabel[OpInventarislijst])+SUMIF(OpnameTabel[PPO3], B1332,OpnameTabel[OpInventarislijst])+SUMIF(OpnameTabel[PPO4], B1332,OpnameTabel[OpInventarislijst])</f>
        <v>0</v>
      </c>
      <c r="G1332" s="85">
        <f>$F$1332</f>
        <v>0</v>
      </c>
      <c r="H1332" s="80" t="s">
        <v>1409</v>
      </c>
      <c r="I1332" s="80" t="s">
        <v>1373</v>
      </c>
      <c r="J1332" s="80"/>
    </row>
    <row r="1333" spans="1:10" ht="12.75" hidden="1" thickBot="1" x14ac:dyDescent="0.25">
      <c r="A1333" s="49">
        <f t="shared" si="286"/>
        <v>1330</v>
      </c>
      <c r="B1333" s="48"/>
      <c r="C1333" s="65"/>
      <c r="D1333" s="51" t="s">
        <v>1374</v>
      </c>
      <c r="E1333" s="48" t="s">
        <v>1769</v>
      </c>
      <c r="F1333" s="80" t="str">
        <f>IF($B1333=""," ",$H$1332)</f>
        <v xml:space="preserve"> </v>
      </c>
      <c r="G1333" s="82">
        <f>$F$1332</f>
        <v>0</v>
      </c>
      <c r="H1333" s="80" t="str">
        <f>$H$1332</f>
        <v>W</v>
      </c>
      <c r="I1333" s="80" t="str">
        <f>$I$1332</f>
        <v>J</v>
      </c>
      <c r="J1333" s="80"/>
    </row>
    <row r="1334" spans="1:10" ht="12.75" hidden="1" thickBot="1" x14ac:dyDescent="0.25">
      <c r="A1334" s="49">
        <f t="shared" si="286"/>
        <v>1331</v>
      </c>
      <c r="B1334" s="48"/>
      <c r="C1334" s="51"/>
      <c r="D1334" s="51"/>
      <c r="E1334" s="48"/>
      <c r="F1334" s="80" t="str">
        <f>IF($B1334=""," ",$H$1332)</f>
        <v xml:space="preserve"> </v>
      </c>
      <c r="G1334" s="82">
        <f>$F$1332</f>
        <v>0</v>
      </c>
      <c r="H1334" s="80" t="str">
        <f>$H$1332</f>
        <v>W</v>
      </c>
      <c r="I1334" s="80" t="str">
        <f>$I$1332</f>
        <v>J</v>
      </c>
      <c r="J1334" s="80"/>
    </row>
    <row r="1335" spans="1:10" ht="13.5" hidden="1" thickTop="1" thickBot="1" x14ac:dyDescent="0.25">
      <c r="A1335" s="49">
        <f t="shared" si="286"/>
        <v>1332</v>
      </c>
      <c r="B1335" s="48" t="s">
        <v>1265</v>
      </c>
      <c r="C1335" s="63">
        <v>1</v>
      </c>
      <c r="E1335" s="44" t="s">
        <v>2178</v>
      </c>
      <c r="F1335" s="80">
        <f>SUMIF(OpnameTabel[PPO1], B1335,OpnameTabel[OpInventarislijst])+SUMIF(OpnameTabel[PPO2], B1335,OpnameTabel[OpInventarislijst])+SUMIF(OpnameTabel[PPO3], B1335,OpnameTabel[OpInventarislijst])+SUMIF(OpnameTabel[PPO4], B1335,OpnameTabel[OpInventarislijst])</f>
        <v>0</v>
      </c>
      <c r="G1335" s="81">
        <f t="shared" ref="G1335:G1343" si="291">$F$1335</f>
        <v>0</v>
      </c>
      <c r="H1335" s="80" t="s">
        <v>1409</v>
      </c>
      <c r="I1335" s="80" t="s">
        <v>1373</v>
      </c>
      <c r="J1335" s="80"/>
    </row>
    <row r="1336" spans="1:10" ht="12.75" hidden="1" thickBot="1" x14ac:dyDescent="0.25">
      <c r="A1336" s="49">
        <f t="shared" si="286"/>
        <v>1333</v>
      </c>
      <c r="B1336" s="48"/>
      <c r="C1336" s="64"/>
      <c r="D1336" s="51"/>
      <c r="E1336" s="48" t="s">
        <v>1613</v>
      </c>
      <c r="F1336" s="80" t="str">
        <f t="shared" ref="F1336:F1343" si="292">IF($B1336=""," ",$H$1335)</f>
        <v xml:space="preserve"> </v>
      </c>
      <c r="G1336" s="82">
        <f t="shared" si="291"/>
        <v>0</v>
      </c>
      <c r="H1336" s="80" t="str">
        <f t="shared" ref="H1336:H1343" si="293">$H$1335</f>
        <v>W</v>
      </c>
      <c r="I1336" s="80" t="str">
        <f t="shared" ref="I1336:I1343" si="294">$I$1335</f>
        <v>J</v>
      </c>
      <c r="J1336" s="80" t="s">
        <v>1373</v>
      </c>
    </row>
    <row r="1337" spans="1:10" ht="12.75" hidden="1" thickBot="1" x14ac:dyDescent="0.25">
      <c r="A1337" s="49">
        <f t="shared" si="286"/>
        <v>1334</v>
      </c>
      <c r="B1337" s="48"/>
      <c r="C1337" s="64"/>
      <c r="D1337" s="51" t="s">
        <v>1374</v>
      </c>
      <c r="E1337" s="48" t="s">
        <v>2179</v>
      </c>
      <c r="F1337" s="80" t="str">
        <f t="shared" si="292"/>
        <v xml:space="preserve"> </v>
      </c>
      <c r="G1337" s="82">
        <f t="shared" si="291"/>
        <v>0</v>
      </c>
      <c r="H1337" s="80" t="str">
        <f t="shared" si="293"/>
        <v>W</v>
      </c>
      <c r="I1337" s="80" t="str">
        <f t="shared" si="294"/>
        <v>J</v>
      </c>
      <c r="J1337" s="80" t="s">
        <v>1373</v>
      </c>
    </row>
    <row r="1338" spans="1:10" ht="12.75" hidden="1" thickBot="1" x14ac:dyDescent="0.25">
      <c r="A1338" s="49">
        <f t="shared" si="286"/>
        <v>1335</v>
      </c>
      <c r="B1338" s="48"/>
      <c r="C1338" s="64"/>
      <c r="D1338" s="51" t="s">
        <v>1374</v>
      </c>
      <c r="E1338" s="48" t="s">
        <v>2180</v>
      </c>
      <c r="F1338" s="80" t="str">
        <f t="shared" si="292"/>
        <v xml:space="preserve"> </v>
      </c>
      <c r="G1338" s="82">
        <f t="shared" si="291"/>
        <v>0</v>
      </c>
      <c r="H1338" s="80" t="str">
        <f t="shared" si="293"/>
        <v>W</v>
      </c>
      <c r="I1338" s="80" t="str">
        <f t="shared" si="294"/>
        <v>J</v>
      </c>
      <c r="J1338" s="80" t="s">
        <v>1373</v>
      </c>
    </row>
    <row r="1339" spans="1:10" ht="12.75" hidden="1" thickBot="1" x14ac:dyDescent="0.25">
      <c r="A1339" s="49">
        <f t="shared" si="286"/>
        <v>1336</v>
      </c>
      <c r="B1339" s="48"/>
      <c r="C1339" s="64"/>
      <c r="D1339" s="51" t="s">
        <v>1374</v>
      </c>
      <c r="E1339" s="48" t="s">
        <v>2181</v>
      </c>
      <c r="F1339" s="80" t="str">
        <f t="shared" si="292"/>
        <v xml:space="preserve"> </v>
      </c>
      <c r="G1339" s="82">
        <f t="shared" si="291"/>
        <v>0</v>
      </c>
      <c r="H1339" s="80" t="str">
        <f t="shared" si="293"/>
        <v>W</v>
      </c>
      <c r="I1339" s="80" t="str">
        <f t="shared" si="294"/>
        <v>J</v>
      </c>
      <c r="J1339" s="80" t="s">
        <v>1373</v>
      </c>
    </row>
    <row r="1340" spans="1:10" ht="12.75" hidden="1" thickBot="1" x14ac:dyDescent="0.25">
      <c r="A1340" s="49">
        <f t="shared" si="286"/>
        <v>1337</v>
      </c>
      <c r="B1340" s="48"/>
      <c r="C1340" s="64"/>
      <c r="D1340" s="51" t="s">
        <v>1374</v>
      </c>
      <c r="E1340" s="48" t="s">
        <v>2182</v>
      </c>
      <c r="F1340" s="80" t="str">
        <f t="shared" si="292"/>
        <v xml:space="preserve"> </v>
      </c>
      <c r="G1340" s="82">
        <f t="shared" si="291"/>
        <v>0</v>
      </c>
      <c r="H1340" s="80" t="str">
        <f t="shared" si="293"/>
        <v>W</v>
      </c>
      <c r="I1340" s="80" t="str">
        <f t="shared" si="294"/>
        <v>J</v>
      </c>
      <c r="J1340" s="80" t="s">
        <v>1373</v>
      </c>
    </row>
    <row r="1341" spans="1:10" ht="12.75" hidden="1" thickBot="1" x14ac:dyDescent="0.25">
      <c r="A1341" s="49">
        <f t="shared" si="286"/>
        <v>1338</v>
      </c>
      <c r="B1341" s="48"/>
      <c r="C1341" s="64"/>
      <c r="D1341" s="51" t="s">
        <v>1374</v>
      </c>
      <c r="E1341" s="48" t="s">
        <v>2183</v>
      </c>
      <c r="F1341" s="80" t="str">
        <f t="shared" si="292"/>
        <v xml:space="preserve"> </v>
      </c>
      <c r="G1341" s="82">
        <f t="shared" si="291"/>
        <v>0</v>
      </c>
      <c r="H1341" s="80" t="str">
        <f t="shared" si="293"/>
        <v>W</v>
      </c>
      <c r="I1341" s="80" t="str">
        <f t="shared" si="294"/>
        <v>J</v>
      </c>
      <c r="J1341" s="80"/>
    </row>
    <row r="1342" spans="1:10" ht="12.75" hidden="1" thickBot="1" x14ac:dyDescent="0.25">
      <c r="A1342" s="49">
        <f t="shared" si="286"/>
        <v>1339</v>
      </c>
      <c r="B1342" s="48"/>
      <c r="C1342" s="65"/>
      <c r="D1342" s="51" t="s">
        <v>1374</v>
      </c>
      <c r="E1342" s="48" t="s">
        <v>1518</v>
      </c>
      <c r="F1342" s="80" t="str">
        <f t="shared" si="292"/>
        <v xml:space="preserve"> </v>
      </c>
      <c r="G1342" s="82">
        <f t="shared" si="291"/>
        <v>0</v>
      </c>
      <c r="H1342" s="80" t="str">
        <f t="shared" si="293"/>
        <v>W</v>
      </c>
      <c r="I1342" s="80" t="str">
        <f t="shared" si="294"/>
        <v>J</v>
      </c>
      <c r="J1342" s="80"/>
    </row>
    <row r="1343" spans="1:10" ht="12.75" hidden="1" thickBot="1" x14ac:dyDescent="0.25">
      <c r="A1343" s="49">
        <f t="shared" si="286"/>
        <v>1340</v>
      </c>
      <c r="B1343" s="48"/>
      <c r="C1343" s="51"/>
      <c r="D1343" s="51"/>
      <c r="E1343" s="48"/>
      <c r="F1343" s="80" t="str">
        <f t="shared" si="292"/>
        <v xml:space="preserve"> </v>
      </c>
      <c r="G1343" s="82">
        <f t="shared" si="291"/>
        <v>0</v>
      </c>
      <c r="H1343" s="80" t="str">
        <f t="shared" si="293"/>
        <v>W</v>
      </c>
      <c r="I1343" s="80" t="str">
        <f t="shared" si="294"/>
        <v>J</v>
      </c>
      <c r="J1343" s="80"/>
    </row>
    <row r="1344" spans="1:10" ht="13.5" hidden="1" thickTop="1" thickBot="1" x14ac:dyDescent="0.25">
      <c r="A1344" s="49">
        <f t="shared" si="286"/>
        <v>1341</v>
      </c>
      <c r="B1344" s="48" t="s">
        <v>1266</v>
      </c>
      <c r="C1344" s="63">
        <v>1</v>
      </c>
      <c r="D1344" s="52"/>
      <c r="E1344" s="53" t="s">
        <v>2184</v>
      </c>
      <c r="F1344" s="80">
        <f>SUMIF(OpnameTabel[PPO1], B1344,OpnameTabel[OpInventarislijst])+SUMIF(OpnameTabel[PPO2], B1344,OpnameTabel[OpInventarislijst])+SUMIF(OpnameTabel[PPO3], B1344,OpnameTabel[OpInventarislijst])+SUMIF(OpnameTabel[PPO4], B1344,OpnameTabel[OpInventarislijst])</f>
        <v>0</v>
      </c>
      <c r="G1344" s="81">
        <f t="shared" ref="G1344:G1350" si="295">$F$1344</f>
        <v>0</v>
      </c>
      <c r="H1344" s="80" t="s">
        <v>1409</v>
      </c>
      <c r="I1344" s="80" t="s">
        <v>1373</v>
      </c>
      <c r="J1344" s="80"/>
    </row>
    <row r="1345" spans="1:10" ht="12.75" hidden="1" thickBot="1" x14ac:dyDescent="0.25">
      <c r="A1345" s="49">
        <f t="shared" si="286"/>
        <v>1342</v>
      </c>
      <c r="B1345" s="48"/>
      <c r="C1345" s="64"/>
      <c r="D1345" s="51"/>
      <c r="E1345" s="48" t="s">
        <v>2185</v>
      </c>
      <c r="F1345" s="80" t="str">
        <f t="shared" ref="F1345:F1350" si="296">IF($B1345=""," ",$H$1344)</f>
        <v xml:space="preserve"> </v>
      </c>
      <c r="G1345" s="82">
        <f t="shared" si="295"/>
        <v>0</v>
      </c>
      <c r="H1345" s="80" t="str">
        <f t="shared" ref="H1345:H1350" si="297">$H$1344</f>
        <v>W</v>
      </c>
      <c r="I1345" s="80" t="str">
        <f t="shared" ref="I1345:I1350" si="298">$I$1344</f>
        <v>J</v>
      </c>
      <c r="J1345" s="80" t="s">
        <v>1373</v>
      </c>
    </row>
    <row r="1346" spans="1:10" ht="12.75" hidden="1" thickBot="1" x14ac:dyDescent="0.25">
      <c r="A1346" s="49">
        <f t="shared" si="286"/>
        <v>1343</v>
      </c>
      <c r="B1346" s="48"/>
      <c r="C1346" s="64"/>
      <c r="D1346" s="51"/>
      <c r="E1346" s="48" t="s">
        <v>2186</v>
      </c>
      <c r="F1346" s="80" t="str">
        <f t="shared" si="296"/>
        <v xml:space="preserve"> </v>
      </c>
      <c r="G1346" s="82">
        <f t="shared" si="295"/>
        <v>0</v>
      </c>
      <c r="H1346" s="80" t="str">
        <f t="shared" si="297"/>
        <v>W</v>
      </c>
      <c r="I1346" s="80" t="str">
        <f t="shared" si="298"/>
        <v>J</v>
      </c>
      <c r="J1346" s="80" t="s">
        <v>1373</v>
      </c>
    </row>
    <row r="1347" spans="1:10" ht="12.75" hidden="1" thickBot="1" x14ac:dyDescent="0.25">
      <c r="A1347" s="49">
        <f t="shared" si="286"/>
        <v>1344</v>
      </c>
      <c r="B1347" s="48"/>
      <c r="C1347" s="64"/>
      <c r="D1347" s="51" t="s">
        <v>1374</v>
      </c>
      <c r="E1347" s="48" t="s">
        <v>2187</v>
      </c>
      <c r="F1347" s="80" t="str">
        <f t="shared" si="296"/>
        <v xml:space="preserve"> </v>
      </c>
      <c r="G1347" s="82">
        <f t="shared" si="295"/>
        <v>0</v>
      </c>
      <c r="H1347" s="80" t="str">
        <f t="shared" si="297"/>
        <v>W</v>
      </c>
      <c r="I1347" s="80" t="str">
        <f t="shared" si="298"/>
        <v>J</v>
      </c>
      <c r="J1347" s="80"/>
    </row>
    <row r="1348" spans="1:10" ht="12.75" hidden="1" thickBot="1" x14ac:dyDescent="0.25">
      <c r="A1348" s="49">
        <f t="shared" si="286"/>
        <v>1345</v>
      </c>
      <c r="B1348" s="48"/>
      <c r="C1348" s="64"/>
      <c r="D1348" s="51" t="s">
        <v>1374</v>
      </c>
      <c r="E1348" s="48" t="s">
        <v>2188</v>
      </c>
      <c r="F1348" s="80" t="str">
        <f t="shared" si="296"/>
        <v xml:space="preserve"> </v>
      </c>
      <c r="G1348" s="82">
        <f t="shared" si="295"/>
        <v>0</v>
      </c>
      <c r="H1348" s="80" t="str">
        <f t="shared" si="297"/>
        <v>W</v>
      </c>
      <c r="I1348" s="80" t="str">
        <f t="shared" si="298"/>
        <v>J</v>
      </c>
      <c r="J1348" s="80"/>
    </row>
    <row r="1349" spans="1:10" ht="12.75" hidden="1" thickBot="1" x14ac:dyDescent="0.25">
      <c r="A1349" s="49">
        <f t="shared" si="286"/>
        <v>1346</v>
      </c>
      <c r="B1349" s="48"/>
      <c r="C1349" s="65"/>
      <c r="D1349" s="51" t="s">
        <v>1374</v>
      </c>
      <c r="E1349" s="48" t="s">
        <v>2189</v>
      </c>
      <c r="F1349" s="80" t="str">
        <f t="shared" si="296"/>
        <v xml:space="preserve"> </v>
      </c>
      <c r="G1349" s="82">
        <f t="shared" si="295"/>
        <v>0</v>
      </c>
      <c r="H1349" s="80" t="str">
        <f t="shared" si="297"/>
        <v>W</v>
      </c>
      <c r="I1349" s="80" t="str">
        <f t="shared" si="298"/>
        <v>J</v>
      </c>
      <c r="J1349" s="80"/>
    </row>
    <row r="1350" spans="1:10" ht="12.75" hidden="1" thickBot="1" x14ac:dyDescent="0.25">
      <c r="A1350" s="49">
        <f t="shared" si="286"/>
        <v>1347</v>
      </c>
      <c r="B1350" s="48"/>
      <c r="C1350" s="51"/>
      <c r="D1350" s="51"/>
      <c r="E1350" s="48"/>
      <c r="F1350" s="80" t="str">
        <f t="shared" si="296"/>
        <v xml:space="preserve"> </v>
      </c>
      <c r="G1350" s="82">
        <f t="shared" si="295"/>
        <v>0</v>
      </c>
      <c r="H1350" s="80" t="str">
        <f t="shared" si="297"/>
        <v>W</v>
      </c>
      <c r="I1350" s="80" t="str">
        <f t="shared" si="298"/>
        <v>J</v>
      </c>
      <c r="J1350" s="80"/>
    </row>
    <row r="1351" spans="1:10" ht="13.5" hidden="1" thickTop="1" thickBot="1" x14ac:dyDescent="0.25">
      <c r="A1351" s="49">
        <f t="shared" si="286"/>
        <v>1348</v>
      </c>
      <c r="B1351" s="48" t="s">
        <v>1267</v>
      </c>
      <c r="C1351" s="63">
        <v>1</v>
      </c>
      <c r="D1351" s="52"/>
      <c r="E1351" s="53" t="s">
        <v>2190</v>
      </c>
      <c r="F1351" s="80">
        <f>SUMIF(OpnameTabel[PPO1], B1351,OpnameTabel[OpInventarislijst])+SUMIF(OpnameTabel[PPO2], B1351,OpnameTabel[OpInventarislijst])+SUMIF(OpnameTabel[PPO3], B1351,OpnameTabel[OpInventarislijst])+SUMIF(OpnameTabel[PPO4], B1351,OpnameTabel[OpInventarislijst])</f>
        <v>0</v>
      </c>
      <c r="G1351" s="81">
        <f t="shared" ref="G1351:G1375" si="299">$F$1351</f>
        <v>0</v>
      </c>
      <c r="H1351" s="80" t="s">
        <v>1409</v>
      </c>
      <c r="I1351" s="80" t="s">
        <v>1373</v>
      </c>
      <c r="J1351" s="80"/>
    </row>
    <row r="1352" spans="1:10" ht="12.75" hidden="1" thickBot="1" x14ac:dyDescent="0.25">
      <c r="A1352" s="49">
        <f t="shared" si="286"/>
        <v>1349</v>
      </c>
      <c r="B1352" s="48"/>
      <c r="C1352" s="64"/>
      <c r="D1352" s="51"/>
      <c r="E1352" s="48" t="s">
        <v>2191</v>
      </c>
      <c r="F1352" s="80" t="str">
        <f t="shared" ref="F1352:F1375" si="300">IF($B1352=""," ",$H$1351)</f>
        <v xml:space="preserve"> </v>
      </c>
      <c r="G1352" s="82">
        <f t="shared" si="299"/>
        <v>0</v>
      </c>
      <c r="H1352" s="80" t="str">
        <f t="shared" ref="H1352:H1375" si="301">$H$1351</f>
        <v>W</v>
      </c>
      <c r="I1352" s="80" t="str">
        <f t="shared" ref="I1352:I1375" si="302">$I$1351</f>
        <v>J</v>
      </c>
      <c r="J1352" s="80"/>
    </row>
    <row r="1353" spans="1:10" ht="12.75" hidden="1" thickBot="1" x14ac:dyDescent="0.25">
      <c r="A1353" s="49">
        <f t="shared" si="286"/>
        <v>1350</v>
      </c>
      <c r="B1353" s="48"/>
      <c r="C1353" s="64"/>
      <c r="D1353" s="51" t="s">
        <v>1374</v>
      </c>
      <c r="E1353" s="48" t="s">
        <v>1759</v>
      </c>
      <c r="F1353" s="80" t="str">
        <f t="shared" si="300"/>
        <v xml:space="preserve"> </v>
      </c>
      <c r="G1353" s="82">
        <f t="shared" si="299"/>
        <v>0</v>
      </c>
      <c r="H1353" s="80" t="str">
        <f t="shared" si="301"/>
        <v>W</v>
      </c>
      <c r="I1353" s="80" t="str">
        <f t="shared" si="302"/>
        <v>J</v>
      </c>
      <c r="J1353" s="80"/>
    </row>
    <row r="1354" spans="1:10" ht="12.75" hidden="1" thickBot="1" x14ac:dyDescent="0.25">
      <c r="A1354" s="49">
        <f t="shared" si="286"/>
        <v>1351</v>
      </c>
      <c r="B1354" s="48"/>
      <c r="C1354" s="64"/>
      <c r="D1354" s="51" t="s">
        <v>1374</v>
      </c>
      <c r="E1354" s="48" t="s">
        <v>2192</v>
      </c>
      <c r="F1354" s="80" t="str">
        <f t="shared" si="300"/>
        <v xml:space="preserve"> </v>
      </c>
      <c r="G1354" s="82">
        <f t="shared" si="299"/>
        <v>0</v>
      </c>
      <c r="H1354" s="80" t="str">
        <f t="shared" si="301"/>
        <v>W</v>
      </c>
      <c r="I1354" s="80" t="str">
        <f t="shared" si="302"/>
        <v>J</v>
      </c>
      <c r="J1354" s="80"/>
    </row>
    <row r="1355" spans="1:10" ht="12.75" hidden="1" thickBot="1" x14ac:dyDescent="0.25">
      <c r="A1355" s="49">
        <f t="shared" si="286"/>
        <v>1352</v>
      </c>
      <c r="B1355" s="48"/>
      <c r="C1355" s="64"/>
      <c r="D1355" s="51" t="s">
        <v>1374</v>
      </c>
      <c r="E1355" s="48" t="s">
        <v>2193</v>
      </c>
      <c r="F1355" s="80" t="str">
        <f t="shared" si="300"/>
        <v xml:space="preserve"> </v>
      </c>
      <c r="G1355" s="82">
        <f t="shared" si="299"/>
        <v>0</v>
      </c>
      <c r="H1355" s="80" t="str">
        <f t="shared" si="301"/>
        <v>W</v>
      </c>
      <c r="I1355" s="80" t="str">
        <f t="shared" si="302"/>
        <v>J</v>
      </c>
      <c r="J1355" s="80"/>
    </row>
    <row r="1356" spans="1:10" ht="12.75" hidden="1" thickBot="1" x14ac:dyDescent="0.25">
      <c r="A1356" s="49">
        <f t="shared" si="286"/>
        <v>1353</v>
      </c>
      <c r="B1356" s="48"/>
      <c r="C1356" s="64"/>
      <c r="D1356" s="51" t="s">
        <v>1374</v>
      </c>
      <c r="E1356" s="48" t="s">
        <v>2194</v>
      </c>
      <c r="F1356" s="80" t="str">
        <f t="shared" si="300"/>
        <v xml:space="preserve"> </v>
      </c>
      <c r="G1356" s="82">
        <f t="shared" si="299"/>
        <v>0</v>
      </c>
      <c r="H1356" s="80" t="str">
        <f t="shared" si="301"/>
        <v>W</v>
      </c>
      <c r="I1356" s="80" t="str">
        <f t="shared" si="302"/>
        <v>J</v>
      </c>
      <c r="J1356" s="80"/>
    </row>
    <row r="1357" spans="1:10" ht="12.75" hidden="1" thickBot="1" x14ac:dyDescent="0.25">
      <c r="A1357" s="49">
        <f t="shared" si="286"/>
        <v>1354</v>
      </c>
      <c r="B1357" s="48"/>
      <c r="C1357" s="64"/>
      <c r="D1357" s="51" t="s">
        <v>1374</v>
      </c>
      <c r="E1357" s="48" t="s">
        <v>2195</v>
      </c>
      <c r="F1357" s="80" t="str">
        <f t="shared" si="300"/>
        <v xml:space="preserve"> </v>
      </c>
      <c r="G1357" s="82">
        <f t="shared" si="299"/>
        <v>0</v>
      </c>
      <c r="H1357" s="80" t="str">
        <f t="shared" si="301"/>
        <v>W</v>
      </c>
      <c r="I1357" s="80" t="str">
        <f t="shared" si="302"/>
        <v>J</v>
      </c>
      <c r="J1357" s="80"/>
    </row>
    <row r="1358" spans="1:10" ht="12.75" hidden="1" thickBot="1" x14ac:dyDescent="0.25">
      <c r="A1358" s="49">
        <f t="shared" si="286"/>
        <v>1355</v>
      </c>
      <c r="B1358" s="48"/>
      <c r="C1358" s="64"/>
      <c r="D1358" s="51" t="s">
        <v>1374</v>
      </c>
      <c r="E1358" s="48" t="s">
        <v>2196</v>
      </c>
      <c r="F1358" s="80" t="str">
        <f t="shared" si="300"/>
        <v xml:space="preserve"> </v>
      </c>
      <c r="G1358" s="82">
        <f t="shared" si="299"/>
        <v>0</v>
      </c>
      <c r="H1358" s="80" t="str">
        <f t="shared" si="301"/>
        <v>W</v>
      </c>
      <c r="I1358" s="80" t="str">
        <f t="shared" si="302"/>
        <v>J</v>
      </c>
      <c r="J1358" s="80"/>
    </row>
    <row r="1359" spans="1:10" ht="12.75" hidden="1" thickBot="1" x14ac:dyDescent="0.25">
      <c r="A1359" s="49">
        <f t="shared" si="286"/>
        <v>1356</v>
      </c>
      <c r="B1359" s="48"/>
      <c r="C1359" s="64"/>
      <c r="D1359" s="51"/>
      <c r="E1359" s="48"/>
      <c r="F1359" s="80" t="str">
        <f t="shared" si="300"/>
        <v xml:space="preserve"> </v>
      </c>
      <c r="G1359" s="82">
        <f t="shared" si="299"/>
        <v>0</v>
      </c>
      <c r="H1359" s="80" t="str">
        <f t="shared" si="301"/>
        <v>W</v>
      </c>
      <c r="I1359" s="80" t="str">
        <f t="shared" si="302"/>
        <v>J</v>
      </c>
      <c r="J1359" s="80" t="s">
        <v>1373</v>
      </c>
    </row>
    <row r="1360" spans="1:10" ht="12.75" hidden="1" thickBot="1" x14ac:dyDescent="0.25">
      <c r="A1360" s="49">
        <f t="shared" si="286"/>
        <v>1357</v>
      </c>
      <c r="B1360" s="48"/>
      <c r="C1360" s="64"/>
      <c r="D1360" s="51"/>
      <c r="E1360" s="48" t="s">
        <v>2197</v>
      </c>
      <c r="F1360" s="80" t="str">
        <f t="shared" si="300"/>
        <v xml:space="preserve"> </v>
      </c>
      <c r="G1360" s="82">
        <f t="shared" si="299"/>
        <v>0</v>
      </c>
      <c r="H1360" s="80" t="str">
        <f t="shared" si="301"/>
        <v>W</v>
      </c>
      <c r="I1360" s="80" t="str">
        <f t="shared" si="302"/>
        <v>J</v>
      </c>
      <c r="J1360" s="80" t="s">
        <v>1373</v>
      </c>
    </row>
    <row r="1361" spans="1:10" ht="12.75" hidden="1" thickBot="1" x14ac:dyDescent="0.25">
      <c r="A1361" s="49">
        <f t="shared" si="286"/>
        <v>1358</v>
      </c>
      <c r="B1361" s="48"/>
      <c r="C1361" s="64"/>
      <c r="D1361" s="51" t="s">
        <v>1374</v>
      </c>
      <c r="E1361" s="48" t="s">
        <v>2198</v>
      </c>
      <c r="F1361" s="80" t="str">
        <f t="shared" si="300"/>
        <v xml:space="preserve"> </v>
      </c>
      <c r="G1361" s="82">
        <f t="shared" si="299"/>
        <v>0</v>
      </c>
      <c r="H1361" s="80" t="str">
        <f t="shared" si="301"/>
        <v>W</v>
      </c>
      <c r="I1361" s="80" t="str">
        <f t="shared" si="302"/>
        <v>J</v>
      </c>
      <c r="J1361" s="80" t="s">
        <v>1373</v>
      </c>
    </row>
    <row r="1362" spans="1:10" ht="12.75" hidden="1" thickBot="1" x14ac:dyDescent="0.25">
      <c r="A1362" s="49">
        <f t="shared" si="286"/>
        <v>1359</v>
      </c>
      <c r="B1362" s="48"/>
      <c r="C1362" s="64"/>
      <c r="D1362" s="51" t="s">
        <v>1374</v>
      </c>
      <c r="E1362" s="48" t="s">
        <v>2199</v>
      </c>
      <c r="F1362" s="80" t="str">
        <f t="shared" si="300"/>
        <v xml:space="preserve"> </v>
      </c>
      <c r="G1362" s="82">
        <f t="shared" si="299"/>
        <v>0</v>
      </c>
      <c r="H1362" s="80" t="str">
        <f t="shared" si="301"/>
        <v>W</v>
      </c>
      <c r="I1362" s="80" t="str">
        <f t="shared" si="302"/>
        <v>J</v>
      </c>
      <c r="J1362" s="80" t="s">
        <v>1373</v>
      </c>
    </row>
    <row r="1363" spans="1:10" ht="12.75" hidden="1" thickBot="1" x14ac:dyDescent="0.25">
      <c r="A1363" s="49">
        <f t="shared" si="286"/>
        <v>1360</v>
      </c>
      <c r="B1363" s="48"/>
      <c r="C1363" s="64"/>
      <c r="D1363" s="51" t="s">
        <v>1374</v>
      </c>
      <c r="E1363" s="48" t="s">
        <v>2200</v>
      </c>
      <c r="F1363" s="80" t="str">
        <f t="shared" si="300"/>
        <v xml:space="preserve"> </v>
      </c>
      <c r="G1363" s="82">
        <f t="shared" si="299"/>
        <v>0</v>
      </c>
      <c r="H1363" s="80" t="str">
        <f t="shared" si="301"/>
        <v>W</v>
      </c>
      <c r="I1363" s="80" t="str">
        <f t="shared" si="302"/>
        <v>J</v>
      </c>
      <c r="J1363" s="80" t="s">
        <v>1373</v>
      </c>
    </row>
    <row r="1364" spans="1:10" ht="12.75" hidden="1" thickBot="1" x14ac:dyDescent="0.25">
      <c r="A1364" s="49">
        <f t="shared" si="286"/>
        <v>1361</v>
      </c>
      <c r="B1364" s="48"/>
      <c r="C1364" s="64"/>
      <c r="D1364" s="51" t="s">
        <v>1374</v>
      </c>
      <c r="E1364" s="48" t="s">
        <v>2201</v>
      </c>
      <c r="F1364" s="80" t="str">
        <f t="shared" si="300"/>
        <v xml:space="preserve"> </v>
      </c>
      <c r="G1364" s="82">
        <f t="shared" si="299"/>
        <v>0</v>
      </c>
      <c r="H1364" s="80" t="str">
        <f t="shared" si="301"/>
        <v>W</v>
      </c>
      <c r="I1364" s="80" t="str">
        <f t="shared" si="302"/>
        <v>J</v>
      </c>
      <c r="J1364" s="80" t="s">
        <v>1373</v>
      </c>
    </row>
    <row r="1365" spans="1:10" ht="12.75" hidden="1" thickBot="1" x14ac:dyDescent="0.25">
      <c r="A1365" s="49">
        <f t="shared" ref="A1365:A1428" si="303">-3+ROW()</f>
        <v>1362</v>
      </c>
      <c r="B1365" s="48"/>
      <c r="C1365" s="64"/>
      <c r="D1365" s="51" t="s">
        <v>1374</v>
      </c>
      <c r="E1365" s="48" t="s">
        <v>2202</v>
      </c>
      <c r="F1365" s="80" t="str">
        <f t="shared" si="300"/>
        <v xml:space="preserve"> </v>
      </c>
      <c r="G1365" s="82">
        <f t="shared" si="299"/>
        <v>0</v>
      </c>
      <c r="H1365" s="80" t="str">
        <f t="shared" si="301"/>
        <v>W</v>
      </c>
      <c r="I1365" s="80" t="str">
        <f t="shared" si="302"/>
        <v>J</v>
      </c>
      <c r="J1365" s="80" t="s">
        <v>1373</v>
      </c>
    </row>
    <row r="1366" spans="1:10" ht="12.75" hidden="1" thickBot="1" x14ac:dyDescent="0.25">
      <c r="A1366" s="49">
        <f t="shared" si="303"/>
        <v>1363</v>
      </c>
      <c r="B1366" s="48"/>
      <c r="C1366" s="64"/>
      <c r="D1366" s="51" t="s">
        <v>1374</v>
      </c>
      <c r="E1366" s="48" t="s">
        <v>2203</v>
      </c>
      <c r="F1366" s="80" t="str">
        <f t="shared" si="300"/>
        <v xml:space="preserve"> </v>
      </c>
      <c r="G1366" s="82">
        <f t="shared" si="299"/>
        <v>0</v>
      </c>
      <c r="H1366" s="80" t="str">
        <f t="shared" si="301"/>
        <v>W</v>
      </c>
      <c r="I1366" s="80" t="str">
        <f t="shared" si="302"/>
        <v>J</v>
      </c>
      <c r="J1366" s="80"/>
    </row>
    <row r="1367" spans="1:10" ht="12.75" hidden="1" thickBot="1" x14ac:dyDescent="0.25">
      <c r="A1367" s="49">
        <f t="shared" si="303"/>
        <v>1364</v>
      </c>
      <c r="B1367" s="48"/>
      <c r="C1367" s="64"/>
      <c r="D1367" s="51" t="s">
        <v>1374</v>
      </c>
      <c r="E1367" s="48" t="s">
        <v>2204</v>
      </c>
      <c r="F1367" s="80" t="str">
        <f t="shared" si="300"/>
        <v xml:space="preserve"> </v>
      </c>
      <c r="G1367" s="82">
        <f t="shared" si="299"/>
        <v>0</v>
      </c>
      <c r="H1367" s="80" t="str">
        <f t="shared" si="301"/>
        <v>W</v>
      </c>
      <c r="I1367" s="80" t="str">
        <f t="shared" si="302"/>
        <v>J</v>
      </c>
      <c r="J1367" s="80"/>
    </row>
    <row r="1368" spans="1:10" ht="12.75" hidden="1" thickBot="1" x14ac:dyDescent="0.25">
      <c r="A1368" s="49">
        <f t="shared" si="303"/>
        <v>1365</v>
      </c>
      <c r="B1368" s="48"/>
      <c r="C1368" s="64"/>
      <c r="D1368" s="51" t="s">
        <v>1374</v>
      </c>
      <c r="E1368" s="48" t="s">
        <v>2205</v>
      </c>
      <c r="F1368" s="80" t="str">
        <f t="shared" si="300"/>
        <v xml:space="preserve"> </v>
      </c>
      <c r="G1368" s="82">
        <f t="shared" si="299"/>
        <v>0</v>
      </c>
      <c r="H1368" s="80" t="str">
        <f t="shared" si="301"/>
        <v>W</v>
      </c>
      <c r="I1368" s="80" t="str">
        <f t="shared" si="302"/>
        <v>J</v>
      </c>
      <c r="J1368" s="80"/>
    </row>
    <row r="1369" spans="1:10" ht="12.75" hidden="1" thickBot="1" x14ac:dyDescent="0.25">
      <c r="A1369" s="49">
        <f t="shared" si="303"/>
        <v>1366</v>
      </c>
      <c r="B1369" s="48"/>
      <c r="C1369" s="64"/>
      <c r="D1369" s="51"/>
      <c r="E1369" s="48" t="s">
        <v>2206</v>
      </c>
      <c r="F1369" s="80" t="str">
        <f t="shared" si="300"/>
        <v xml:space="preserve"> </v>
      </c>
      <c r="G1369" s="82">
        <f t="shared" si="299"/>
        <v>0</v>
      </c>
      <c r="H1369" s="80" t="str">
        <f t="shared" si="301"/>
        <v>W</v>
      </c>
      <c r="I1369" s="80" t="str">
        <f t="shared" si="302"/>
        <v>J</v>
      </c>
      <c r="J1369" s="80" t="s">
        <v>1373</v>
      </c>
    </row>
    <row r="1370" spans="1:10" ht="12.75" hidden="1" thickBot="1" x14ac:dyDescent="0.25">
      <c r="A1370" s="49">
        <f t="shared" si="303"/>
        <v>1367</v>
      </c>
      <c r="B1370" s="48"/>
      <c r="C1370" s="64"/>
      <c r="D1370" s="51" t="s">
        <v>1374</v>
      </c>
      <c r="E1370" s="48" t="s">
        <v>2207</v>
      </c>
      <c r="F1370" s="80" t="str">
        <f t="shared" si="300"/>
        <v xml:space="preserve"> </v>
      </c>
      <c r="G1370" s="82">
        <f t="shared" si="299"/>
        <v>0</v>
      </c>
      <c r="H1370" s="80" t="str">
        <f t="shared" si="301"/>
        <v>W</v>
      </c>
      <c r="I1370" s="80" t="str">
        <f t="shared" si="302"/>
        <v>J</v>
      </c>
      <c r="J1370" s="80"/>
    </row>
    <row r="1371" spans="1:10" ht="12.75" hidden="1" thickBot="1" x14ac:dyDescent="0.25">
      <c r="A1371" s="49">
        <f t="shared" si="303"/>
        <v>1368</v>
      </c>
      <c r="B1371" s="48"/>
      <c r="C1371" s="64"/>
      <c r="D1371" s="51"/>
      <c r="E1371" s="48"/>
      <c r="F1371" s="80" t="str">
        <f t="shared" si="300"/>
        <v xml:space="preserve"> </v>
      </c>
      <c r="G1371" s="82">
        <f t="shared" si="299"/>
        <v>0</v>
      </c>
      <c r="H1371" s="80" t="str">
        <f t="shared" si="301"/>
        <v>W</v>
      </c>
      <c r="I1371" s="80" t="str">
        <f t="shared" si="302"/>
        <v>J</v>
      </c>
      <c r="J1371" s="80"/>
    </row>
    <row r="1372" spans="1:10" ht="12.75" hidden="1" thickBot="1" x14ac:dyDescent="0.25">
      <c r="A1372" s="49">
        <f t="shared" si="303"/>
        <v>1369</v>
      </c>
      <c r="B1372" s="48"/>
      <c r="C1372" s="64"/>
      <c r="D1372" s="51"/>
      <c r="E1372" s="48" t="s">
        <v>2208</v>
      </c>
      <c r="F1372" s="80" t="str">
        <f t="shared" si="300"/>
        <v xml:space="preserve"> </v>
      </c>
      <c r="G1372" s="82">
        <f t="shared" si="299"/>
        <v>0</v>
      </c>
      <c r="H1372" s="80" t="str">
        <f t="shared" si="301"/>
        <v>W</v>
      </c>
      <c r="I1372" s="80" t="str">
        <f t="shared" si="302"/>
        <v>J</v>
      </c>
      <c r="J1372" s="80" t="s">
        <v>1373</v>
      </c>
    </row>
    <row r="1373" spans="1:10" ht="12.75" hidden="1" thickBot="1" x14ac:dyDescent="0.25">
      <c r="A1373" s="49">
        <f t="shared" si="303"/>
        <v>1370</v>
      </c>
      <c r="B1373" s="48"/>
      <c r="C1373" s="64"/>
      <c r="D1373" s="51" t="s">
        <v>1374</v>
      </c>
      <c r="E1373" s="48" t="s">
        <v>2209</v>
      </c>
      <c r="F1373" s="80" t="str">
        <f t="shared" si="300"/>
        <v xml:space="preserve"> </v>
      </c>
      <c r="G1373" s="82">
        <f t="shared" si="299"/>
        <v>0</v>
      </c>
      <c r="H1373" s="80" t="str">
        <f t="shared" si="301"/>
        <v>W</v>
      </c>
      <c r="I1373" s="80" t="str">
        <f t="shared" si="302"/>
        <v>J</v>
      </c>
      <c r="J1373" s="80" t="s">
        <v>1373</v>
      </c>
    </row>
    <row r="1374" spans="1:10" ht="12.75" hidden="1" thickBot="1" x14ac:dyDescent="0.25">
      <c r="A1374" s="49">
        <f t="shared" si="303"/>
        <v>1371</v>
      </c>
      <c r="B1374" s="48"/>
      <c r="C1374" s="65"/>
      <c r="D1374" s="51" t="s">
        <v>1374</v>
      </c>
      <c r="E1374" s="48" t="s">
        <v>2210</v>
      </c>
      <c r="F1374" s="80" t="str">
        <f t="shared" si="300"/>
        <v xml:space="preserve"> </v>
      </c>
      <c r="G1374" s="82">
        <f t="shared" si="299"/>
        <v>0</v>
      </c>
      <c r="H1374" s="80" t="str">
        <f t="shared" si="301"/>
        <v>W</v>
      </c>
      <c r="I1374" s="80" t="str">
        <f t="shared" si="302"/>
        <v>J</v>
      </c>
      <c r="J1374" s="80"/>
    </row>
    <row r="1375" spans="1:10" ht="12.75" hidden="1" thickBot="1" x14ac:dyDescent="0.25">
      <c r="A1375" s="49">
        <f t="shared" si="303"/>
        <v>1372</v>
      </c>
      <c r="B1375" s="48"/>
      <c r="C1375" s="51"/>
      <c r="D1375" s="51"/>
      <c r="E1375" s="48"/>
      <c r="F1375" s="80" t="str">
        <f t="shared" si="300"/>
        <v xml:space="preserve"> </v>
      </c>
      <c r="G1375" s="82">
        <f t="shared" si="299"/>
        <v>0</v>
      </c>
      <c r="H1375" s="80" t="str">
        <f t="shared" si="301"/>
        <v>W</v>
      </c>
      <c r="I1375" s="80" t="str">
        <f t="shared" si="302"/>
        <v>J</v>
      </c>
      <c r="J1375" s="80"/>
    </row>
    <row r="1376" spans="1:10" ht="13.5" hidden="1" thickTop="1" thickBot="1" x14ac:dyDescent="0.25">
      <c r="A1376" s="49">
        <f t="shared" si="303"/>
        <v>1373</v>
      </c>
      <c r="B1376" s="48" t="s">
        <v>1268</v>
      </c>
      <c r="C1376" s="63">
        <v>1</v>
      </c>
      <c r="D1376" s="52"/>
      <c r="E1376" s="53" t="s">
        <v>2211</v>
      </c>
      <c r="F1376" s="80">
        <f>SUMIF(OpnameTabel[PPO1], B1376,OpnameTabel[OpInventarislijst])+SUMIF(OpnameTabel[PPO2], B1376,OpnameTabel[OpInventarislijst])+SUMIF(OpnameTabel[PPO3], B1376,OpnameTabel[OpInventarislijst])+SUMIF(OpnameTabel[PPO4], B1376,OpnameTabel[OpInventarislijst])</f>
        <v>0</v>
      </c>
      <c r="G1376" s="81">
        <f t="shared" ref="G1376:G1383" si="304">$F$1376</f>
        <v>0</v>
      </c>
      <c r="H1376" s="80" t="s">
        <v>1409</v>
      </c>
      <c r="I1376" s="80" t="s">
        <v>1373</v>
      </c>
      <c r="J1376" s="80" t="s">
        <v>1373</v>
      </c>
    </row>
    <row r="1377" spans="1:10" ht="12.75" hidden="1" thickBot="1" x14ac:dyDescent="0.25">
      <c r="A1377" s="49">
        <f t="shared" si="303"/>
        <v>1374</v>
      </c>
      <c r="B1377" s="48"/>
      <c r="C1377" s="64"/>
      <c r="D1377" s="51" t="s">
        <v>1374</v>
      </c>
      <c r="E1377" s="48" t="s">
        <v>2212</v>
      </c>
      <c r="F1377" s="80" t="str">
        <f t="shared" ref="F1377:F1383" si="305">IF($B1377=""," ",$H$1376)</f>
        <v xml:space="preserve"> </v>
      </c>
      <c r="G1377" s="82">
        <f t="shared" si="304"/>
        <v>0</v>
      </c>
      <c r="H1377" s="80" t="str">
        <f t="shared" ref="H1377:H1383" si="306">$H$1376</f>
        <v>W</v>
      </c>
      <c r="I1377" s="80" t="str">
        <f t="shared" ref="I1377:I1383" si="307">$I$1376</f>
        <v>J</v>
      </c>
      <c r="J1377" s="80" t="s">
        <v>1373</v>
      </c>
    </row>
    <row r="1378" spans="1:10" ht="12.75" hidden="1" thickBot="1" x14ac:dyDescent="0.25">
      <c r="A1378" s="49">
        <f t="shared" si="303"/>
        <v>1375</v>
      </c>
      <c r="B1378" s="48"/>
      <c r="C1378" s="64"/>
      <c r="D1378" s="51" t="s">
        <v>1374</v>
      </c>
      <c r="E1378" s="48" t="s">
        <v>2213</v>
      </c>
      <c r="F1378" s="80" t="str">
        <f t="shared" si="305"/>
        <v xml:space="preserve"> </v>
      </c>
      <c r="G1378" s="82">
        <f t="shared" si="304"/>
        <v>0</v>
      </c>
      <c r="H1378" s="80" t="str">
        <f t="shared" si="306"/>
        <v>W</v>
      </c>
      <c r="I1378" s="80" t="str">
        <f t="shared" si="307"/>
        <v>J</v>
      </c>
      <c r="J1378" s="80" t="s">
        <v>1373</v>
      </c>
    </row>
    <row r="1379" spans="1:10" ht="12.75" hidden="1" thickBot="1" x14ac:dyDescent="0.25">
      <c r="A1379" s="49">
        <f t="shared" si="303"/>
        <v>1376</v>
      </c>
      <c r="B1379" s="48"/>
      <c r="C1379" s="64"/>
      <c r="D1379" s="51" t="s">
        <v>1374</v>
      </c>
      <c r="E1379" s="48" t="s">
        <v>2214</v>
      </c>
      <c r="F1379" s="80" t="str">
        <f t="shared" si="305"/>
        <v xml:space="preserve"> </v>
      </c>
      <c r="G1379" s="82">
        <f t="shared" si="304"/>
        <v>0</v>
      </c>
      <c r="H1379" s="80" t="str">
        <f t="shared" si="306"/>
        <v>W</v>
      </c>
      <c r="I1379" s="80" t="str">
        <f t="shared" si="307"/>
        <v>J</v>
      </c>
      <c r="J1379" s="80" t="s">
        <v>1373</v>
      </c>
    </row>
    <row r="1380" spans="1:10" ht="12.75" hidden="1" thickBot="1" x14ac:dyDescent="0.25">
      <c r="A1380" s="49">
        <f t="shared" si="303"/>
        <v>1377</v>
      </c>
      <c r="B1380" s="48"/>
      <c r="C1380" s="64"/>
      <c r="D1380" s="51" t="s">
        <v>1374</v>
      </c>
      <c r="E1380" s="48" t="s">
        <v>2215</v>
      </c>
      <c r="F1380" s="80" t="str">
        <f t="shared" si="305"/>
        <v xml:space="preserve"> </v>
      </c>
      <c r="G1380" s="82">
        <f t="shared" si="304"/>
        <v>0</v>
      </c>
      <c r="H1380" s="80" t="str">
        <f t="shared" si="306"/>
        <v>W</v>
      </c>
      <c r="I1380" s="80" t="str">
        <f t="shared" si="307"/>
        <v>J</v>
      </c>
      <c r="J1380" s="80"/>
    </row>
    <row r="1381" spans="1:10" ht="12.75" hidden="1" thickBot="1" x14ac:dyDescent="0.25">
      <c r="A1381" s="49">
        <f t="shared" si="303"/>
        <v>1378</v>
      </c>
      <c r="B1381" s="48"/>
      <c r="C1381" s="64"/>
      <c r="D1381" s="51" t="s">
        <v>1374</v>
      </c>
      <c r="E1381" s="48" t="s">
        <v>2216</v>
      </c>
      <c r="F1381" s="80" t="str">
        <f t="shared" si="305"/>
        <v xml:space="preserve"> </v>
      </c>
      <c r="G1381" s="82">
        <f t="shared" si="304"/>
        <v>0</v>
      </c>
      <c r="H1381" s="80" t="str">
        <f t="shared" si="306"/>
        <v>W</v>
      </c>
      <c r="I1381" s="80" t="str">
        <f t="shared" si="307"/>
        <v>J</v>
      </c>
      <c r="J1381" s="80"/>
    </row>
    <row r="1382" spans="1:10" ht="12.75" hidden="1" thickBot="1" x14ac:dyDescent="0.25">
      <c r="A1382" s="49">
        <f t="shared" si="303"/>
        <v>1379</v>
      </c>
      <c r="B1382" s="48"/>
      <c r="C1382" s="65"/>
      <c r="D1382" s="51" t="s">
        <v>1374</v>
      </c>
      <c r="E1382" s="48" t="s">
        <v>2204</v>
      </c>
      <c r="F1382" s="80" t="str">
        <f t="shared" si="305"/>
        <v xml:space="preserve"> </v>
      </c>
      <c r="G1382" s="82">
        <f t="shared" si="304"/>
        <v>0</v>
      </c>
      <c r="H1382" s="80" t="str">
        <f t="shared" si="306"/>
        <v>W</v>
      </c>
      <c r="I1382" s="80" t="str">
        <f t="shared" si="307"/>
        <v>J</v>
      </c>
      <c r="J1382" s="80"/>
    </row>
    <row r="1383" spans="1:10" ht="12.75" hidden="1" thickBot="1" x14ac:dyDescent="0.25">
      <c r="A1383" s="49">
        <f t="shared" si="303"/>
        <v>1380</v>
      </c>
      <c r="B1383" s="48"/>
      <c r="C1383" s="51"/>
      <c r="D1383" s="51"/>
      <c r="E1383" s="48"/>
      <c r="F1383" s="80" t="str">
        <f t="shared" si="305"/>
        <v xml:space="preserve"> </v>
      </c>
      <c r="G1383" s="82">
        <f t="shared" si="304"/>
        <v>0</v>
      </c>
      <c r="H1383" s="80" t="str">
        <f t="shared" si="306"/>
        <v>W</v>
      </c>
      <c r="I1383" s="80" t="str">
        <f t="shared" si="307"/>
        <v>J</v>
      </c>
      <c r="J1383" s="80"/>
    </row>
    <row r="1384" spans="1:10" ht="13.5" hidden="1" thickTop="1" thickBot="1" x14ac:dyDescent="0.25">
      <c r="A1384" s="49">
        <f t="shared" si="303"/>
        <v>1381</v>
      </c>
      <c r="B1384" s="48" t="s">
        <v>1269</v>
      </c>
      <c r="C1384" s="63">
        <v>1</v>
      </c>
      <c r="D1384" s="52"/>
      <c r="E1384" s="53" t="s">
        <v>2217</v>
      </c>
      <c r="F1384" s="80">
        <f>SUMIF(OpnameTabel[PPO1], B1384,OpnameTabel[OpInventarislijst])+SUMIF(OpnameTabel[PPO2], B1384,OpnameTabel[OpInventarislijst])+SUMIF(OpnameTabel[PPO3], B1384,OpnameTabel[OpInventarislijst])+SUMIF(OpnameTabel[PPO4], B1384,OpnameTabel[OpInventarislijst])</f>
        <v>0</v>
      </c>
      <c r="G1384" s="81">
        <f t="shared" ref="G1384:G1393" si="308">$F$1384</f>
        <v>0</v>
      </c>
      <c r="H1384" s="80" t="s">
        <v>1409</v>
      </c>
      <c r="I1384" s="80" t="s">
        <v>1373</v>
      </c>
      <c r="J1384" s="80" t="s">
        <v>1373</v>
      </c>
    </row>
    <row r="1385" spans="1:10" ht="12.75" hidden="1" thickBot="1" x14ac:dyDescent="0.25">
      <c r="A1385" s="49">
        <f t="shared" si="303"/>
        <v>1382</v>
      </c>
      <c r="B1385" s="48"/>
      <c r="C1385" s="64"/>
      <c r="D1385" s="51" t="s">
        <v>1374</v>
      </c>
      <c r="E1385" s="48" t="s">
        <v>2218</v>
      </c>
      <c r="F1385" s="80" t="str">
        <f t="shared" ref="F1385:F1391" si="309">IF($B1385=""," ",$H$1384)</f>
        <v xml:space="preserve"> </v>
      </c>
      <c r="G1385" s="82">
        <f t="shared" si="308"/>
        <v>0</v>
      </c>
      <c r="H1385" s="80" t="str">
        <f t="shared" ref="H1385:H1393" si="310">$H$1384</f>
        <v>W</v>
      </c>
      <c r="I1385" s="80" t="str">
        <f t="shared" ref="I1385:I1393" si="311">$I$1384</f>
        <v>J</v>
      </c>
      <c r="J1385" s="80" t="s">
        <v>1373</v>
      </c>
    </row>
    <row r="1386" spans="1:10" ht="12.75" hidden="1" thickBot="1" x14ac:dyDescent="0.25">
      <c r="A1386" s="49">
        <f t="shared" si="303"/>
        <v>1383</v>
      </c>
      <c r="B1386" s="48"/>
      <c r="C1386" s="64"/>
      <c r="D1386" s="51" t="s">
        <v>1374</v>
      </c>
      <c r="E1386" s="48" t="s">
        <v>2219</v>
      </c>
      <c r="F1386" s="80" t="str">
        <f t="shared" si="309"/>
        <v xml:space="preserve"> </v>
      </c>
      <c r="G1386" s="82">
        <f t="shared" si="308"/>
        <v>0</v>
      </c>
      <c r="H1386" s="80" t="str">
        <f t="shared" si="310"/>
        <v>W</v>
      </c>
      <c r="I1386" s="80" t="str">
        <f t="shared" si="311"/>
        <v>J</v>
      </c>
      <c r="J1386" s="80" t="s">
        <v>1373</v>
      </c>
    </row>
    <row r="1387" spans="1:10" ht="12.75" hidden="1" thickBot="1" x14ac:dyDescent="0.25">
      <c r="A1387" s="49">
        <f t="shared" si="303"/>
        <v>1384</v>
      </c>
      <c r="B1387" s="48"/>
      <c r="C1387" s="64"/>
      <c r="D1387" s="51" t="s">
        <v>1374</v>
      </c>
      <c r="E1387" s="48" t="s">
        <v>2220</v>
      </c>
      <c r="F1387" s="80" t="str">
        <f t="shared" si="309"/>
        <v xml:space="preserve"> </v>
      </c>
      <c r="G1387" s="82">
        <f t="shared" si="308"/>
        <v>0</v>
      </c>
      <c r="H1387" s="80" t="str">
        <f t="shared" si="310"/>
        <v>W</v>
      </c>
      <c r="I1387" s="80" t="str">
        <f t="shared" si="311"/>
        <v>J</v>
      </c>
      <c r="J1387" s="80" t="s">
        <v>1373</v>
      </c>
    </row>
    <row r="1388" spans="1:10" ht="12.75" hidden="1" thickBot="1" x14ac:dyDescent="0.25">
      <c r="A1388" s="49">
        <f t="shared" si="303"/>
        <v>1385</v>
      </c>
      <c r="B1388" s="48"/>
      <c r="C1388" s="64"/>
      <c r="D1388" s="51" t="s">
        <v>1374</v>
      </c>
      <c r="E1388" s="48" t="s">
        <v>2221</v>
      </c>
      <c r="F1388" s="80" t="str">
        <f t="shared" si="309"/>
        <v xml:space="preserve"> </v>
      </c>
      <c r="G1388" s="82">
        <f t="shared" si="308"/>
        <v>0</v>
      </c>
      <c r="H1388" s="80" t="str">
        <f t="shared" si="310"/>
        <v>W</v>
      </c>
      <c r="I1388" s="80" t="str">
        <f t="shared" si="311"/>
        <v>J</v>
      </c>
      <c r="J1388" s="80" t="s">
        <v>1373</v>
      </c>
    </row>
    <row r="1389" spans="1:10" ht="23.25" hidden="1" thickBot="1" x14ac:dyDescent="0.25">
      <c r="A1389" s="49">
        <f t="shared" si="303"/>
        <v>1386</v>
      </c>
      <c r="B1389" s="48"/>
      <c r="C1389" s="64"/>
      <c r="D1389" s="51" t="s">
        <v>1374</v>
      </c>
      <c r="E1389" s="48" t="s">
        <v>2222</v>
      </c>
      <c r="F1389" s="80" t="str">
        <f t="shared" si="309"/>
        <v xml:space="preserve"> </v>
      </c>
      <c r="G1389" s="82">
        <f t="shared" si="308"/>
        <v>0</v>
      </c>
      <c r="H1389" s="80" t="str">
        <f t="shared" si="310"/>
        <v>W</v>
      </c>
      <c r="I1389" s="80" t="str">
        <f t="shared" si="311"/>
        <v>J</v>
      </c>
      <c r="J1389" s="80" t="s">
        <v>1373</v>
      </c>
    </row>
    <row r="1390" spans="1:10" ht="12.75" hidden="1" thickBot="1" x14ac:dyDescent="0.25">
      <c r="A1390" s="49">
        <f t="shared" si="303"/>
        <v>1387</v>
      </c>
      <c r="B1390" s="48"/>
      <c r="C1390" s="64"/>
      <c r="D1390" s="51" t="s">
        <v>1374</v>
      </c>
      <c r="E1390" s="48" t="s">
        <v>2223</v>
      </c>
      <c r="F1390" s="80" t="str">
        <f t="shared" si="309"/>
        <v xml:space="preserve"> </v>
      </c>
      <c r="G1390" s="82">
        <f t="shared" si="308"/>
        <v>0</v>
      </c>
      <c r="H1390" s="80" t="str">
        <f t="shared" si="310"/>
        <v>W</v>
      </c>
      <c r="I1390" s="80" t="str">
        <f t="shared" si="311"/>
        <v>J</v>
      </c>
      <c r="J1390" s="80" t="s">
        <v>1373</v>
      </c>
    </row>
    <row r="1391" spans="1:10" ht="12.75" hidden="1" thickBot="1" x14ac:dyDescent="0.25">
      <c r="A1391" s="49">
        <f t="shared" si="303"/>
        <v>1388</v>
      </c>
      <c r="B1391" s="48"/>
      <c r="C1391" s="64"/>
      <c r="D1391" s="51" t="s">
        <v>1374</v>
      </c>
      <c r="E1391" s="48" t="s">
        <v>2224</v>
      </c>
      <c r="F1391" s="80" t="str">
        <f t="shared" si="309"/>
        <v xml:space="preserve"> </v>
      </c>
      <c r="G1391" s="82">
        <f t="shared" si="308"/>
        <v>0</v>
      </c>
      <c r="H1391" s="80" t="str">
        <f t="shared" si="310"/>
        <v>W</v>
      </c>
      <c r="I1391" s="80" t="str">
        <f t="shared" si="311"/>
        <v>J</v>
      </c>
      <c r="J1391" s="80"/>
    </row>
    <row r="1392" spans="1:10" ht="12.75" hidden="1" thickBot="1" x14ac:dyDescent="0.25">
      <c r="A1392" s="49">
        <f t="shared" si="303"/>
        <v>1389</v>
      </c>
      <c r="B1392" s="48"/>
      <c r="C1392" s="65"/>
      <c r="D1392" s="51" t="s">
        <v>1374</v>
      </c>
      <c r="E1392" s="48" t="s">
        <v>2225</v>
      </c>
      <c r="F1392" s="80"/>
      <c r="G1392" s="82">
        <f t="shared" si="308"/>
        <v>0</v>
      </c>
      <c r="H1392" s="80" t="str">
        <f t="shared" si="310"/>
        <v>W</v>
      </c>
      <c r="I1392" s="80" t="str">
        <f t="shared" si="311"/>
        <v>J</v>
      </c>
      <c r="J1392" s="80" t="s">
        <v>1373</v>
      </c>
    </row>
    <row r="1393" spans="1:10" ht="12.75" hidden="1" thickBot="1" x14ac:dyDescent="0.25">
      <c r="A1393" s="49">
        <f t="shared" si="303"/>
        <v>1390</v>
      </c>
      <c r="B1393" s="48"/>
      <c r="C1393" s="51"/>
      <c r="D1393" s="51"/>
      <c r="F1393" s="80"/>
      <c r="G1393" s="82">
        <f t="shared" si="308"/>
        <v>0</v>
      </c>
      <c r="H1393" s="80" t="str">
        <f t="shared" si="310"/>
        <v>W</v>
      </c>
      <c r="I1393" s="80" t="str">
        <f t="shared" si="311"/>
        <v>J</v>
      </c>
      <c r="J1393" s="80"/>
    </row>
    <row r="1394" spans="1:10" ht="12.75" hidden="1" thickBot="1" x14ac:dyDescent="0.25">
      <c r="A1394" s="49">
        <f t="shared" si="303"/>
        <v>1391</v>
      </c>
      <c r="B1394" s="48" t="s">
        <v>1273</v>
      </c>
      <c r="C1394" s="63">
        <v>0.5</v>
      </c>
      <c r="D1394" s="52"/>
      <c r="E1394" s="53" t="s">
        <v>2217</v>
      </c>
      <c r="F1394" s="80">
        <f>SUMIF(OpnameTabel[PPO1], B1394,OpnameTabel[OpInventarislijst])+SUMIF(OpnameTabel[PPO2], B1394,OpnameTabel[OpInventarislijst])+SUMIF(OpnameTabel[PPO3], B1394,OpnameTabel[OpInventarislijst])+SUMIF(OpnameTabel[PPO4], B1394,OpnameTabel[OpInventarislijst])</f>
        <v>0</v>
      </c>
      <c r="G1394" s="85">
        <f>$F$1394</f>
        <v>0</v>
      </c>
      <c r="H1394" s="80" t="s">
        <v>1409</v>
      </c>
      <c r="I1394" s="80" t="s">
        <v>1373</v>
      </c>
      <c r="J1394" s="80" t="s">
        <v>1373</v>
      </c>
    </row>
    <row r="1395" spans="1:10" ht="57" hidden="1" thickBot="1" x14ac:dyDescent="0.25">
      <c r="A1395" s="49">
        <f t="shared" si="303"/>
        <v>1392</v>
      </c>
      <c r="B1395" s="48"/>
      <c r="C1395" s="65"/>
      <c r="D1395" s="51" t="s">
        <v>1374</v>
      </c>
      <c r="E1395" s="48" t="s">
        <v>2226</v>
      </c>
      <c r="F1395" s="80"/>
      <c r="G1395" s="82">
        <f>$F$1394</f>
        <v>0</v>
      </c>
      <c r="H1395" s="80" t="s">
        <v>1409</v>
      </c>
      <c r="I1395" s="80" t="s">
        <v>1373</v>
      </c>
      <c r="J1395" s="80"/>
    </row>
    <row r="1396" spans="1:10" ht="12.75" hidden="1" thickBot="1" x14ac:dyDescent="0.25">
      <c r="A1396" s="49">
        <f t="shared" si="303"/>
        <v>1393</v>
      </c>
      <c r="B1396" s="48"/>
      <c r="C1396" s="51"/>
      <c r="D1396" s="51"/>
      <c r="E1396" s="48"/>
      <c r="F1396" s="80"/>
      <c r="G1396" s="83">
        <f>$F$1394</f>
        <v>0</v>
      </c>
      <c r="H1396" s="80" t="s">
        <v>1409</v>
      </c>
      <c r="I1396" s="80" t="s">
        <v>1373</v>
      </c>
      <c r="J1396" s="80"/>
    </row>
    <row r="1397" spans="1:10" ht="13.5" hidden="1" thickTop="1" thickBot="1" x14ac:dyDescent="0.25">
      <c r="A1397" s="49">
        <f t="shared" si="303"/>
        <v>1394</v>
      </c>
      <c r="B1397" s="48" t="s">
        <v>1270</v>
      </c>
      <c r="C1397" s="63">
        <v>1</v>
      </c>
      <c r="D1397" s="52"/>
      <c r="E1397" s="53" t="s">
        <v>2227</v>
      </c>
      <c r="F1397" s="80">
        <f>SUMIF(OpnameTabel[PPO1], B1397,OpnameTabel[OpInventarislijst])+SUMIF(OpnameTabel[PPO2], B1397,OpnameTabel[OpInventarislijst])+SUMIF(OpnameTabel[PPO3], B1397,OpnameTabel[OpInventarislijst])+SUMIF(OpnameTabel[PPO4], B1397,OpnameTabel[OpInventarislijst])</f>
        <v>0</v>
      </c>
      <c r="G1397" s="81">
        <f>F1397</f>
        <v>0</v>
      </c>
      <c r="H1397" s="80" t="s">
        <v>1409</v>
      </c>
      <c r="I1397" s="80" t="s">
        <v>1373</v>
      </c>
      <c r="J1397" s="80"/>
    </row>
    <row r="1398" spans="1:10" ht="12.75" hidden="1" thickBot="1" x14ac:dyDescent="0.25">
      <c r="A1398" s="49">
        <f t="shared" si="303"/>
        <v>1395</v>
      </c>
      <c r="B1398" s="48"/>
      <c r="C1398" s="64"/>
      <c r="D1398" s="51" t="s">
        <v>1374</v>
      </c>
      <c r="E1398" s="48" t="s">
        <v>2228</v>
      </c>
      <c r="F1398" s="80" t="str">
        <f>IF($B1398=""," ",$H$1397)</f>
        <v xml:space="preserve"> </v>
      </c>
      <c r="G1398" s="82">
        <f>$F$1397</f>
        <v>0</v>
      </c>
      <c r="H1398" s="80" t="str">
        <f>H1397</f>
        <v>W</v>
      </c>
      <c r="I1398" s="80" t="str">
        <f>I1397</f>
        <v>J</v>
      </c>
      <c r="J1398" s="80"/>
    </row>
    <row r="1399" spans="1:10" ht="23.25" hidden="1" thickBot="1" x14ac:dyDescent="0.25">
      <c r="A1399" s="49">
        <f t="shared" si="303"/>
        <v>1396</v>
      </c>
      <c r="B1399" s="48"/>
      <c r="C1399" s="64"/>
      <c r="D1399" s="51" t="s">
        <v>1374</v>
      </c>
      <c r="E1399" s="48" t="s">
        <v>2229</v>
      </c>
      <c r="F1399" s="80" t="str">
        <f>IF($B1399=""," ",$H$1397)</f>
        <v xml:space="preserve"> </v>
      </c>
      <c r="G1399" s="82">
        <f>$F$1397</f>
        <v>0</v>
      </c>
      <c r="H1399" s="80" t="str">
        <f t="shared" ref="H1399:I1402" si="312">H1398</f>
        <v>W</v>
      </c>
      <c r="I1399" s="80" t="str">
        <f t="shared" si="312"/>
        <v>J</v>
      </c>
      <c r="J1399" s="80"/>
    </row>
    <row r="1400" spans="1:10" ht="12.75" hidden="1" thickBot="1" x14ac:dyDescent="0.25">
      <c r="A1400" s="49">
        <f t="shared" si="303"/>
        <v>1397</v>
      </c>
      <c r="B1400" s="48"/>
      <c r="C1400" s="64"/>
      <c r="D1400" s="51" t="s">
        <v>1374</v>
      </c>
      <c r="E1400" s="48" t="s">
        <v>2230</v>
      </c>
      <c r="F1400" s="80" t="str">
        <f>IF($B1400=""," ",$H$1397)</f>
        <v xml:space="preserve"> </v>
      </c>
      <c r="G1400" s="82">
        <f>$F$1397</f>
        <v>0</v>
      </c>
      <c r="H1400" s="80" t="str">
        <f t="shared" si="312"/>
        <v>W</v>
      </c>
      <c r="I1400" s="80" t="str">
        <f t="shared" si="312"/>
        <v>J</v>
      </c>
      <c r="J1400" s="80"/>
    </row>
    <row r="1401" spans="1:10" ht="12.75" hidden="1" thickBot="1" x14ac:dyDescent="0.25">
      <c r="A1401" s="49">
        <f t="shared" si="303"/>
        <v>1398</v>
      </c>
      <c r="B1401" s="48"/>
      <c r="C1401" s="65"/>
      <c r="D1401" s="51" t="s">
        <v>1374</v>
      </c>
      <c r="E1401" s="48" t="s">
        <v>2225</v>
      </c>
      <c r="F1401" s="80" t="str">
        <f>IF($B1401=""," ",$H$1397)</f>
        <v xml:space="preserve"> </v>
      </c>
      <c r="G1401" s="82">
        <f>$F$1397</f>
        <v>0</v>
      </c>
      <c r="H1401" s="80" t="str">
        <f t="shared" si="312"/>
        <v>W</v>
      </c>
      <c r="I1401" s="80" t="str">
        <f t="shared" si="312"/>
        <v>J</v>
      </c>
      <c r="J1401" s="80"/>
    </row>
    <row r="1402" spans="1:10" ht="12.75" hidden="1" thickBot="1" x14ac:dyDescent="0.25">
      <c r="A1402" s="49">
        <f t="shared" si="303"/>
        <v>1399</v>
      </c>
      <c r="B1402" s="48"/>
      <c r="C1402" s="51"/>
      <c r="D1402" s="51"/>
      <c r="E1402" s="48"/>
      <c r="F1402" s="80" t="str">
        <f>IF($B1402=""," ",$H$1397)</f>
        <v xml:space="preserve"> </v>
      </c>
      <c r="G1402" s="86">
        <f>$F$1397</f>
        <v>0</v>
      </c>
      <c r="H1402" s="80" t="str">
        <f t="shared" si="312"/>
        <v>W</v>
      </c>
      <c r="I1402" s="80" t="str">
        <f t="shared" si="312"/>
        <v>J</v>
      </c>
      <c r="J1402" s="80"/>
    </row>
    <row r="1403" spans="1:10" ht="12.75" hidden="1" thickBot="1" x14ac:dyDescent="0.25">
      <c r="A1403" s="49">
        <f t="shared" si="303"/>
        <v>1400</v>
      </c>
      <c r="B1403" s="48" t="s">
        <v>1272</v>
      </c>
      <c r="C1403" s="63">
        <v>12</v>
      </c>
      <c r="D1403" s="52"/>
      <c r="E1403" s="53" t="s">
        <v>2217</v>
      </c>
      <c r="F1403" s="80">
        <f>SUMIF(OpnameTabel[PPO1], B1403,OpnameTabel[OpInventarislijst])+SUMIF(OpnameTabel[PPO2], B1403,OpnameTabel[OpInventarislijst])+SUMIF(OpnameTabel[PPO3], B1403,OpnameTabel[OpInventarislijst])+SUMIF(OpnameTabel[PPO4], B1403,OpnameTabel[OpInventarislijst])</f>
        <v>0</v>
      </c>
      <c r="G1403" s="85">
        <f>$F$1403</f>
        <v>0</v>
      </c>
      <c r="H1403" s="80" t="s">
        <v>1409</v>
      </c>
      <c r="I1403" s="80" t="s">
        <v>1373</v>
      </c>
      <c r="J1403" s="80"/>
    </row>
    <row r="1404" spans="1:10" ht="12.75" hidden="1" thickBot="1" x14ac:dyDescent="0.25">
      <c r="A1404" s="49">
        <f t="shared" si="303"/>
        <v>1401</v>
      </c>
      <c r="B1404" s="48"/>
      <c r="C1404" s="65"/>
      <c r="D1404" s="51" t="s">
        <v>1374</v>
      </c>
      <c r="E1404" s="48" t="s">
        <v>2231</v>
      </c>
      <c r="F1404" s="80" t="str">
        <f>IF($B1404=""," ",$H$1403)</f>
        <v xml:space="preserve"> </v>
      </c>
      <c r="G1404" s="82">
        <f>$F$1403</f>
        <v>0</v>
      </c>
      <c r="H1404" s="80" t="str">
        <f>$H$1403</f>
        <v>W</v>
      </c>
      <c r="I1404" s="80" t="str">
        <f>$I$1403</f>
        <v>J</v>
      </c>
      <c r="J1404" s="80"/>
    </row>
    <row r="1405" spans="1:10" ht="12.75" hidden="1" thickBot="1" x14ac:dyDescent="0.25">
      <c r="A1405" s="49">
        <f t="shared" si="303"/>
        <v>1402</v>
      </c>
      <c r="B1405" s="48"/>
      <c r="C1405" s="51"/>
      <c r="D1405" s="51"/>
      <c r="F1405" s="80" t="str">
        <f>IF($B1405=""," ",$H$1403)</f>
        <v xml:space="preserve"> </v>
      </c>
      <c r="G1405" s="86">
        <f>$F$1403</f>
        <v>0</v>
      </c>
      <c r="H1405" s="80" t="str">
        <f>$H$1403</f>
        <v>W</v>
      </c>
      <c r="I1405" s="80" t="str">
        <f>$I$1403</f>
        <v>J</v>
      </c>
      <c r="J1405" s="80"/>
    </row>
    <row r="1406" spans="1:10" ht="12.75" hidden="1" thickBot="1" x14ac:dyDescent="0.25">
      <c r="A1406" s="49">
        <f t="shared" si="303"/>
        <v>1403</v>
      </c>
      <c r="B1406" s="48" t="s">
        <v>1274</v>
      </c>
      <c r="C1406" s="63">
        <v>0.1</v>
      </c>
      <c r="D1406" s="52"/>
      <c r="E1406" s="53" t="s">
        <v>2217</v>
      </c>
      <c r="F1406" s="80">
        <f>SUMIF(OpnameTabel[PPO1], B1406,OpnameTabel[OpInventarislijst])+SUMIF(OpnameTabel[PPO2], B1406,OpnameTabel[OpInventarislijst])+SUMIF(OpnameTabel[PPO3], B1406,OpnameTabel[OpInventarislijst])+SUMIF(OpnameTabel[PPO4], B1406,OpnameTabel[OpInventarislijst])</f>
        <v>0</v>
      </c>
      <c r="G1406" s="82">
        <f>$F$1406</f>
        <v>0</v>
      </c>
      <c r="H1406" s="80" t="s">
        <v>1409</v>
      </c>
      <c r="I1406" s="80" t="s">
        <v>1373</v>
      </c>
      <c r="J1406" s="80"/>
    </row>
    <row r="1407" spans="1:10" ht="12.75" hidden="1" thickBot="1" x14ac:dyDescent="0.25">
      <c r="A1407" s="49">
        <f t="shared" si="303"/>
        <v>1404</v>
      </c>
      <c r="B1407" s="48"/>
      <c r="C1407" s="65"/>
      <c r="D1407" s="51" t="s">
        <v>1374</v>
      </c>
      <c r="E1407" s="48" t="s">
        <v>2232</v>
      </c>
      <c r="F1407" s="80" t="str">
        <f>IF($B1407=""," ",$H$1406)</f>
        <v xml:space="preserve"> </v>
      </c>
      <c r="G1407" s="82">
        <f>$F$1406</f>
        <v>0</v>
      </c>
      <c r="H1407" s="80" t="str">
        <f>$H$1406</f>
        <v>W</v>
      </c>
      <c r="I1407" s="80" t="str">
        <f>$I$1406</f>
        <v>J</v>
      </c>
      <c r="J1407" s="80"/>
    </row>
    <row r="1408" spans="1:10" ht="12.75" hidden="1" thickBot="1" x14ac:dyDescent="0.25">
      <c r="A1408" s="49">
        <f t="shared" si="303"/>
        <v>1405</v>
      </c>
      <c r="B1408" s="48"/>
      <c r="C1408" s="51"/>
      <c r="D1408" s="51"/>
      <c r="E1408" s="48"/>
      <c r="F1408" s="80" t="str">
        <f>IF($B1408=""," ",$H$1406)</f>
        <v xml:space="preserve"> </v>
      </c>
      <c r="G1408" s="83">
        <f>$F$1406</f>
        <v>0</v>
      </c>
      <c r="H1408" s="80" t="str">
        <f>$H$1406</f>
        <v>W</v>
      </c>
      <c r="I1408" s="80" t="str">
        <f>$I$1406</f>
        <v>J</v>
      </c>
      <c r="J1408" s="80"/>
    </row>
    <row r="1409" spans="1:10" ht="12.75" hidden="1" thickBot="1" x14ac:dyDescent="0.25">
      <c r="A1409" s="49">
        <f t="shared" si="303"/>
        <v>1406</v>
      </c>
      <c r="B1409" s="48" t="s">
        <v>1271</v>
      </c>
      <c r="C1409" s="63">
        <v>3</v>
      </c>
      <c r="E1409" s="44" t="s">
        <v>2217</v>
      </c>
      <c r="F1409" s="80">
        <f>SUMIF(OpnameTabel[PPO1], B1409,OpnameTabel[OpInventarislijst])+SUMIF(OpnameTabel[PPO2], B1409,OpnameTabel[OpInventarislijst])+SUMIF(OpnameTabel[PPO3], B1409,OpnameTabel[OpInventarislijst])+SUMIF(OpnameTabel[PPO4], B1409,OpnameTabel[OpInventarislijst])</f>
        <v>0</v>
      </c>
      <c r="G1409" s="82">
        <f t="shared" ref="G1409:G1427" si="313">$F$1409</f>
        <v>0</v>
      </c>
      <c r="H1409" s="80" t="s">
        <v>1409</v>
      </c>
      <c r="I1409" s="80" t="s">
        <v>1373</v>
      </c>
      <c r="J1409" s="80"/>
    </row>
    <row r="1410" spans="1:10" ht="12.75" hidden="1" thickBot="1" x14ac:dyDescent="0.25">
      <c r="A1410" s="49">
        <f t="shared" si="303"/>
        <v>1407</v>
      </c>
      <c r="B1410" s="48"/>
      <c r="C1410" s="64"/>
      <c r="D1410" s="51"/>
      <c r="E1410" s="48" t="s">
        <v>2233</v>
      </c>
      <c r="F1410" s="80" t="str">
        <f t="shared" ref="F1410:F1427" si="314">IF($B1410=""," ",$H$1409)</f>
        <v xml:space="preserve"> </v>
      </c>
      <c r="G1410" s="82">
        <f t="shared" si="313"/>
        <v>0</v>
      </c>
      <c r="H1410" s="80" t="str">
        <f t="shared" ref="H1410:H1427" si="315">$H$1409</f>
        <v>W</v>
      </c>
      <c r="I1410" s="80" t="str">
        <f t="shared" ref="I1410:I1427" si="316">$I$1409</f>
        <v>J</v>
      </c>
      <c r="J1410" s="80" t="s">
        <v>1373</v>
      </c>
    </row>
    <row r="1411" spans="1:10" ht="12.75" hidden="1" thickBot="1" x14ac:dyDescent="0.25">
      <c r="A1411" s="49">
        <f t="shared" si="303"/>
        <v>1408</v>
      </c>
      <c r="B1411" s="48"/>
      <c r="C1411" s="64"/>
      <c r="D1411" s="51" t="s">
        <v>1374</v>
      </c>
      <c r="E1411" s="48" t="s">
        <v>2234</v>
      </c>
      <c r="F1411" s="80" t="str">
        <f t="shared" si="314"/>
        <v xml:space="preserve"> </v>
      </c>
      <c r="G1411" s="82">
        <f t="shared" si="313"/>
        <v>0</v>
      </c>
      <c r="H1411" s="80" t="str">
        <f t="shared" si="315"/>
        <v>W</v>
      </c>
      <c r="I1411" s="80" t="str">
        <f t="shared" si="316"/>
        <v>J</v>
      </c>
      <c r="J1411" s="80" t="s">
        <v>1373</v>
      </c>
    </row>
    <row r="1412" spans="1:10" ht="12.75" hidden="1" thickBot="1" x14ac:dyDescent="0.25">
      <c r="A1412" s="49">
        <f t="shared" si="303"/>
        <v>1409</v>
      </c>
      <c r="B1412" s="48"/>
      <c r="C1412" s="64"/>
      <c r="D1412" s="51" t="s">
        <v>1374</v>
      </c>
      <c r="E1412" s="48" t="s">
        <v>2235</v>
      </c>
      <c r="F1412" s="80" t="str">
        <f t="shared" si="314"/>
        <v xml:space="preserve"> </v>
      </c>
      <c r="G1412" s="82">
        <f t="shared" si="313"/>
        <v>0</v>
      </c>
      <c r="H1412" s="80" t="str">
        <f t="shared" si="315"/>
        <v>W</v>
      </c>
      <c r="I1412" s="80" t="str">
        <f t="shared" si="316"/>
        <v>J</v>
      </c>
      <c r="J1412" s="80" t="s">
        <v>1373</v>
      </c>
    </row>
    <row r="1413" spans="1:10" ht="12.75" hidden="1" thickBot="1" x14ac:dyDescent="0.25">
      <c r="A1413" s="49">
        <f t="shared" si="303"/>
        <v>1410</v>
      </c>
      <c r="B1413" s="48"/>
      <c r="C1413" s="64"/>
      <c r="D1413" s="51" t="s">
        <v>1374</v>
      </c>
      <c r="E1413" s="48" t="s">
        <v>2236</v>
      </c>
      <c r="F1413" s="80" t="str">
        <f t="shared" si="314"/>
        <v xml:space="preserve"> </v>
      </c>
      <c r="G1413" s="82">
        <f t="shared" si="313"/>
        <v>0</v>
      </c>
      <c r="H1413" s="80" t="str">
        <f t="shared" si="315"/>
        <v>W</v>
      </c>
      <c r="I1413" s="80" t="str">
        <f t="shared" si="316"/>
        <v>J</v>
      </c>
      <c r="J1413" s="80" t="s">
        <v>1373</v>
      </c>
    </row>
    <row r="1414" spans="1:10" ht="12.75" hidden="1" thickBot="1" x14ac:dyDescent="0.25">
      <c r="A1414" s="49">
        <f t="shared" si="303"/>
        <v>1411</v>
      </c>
      <c r="B1414" s="48"/>
      <c r="C1414" s="64"/>
      <c r="D1414" s="51" t="s">
        <v>1374</v>
      </c>
      <c r="E1414" s="48" t="s">
        <v>2237</v>
      </c>
      <c r="F1414" s="80" t="str">
        <f t="shared" si="314"/>
        <v xml:space="preserve"> </v>
      </c>
      <c r="G1414" s="82">
        <f t="shared" si="313"/>
        <v>0</v>
      </c>
      <c r="H1414" s="80" t="str">
        <f t="shared" si="315"/>
        <v>W</v>
      </c>
      <c r="I1414" s="80" t="str">
        <f t="shared" si="316"/>
        <v>J</v>
      </c>
      <c r="J1414" s="80" t="s">
        <v>1373</v>
      </c>
    </row>
    <row r="1415" spans="1:10" ht="12.75" hidden="1" thickBot="1" x14ac:dyDescent="0.25">
      <c r="A1415" s="49">
        <f t="shared" si="303"/>
        <v>1412</v>
      </c>
      <c r="B1415" s="48"/>
      <c r="C1415" s="64"/>
      <c r="D1415" s="51" t="s">
        <v>1374</v>
      </c>
      <c r="E1415" s="48" t="s">
        <v>2238</v>
      </c>
      <c r="F1415" s="80" t="str">
        <f t="shared" si="314"/>
        <v xml:space="preserve"> </v>
      </c>
      <c r="G1415" s="82">
        <f t="shared" si="313"/>
        <v>0</v>
      </c>
      <c r="H1415" s="80" t="str">
        <f t="shared" si="315"/>
        <v>W</v>
      </c>
      <c r="I1415" s="80" t="str">
        <f t="shared" si="316"/>
        <v>J</v>
      </c>
      <c r="J1415" s="80" t="s">
        <v>1373</v>
      </c>
    </row>
    <row r="1416" spans="1:10" ht="12.75" hidden="1" thickBot="1" x14ac:dyDescent="0.25">
      <c r="A1416" s="49">
        <f t="shared" si="303"/>
        <v>1413</v>
      </c>
      <c r="B1416" s="48"/>
      <c r="C1416" s="64"/>
      <c r="D1416" s="51" t="s">
        <v>1374</v>
      </c>
      <c r="E1416" s="48" t="s">
        <v>2239</v>
      </c>
      <c r="F1416" s="80" t="str">
        <f t="shared" si="314"/>
        <v xml:space="preserve"> </v>
      </c>
      <c r="G1416" s="82">
        <f t="shared" si="313"/>
        <v>0</v>
      </c>
      <c r="H1416" s="80" t="str">
        <f t="shared" si="315"/>
        <v>W</v>
      </c>
      <c r="I1416" s="80" t="str">
        <f t="shared" si="316"/>
        <v>J</v>
      </c>
      <c r="J1416" s="80"/>
    </row>
    <row r="1417" spans="1:10" ht="12.75" hidden="1" thickBot="1" x14ac:dyDescent="0.25">
      <c r="A1417" s="49">
        <f t="shared" si="303"/>
        <v>1414</v>
      </c>
      <c r="B1417" s="48"/>
      <c r="C1417" s="64"/>
      <c r="D1417" s="51" t="s">
        <v>1374</v>
      </c>
      <c r="E1417" s="48" t="s">
        <v>2240</v>
      </c>
      <c r="F1417" s="80" t="str">
        <f t="shared" si="314"/>
        <v xml:space="preserve"> </v>
      </c>
      <c r="G1417" s="82">
        <f t="shared" si="313"/>
        <v>0</v>
      </c>
      <c r="H1417" s="80" t="str">
        <f t="shared" si="315"/>
        <v>W</v>
      </c>
      <c r="I1417" s="80" t="str">
        <f t="shared" si="316"/>
        <v>J</v>
      </c>
      <c r="J1417" s="80" t="s">
        <v>1373</v>
      </c>
    </row>
    <row r="1418" spans="1:10" ht="12.75" hidden="1" thickBot="1" x14ac:dyDescent="0.25">
      <c r="A1418" s="49">
        <f t="shared" si="303"/>
        <v>1415</v>
      </c>
      <c r="B1418" s="48"/>
      <c r="C1418" s="64"/>
      <c r="D1418" s="51" t="s">
        <v>1374</v>
      </c>
      <c r="E1418" s="48" t="s">
        <v>2241</v>
      </c>
      <c r="F1418" s="80" t="str">
        <f t="shared" si="314"/>
        <v xml:space="preserve"> </v>
      </c>
      <c r="G1418" s="82">
        <f t="shared" si="313"/>
        <v>0</v>
      </c>
      <c r="H1418" s="80" t="str">
        <f t="shared" si="315"/>
        <v>W</v>
      </c>
      <c r="I1418" s="80" t="str">
        <f t="shared" si="316"/>
        <v>J</v>
      </c>
      <c r="J1418" s="80" t="s">
        <v>1373</v>
      </c>
    </row>
    <row r="1419" spans="1:10" ht="12.75" hidden="1" thickBot="1" x14ac:dyDescent="0.25">
      <c r="A1419" s="49">
        <f t="shared" si="303"/>
        <v>1416</v>
      </c>
      <c r="B1419" s="48"/>
      <c r="C1419" s="64"/>
      <c r="D1419" s="51" t="s">
        <v>1374</v>
      </c>
      <c r="E1419" s="48" t="s">
        <v>2242</v>
      </c>
      <c r="F1419" s="80" t="str">
        <f t="shared" si="314"/>
        <v xml:space="preserve"> </v>
      </c>
      <c r="G1419" s="82">
        <f t="shared" si="313"/>
        <v>0</v>
      </c>
      <c r="H1419" s="80" t="str">
        <f t="shared" si="315"/>
        <v>W</v>
      </c>
      <c r="I1419" s="80" t="str">
        <f t="shared" si="316"/>
        <v>J</v>
      </c>
      <c r="J1419" s="80" t="s">
        <v>1373</v>
      </c>
    </row>
    <row r="1420" spans="1:10" ht="12.75" hidden="1" thickBot="1" x14ac:dyDescent="0.25">
      <c r="A1420" s="49">
        <f t="shared" si="303"/>
        <v>1417</v>
      </c>
      <c r="B1420" s="48"/>
      <c r="C1420" s="64"/>
      <c r="D1420" s="51" t="s">
        <v>1374</v>
      </c>
      <c r="E1420" s="48" t="s">
        <v>2243</v>
      </c>
      <c r="F1420" s="80" t="str">
        <f t="shared" si="314"/>
        <v xml:space="preserve"> </v>
      </c>
      <c r="G1420" s="82">
        <f t="shared" si="313"/>
        <v>0</v>
      </c>
      <c r="H1420" s="80" t="str">
        <f t="shared" si="315"/>
        <v>W</v>
      </c>
      <c r="I1420" s="80" t="str">
        <f t="shared" si="316"/>
        <v>J</v>
      </c>
      <c r="J1420" s="80" t="s">
        <v>1373</v>
      </c>
    </row>
    <row r="1421" spans="1:10" ht="12.75" hidden="1" thickBot="1" x14ac:dyDescent="0.25">
      <c r="A1421" s="49">
        <f t="shared" si="303"/>
        <v>1418</v>
      </c>
      <c r="B1421" s="48"/>
      <c r="C1421" s="64"/>
      <c r="D1421" s="51" t="s">
        <v>1374</v>
      </c>
      <c r="E1421" s="48" t="s">
        <v>2244</v>
      </c>
      <c r="F1421" s="80" t="str">
        <f t="shared" si="314"/>
        <v xml:space="preserve"> </v>
      </c>
      <c r="G1421" s="82">
        <f t="shared" si="313"/>
        <v>0</v>
      </c>
      <c r="H1421" s="80" t="str">
        <f t="shared" si="315"/>
        <v>W</v>
      </c>
      <c r="I1421" s="80" t="str">
        <f t="shared" si="316"/>
        <v>J</v>
      </c>
      <c r="J1421" s="80"/>
    </row>
    <row r="1422" spans="1:10" ht="12.75" hidden="1" thickBot="1" x14ac:dyDescent="0.25">
      <c r="A1422" s="49">
        <f t="shared" si="303"/>
        <v>1419</v>
      </c>
      <c r="B1422" s="48"/>
      <c r="C1422" s="64"/>
      <c r="D1422" s="51" t="s">
        <v>1374</v>
      </c>
      <c r="E1422" s="48" t="s">
        <v>2245</v>
      </c>
      <c r="F1422" s="80" t="str">
        <f t="shared" si="314"/>
        <v xml:space="preserve"> </v>
      </c>
      <c r="G1422" s="82">
        <f t="shared" si="313"/>
        <v>0</v>
      </c>
      <c r="H1422" s="80" t="str">
        <f t="shared" si="315"/>
        <v>W</v>
      </c>
      <c r="I1422" s="80" t="str">
        <f t="shared" si="316"/>
        <v>J</v>
      </c>
      <c r="J1422" s="80"/>
    </row>
    <row r="1423" spans="1:10" ht="12.75" hidden="1" thickBot="1" x14ac:dyDescent="0.25">
      <c r="A1423" s="49">
        <f t="shared" si="303"/>
        <v>1420</v>
      </c>
      <c r="B1423" s="48"/>
      <c r="C1423" s="64"/>
      <c r="D1423" s="51"/>
      <c r="E1423" s="48"/>
      <c r="F1423" s="80" t="str">
        <f t="shared" si="314"/>
        <v xml:space="preserve"> </v>
      </c>
      <c r="G1423" s="82">
        <f t="shared" si="313"/>
        <v>0</v>
      </c>
      <c r="H1423" s="80" t="str">
        <f t="shared" si="315"/>
        <v>W</v>
      </c>
      <c r="I1423" s="80" t="str">
        <f t="shared" si="316"/>
        <v>J</v>
      </c>
      <c r="J1423" s="80"/>
    </row>
    <row r="1424" spans="1:10" ht="12.75" hidden="1" thickBot="1" x14ac:dyDescent="0.25">
      <c r="A1424" s="49">
        <f t="shared" si="303"/>
        <v>1421</v>
      </c>
      <c r="B1424" s="48"/>
      <c r="C1424" s="64"/>
      <c r="D1424" s="51"/>
      <c r="E1424" s="48" t="s">
        <v>2246</v>
      </c>
      <c r="F1424" s="80" t="str">
        <f t="shared" si="314"/>
        <v xml:space="preserve"> </v>
      </c>
      <c r="G1424" s="82">
        <f t="shared" si="313"/>
        <v>0</v>
      </c>
      <c r="H1424" s="80" t="str">
        <f t="shared" si="315"/>
        <v>W</v>
      </c>
      <c r="I1424" s="80" t="str">
        <f t="shared" si="316"/>
        <v>J</v>
      </c>
      <c r="J1424" s="80" t="s">
        <v>1373</v>
      </c>
    </row>
    <row r="1425" spans="1:10" ht="12.75" hidden="1" thickBot="1" x14ac:dyDescent="0.25">
      <c r="A1425" s="49">
        <f t="shared" si="303"/>
        <v>1422</v>
      </c>
      <c r="B1425" s="48"/>
      <c r="C1425" s="64"/>
      <c r="D1425" s="51" t="s">
        <v>1374</v>
      </c>
      <c r="E1425" s="48" t="s">
        <v>2247</v>
      </c>
      <c r="F1425" s="80" t="str">
        <f t="shared" si="314"/>
        <v xml:space="preserve"> </v>
      </c>
      <c r="G1425" s="82">
        <f t="shared" si="313"/>
        <v>0</v>
      </c>
      <c r="H1425" s="80" t="str">
        <f t="shared" si="315"/>
        <v>W</v>
      </c>
      <c r="I1425" s="80" t="str">
        <f t="shared" si="316"/>
        <v>J</v>
      </c>
      <c r="J1425" s="80" t="s">
        <v>1373</v>
      </c>
    </row>
    <row r="1426" spans="1:10" ht="12.75" hidden="1" thickBot="1" x14ac:dyDescent="0.25">
      <c r="A1426" s="49">
        <f t="shared" si="303"/>
        <v>1423</v>
      </c>
      <c r="B1426" s="48"/>
      <c r="C1426" s="65"/>
      <c r="D1426" s="51" t="s">
        <v>1374</v>
      </c>
      <c r="E1426" s="48" t="s">
        <v>2248</v>
      </c>
      <c r="F1426" s="80" t="str">
        <f t="shared" si="314"/>
        <v xml:space="preserve"> </v>
      </c>
      <c r="G1426" s="82">
        <f t="shared" si="313"/>
        <v>0</v>
      </c>
      <c r="H1426" s="80" t="str">
        <f t="shared" si="315"/>
        <v>W</v>
      </c>
      <c r="I1426" s="80" t="str">
        <f t="shared" si="316"/>
        <v>J</v>
      </c>
      <c r="J1426" s="80"/>
    </row>
    <row r="1427" spans="1:10" ht="12.75" hidden="1" thickBot="1" x14ac:dyDescent="0.25">
      <c r="A1427" s="49">
        <f t="shared" si="303"/>
        <v>1424</v>
      </c>
      <c r="B1427" s="48"/>
      <c r="C1427" s="51"/>
      <c r="D1427" s="51"/>
      <c r="E1427" s="48"/>
      <c r="F1427" s="80" t="str">
        <f t="shared" si="314"/>
        <v xml:space="preserve"> </v>
      </c>
      <c r="G1427" s="82">
        <f t="shared" si="313"/>
        <v>0</v>
      </c>
      <c r="H1427" s="80" t="str">
        <f t="shared" si="315"/>
        <v>W</v>
      </c>
      <c r="I1427" s="80" t="str">
        <f t="shared" si="316"/>
        <v>J</v>
      </c>
      <c r="J1427" s="80"/>
    </row>
    <row r="1428" spans="1:10" ht="12.75" thickTop="1" x14ac:dyDescent="0.2">
      <c r="A1428" s="49">
        <f t="shared" si="303"/>
        <v>1425</v>
      </c>
      <c r="B1428" s="48" t="s">
        <v>1275</v>
      </c>
      <c r="C1428" s="63">
        <v>1</v>
      </c>
      <c r="D1428" s="52"/>
      <c r="E1428" s="53" t="s">
        <v>2249</v>
      </c>
      <c r="F1428" s="80">
        <f>SUMIF(OpnameTabel[PPO1], B1428,OpnameTabel[OpInventarislijst])+SUMIF(OpnameTabel[PPO2], B1428,OpnameTabel[OpInventarislijst])+SUMIF(OpnameTabel[PPO3], B1428,OpnameTabel[OpInventarislijst])+SUMIF(OpnameTabel[PPO4], B1428,OpnameTabel[OpInventarislijst])</f>
        <v>1</v>
      </c>
      <c r="G1428" s="81">
        <f>$F$1428</f>
        <v>1</v>
      </c>
      <c r="H1428" s="80" t="s">
        <v>1371</v>
      </c>
      <c r="I1428" s="80" t="s">
        <v>1372</v>
      </c>
      <c r="J1428" s="80" t="s">
        <v>1373</v>
      </c>
    </row>
    <row r="1429" spans="1:10" ht="12" x14ac:dyDescent="0.2">
      <c r="A1429" s="49">
        <f t="shared" ref="A1429:A1492" si="317">-3+ROW()</f>
        <v>1426</v>
      </c>
      <c r="B1429" s="48"/>
      <c r="C1429" s="64"/>
      <c r="D1429" s="51" t="s">
        <v>1374</v>
      </c>
      <c r="E1429" s="48" t="s">
        <v>2250</v>
      </c>
      <c r="F1429" s="80" t="str">
        <f>IF($B1429=""," ",$H$1428)</f>
        <v xml:space="preserve"> </v>
      </c>
      <c r="G1429" s="82">
        <f>$F$1428</f>
        <v>1</v>
      </c>
      <c r="H1429" s="80" t="str">
        <f>$H$1428</f>
        <v>E</v>
      </c>
      <c r="I1429" s="80" t="str">
        <f>$I$1428</f>
        <v>N</v>
      </c>
      <c r="J1429" s="80"/>
    </row>
    <row r="1430" spans="1:10" ht="12" x14ac:dyDescent="0.2">
      <c r="A1430" s="49">
        <f t="shared" si="317"/>
        <v>1427</v>
      </c>
      <c r="B1430" s="48"/>
      <c r="C1430" s="65"/>
      <c r="D1430" s="51" t="s">
        <v>1374</v>
      </c>
      <c r="E1430" s="48" t="s">
        <v>2251</v>
      </c>
      <c r="F1430" s="80" t="str">
        <f>IF($B1430=""," ",$H$1428)</f>
        <v xml:space="preserve"> </v>
      </c>
      <c r="G1430" s="82">
        <f>$F$1428</f>
        <v>1</v>
      </c>
      <c r="H1430" s="80" t="str">
        <f>$H$1428</f>
        <v>E</v>
      </c>
      <c r="I1430" s="80" t="str">
        <f>$I$1428</f>
        <v>N</v>
      </c>
      <c r="J1430" s="80"/>
    </row>
    <row r="1431" spans="1:10" ht="12.75" thickBot="1" x14ac:dyDescent="0.25">
      <c r="A1431" s="49">
        <f t="shared" si="317"/>
        <v>1428</v>
      </c>
      <c r="B1431" s="48"/>
      <c r="C1431" s="51"/>
      <c r="D1431" s="51"/>
      <c r="E1431" s="48"/>
      <c r="F1431" s="80" t="str">
        <f>IF($B1431=""," ",$H$1428)</f>
        <v xml:space="preserve"> </v>
      </c>
      <c r="G1431" s="82">
        <f>$F$1428</f>
        <v>1</v>
      </c>
      <c r="H1431" s="80" t="str">
        <f>$H$1428</f>
        <v>E</v>
      </c>
      <c r="I1431" s="80" t="str">
        <f>$I$1428</f>
        <v>N</v>
      </c>
      <c r="J1431" s="80"/>
    </row>
    <row r="1432" spans="1:10" ht="13.5" hidden="1" thickTop="1" thickBot="1" x14ac:dyDescent="0.25">
      <c r="A1432" s="49">
        <f t="shared" si="317"/>
        <v>1429</v>
      </c>
      <c r="B1432" s="48" t="s">
        <v>1276</v>
      </c>
      <c r="C1432" s="63">
        <v>1</v>
      </c>
      <c r="D1432" s="52"/>
      <c r="E1432" s="53" t="s">
        <v>2252</v>
      </c>
      <c r="F1432" s="80">
        <f>SUMIF(OpnameTabel[PPO1], B1432,OpnameTabel[OpInventarislijst])+SUMIF(OpnameTabel[PPO2], B1432,OpnameTabel[OpInventarislijst])+SUMIF(OpnameTabel[PPO3], B1432,OpnameTabel[OpInventarislijst])+SUMIF(OpnameTabel[PPO4], B1432,OpnameTabel[OpInventarislijst])</f>
        <v>0</v>
      </c>
      <c r="G1432" s="81">
        <f t="shared" ref="G1432:G1444" si="318">$F$1432</f>
        <v>0</v>
      </c>
      <c r="H1432" s="80" t="s">
        <v>1409</v>
      </c>
      <c r="I1432" s="80" t="s">
        <v>1372</v>
      </c>
      <c r="J1432" s="80" t="s">
        <v>1373</v>
      </c>
    </row>
    <row r="1433" spans="1:10" ht="12.75" hidden="1" thickBot="1" x14ac:dyDescent="0.25">
      <c r="A1433" s="49">
        <f t="shared" si="317"/>
        <v>1430</v>
      </c>
      <c r="B1433" s="48"/>
      <c r="C1433" s="64"/>
      <c r="D1433" s="51" t="s">
        <v>1374</v>
      </c>
      <c r="E1433" s="48" t="s">
        <v>2253</v>
      </c>
      <c r="F1433" s="80" t="str">
        <f t="shared" ref="F1433:F1444" si="319">IF($B1433=""," ",$H$1432)</f>
        <v xml:space="preserve"> </v>
      </c>
      <c r="G1433" s="82">
        <f t="shared" si="318"/>
        <v>0</v>
      </c>
      <c r="H1433" s="80" t="str">
        <f t="shared" ref="H1433:H1444" si="320">$H$1432</f>
        <v>W</v>
      </c>
      <c r="I1433" s="80" t="str">
        <f t="shared" ref="I1433:I1444" si="321">$I$1432</f>
        <v>N</v>
      </c>
      <c r="J1433" s="80"/>
    </row>
    <row r="1434" spans="1:10" ht="12.75" hidden="1" thickBot="1" x14ac:dyDescent="0.25">
      <c r="A1434" s="49">
        <f t="shared" si="317"/>
        <v>1431</v>
      </c>
      <c r="B1434" s="48"/>
      <c r="C1434" s="64"/>
      <c r="D1434" s="51" t="s">
        <v>1374</v>
      </c>
      <c r="E1434" s="48" t="s">
        <v>2254</v>
      </c>
      <c r="F1434" s="80" t="str">
        <f t="shared" si="319"/>
        <v xml:space="preserve"> </v>
      </c>
      <c r="G1434" s="82">
        <f t="shared" si="318"/>
        <v>0</v>
      </c>
      <c r="H1434" s="80" t="str">
        <f t="shared" si="320"/>
        <v>W</v>
      </c>
      <c r="I1434" s="80" t="str">
        <f t="shared" si="321"/>
        <v>N</v>
      </c>
      <c r="J1434" s="80" t="s">
        <v>1373</v>
      </c>
    </row>
    <row r="1435" spans="1:10" ht="12.75" hidden="1" thickBot="1" x14ac:dyDescent="0.25">
      <c r="A1435" s="49">
        <f t="shared" si="317"/>
        <v>1432</v>
      </c>
      <c r="B1435" s="48"/>
      <c r="C1435" s="64"/>
      <c r="D1435" s="51" t="s">
        <v>1374</v>
      </c>
      <c r="E1435" s="48" t="s">
        <v>2255</v>
      </c>
      <c r="F1435" s="80" t="str">
        <f t="shared" si="319"/>
        <v xml:space="preserve"> </v>
      </c>
      <c r="G1435" s="82">
        <f t="shared" si="318"/>
        <v>0</v>
      </c>
      <c r="H1435" s="80" t="str">
        <f t="shared" si="320"/>
        <v>W</v>
      </c>
      <c r="I1435" s="80" t="str">
        <f t="shared" si="321"/>
        <v>N</v>
      </c>
      <c r="J1435" s="80"/>
    </row>
    <row r="1436" spans="1:10" ht="12.75" hidden="1" thickBot="1" x14ac:dyDescent="0.25">
      <c r="A1436" s="49">
        <f t="shared" si="317"/>
        <v>1433</v>
      </c>
      <c r="B1436" s="48"/>
      <c r="C1436" s="64"/>
      <c r="D1436" s="51" t="s">
        <v>1374</v>
      </c>
      <c r="E1436" s="48" t="s">
        <v>2256</v>
      </c>
      <c r="F1436" s="80" t="str">
        <f t="shared" si="319"/>
        <v xml:space="preserve"> </v>
      </c>
      <c r="G1436" s="82">
        <f t="shared" si="318"/>
        <v>0</v>
      </c>
      <c r="H1436" s="80" t="str">
        <f t="shared" si="320"/>
        <v>W</v>
      </c>
      <c r="I1436" s="80" t="str">
        <f t="shared" si="321"/>
        <v>N</v>
      </c>
      <c r="J1436" s="80" t="s">
        <v>1373</v>
      </c>
    </row>
    <row r="1437" spans="1:10" ht="12.75" hidden="1" thickBot="1" x14ac:dyDescent="0.25">
      <c r="A1437" s="49">
        <f t="shared" si="317"/>
        <v>1434</v>
      </c>
      <c r="B1437" s="48"/>
      <c r="C1437" s="64"/>
      <c r="D1437" s="51" t="s">
        <v>1374</v>
      </c>
      <c r="E1437" s="48" t="s">
        <v>2257</v>
      </c>
      <c r="F1437" s="80" t="str">
        <f t="shared" si="319"/>
        <v xml:space="preserve"> </v>
      </c>
      <c r="G1437" s="82">
        <f t="shared" si="318"/>
        <v>0</v>
      </c>
      <c r="H1437" s="80" t="str">
        <f t="shared" si="320"/>
        <v>W</v>
      </c>
      <c r="I1437" s="80" t="str">
        <f t="shared" si="321"/>
        <v>N</v>
      </c>
      <c r="J1437" s="80"/>
    </row>
    <row r="1438" spans="1:10" ht="12.75" hidden="1" thickBot="1" x14ac:dyDescent="0.25">
      <c r="A1438" s="49">
        <f t="shared" si="317"/>
        <v>1435</v>
      </c>
      <c r="B1438" s="48"/>
      <c r="C1438" s="64"/>
      <c r="D1438" s="51" t="s">
        <v>1374</v>
      </c>
      <c r="E1438" s="48" t="s">
        <v>2258</v>
      </c>
      <c r="F1438" s="80" t="str">
        <f t="shared" si="319"/>
        <v xml:space="preserve"> </v>
      </c>
      <c r="G1438" s="82">
        <f t="shared" si="318"/>
        <v>0</v>
      </c>
      <c r="H1438" s="80" t="str">
        <f t="shared" si="320"/>
        <v>W</v>
      </c>
      <c r="I1438" s="80" t="str">
        <f t="shared" si="321"/>
        <v>N</v>
      </c>
      <c r="J1438" s="80" t="s">
        <v>1373</v>
      </c>
    </row>
    <row r="1439" spans="1:10" ht="12.75" hidden="1" thickBot="1" x14ac:dyDescent="0.25">
      <c r="A1439" s="49">
        <f t="shared" si="317"/>
        <v>1436</v>
      </c>
      <c r="B1439" s="48"/>
      <c r="C1439" s="64"/>
      <c r="D1439" s="51" t="s">
        <v>1374</v>
      </c>
      <c r="E1439" s="48" t="s">
        <v>2259</v>
      </c>
      <c r="F1439" s="80" t="str">
        <f t="shared" si="319"/>
        <v xml:space="preserve"> </v>
      </c>
      <c r="G1439" s="82">
        <f t="shared" si="318"/>
        <v>0</v>
      </c>
      <c r="H1439" s="80" t="str">
        <f t="shared" si="320"/>
        <v>W</v>
      </c>
      <c r="I1439" s="80" t="str">
        <f t="shared" si="321"/>
        <v>N</v>
      </c>
      <c r="J1439" s="80" t="s">
        <v>1373</v>
      </c>
    </row>
    <row r="1440" spans="1:10" ht="12.75" hidden="1" thickBot="1" x14ac:dyDescent="0.25">
      <c r="A1440" s="49">
        <f t="shared" si="317"/>
        <v>1437</v>
      </c>
      <c r="B1440" s="48"/>
      <c r="C1440" s="64"/>
      <c r="D1440" s="51" t="s">
        <v>1374</v>
      </c>
      <c r="E1440" s="48" t="s">
        <v>2260</v>
      </c>
      <c r="F1440" s="80" t="str">
        <f t="shared" si="319"/>
        <v xml:space="preserve"> </v>
      </c>
      <c r="G1440" s="82">
        <f t="shared" si="318"/>
        <v>0</v>
      </c>
      <c r="H1440" s="80" t="str">
        <f t="shared" si="320"/>
        <v>W</v>
      </c>
      <c r="I1440" s="80" t="str">
        <f t="shared" si="321"/>
        <v>N</v>
      </c>
      <c r="J1440" s="80" t="s">
        <v>1373</v>
      </c>
    </row>
    <row r="1441" spans="1:10" ht="12.75" hidden="1" thickBot="1" x14ac:dyDescent="0.25">
      <c r="A1441" s="49">
        <f t="shared" si="317"/>
        <v>1438</v>
      </c>
      <c r="B1441" s="48"/>
      <c r="C1441" s="64"/>
      <c r="D1441" s="51" t="s">
        <v>1374</v>
      </c>
      <c r="E1441" s="48" t="s">
        <v>2261</v>
      </c>
      <c r="F1441" s="80" t="str">
        <f t="shared" si="319"/>
        <v xml:space="preserve"> </v>
      </c>
      <c r="G1441" s="82">
        <f t="shared" si="318"/>
        <v>0</v>
      </c>
      <c r="H1441" s="80" t="str">
        <f t="shared" si="320"/>
        <v>W</v>
      </c>
      <c r="I1441" s="80" t="str">
        <f t="shared" si="321"/>
        <v>N</v>
      </c>
      <c r="J1441" s="80" t="s">
        <v>1373</v>
      </c>
    </row>
    <row r="1442" spans="1:10" ht="12.75" hidden="1" thickBot="1" x14ac:dyDescent="0.25">
      <c r="A1442" s="49">
        <f t="shared" si="317"/>
        <v>1439</v>
      </c>
      <c r="B1442" s="48"/>
      <c r="C1442" s="64"/>
      <c r="D1442" s="51" t="s">
        <v>1374</v>
      </c>
      <c r="E1442" s="48" t="s">
        <v>2262</v>
      </c>
      <c r="F1442" s="80" t="str">
        <f t="shared" si="319"/>
        <v xml:space="preserve"> </v>
      </c>
      <c r="G1442" s="82">
        <f t="shared" si="318"/>
        <v>0</v>
      </c>
      <c r="H1442" s="80" t="str">
        <f t="shared" si="320"/>
        <v>W</v>
      </c>
      <c r="I1442" s="80" t="str">
        <f t="shared" si="321"/>
        <v>N</v>
      </c>
      <c r="J1442" s="80" t="s">
        <v>1373</v>
      </c>
    </row>
    <row r="1443" spans="1:10" ht="12.75" hidden="1" thickBot="1" x14ac:dyDescent="0.25">
      <c r="A1443" s="49">
        <f t="shared" si="317"/>
        <v>1440</v>
      </c>
      <c r="B1443" s="48"/>
      <c r="C1443" s="65"/>
      <c r="D1443" s="51" t="s">
        <v>1374</v>
      </c>
      <c r="E1443" s="48" t="s">
        <v>2263</v>
      </c>
      <c r="F1443" s="80" t="str">
        <f t="shared" si="319"/>
        <v xml:space="preserve"> </v>
      </c>
      <c r="G1443" s="82">
        <f t="shared" si="318"/>
        <v>0</v>
      </c>
      <c r="H1443" s="80" t="str">
        <f t="shared" si="320"/>
        <v>W</v>
      </c>
      <c r="I1443" s="80" t="str">
        <f t="shared" si="321"/>
        <v>N</v>
      </c>
      <c r="J1443" s="80"/>
    </row>
    <row r="1444" spans="1:10" ht="12.75" hidden="1" thickBot="1" x14ac:dyDescent="0.25">
      <c r="A1444" s="49">
        <f t="shared" si="317"/>
        <v>1441</v>
      </c>
      <c r="B1444" s="48"/>
      <c r="C1444" s="51"/>
      <c r="D1444" s="51"/>
      <c r="E1444" s="48"/>
      <c r="F1444" s="80" t="str">
        <f t="shared" si="319"/>
        <v xml:space="preserve"> </v>
      </c>
      <c r="G1444" s="82">
        <f t="shared" si="318"/>
        <v>0</v>
      </c>
      <c r="H1444" s="80" t="str">
        <f t="shared" si="320"/>
        <v>W</v>
      </c>
      <c r="I1444" s="80" t="str">
        <f t="shared" si="321"/>
        <v>N</v>
      </c>
      <c r="J1444" s="80"/>
    </row>
    <row r="1445" spans="1:10" ht="13.5" hidden="1" thickTop="1" thickBot="1" x14ac:dyDescent="0.25">
      <c r="A1445" s="49">
        <f t="shared" si="317"/>
        <v>1442</v>
      </c>
      <c r="B1445" s="48" t="s">
        <v>1277</v>
      </c>
      <c r="C1445" s="63">
        <v>1</v>
      </c>
      <c r="D1445" s="52"/>
      <c r="E1445" s="53" t="s">
        <v>2264</v>
      </c>
      <c r="F1445" s="80">
        <f>SUMIF(OpnameTabel[PPO1], B1445,OpnameTabel[OpInventarislijst])+SUMIF(OpnameTabel[PPO2], B1445,OpnameTabel[OpInventarislijst])+SUMIF(OpnameTabel[PPO3], B1445,OpnameTabel[OpInventarislijst])+SUMIF(OpnameTabel[PPO4], B1445,OpnameTabel[OpInventarislijst])</f>
        <v>0</v>
      </c>
      <c r="G1445" s="81">
        <f>$F$1445</f>
        <v>0</v>
      </c>
      <c r="H1445" s="80" t="s">
        <v>1409</v>
      </c>
      <c r="I1445" s="80" t="s">
        <v>1372</v>
      </c>
      <c r="J1445" s="80" t="s">
        <v>1373</v>
      </c>
    </row>
    <row r="1446" spans="1:10" ht="12.75" hidden="1" thickBot="1" x14ac:dyDescent="0.25">
      <c r="A1446" s="49">
        <f t="shared" si="317"/>
        <v>1443</v>
      </c>
      <c r="B1446" s="48"/>
      <c r="C1446" s="64"/>
      <c r="D1446" s="51" t="s">
        <v>1374</v>
      </c>
      <c r="E1446" s="48" t="s">
        <v>2265</v>
      </c>
      <c r="F1446" s="80" t="str">
        <f>IF($B1446=""," ",$H$1445)</f>
        <v xml:space="preserve"> </v>
      </c>
      <c r="G1446" s="82">
        <f>$F$1445</f>
        <v>0</v>
      </c>
      <c r="H1446" s="80" t="str">
        <f>$H$1445</f>
        <v>W</v>
      </c>
      <c r="I1446" s="80" t="str">
        <f>$I$1445</f>
        <v>N</v>
      </c>
      <c r="J1446" s="80"/>
    </row>
    <row r="1447" spans="1:10" ht="12.75" hidden="1" thickBot="1" x14ac:dyDescent="0.25">
      <c r="A1447" s="49">
        <f t="shared" si="317"/>
        <v>1444</v>
      </c>
      <c r="B1447" s="48"/>
      <c r="C1447" s="64"/>
      <c r="D1447" s="51" t="s">
        <v>1374</v>
      </c>
      <c r="E1447" s="48" t="s">
        <v>2266</v>
      </c>
      <c r="F1447" s="80" t="str">
        <f>IF($B1447=""," ",$H$1445)</f>
        <v xml:space="preserve"> </v>
      </c>
      <c r="G1447" s="82">
        <f>$F$1445</f>
        <v>0</v>
      </c>
      <c r="H1447" s="80" t="str">
        <f>$H$1445</f>
        <v>W</v>
      </c>
      <c r="I1447" s="80" t="str">
        <f>$I$1445</f>
        <v>N</v>
      </c>
      <c r="J1447" s="80" t="s">
        <v>1373</v>
      </c>
    </row>
    <row r="1448" spans="1:10" ht="12.75" hidden="1" thickBot="1" x14ac:dyDescent="0.25">
      <c r="A1448" s="49">
        <f t="shared" si="317"/>
        <v>1445</v>
      </c>
      <c r="B1448" s="48"/>
      <c r="C1448" s="65"/>
      <c r="D1448" s="51" t="s">
        <v>1374</v>
      </c>
      <c r="E1448" s="48" t="s">
        <v>2267</v>
      </c>
      <c r="F1448" s="80" t="str">
        <f>IF($B1448=""," ",$H$1445)</f>
        <v xml:space="preserve"> </v>
      </c>
      <c r="G1448" s="82">
        <f>$F$1445</f>
        <v>0</v>
      </c>
      <c r="H1448" s="80" t="str">
        <f>$H$1445</f>
        <v>W</v>
      </c>
      <c r="I1448" s="80" t="str">
        <f>$I$1445</f>
        <v>N</v>
      </c>
      <c r="J1448" s="80"/>
    </row>
    <row r="1449" spans="1:10" ht="12.75" hidden="1" thickBot="1" x14ac:dyDescent="0.25">
      <c r="A1449" s="49">
        <f t="shared" si="317"/>
        <v>1446</v>
      </c>
      <c r="B1449" s="48"/>
      <c r="C1449" s="51"/>
      <c r="D1449" s="51"/>
      <c r="E1449" s="48"/>
      <c r="F1449" s="80" t="str">
        <f>IF($B1449=""," ",$H$1445)</f>
        <v xml:space="preserve"> </v>
      </c>
      <c r="G1449" s="82">
        <f>$F$1445</f>
        <v>0</v>
      </c>
      <c r="H1449" s="80" t="str">
        <f>$H$1445</f>
        <v>W</v>
      </c>
      <c r="I1449" s="80" t="str">
        <f>$I$1445</f>
        <v>N</v>
      </c>
      <c r="J1449" s="80"/>
    </row>
    <row r="1450" spans="1:10" ht="12.75" thickTop="1" x14ac:dyDescent="0.2">
      <c r="A1450" s="49">
        <f t="shared" si="317"/>
        <v>1447</v>
      </c>
      <c r="B1450" s="48" t="s">
        <v>1278</v>
      </c>
      <c r="C1450" s="63">
        <v>1</v>
      </c>
      <c r="D1450" s="52"/>
      <c r="E1450" s="53" t="s">
        <v>2268</v>
      </c>
      <c r="F1450" s="80">
        <f>SUMIF(OpnameTabel[PPO1], B1450,OpnameTabel[OpInventarislijst])+SUMIF(OpnameTabel[PPO2], B1450,OpnameTabel[OpInventarislijst])+SUMIF(OpnameTabel[PPO3], B1450,OpnameTabel[OpInventarislijst])+SUMIF(OpnameTabel[PPO4], B1450,OpnameTabel[OpInventarislijst])</f>
        <v>22</v>
      </c>
      <c r="G1450" s="81">
        <f t="shared" ref="G1450:G1470" si="322">$F$1450</f>
        <v>22</v>
      </c>
      <c r="H1450" s="80" t="s">
        <v>1409</v>
      </c>
      <c r="I1450" s="80" t="s">
        <v>1373</v>
      </c>
      <c r="J1450" s="80" t="s">
        <v>1373</v>
      </c>
    </row>
    <row r="1451" spans="1:10" ht="45" x14ac:dyDescent="0.2">
      <c r="A1451" s="49">
        <f t="shared" si="317"/>
        <v>1448</v>
      </c>
      <c r="B1451" s="48"/>
      <c r="C1451" s="64"/>
      <c r="D1451" s="51" t="s">
        <v>1374</v>
      </c>
      <c r="E1451" s="48" t="s">
        <v>2269</v>
      </c>
      <c r="F1451" s="80" t="str">
        <f t="shared" ref="F1451:F1469" si="323">IF($B1451=""," ",$H$1450)</f>
        <v xml:space="preserve"> </v>
      </c>
      <c r="G1451" s="82">
        <f t="shared" si="322"/>
        <v>22</v>
      </c>
      <c r="H1451" s="80" t="str">
        <f t="shared" ref="H1451:H1470" si="324">$H$1450</f>
        <v>W</v>
      </c>
      <c r="I1451" s="80" t="str">
        <f t="shared" ref="I1451:I1470" si="325">$I$1450</f>
        <v>J</v>
      </c>
      <c r="J1451" s="80" t="s">
        <v>1373</v>
      </c>
    </row>
    <row r="1452" spans="1:10" ht="12" x14ac:dyDescent="0.2">
      <c r="A1452" s="49">
        <f t="shared" si="317"/>
        <v>1449</v>
      </c>
      <c r="B1452" s="48"/>
      <c r="C1452" s="64"/>
      <c r="D1452" s="51" t="s">
        <v>1374</v>
      </c>
      <c r="E1452" s="48" t="s">
        <v>2270</v>
      </c>
      <c r="F1452" s="80" t="str">
        <f t="shared" si="323"/>
        <v xml:space="preserve"> </v>
      </c>
      <c r="G1452" s="82">
        <f t="shared" si="322"/>
        <v>22</v>
      </c>
      <c r="H1452" s="80" t="str">
        <f t="shared" si="324"/>
        <v>W</v>
      </c>
      <c r="I1452" s="80" t="str">
        <f t="shared" si="325"/>
        <v>J</v>
      </c>
      <c r="J1452" s="80" t="s">
        <v>1373</v>
      </c>
    </row>
    <row r="1453" spans="1:10" ht="12" x14ac:dyDescent="0.2">
      <c r="A1453" s="49">
        <f t="shared" si="317"/>
        <v>1450</v>
      </c>
      <c r="B1453" s="48"/>
      <c r="C1453" s="64"/>
      <c r="D1453" s="51" t="s">
        <v>1374</v>
      </c>
      <c r="E1453" s="48" t="s">
        <v>2271</v>
      </c>
      <c r="F1453" s="80" t="str">
        <f t="shared" si="323"/>
        <v xml:space="preserve"> </v>
      </c>
      <c r="G1453" s="82">
        <f t="shared" si="322"/>
        <v>22</v>
      </c>
      <c r="H1453" s="80" t="str">
        <f t="shared" si="324"/>
        <v>W</v>
      </c>
      <c r="I1453" s="80" t="str">
        <f t="shared" si="325"/>
        <v>J</v>
      </c>
      <c r="J1453" s="80" t="s">
        <v>1373</v>
      </c>
    </row>
    <row r="1454" spans="1:10" ht="12" x14ac:dyDescent="0.2">
      <c r="A1454" s="49">
        <f t="shared" si="317"/>
        <v>1451</v>
      </c>
      <c r="B1454" s="48"/>
      <c r="C1454" s="64"/>
      <c r="D1454" s="51" t="s">
        <v>1374</v>
      </c>
      <c r="E1454" s="48" t="s">
        <v>2272</v>
      </c>
      <c r="F1454" s="80" t="str">
        <f t="shared" si="323"/>
        <v xml:space="preserve"> </v>
      </c>
      <c r="G1454" s="82">
        <f t="shared" si="322"/>
        <v>22</v>
      </c>
      <c r="H1454" s="80" t="str">
        <f t="shared" si="324"/>
        <v>W</v>
      </c>
      <c r="I1454" s="80" t="str">
        <f t="shared" si="325"/>
        <v>J</v>
      </c>
      <c r="J1454" s="80" t="s">
        <v>1373</v>
      </c>
    </row>
    <row r="1455" spans="1:10" ht="12" x14ac:dyDescent="0.2">
      <c r="A1455" s="49">
        <f t="shared" si="317"/>
        <v>1452</v>
      </c>
      <c r="B1455" s="48"/>
      <c r="C1455" s="64"/>
      <c r="D1455" s="51" t="s">
        <v>1374</v>
      </c>
      <c r="E1455" s="48" t="s">
        <v>2273</v>
      </c>
      <c r="F1455" s="80" t="str">
        <f t="shared" si="323"/>
        <v xml:space="preserve"> </v>
      </c>
      <c r="G1455" s="82">
        <f t="shared" si="322"/>
        <v>22</v>
      </c>
      <c r="H1455" s="80" t="str">
        <f t="shared" si="324"/>
        <v>W</v>
      </c>
      <c r="I1455" s="80" t="str">
        <f t="shared" si="325"/>
        <v>J</v>
      </c>
      <c r="J1455" s="80" t="s">
        <v>1373</v>
      </c>
    </row>
    <row r="1456" spans="1:10" ht="12" x14ac:dyDescent="0.2">
      <c r="A1456" s="49">
        <f t="shared" si="317"/>
        <v>1453</v>
      </c>
      <c r="B1456" s="48"/>
      <c r="C1456" s="64"/>
      <c r="D1456" s="51" t="s">
        <v>1374</v>
      </c>
      <c r="E1456" s="48" t="s">
        <v>2274</v>
      </c>
      <c r="F1456" s="80" t="str">
        <f t="shared" si="323"/>
        <v xml:space="preserve"> </v>
      </c>
      <c r="G1456" s="82">
        <f t="shared" si="322"/>
        <v>22</v>
      </c>
      <c r="H1456" s="80" t="str">
        <f t="shared" si="324"/>
        <v>W</v>
      </c>
      <c r="I1456" s="80" t="str">
        <f t="shared" si="325"/>
        <v>J</v>
      </c>
      <c r="J1456" s="80" t="s">
        <v>1373</v>
      </c>
    </row>
    <row r="1457" spans="1:10" ht="12" x14ac:dyDescent="0.2">
      <c r="A1457" s="49">
        <f t="shared" si="317"/>
        <v>1454</v>
      </c>
      <c r="B1457" s="48"/>
      <c r="C1457" s="64"/>
      <c r="D1457" s="51" t="s">
        <v>1374</v>
      </c>
      <c r="E1457" s="48" t="s">
        <v>2275</v>
      </c>
      <c r="F1457" s="80" t="str">
        <f t="shared" si="323"/>
        <v xml:space="preserve"> </v>
      </c>
      <c r="G1457" s="82">
        <f t="shared" si="322"/>
        <v>22</v>
      </c>
      <c r="H1457" s="80" t="str">
        <f t="shared" si="324"/>
        <v>W</v>
      </c>
      <c r="I1457" s="80" t="str">
        <f t="shared" si="325"/>
        <v>J</v>
      </c>
      <c r="J1457" s="80" t="s">
        <v>1373</v>
      </c>
    </row>
    <row r="1458" spans="1:10" ht="12" x14ac:dyDescent="0.2">
      <c r="A1458" s="49">
        <f t="shared" si="317"/>
        <v>1455</v>
      </c>
      <c r="B1458" s="48"/>
      <c r="C1458" s="64"/>
      <c r="D1458" s="51" t="s">
        <v>1374</v>
      </c>
      <c r="E1458" s="48" t="s">
        <v>2276</v>
      </c>
      <c r="F1458" s="80" t="str">
        <f t="shared" si="323"/>
        <v xml:space="preserve"> </v>
      </c>
      <c r="G1458" s="82">
        <f t="shared" si="322"/>
        <v>22</v>
      </c>
      <c r="H1458" s="80" t="str">
        <f t="shared" si="324"/>
        <v>W</v>
      </c>
      <c r="I1458" s="80" t="str">
        <f t="shared" si="325"/>
        <v>J</v>
      </c>
      <c r="J1458" s="80" t="s">
        <v>1373</v>
      </c>
    </row>
    <row r="1459" spans="1:10" ht="12" x14ac:dyDescent="0.2">
      <c r="A1459" s="49">
        <f t="shared" si="317"/>
        <v>1456</v>
      </c>
      <c r="B1459" s="48"/>
      <c r="C1459" s="64"/>
      <c r="D1459" s="51" t="s">
        <v>1374</v>
      </c>
      <c r="E1459" s="48" t="s">
        <v>2277</v>
      </c>
      <c r="F1459" s="80" t="str">
        <f t="shared" si="323"/>
        <v xml:space="preserve"> </v>
      </c>
      <c r="G1459" s="82">
        <f t="shared" si="322"/>
        <v>22</v>
      </c>
      <c r="H1459" s="80" t="str">
        <f t="shared" si="324"/>
        <v>W</v>
      </c>
      <c r="I1459" s="80" t="str">
        <f t="shared" si="325"/>
        <v>J</v>
      </c>
      <c r="J1459" s="80" t="s">
        <v>1373</v>
      </c>
    </row>
    <row r="1460" spans="1:10" ht="12" x14ac:dyDescent="0.2">
      <c r="A1460" s="49">
        <f t="shared" si="317"/>
        <v>1457</v>
      </c>
      <c r="B1460" s="48"/>
      <c r="C1460" s="64"/>
      <c r="D1460" s="51" t="s">
        <v>1374</v>
      </c>
      <c r="E1460" s="48" t="s">
        <v>2278</v>
      </c>
      <c r="F1460" s="80" t="str">
        <f t="shared" si="323"/>
        <v xml:space="preserve"> </v>
      </c>
      <c r="G1460" s="82">
        <f t="shared" si="322"/>
        <v>22</v>
      </c>
      <c r="H1460" s="80" t="str">
        <f t="shared" si="324"/>
        <v>W</v>
      </c>
      <c r="I1460" s="80" t="str">
        <f t="shared" si="325"/>
        <v>J</v>
      </c>
      <c r="J1460" s="80"/>
    </row>
    <row r="1461" spans="1:10" ht="12" x14ac:dyDescent="0.2">
      <c r="A1461" s="49">
        <f t="shared" si="317"/>
        <v>1458</v>
      </c>
      <c r="B1461" s="48"/>
      <c r="C1461" s="64"/>
      <c r="D1461" s="51" t="s">
        <v>1374</v>
      </c>
      <c r="E1461" s="48" t="s">
        <v>2279</v>
      </c>
      <c r="F1461" s="80" t="str">
        <f t="shared" si="323"/>
        <v xml:space="preserve"> </v>
      </c>
      <c r="G1461" s="82">
        <f t="shared" si="322"/>
        <v>22</v>
      </c>
      <c r="H1461" s="80" t="str">
        <f t="shared" si="324"/>
        <v>W</v>
      </c>
      <c r="I1461" s="80" t="str">
        <f t="shared" si="325"/>
        <v>J</v>
      </c>
      <c r="J1461" s="80" t="s">
        <v>1373</v>
      </c>
    </row>
    <row r="1462" spans="1:10" ht="12" x14ac:dyDescent="0.2">
      <c r="A1462" s="49">
        <f t="shared" si="317"/>
        <v>1459</v>
      </c>
      <c r="B1462" s="48"/>
      <c r="C1462" s="64"/>
      <c r="D1462" s="51" t="s">
        <v>1374</v>
      </c>
      <c r="E1462" s="48" t="s">
        <v>2280</v>
      </c>
      <c r="F1462" s="80" t="str">
        <f t="shared" si="323"/>
        <v xml:space="preserve"> </v>
      </c>
      <c r="G1462" s="82">
        <f t="shared" si="322"/>
        <v>22</v>
      </c>
      <c r="H1462" s="80" t="str">
        <f t="shared" si="324"/>
        <v>W</v>
      </c>
      <c r="I1462" s="80" t="str">
        <f t="shared" si="325"/>
        <v>J</v>
      </c>
      <c r="J1462" s="80"/>
    </row>
    <row r="1463" spans="1:10" ht="12" x14ac:dyDescent="0.2">
      <c r="A1463" s="49">
        <f t="shared" si="317"/>
        <v>1460</v>
      </c>
      <c r="B1463" s="48"/>
      <c r="C1463" s="64"/>
      <c r="D1463" s="51" t="s">
        <v>1374</v>
      </c>
      <c r="E1463" s="48" t="s">
        <v>2281</v>
      </c>
      <c r="F1463" s="80" t="str">
        <f t="shared" si="323"/>
        <v xml:space="preserve"> </v>
      </c>
      <c r="G1463" s="82">
        <f t="shared" si="322"/>
        <v>22</v>
      </c>
      <c r="H1463" s="80" t="str">
        <f t="shared" si="324"/>
        <v>W</v>
      </c>
      <c r="I1463" s="80" t="str">
        <f t="shared" si="325"/>
        <v>J</v>
      </c>
      <c r="J1463" s="80"/>
    </row>
    <row r="1464" spans="1:10" ht="12" x14ac:dyDescent="0.2">
      <c r="A1464" s="49">
        <f t="shared" si="317"/>
        <v>1461</v>
      </c>
      <c r="B1464" s="48"/>
      <c r="C1464" s="64"/>
      <c r="D1464" s="51" t="s">
        <v>1374</v>
      </c>
      <c r="E1464" s="48" t="s">
        <v>2282</v>
      </c>
      <c r="F1464" s="80" t="str">
        <f t="shared" si="323"/>
        <v xml:space="preserve"> </v>
      </c>
      <c r="G1464" s="82">
        <f t="shared" si="322"/>
        <v>22</v>
      </c>
      <c r="H1464" s="80" t="str">
        <f t="shared" si="324"/>
        <v>W</v>
      </c>
      <c r="I1464" s="80" t="str">
        <f t="shared" si="325"/>
        <v>J</v>
      </c>
      <c r="J1464" s="80" t="s">
        <v>1373</v>
      </c>
    </row>
    <row r="1465" spans="1:10" ht="12" x14ac:dyDescent="0.2">
      <c r="A1465" s="49">
        <f t="shared" si="317"/>
        <v>1462</v>
      </c>
      <c r="B1465" s="48"/>
      <c r="C1465" s="64"/>
      <c r="D1465" s="51" t="s">
        <v>1374</v>
      </c>
      <c r="E1465" s="48" t="s">
        <v>2283</v>
      </c>
      <c r="F1465" s="80" t="str">
        <f t="shared" si="323"/>
        <v xml:space="preserve"> </v>
      </c>
      <c r="G1465" s="82">
        <f t="shared" si="322"/>
        <v>22</v>
      </c>
      <c r="H1465" s="80" t="str">
        <f t="shared" si="324"/>
        <v>W</v>
      </c>
      <c r="I1465" s="80" t="str">
        <f t="shared" si="325"/>
        <v>J</v>
      </c>
      <c r="J1465" s="80" t="s">
        <v>1373</v>
      </c>
    </row>
    <row r="1466" spans="1:10" ht="12" x14ac:dyDescent="0.2">
      <c r="A1466" s="49">
        <f t="shared" si="317"/>
        <v>1463</v>
      </c>
      <c r="B1466" s="48"/>
      <c r="C1466" s="64"/>
      <c r="D1466" s="51" t="s">
        <v>1374</v>
      </c>
      <c r="E1466" s="48" t="s">
        <v>2284</v>
      </c>
      <c r="F1466" s="80" t="str">
        <f t="shared" si="323"/>
        <v xml:space="preserve"> </v>
      </c>
      <c r="G1466" s="82">
        <f t="shared" si="322"/>
        <v>22</v>
      </c>
      <c r="H1466" s="80" t="str">
        <f t="shared" si="324"/>
        <v>W</v>
      </c>
      <c r="I1466" s="80" t="str">
        <f t="shared" si="325"/>
        <v>J</v>
      </c>
      <c r="J1466" s="80" t="s">
        <v>1373</v>
      </c>
    </row>
    <row r="1467" spans="1:10" ht="12" x14ac:dyDescent="0.2">
      <c r="A1467" s="49">
        <f t="shared" si="317"/>
        <v>1464</v>
      </c>
      <c r="B1467" s="48"/>
      <c r="C1467" s="64"/>
      <c r="D1467" s="51" t="s">
        <v>1374</v>
      </c>
      <c r="E1467" s="48" t="s">
        <v>2285</v>
      </c>
      <c r="F1467" s="80" t="str">
        <f t="shared" si="323"/>
        <v xml:space="preserve"> </v>
      </c>
      <c r="G1467" s="82">
        <f t="shared" si="322"/>
        <v>22</v>
      </c>
      <c r="H1467" s="80" t="str">
        <f t="shared" si="324"/>
        <v>W</v>
      </c>
      <c r="I1467" s="80" t="str">
        <f t="shared" si="325"/>
        <v>J</v>
      </c>
      <c r="J1467" s="80"/>
    </row>
    <row r="1468" spans="1:10" ht="12" x14ac:dyDescent="0.2">
      <c r="A1468" s="49">
        <f t="shared" si="317"/>
        <v>1465</v>
      </c>
      <c r="B1468" s="48"/>
      <c r="C1468" s="64"/>
      <c r="D1468" s="51" t="s">
        <v>1374</v>
      </c>
      <c r="E1468" s="48" t="s">
        <v>2286</v>
      </c>
      <c r="F1468" s="80" t="str">
        <f t="shared" si="323"/>
        <v xml:space="preserve"> </v>
      </c>
      <c r="G1468" s="82">
        <f t="shared" si="322"/>
        <v>22</v>
      </c>
      <c r="H1468" s="80" t="str">
        <f t="shared" si="324"/>
        <v>W</v>
      </c>
      <c r="I1468" s="80" t="str">
        <f t="shared" si="325"/>
        <v>J</v>
      </c>
      <c r="J1468" s="80"/>
    </row>
    <row r="1469" spans="1:10" ht="12" x14ac:dyDescent="0.2">
      <c r="A1469" s="49">
        <f t="shared" si="317"/>
        <v>1466</v>
      </c>
      <c r="B1469" s="48"/>
      <c r="C1469" s="65"/>
      <c r="D1469" s="51" t="s">
        <v>1374</v>
      </c>
      <c r="E1469" s="48" t="s">
        <v>2287</v>
      </c>
      <c r="F1469" s="80" t="str">
        <f t="shared" si="323"/>
        <v xml:space="preserve"> </v>
      </c>
      <c r="G1469" s="82">
        <f t="shared" si="322"/>
        <v>22</v>
      </c>
      <c r="H1469" s="80" t="str">
        <f t="shared" si="324"/>
        <v>W</v>
      </c>
      <c r="I1469" s="80" t="str">
        <f t="shared" si="325"/>
        <v>J</v>
      </c>
      <c r="J1469" s="80"/>
    </row>
    <row r="1470" spans="1:10" ht="12.75" thickBot="1" x14ac:dyDescent="0.25">
      <c r="A1470" s="49">
        <f t="shared" si="317"/>
        <v>1467</v>
      </c>
      <c r="B1470" s="48"/>
      <c r="C1470" s="51"/>
      <c r="D1470" s="51"/>
      <c r="E1470" s="48"/>
      <c r="F1470" s="80"/>
      <c r="G1470" s="82">
        <f t="shared" si="322"/>
        <v>22</v>
      </c>
      <c r="H1470" s="80" t="str">
        <f t="shared" si="324"/>
        <v>W</v>
      </c>
      <c r="I1470" s="80" t="str">
        <f t="shared" si="325"/>
        <v>J</v>
      </c>
      <c r="J1470" s="80"/>
    </row>
    <row r="1471" spans="1:10" ht="13.5" hidden="1" thickTop="1" thickBot="1" x14ac:dyDescent="0.25">
      <c r="A1471" s="49">
        <f t="shared" si="317"/>
        <v>1468</v>
      </c>
      <c r="B1471" s="48" t="s">
        <v>1279</v>
      </c>
      <c r="C1471" s="63">
        <v>1</v>
      </c>
      <c r="D1471" s="52"/>
      <c r="E1471" s="53" t="s">
        <v>2288</v>
      </c>
      <c r="F1471" s="80">
        <f>SUMIF(OpnameTabel[PPO1], B1471,OpnameTabel[OpInventarislijst])+SUMIF(OpnameTabel[PPO2], B1471,OpnameTabel[OpInventarislijst])+SUMIF(OpnameTabel[PPO3], B1471,OpnameTabel[OpInventarislijst])+SUMIF(OpnameTabel[PPO4], B1471,OpnameTabel[OpInventarislijst])</f>
        <v>0</v>
      </c>
      <c r="G1471" s="81">
        <f t="shared" ref="G1471:G1479" si="326">$F$1471</f>
        <v>0</v>
      </c>
      <c r="H1471" s="80" t="s">
        <v>1371</v>
      </c>
      <c r="I1471" s="80" t="s">
        <v>1372</v>
      </c>
      <c r="J1471" s="80" t="s">
        <v>1373</v>
      </c>
    </row>
    <row r="1472" spans="1:10" ht="12.75" hidden="1" thickBot="1" x14ac:dyDescent="0.25">
      <c r="A1472" s="49">
        <f t="shared" si="317"/>
        <v>1469</v>
      </c>
      <c r="B1472" s="48"/>
      <c r="C1472" s="64"/>
      <c r="D1472" s="51" t="s">
        <v>1374</v>
      </c>
      <c r="E1472" s="48" t="s">
        <v>1396</v>
      </c>
      <c r="F1472" s="80" t="str">
        <f t="shared" ref="F1472:F1479" si="327">IF($B1472=""," ",$H$1471)</f>
        <v xml:space="preserve"> </v>
      </c>
      <c r="G1472" s="82">
        <f t="shared" si="326"/>
        <v>0</v>
      </c>
      <c r="H1472" s="80" t="str">
        <f t="shared" ref="H1472:H1479" si="328">$H$1471</f>
        <v>E</v>
      </c>
      <c r="I1472" s="80" t="str">
        <f t="shared" ref="I1472:I1479" si="329">$I$1471</f>
        <v>N</v>
      </c>
      <c r="J1472" s="80" t="s">
        <v>1373</v>
      </c>
    </row>
    <row r="1473" spans="1:10" ht="12.75" hidden="1" thickBot="1" x14ac:dyDescent="0.25">
      <c r="A1473" s="49">
        <f t="shared" si="317"/>
        <v>1470</v>
      </c>
      <c r="B1473" s="48"/>
      <c r="C1473" s="64"/>
      <c r="D1473" s="51" t="s">
        <v>1374</v>
      </c>
      <c r="E1473" s="48" t="s">
        <v>1401</v>
      </c>
      <c r="F1473" s="80" t="str">
        <f t="shared" si="327"/>
        <v xml:space="preserve"> </v>
      </c>
      <c r="G1473" s="82">
        <f t="shared" si="326"/>
        <v>0</v>
      </c>
      <c r="H1473" s="80" t="str">
        <f t="shared" si="328"/>
        <v>E</v>
      </c>
      <c r="I1473" s="80" t="str">
        <f t="shared" si="329"/>
        <v>N</v>
      </c>
      <c r="J1473" s="80" t="s">
        <v>1373</v>
      </c>
    </row>
    <row r="1474" spans="1:10" ht="23.25" hidden="1" thickBot="1" x14ac:dyDescent="0.25">
      <c r="A1474" s="49">
        <f t="shared" si="317"/>
        <v>1471</v>
      </c>
      <c r="B1474" s="48"/>
      <c r="C1474" s="64"/>
      <c r="D1474" s="51" t="s">
        <v>1374</v>
      </c>
      <c r="E1474" s="48" t="s">
        <v>1402</v>
      </c>
      <c r="F1474" s="80" t="str">
        <f t="shared" si="327"/>
        <v xml:space="preserve"> </v>
      </c>
      <c r="G1474" s="82">
        <f t="shared" si="326"/>
        <v>0</v>
      </c>
      <c r="H1474" s="80" t="str">
        <f t="shared" si="328"/>
        <v>E</v>
      </c>
      <c r="I1474" s="80" t="str">
        <f t="shared" si="329"/>
        <v>N</v>
      </c>
      <c r="J1474" s="80" t="s">
        <v>1373</v>
      </c>
    </row>
    <row r="1475" spans="1:10" ht="12.75" hidden="1" thickBot="1" x14ac:dyDescent="0.25">
      <c r="A1475" s="49">
        <f t="shared" si="317"/>
        <v>1472</v>
      </c>
      <c r="B1475" s="48"/>
      <c r="C1475" s="64"/>
      <c r="D1475" s="51" t="s">
        <v>1374</v>
      </c>
      <c r="E1475" s="48" t="s">
        <v>2289</v>
      </c>
      <c r="F1475" s="80" t="str">
        <f t="shared" si="327"/>
        <v xml:space="preserve"> </v>
      </c>
      <c r="G1475" s="82">
        <f t="shared" si="326"/>
        <v>0</v>
      </c>
      <c r="H1475" s="80" t="str">
        <f t="shared" si="328"/>
        <v>E</v>
      </c>
      <c r="I1475" s="80" t="str">
        <f t="shared" si="329"/>
        <v>N</v>
      </c>
      <c r="J1475" s="80" t="s">
        <v>1373</v>
      </c>
    </row>
    <row r="1476" spans="1:10" ht="12.75" hidden="1" thickBot="1" x14ac:dyDescent="0.25">
      <c r="A1476" s="49">
        <f t="shared" si="317"/>
        <v>1473</v>
      </c>
      <c r="B1476" s="48"/>
      <c r="C1476" s="64"/>
      <c r="D1476" s="51" t="s">
        <v>1374</v>
      </c>
      <c r="E1476" s="48" t="s">
        <v>1404</v>
      </c>
      <c r="F1476" s="80" t="str">
        <f t="shared" si="327"/>
        <v xml:space="preserve"> </v>
      </c>
      <c r="G1476" s="82">
        <f t="shared" si="326"/>
        <v>0</v>
      </c>
      <c r="H1476" s="80" t="str">
        <f t="shared" si="328"/>
        <v>E</v>
      </c>
      <c r="I1476" s="80" t="str">
        <f t="shared" si="329"/>
        <v>N</v>
      </c>
      <c r="J1476" s="80" t="s">
        <v>1373</v>
      </c>
    </row>
    <row r="1477" spans="1:10" ht="12.75" hidden="1" thickBot="1" x14ac:dyDescent="0.25">
      <c r="A1477" s="49">
        <f t="shared" si="317"/>
        <v>1474</v>
      </c>
      <c r="B1477" s="48"/>
      <c r="C1477" s="64"/>
      <c r="D1477" s="51" t="s">
        <v>1374</v>
      </c>
      <c r="E1477" s="48" t="s">
        <v>2290</v>
      </c>
      <c r="F1477" s="80" t="str">
        <f t="shared" si="327"/>
        <v xml:space="preserve"> </v>
      </c>
      <c r="G1477" s="82">
        <f t="shared" si="326"/>
        <v>0</v>
      </c>
      <c r="H1477" s="80" t="str">
        <f t="shared" si="328"/>
        <v>E</v>
      </c>
      <c r="I1477" s="80" t="str">
        <f t="shared" si="329"/>
        <v>N</v>
      </c>
      <c r="J1477" s="80" t="s">
        <v>1373</v>
      </c>
    </row>
    <row r="1478" spans="1:10" ht="12.75" hidden="1" thickBot="1" x14ac:dyDescent="0.25">
      <c r="A1478" s="49">
        <f t="shared" si="317"/>
        <v>1475</v>
      </c>
      <c r="B1478" s="48"/>
      <c r="C1478" s="65"/>
      <c r="D1478" s="51" t="s">
        <v>1374</v>
      </c>
      <c r="E1478" s="48" t="s">
        <v>1406</v>
      </c>
      <c r="F1478" s="80" t="str">
        <f t="shared" si="327"/>
        <v xml:space="preserve"> </v>
      </c>
      <c r="G1478" s="82">
        <f t="shared" si="326"/>
        <v>0</v>
      </c>
      <c r="H1478" s="80" t="str">
        <f t="shared" si="328"/>
        <v>E</v>
      </c>
      <c r="I1478" s="80" t="str">
        <f t="shared" si="329"/>
        <v>N</v>
      </c>
      <c r="J1478" s="80"/>
    </row>
    <row r="1479" spans="1:10" ht="12.75" hidden="1" thickBot="1" x14ac:dyDescent="0.25">
      <c r="A1479" s="49">
        <f t="shared" si="317"/>
        <v>1476</v>
      </c>
      <c r="B1479" s="48"/>
      <c r="C1479" s="51"/>
      <c r="D1479" s="51"/>
      <c r="E1479" s="48"/>
      <c r="F1479" s="80" t="str">
        <f t="shared" si="327"/>
        <v xml:space="preserve"> </v>
      </c>
      <c r="G1479" s="82">
        <f t="shared" si="326"/>
        <v>0</v>
      </c>
      <c r="H1479" s="80" t="str">
        <f t="shared" si="328"/>
        <v>E</v>
      </c>
      <c r="I1479" s="80" t="str">
        <f t="shared" si="329"/>
        <v>N</v>
      </c>
      <c r="J1479" s="80"/>
    </row>
    <row r="1480" spans="1:10" ht="13.5" hidden="1" thickTop="1" thickBot="1" x14ac:dyDescent="0.25">
      <c r="A1480" s="49">
        <f t="shared" si="317"/>
        <v>1477</v>
      </c>
      <c r="B1480" s="54" t="s">
        <v>1280</v>
      </c>
      <c r="C1480" s="59">
        <v>1</v>
      </c>
      <c r="E1480" s="44" t="s">
        <v>2291</v>
      </c>
      <c r="F1480" s="80">
        <f>SUMIF(OpnameTabel[PPO1], B1480,OpnameTabel[OpInventarislijst])+SUMIF(OpnameTabel[PPO2], B1480,OpnameTabel[OpInventarislijst])+SUMIF(OpnameTabel[PPO3], B1480,OpnameTabel[OpInventarislijst])+SUMIF(OpnameTabel[PPO4], B1480,OpnameTabel[OpInventarislijst])</f>
        <v>0</v>
      </c>
      <c r="G1480" s="81">
        <f t="shared" ref="G1480:G1496" si="330">$F$1480</f>
        <v>0</v>
      </c>
      <c r="H1480" s="80" t="s">
        <v>1371</v>
      </c>
      <c r="I1480" s="80" t="s">
        <v>1372</v>
      </c>
      <c r="J1480" s="80" t="s">
        <v>1373</v>
      </c>
    </row>
    <row r="1481" spans="1:10" ht="23.25" hidden="1" thickBot="1" x14ac:dyDescent="0.25">
      <c r="A1481" s="49">
        <f t="shared" si="317"/>
        <v>1478</v>
      </c>
      <c r="C1481" s="60"/>
      <c r="D1481" s="51" t="s">
        <v>1374</v>
      </c>
      <c r="E1481" s="54" t="s">
        <v>2292</v>
      </c>
      <c r="F1481" s="80" t="str">
        <f t="shared" ref="F1481:F1496" si="331">IF($B1481=""," ",$H$1480)</f>
        <v xml:space="preserve"> </v>
      </c>
      <c r="G1481" s="82">
        <f t="shared" si="330"/>
        <v>0</v>
      </c>
      <c r="H1481" s="80" t="str">
        <f t="shared" ref="H1481:H1496" si="332">$H$1480</f>
        <v>E</v>
      </c>
      <c r="I1481" s="80" t="str">
        <f t="shared" ref="I1481:I1496" si="333">$I$1480</f>
        <v>N</v>
      </c>
      <c r="J1481" s="80"/>
    </row>
    <row r="1482" spans="1:10" ht="12.75" hidden="1" thickBot="1" x14ac:dyDescent="0.25">
      <c r="A1482" s="49">
        <f t="shared" si="317"/>
        <v>1479</v>
      </c>
      <c r="C1482" s="60"/>
      <c r="D1482" s="51" t="s">
        <v>1374</v>
      </c>
      <c r="E1482" s="54" t="s">
        <v>2293</v>
      </c>
      <c r="F1482" s="80" t="str">
        <f t="shared" si="331"/>
        <v xml:space="preserve"> </v>
      </c>
      <c r="G1482" s="82">
        <f t="shared" si="330"/>
        <v>0</v>
      </c>
      <c r="H1482" s="80" t="str">
        <f t="shared" si="332"/>
        <v>E</v>
      </c>
      <c r="I1482" s="80" t="str">
        <f t="shared" si="333"/>
        <v>N</v>
      </c>
      <c r="J1482" s="80" t="s">
        <v>1373</v>
      </c>
    </row>
    <row r="1483" spans="1:10" ht="12.75" hidden="1" thickBot="1" x14ac:dyDescent="0.25">
      <c r="A1483" s="49">
        <f t="shared" si="317"/>
        <v>1480</v>
      </c>
      <c r="C1483" s="60"/>
      <c r="D1483" s="51" t="s">
        <v>1374</v>
      </c>
      <c r="E1483" s="54" t="s">
        <v>2294</v>
      </c>
      <c r="F1483" s="80" t="str">
        <f t="shared" si="331"/>
        <v xml:space="preserve"> </v>
      </c>
      <c r="G1483" s="82">
        <f t="shared" si="330"/>
        <v>0</v>
      </c>
      <c r="H1483" s="80" t="str">
        <f t="shared" si="332"/>
        <v>E</v>
      </c>
      <c r="I1483" s="80" t="str">
        <f t="shared" si="333"/>
        <v>N</v>
      </c>
      <c r="J1483" s="80" t="s">
        <v>1373</v>
      </c>
    </row>
    <row r="1484" spans="1:10" ht="12.75" hidden="1" thickBot="1" x14ac:dyDescent="0.25">
      <c r="A1484" s="49">
        <f t="shared" si="317"/>
        <v>1481</v>
      </c>
      <c r="C1484" s="60"/>
      <c r="D1484" s="51" t="s">
        <v>1374</v>
      </c>
      <c r="E1484" s="54" t="s">
        <v>2295</v>
      </c>
      <c r="F1484" s="80" t="str">
        <f t="shared" si="331"/>
        <v xml:space="preserve"> </v>
      </c>
      <c r="G1484" s="82">
        <f t="shared" si="330"/>
        <v>0</v>
      </c>
      <c r="H1484" s="80" t="str">
        <f t="shared" si="332"/>
        <v>E</v>
      </c>
      <c r="I1484" s="80" t="str">
        <f t="shared" si="333"/>
        <v>N</v>
      </c>
      <c r="J1484" s="80" t="s">
        <v>1373</v>
      </c>
    </row>
    <row r="1485" spans="1:10" ht="23.25" hidden="1" thickBot="1" x14ac:dyDescent="0.25">
      <c r="A1485" s="49">
        <f t="shared" si="317"/>
        <v>1482</v>
      </c>
      <c r="C1485" s="60"/>
      <c r="D1485" s="51" t="s">
        <v>1374</v>
      </c>
      <c r="E1485" s="54" t="s">
        <v>2296</v>
      </c>
      <c r="F1485" s="80" t="str">
        <f t="shared" si="331"/>
        <v xml:space="preserve"> </v>
      </c>
      <c r="G1485" s="82">
        <f t="shared" si="330"/>
        <v>0</v>
      </c>
      <c r="H1485" s="80" t="str">
        <f t="shared" si="332"/>
        <v>E</v>
      </c>
      <c r="I1485" s="80" t="str">
        <f t="shared" si="333"/>
        <v>N</v>
      </c>
      <c r="J1485" s="80" t="s">
        <v>1373</v>
      </c>
    </row>
    <row r="1486" spans="1:10" ht="12.75" hidden="1" thickBot="1" x14ac:dyDescent="0.25">
      <c r="A1486" s="49">
        <f t="shared" si="317"/>
        <v>1483</v>
      </c>
      <c r="C1486" s="60"/>
      <c r="D1486" s="51" t="s">
        <v>1374</v>
      </c>
      <c r="E1486" s="54" t="s">
        <v>2297</v>
      </c>
      <c r="F1486" s="80" t="str">
        <f t="shared" si="331"/>
        <v xml:space="preserve"> </v>
      </c>
      <c r="G1486" s="82">
        <f t="shared" si="330"/>
        <v>0</v>
      </c>
      <c r="H1486" s="80" t="str">
        <f t="shared" si="332"/>
        <v>E</v>
      </c>
      <c r="I1486" s="80" t="str">
        <f t="shared" si="333"/>
        <v>N</v>
      </c>
      <c r="J1486" s="80" t="s">
        <v>1373</v>
      </c>
    </row>
    <row r="1487" spans="1:10" ht="12.75" hidden="1" thickBot="1" x14ac:dyDescent="0.25">
      <c r="A1487" s="49">
        <f t="shared" si="317"/>
        <v>1484</v>
      </c>
      <c r="C1487" s="60"/>
      <c r="D1487" s="51" t="s">
        <v>1374</v>
      </c>
      <c r="E1487" s="54" t="s">
        <v>2298</v>
      </c>
      <c r="F1487" s="80" t="str">
        <f t="shared" si="331"/>
        <v xml:space="preserve"> </v>
      </c>
      <c r="G1487" s="82">
        <f t="shared" si="330"/>
        <v>0</v>
      </c>
      <c r="H1487" s="80" t="str">
        <f t="shared" si="332"/>
        <v>E</v>
      </c>
      <c r="I1487" s="80" t="str">
        <f t="shared" si="333"/>
        <v>N</v>
      </c>
      <c r="J1487" s="80"/>
    </row>
    <row r="1488" spans="1:10" ht="12.75" hidden="1" thickBot="1" x14ac:dyDescent="0.25">
      <c r="A1488" s="49">
        <f t="shared" si="317"/>
        <v>1485</v>
      </c>
      <c r="C1488" s="60"/>
      <c r="D1488" s="51" t="s">
        <v>1374</v>
      </c>
      <c r="E1488" s="54" t="s">
        <v>2299</v>
      </c>
      <c r="F1488" s="80" t="str">
        <f t="shared" si="331"/>
        <v xml:space="preserve"> </v>
      </c>
      <c r="G1488" s="82">
        <f t="shared" si="330"/>
        <v>0</v>
      </c>
      <c r="H1488" s="80" t="str">
        <f t="shared" si="332"/>
        <v>E</v>
      </c>
      <c r="I1488" s="80" t="str">
        <f t="shared" si="333"/>
        <v>N</v>
      </c>
      <c r="J1488" s="80" t="s">
        <v>1373</v>
      </c>
    </row>
    <row r="1489" spans="1:10" ht="12.75" hidden="1" thickBot="1" x14ac:dyDescent="0.25">
      <c r="A1489" s="49">
        <f t="shared" si="317"/>
        <v>1486</v>
      </c>
      <c r="C1489" s="60"/>
      <c r="D1489" s="51" t="s">
        <v>1374</v>
      </c>
      <c r="E1489" s="54" t="s">
        <v>2300</v>
      </c>
      <c r="F1489" s="80" t="str">
        <f t="shared" si="331"/>
        <v xml:space="preserve"> </v>
      </c>
      <c r="G1489" s="82">
        <f t="shared" si="330"/>
        <v>0</v>
      </c>
      <c r="H1489" s="80" t="str">
        <f t="shared" si="332"/>
        <v>E</v>
      </c>
      <c r="I1489" s="80" t="str">
        <f t="shared" si="333"/>
        <v>N</v>
      </c>
      <c r="J1489" s="80" t="s">
        <v>1373</v>
      </c>
    </row>
    <row r="1490" spans="1:10" ht="12.75" hidden="1" thickBot="1" x14ac:dyDescent="0.25">
      <c r="A1490" s="49">
        <f t="shared" si="317"/>
        <v>1487</v>
      </c>
      <c r="C1490" s="60"/>
      <c r="D1490" s="51" t="s">
        <v>1374</v>
      </c>
      <c r="E1490" s="54" t="s">
        <v>2301</v>
      </c>
      <c r="F1490" s="80" t="str">
        <f t="shared" si="331"/>
        <v xml:space="preserve"> </v>
      </c>
      <c r="G1490" s="82">
        <f t="shared" si="330"/>
        <v>0</v>
      </c>
      <c r="H1490" s="80" t="str">
        <f t="shared" si="332"/>
        <v>E</v>
      </c>
      <c r="I1490" s="80" t="str">
        <f t="shared" si="333"/>
        <v>N</v>
      </c>
      <c r="J1490" s="80" t="s">
        <v>1373</v>
      </c>
    </row>
    <row r="1491" spans="1:10" ht="12.75" hidden="1" thickBot="1" x14ac:dyDescent="0.25">
      <c r="A1491" s="49">
        <f t="shared" si="317"/>
        <v>1488</v>
      </c>
      <c r="C1491" s="60"/>
      <c r="D1491" s="51" t="s">
        <v>1374</v>
      </c>
      <c r="E1491" s="54" t="s">
        <v>2302</v>
      </c>
      <c r="F1491" s="80" t="str">
        <f t="shared" si="331"/>
        <v xml:space="preserve"> </v>
      </c>
      <c r="G1491" s="82">
        <f t="shared" si="330"/>
        <v>0</v>
      </c>
      <c r="H1491" s="80" t="str">
        <f t="shared" si="332"/>
        <v>E</v>
      </c>
      <c r="I1491" s="80" t="str">
        <f t="shared" si="333"/>
        <v>N</v>
      </c>
      <c r="J1491" s="80" t="s">
        <v>1373</v>
      </c>
    </row>
    <row r="1492" spans="1:10" ht="12.75" hidden="1" thickBot="1" x14ac:dyDescent="0.25">
      <c r="A1492" s="49">
        <f t="shared" si="317"/>
        <v>1489</v>
      </c>
      <c r="C1492" s="60"/>
      <c r="D1492" s="51" t="s">
        <v>1374</v>
      </c>
      <c r="E1492" s="54" t="s">
        <v>2303</v>
      </c>
      <c r="F1492" s="80" t="str">
        <f t="shared" si="331"/>
        <v xml:space="preserve"> </v>
      </c>
      <c r="G1492" s="82">
        <f t="shared" si="330"/>
        <v>0</v>
      </c>
      <c r="H1492" s="80" t="str">
        <f t="shared" si="332"/>
        <v>E</v>
      </c>
      <c r="I1492" s="80" t="str">
        <f t="shared" si="333"/>
        <v>N</v>
      </c>
      <c r="J1492" s="80" t="s">
        <v>1373</v>
      </c>
    </row>
    <row r="1493" spans="1:10" ht="12.75" hidden="1" thickBot="1" x14ac:dyDescent="0.25">
      <c r="A1493" s="49">
        <f t="shared" ref="A1493:A1556" si="334">-3+ROW()</f>
        <v>1490</v>
      </c>
      <c r="C1493" s="60"/>
      <c r="D1493" s="51" t="s">
        <v>1374</v>
      </c>
      <c r="E1493" s="54" t="s">
        <v>2304</v>
      </c>
      <c r="F1493" s="80" t="str">
        <f t="shared" si="331"/>
        <v xml:space="preserve"> </v>
      </c>
      <c r="G1493" s="82">
        <f t="shared" si="330"/>
        <v>0</v>
      </c>
      <c r="H1493" s="80" t="str">
        <f t="shared" si="332"/>
        <v>E</v>
      </c>
      <c r="I1493" s="80" t="str">
        <f t="shared" si="333"/>
        <v>N</v>
      </c>
      <c r="J1493" s="80" t="s">
        <v>1373</v>
      </c>
    </row>
    <row r="1494" spans="1:10" ht="12.75" hidden="1" thickBot="1" x14ac:dyDescent="0.25">
      <c r="A1494" s="49">
        <f t="shared" si="334"/>
        <v>1491</v>
      </c>
      <c r="C1494" s="60"/>
      <c r="D1494" s="51" t="s">
        <v>1374</v>
      </c>
      <c r="E1494" s="54" t="s">
        <v>2305</v>
      </c>
      <c r="F1494" s="80" t="str">
        <f t="shared" si="331"/>
        <v xml:space="preserve"> </v>
      </c>
      <c r="G1494" s="82">
        <f t="shared" si="330"/>
        <v>0</v>
      </c>
      <c r="H1494" s="80" t="str">
        <f t="shared" si="332"/>
        <v>E</v>
      </c>
      <c r="I1494" s="80" t="str">
        <f t="shared" si="333"/>
        <v>N</v>
      </c>
      <c r="J1494" s="80"/>
    </row>
    <row r="1495" spans="1:10" ht="12.75" hidden="1" thickBot="1" x14ac:dyDescent="0.25">
      <c r="A1495" s="49">
        <f t="shared" si="334"/>
        <v>1492</v>
      </c>
      <c r="C1495" s="61"/>
      <c r="D1495" s="51" t="s">
        <v>1374</v>
      </c>
      <c r="E1495" s="54" t="s">
        <v>1394</v>
      </c>
      <c r="F1495" s="80" t="str">
        <f t="shared" si="331"/>
        <v xml:space="preserve"> </v>
      </c>
      <c r="G1495" s="82">
        <f t="shared" si="330"/>
        <v>0</v>
      </c>
      <c r="H1495" s="80" t="str">
        <f t="shared" si="332"/>
        <v>E</v>
      </c>
      <c r="I1495" s="80" t="str">
        <f t="shared" si="333"/>
        <v>N</v>
      </c>
      <c r="J1495" s="80"/>
    </row>
    <row r="1496" spans="1:10" ht="12.75" hidden="1" thickBot="1" x14ac:dyDescent="0.25">
      <c r="A1496" s="49">
        <f t="shared" si="334"/>
        <v>1493</v>
      </c>
      <c r="D1496" s="51"/>
      <c r="F1496" s="80" t="str">
        <f t="shared" si="331"/>
        <v xml:space="preserve"> </v>
      </c>
      <c r="G1496" s="82">
        <f t="shared" si="330"/>
        <v>0</v>
      </c>
      <c r="H1496" s="80" t="str">
        <f t="shared" si="332"/>
        <v>E</v>
      </c>
      <c r="I1496" s="80" t="str">
        <f t="shared" si="333"/>
        <v>N</v>
      </c>
      <c r="J1496" s="80"/>
    </row>
    <row r="1497" spans="1:10" ht="13.5" hidden="1" thickTop="1" thickBot="1" x14ac:dyDescent="0.25">
      <c r="A1497" s="49">
        <f t="shared" si="334"/>
        <v>1494</v>
      </c>
      <c r="B1497" s="48" t="s">
        <v>1281</v>
      </c>
      <c r="C1497" s="63">
        <v>1</v>
      </c>
      <c r="E1497" s="44" t="s">
        <v>2306</v>
      </c>
      <c r="F1497" s="80">
        <f>SUMIF(OpnameTabel[PPO1], B1497,OpnameTabel[OpInventarislijst])+SUMIF(OpnameTabel[PPO2], B1497,OpnameTabel[OpInventarislijst])+SUMIF(OpnameTabel[PPO3], B1497,OpnameTabel[OpInventarislijst])+SUMIF(OpnameTabel[PPO4], B1497,OpnameTabel[OpInventarislijst])</f>
        <v>0</v>
      </c>
      <c r="G1497" s="81">
        <f t="shared" ref="G1497:G1505" si="335">$F$1497</f>
        <v>0</v>
      </c>
      <c r="H1497" s="80" t="s">
        <v>1371</v>
      </c>
      <c r="I1497" s="80" t="s">
        <v>1373</v>
      </c>
      <c r="J1497" s="80" t="s">
        <v>1373</v>
      </c>
    </row>
    <row r="1498" spans="1:10" ht="12.75" hidden="1" thickBot="1" x14ac:dyDescent="0.25">
      <c r="A1498" s="49">
        <f t="shared" si="334"/>
        <v>1495</v>
      </c>
      <c r="B1498" s="48"/>
      <c r="C1498" s="64"/>
      <c r="D1498" s="51" t="s">
        <v>1374</v>
      </c>
      <c r="E1498" s="48" t="s">
        <v>1375</v>
      </c>
      <c r="F1498" s="80" t="str">
        <f t="shared" ref="F1498:F1505" si="336">IF($B1498=""," ",$H$1497)</f>
        <v xml:space="preserve"> </v>
      </c>
      <c r="G1498" s="82">
        <f t="shared" si="335"/>
        <v>0</v>
      </c>
      <c r="H1498" s="80" t="str">
        <f t="shared" ref="H1498:H1505" si="337">$H$1497</f>
        <v>E</v>
      </c>
      <c r="I1498" s="80" t="str">
        <f t="shared" ref="I1498:I1505" si="338">$I$1497</f>
        <v>J</v>
      </c>
      <c r="J1498" s="80" t="s">
        <v>1373</v>
      </c>
    </row>
    <row r="1499" spans="1:10" ht="12.75" hidden="1" thickBot="1" x14ac:dyDescent="0.25">
      <c r="A1499" s="49">
        <f t="shared" si="334"/>
        <v>1496</v>
      </c>
      <c r="B1499" s="48"/>
      <c r="C1499" s="64"/>
      <c r="D1499" s="51" t="s">
        <v>1374</v>
      </c>
      <c r="E1499" s="48" t="s">
        <v>2307</v>
      </c>
      <c r="F1499" s="80" t="str">
        <f t="shared" si="336"/>
        <v xml:space="preserve"> </v>
      </c>
      <c r="G1499" s="82">
        <f t="shared" si="335"/>
        <v>0</v>
      </c>
      <c r="H1499" s="80" t="str">
        <f t="shared" si="337"/>
        <v>E</v>
      </c>
      <c r="I1499" s="80" t="str">
        <f t="shared" si="338"/>
        <v>J</v>
      </c>
      <c r="J1499" s="80" t="s">
        <v>1373</v>
      </c>
    </row>
    <row r="1500" spans="1:10" ht="12.75" hidden="1" thickBot="1" x14ac:dyDescent="0.25">
      <c r="A1500" s="49">
        <f t="shared" si="334"/>
        <v>1497</v>
      </c>
      <c r="B1500" s="48"/>
      <c r="C1500" s="64"/>
      <c r="D1500" s="51" t="s">
        <v>1374</v>
      </c>
      <c r="E1500" s="48" t="s">
        <v>2308</v>
      </c>
      <c r="F1500" s="80" t="str">
        <f t="shared" si="336"/>
        <v xml:space="preserve"> </v>
      </c>
      <c r="G1500" s="82">
        <f t="shared" si="335"/>
        <v>0</v>
      </c>
      <c r="H1500" s="80" t="str">
        <f t="shared" si="337"/>
        <v>E</v>
      </c>
      <c r="I1500" s="80" t="str">
        <f t="shared" si="338"/>
        <v>J</v>
      </c>
      <c r="J1500" s="80" t="s">
        <v>1373</v>
      </c>
    </row>
    <row r="1501" spans="1:10" ht="12.75" hidden="1" thickBot="1" x14ac:dyDescent="0.25">
      <c r="A1501" s="49">
        <f t="shared" si="334"/>
        <v>1498</v>
      </c>
      <c r="B1501" s="48"/>
      <c r="C1501" s="64"/>
      <c r="D1501" s="51" t="s">
        <v>1374</v>
      </c>
      <c r="E1501" s="48" t="s">
        <v>2309</v>
      </c>
      <c r="F1501" s="80" t="str">
        <f t="shared" si="336"/>
        <v xml:space="preserve"> </v>
      </c>
      <c r="G1501" s="82">
        <f t="shared" si="335"/>
        <v>0</v>
      </c>
      <c r="H1501" s="80" t="str">
        <f t="shared" si="337"/>
        <v>E</v>
      </c>
      <c r="I1501" s="80" t="str">
        <f t="shared" si="338"/>
        <v>J</v>
      </c>
      <c r="J1501" s="80" t="s">
        <v>1373</v>
      </c>
    </row>
    <row r="1502" spans="1:10" ht="12.75" hidden="1" thickBot="1" x14ac:dyDescent="0.25">
      <c r="A1502" s="49">
        <f t="shared" si="334"/>
        <v>1499</v>
      </c>
      <c r="B1502" s="48"/>
      <c r="C1502" s="64"/>
      <c r="D1502" s="51" t="s">
        <v>1374</v>
      </c>
      <c r="E1502" s="48" t="s">
        <v>2310</v>
      </c>
      <c r="F1502" s="80" t="str">
        <f t="shared" si="336"/>
        <v xml:space="preserve"> </v>
      </c>
      <c r="G1502" s="82">
        <f t="shared" si="335"/>
        <v>0</v>
      </c>
      <c r="H1502" s="80" t="str">
        <f t="shared" si="337"/>
        <v>E</v>
      </c>
      <c r="I1502" s="80" t="str">
        <f t="shared" si="338"/>
        <v>J</v>
      </c>
      <c r="J1502" s="80" t="s">
        <v>1373</v>
      </c>
    </row>
    <row r="1503" spans="1:10" ht="12.75" hidden="1" thickBot="1" x14ac:dyDescent="0.25">
      <c r="A1503" s="49">
        <f t="shared" si="334"/>
        <v>1500</v>
      </c>
      <c r="B1503" s="48"/>
      <c r="C1503" s="64"/>
      <c r="D1503" s="51" t="s">
        <v>1374</v>
      </c>
      <c r="E1503" s="48" t="s">
        <v>2311</v>
      </c>
      <c r="F1503" s="80" t="str">
        <f t="shared" si="336"/>
        <v xml:space="preserve"> </v>
      </c>
      <c r="G1503" s="82">
        <f t="shared" si="335"/>
        <v>0</v>
      </c>
      <c r="H1503" s="80" t="str">
        <f t="shared" si="337"/>
        <v>E</v>
      </c>
      <c r="I1503" s="80" t="str">
        <f t="shared" si="338"/>
        <v>J</v>
      </c>
      <c r="J1503" s="80" t="s">
        <v>1373</v>
      </c>
    </row>
    <row r="1504" spans="1:10" ht="12.75" hidden="1" thickBot="1" x14ac:dyDescent="0.25">
      <c r="A1504" s="49">
        <f t="shared" si="334"/>
        <v>1501</v>
      </c>
      <c r="B1504" s="48"/>
      <c r="C1504" s="65"/>
      <c r="D1504" s="51" t="s">
        <v>1374</v>
      </c>
      <c r="E1504" s="48" t="s">
        <v>2312</v>
      </c>
      <c r="F1504" s="80" t="str">
        <f t="shared" si="336"/>
        <v xml:space="preserve"> </v>
      </c>
      <c r="G1504" s="82">
        <f t="shared" si="335"/>
        <v>0</v>
      </c>
      <c r="H1504" s="80" t="str">
        <f t="shared" si="337"/>
        <v>E</v>
      </c>
      <c r="I1504" s="80" t="str">
        <f t="shared" si="338"/>
        <v>J</v>
      </c>
      <c r="J1504" s="80"/>
    </row>
    <row r="1505" spans="1:10" ht="12.75" hidden="1" thickBot="1" x14ac:dyDescent="0.25">
      <c r="A1505" s="49">
        <f t="shared" si="334"/>
        <v>1502</v>
      </c>
      <c r="B1505" s="48"/>
      <c r="C1505" s="51"/>
      <c r="D1505" s="51"/>
      <c r="E1505" s="48"/>
      <c r="F1505" s="80" t="str">
        <f t="shared" si="336"/>
        <v xml:space="preserve"> </v>
      </c>
      <c r="G1505" s="82">
        <f t="shared" si="335"/>
        <v>0</v>
      </c>
      <c r="H1505" s="80" t="str">
        <f t="shared" si="337"/>
        <v>E</v>
      </c>
      <c r="I1505" s="80" t="str">
        <f t="shared" si="338"/>
        <v>J</v>
      </c>
      <c r="J1505" s="80"/>
    </row>
    <row r="1506" spans="1:10" ht="13.5" hidden="1" thickTop="1" thickBot="1" x14ac:dyDescent="0.25">
      <c r="A1506" s="49">
        <f t="shared" si="334"/>
        <v>1503</v>
      </c>
      <c r="B1506" s="48" t="s">
        <v>1282</v>
      </c>
      <c r="C1506" s="63">
        <v>1</v>
      </c>
      <c r="D1506" s="52"/>
      <c r="E1506" s="53" t="s">
        <v>2313</v>
      </c>
      <c r="F1506" s="80">
        <f>SUMIF(OpnameTabel[PPO1], B1506,OpnameTabel[OpInventarislijst])+SUMIF(OpnameTabel[PPO2], B1506,OpnameTabel[OpInventarislijst])+SUMIF(OpnameTabel[PPO3], B1506,OpnameTabel[OpInventarislijst])+SUMIF(OpnameTabel[PPO4], B1506,OpnameTabel[OpInventarislijst])</f>
        <v>0</v>
      </c>
      <c r="G1506" s="81">
        <f t="shared" ref="G1506:G1513" si="339">$F$1506</f>
        <v>0</v>
      </c>
      <c r="H1506" s="80" t="s">
        <v>1409</v>
      </c>
      <c r="I1506" s="80" t="s">
        <v>1372</v>
      </c>
      <c r="J1506" s="80" t="s">
        <v>1373</v>
      </c>
    </row>
    <row r="1507" spans="1:10" ht="12.75" hidden="1" thickBot="1" x14ac:dyDescent="0.25">
      <c r="A1507" s="49">
        <f t="shared" si="334"/>
        <v>1504</v>
      </c>
      <c r="B1507" s="48"/>
      <c r="C1507" s="64"/>
      <c r="D1507" s="51" t="s">
        <v>1374</v>
      </c>
      <c r="E1507" s="48" t="s">
        <v>2314</v>
      </c>
      <c r="F1507" s="80" t="str">
        <f t="shared" ref="F1507:F1513" si="340">IF($B1507=""," ",$H$1506)</f>
        <v xml:space="preserve"> </v>
      </c>
      <c r="G1507" s="82">
        <f t="shared" si="339"/>
        <v>0</v>
      </c>
      <c r="H1507" s="80" t="str">
        <f t="shared" ref="H1507:H1513" si="341">$H$1506</f>
        <v>W</v>
      </c>
      <c r="I1507" s="80" t="str">
        <f t="shared" ref="I1507:I1513" si="342">$I$1506</f>
        <v>N</v>
      </c>
      <c r="J1507" s="80" t="s">
        <v>1373</v>
      </c>
    </row>
    <row r="1508" spans="1:10" ht="12.75" hidden="1" thickBot="1" x14ac:dyDescent="0.25">
      <c r="A1508" s="49">
        <f t="shared" si="334"/>
        <v>1505</v>
      </c>
      <c r="B1508" s="48"/>
      <c r="C1508" s="64"/>
      <c r="D1508" s="51" t="s">
        <v>1374</v>
      </c>
      <c r="E1508" s="48" t="s">
        <v>2315</v>
      </c>
      <c r="F1508" s="80" t="str">
        <f t="shared" si="340"/>
        <v xml:space="preserve"> </v>
      </c>
      <c r="G1508" s="82">
        <f t="shared" si="339"/>
        <v>0</v>
      </c>
      <c r="H1508" s="80" t="str">
        <f t="shared" si="341"/>
        <v>W</v>
      </c>
      <c r="I1508" s="80" t="str">
        <f t="shared" si="342"/>
        <v>N</v>
      </c>
      <c r="J1508" s="80" t="s">
        <v>1373</v>
      </c>
    </row>
    <row r="1509" spans="1:10" ht="12.75" hidden="1" thickBot="1" x14ac:dyDescent="0.25">
      <c r="A1509" s="49">
        <f t="shared" si="334"/>
        <v>1506</v>
      </c>
      <c r="B1509" s="48"/>
      <c r="C1509" s="64"/>
      <c r="D1509" s="51" t="s">
        <v>1374</v>
      </c>
      <c r="E1509" s="48" t="s">
        <v>2316</v>
      </c>
      <c r="F1509" s="80" t="str">
        <f t="shared" si="340"/>
        <v xml:space="preserve"> </v>
      </c>
      <c r="G1509" s="82">
        <f t="shared" si="339"/>
        <v>0</v>
      </c>
      <c r="H1509" s="80" t="str">
        <f t="shared" si="341"/>
        <v>W</v>
      </c>
      <c r="I1509" s="80" t="str">
        <f t="shared" si="342"/>
        <v>N</v>
      </c>
      <c r="J1509" s="80" t="s">
        <v>1373</v>
      </c>
    </row>
    <row r="1510" spans="1:10" ht="12.75" hidden="1" thickBot="1" x14ac:dyDescent="0.25">
      <c r="A1510" s="49">
        <f t="shared" si="334"/>
        <v>1507</v>
      </c>
      <c r="B1510" s="48"/>
      <c r="C1510" s="64"/>
      <c r="D1510" s="51" t="s">
        <v>1374</v>
      </c>
      <c r="E1510" s="48" t="s">
        <v>2317</v>
      </c>
      <c r="F1510" s="80" t="str">
        <f t="shared" si="340"/>
        <v xml:space="preserve"> </v>
      </c>
      <c r="G1510" s="82">
        <f t="shared" si="339"/>
        <v>0</v>
      </c>
      <c r="H1510" s="80" t="str">
        <f t="shared" si="341"/>
        <v>W</v>
      </c>
      <c r="I1510" s="80" t="str">
        <f t="shared" si="342"/>
        <v>N</v>
      </c>
      <c r="J1510" s="80" t="s">
        <v>1373</v>
      </c>
    </row>
    <row r="1511" spans="1:10" ht="12.75" hidden="1" thickBot="1" x14ac:dyDescent="0.25">
      <c r="A1511" s="49">
        <f t="shared" si="334"/>
        <v>1508</v>
      </c>
      <c r="B1511" s="48"/>
      <c r="C1511" s="64"/>
      <c r="D1511" s="51" t="s">
        <v>1374</v>
      </c>
      <c r="E1511" s="48" t="s">
        <v>2318</v>
      </c>
      <c r="F1511" s="80" t="str">
        <f t="shared" si="340"/>
        <v xml:space="preserve"> </v>
      </c>
      <c r="G1511" s="82">
        <f t="shared" si="339"/>
        <v>0</v>
      </c>
      <c r="H1511" s="80" t="str">
        <f t="shared" si="341"/>
        <v>W</v>
      </c>
      <c r="I1511" s="80" t="str">
        <f t="shared" si="342"/>
        <v>N</v>
      </c>
      <c r="J1511" s="80" t="s">
        <v>1373</v>
      </c>
    </row>
    <row r="1512" spans="1:10" ht="12.75" hidden="1" thickBot="1" x14ac:dyDescent="0.25">
      <c r="A1512" s="49">
        <f t="shared" si="334"/>
        <v>1509</v>
      </c>
      <c r="B1512" s="48"/>
      <c r="C1512" s="65"/>
      <c r="D1512" s="51" t="s">
        <v>1374</v>
      </c>
      <c r="E1512" s="48" t="s">
        <v>1627</v>
      </c>
      <c r="F1512" s="80" t="str">
        <f t="shared" si="340"/>
        <v xml:space="preserve"> </v>
      </c>
      <c r="G1512" s="82">
        <f t="shared" si="339"/>
        <v>0</v>
      </c>
      <c r="H1512" s="80" t="str">
        <f t="shared" si="341"/>
        <v>W</v>
      </c>
      <c r="I1512" s="80" t="str">
        <f t="shared" si="342"/>
        <v>N</v>
      </c>
      <c r="J1512" s="80"/>
    </row>
    <row r="1513" spans="1:10" ht="12.75" hidden="1" thickBot="1" x14ac:dyDescent="0.25">
      <c r="A1513" s="49">
        <f t="shared" si="334"/>
        <v>1510</v>
      </c>
      <c r="B1513" s="48"/>
      <c r="C1513" s="51"/>
      <c r="D1513" s="51"/>
      <c r="E1513" s="48"/>
      <c r="F1513" s="80" t="str">
        <f t="shared" si="340"/>
        <v xml:space="preserve"> </v>
      </c>
      <c r="G1513" s="82">
        <f t="shared" si="339"/>
        <v>0</v>
      </c>
      <c r="H1513" s="80" t="str">
        <f t="shared" si="341"/>
        <v>W</v>
      </c>
      <c r="I1513" s="80" t="str">
        <f t="shared" si="342"/>
        <v>N</v>
      </c>
      <c r="J1513" s="80"/>
    </row>
    <row r="1514" spans="1:10" ht="12.75" thickTop="1" x14ac:dyDescent="0.2">
      <c r="A1514" s="49">
        <f t="shared" si="334"/>
        <v>1511</v>
      </c>
      <c r="B1514" s="48" t="s">
        <v>1283</v>
      </c>
      <c r="C1514" s="63">
        <v>1</v>
      </c>
      <c r="D1514" s="52"/>
      <c r="E1514" s="53" t="s">
        <v>2319</v>
      </c>
      <c r="F1514" s="80">
        <f>SUMIF(OpnameTabel[PPO1], B1514,OpnameTabel[OpInventarislijst])+SUMIF(OpnameTabel[PPO2], B1514,OpnameTabel[OpInventarislijst])+SUMIF(OpnameTabel[PPO3], B1514,OpnameTabel[OpInventarislijst])+SUMIF(OpnameTabel[PPO4], B1514,OpnameTabel[OpInventarislijst])</f>
        <v>1</v>
      </c>
      <c r="G1514" s="81">
        <f t="shared" ref="G1514:G1519" si="343">$F$1514</f>
        <v>1</v>
      </c>
      <c r="H1514" s="80" t="s">
        <v>1409</v>
      </c>
      <c r="I1514" s="80" t="s">
        <v>1372</v>
      </c>
      <c r="J1514" s="80"/>
    </row>
    <row r="1515" spans="1:10" ht="12" x14ac:dyDescent="0.2">
      <c r="A1515" s="49">
        <f t="shared" si="334"/>
        <v>1512</v>
      </c>
      <c r="B1515" s="48"/>
      <c r="C1515" s="64"/>
      <c r="D1515" s="51" t="s">
        <v>1374</v>
      </c>
      <c r="E1515" s="48" t="s">
        <v>2320</v>
      </c>
      <c r="F1515" s="80" t="str">
        <f>IF($B1515=""," ",$H$1514)</f>
        <v xml:space="preserve"> </v>
      </c>
      <c r="G1515" s="82">
        <f t="shared" si="343"/>
        <v>1</v>
      </c>
      <c r="H1515" s="80" t="str">
        <f>$H$1514</f>
        <v>W</v>
      </c>
      <c r="I1515" s="80" t="str">
        <f>$I$1514</f>
        <v>N</v>
      </c>
      <c r="J1515" s="80" t="s">
        <v>1373</v>
      </c>
    </row>
    <row r="1516" spans="1:10" ht="12" x14ac:dyDescent="0.2">
      <c r="A1516" s="49">
        <f t="shared" si="334"/>
        <v>1513</v>
      </c>
      <c r="B1516" s="48"/>
      <c r="C1516" s="64"/>
      <c r="D1516" s="51" t="s">
        <v>1374</v>
      </c>
      <c r="E1516" s="48" t="s">
        <v>2321</v>
      </c>
      <c r="F1516" s="80" t="str">
        <f>IF($B1516=""," ",$H$1514)</f>
        <v xml:space="preserve"> </v>
      </c>
      <c r="G1516" s="82">
        <f t="shared" si="343"/>
        <v>1</v>
      </c>
      <c r="H1516" s="80" t="str">
        <f>$H$1514</f>
        <v>W</v>
      </c>
      <c r="I1516" s="80" t="str">
        <f>$I$1514</f>
        <v>N</v>
      </c>
      <c r="J1516" s="80" t="s">
        <v>1373</v>
      </c>
    </row>
    <row r="1517" spans="1:10" ht="12" x14ac:dyDescent="0.2">
      <c r="A1517" s="49">
        <f t="shared" si="334"/>
        <v>1514</v>
      </c>
      <c r="B1517" s="48"/>
      <c r="C1517" s="64"/>
      <c r="D1517" s="51" t="s">
        <v>1374</v>
      </c>
      <c r="E1517" s="48" t="s">
        <v>2322</v>
      </c>
      <c r="F1517" s="80" t="str">
        <f>IF($B1517=""," ",$H$1514)</f>
        <v xml:space="preserve"> </v>
      </c>
      <c r="G1517" s="82">
        <f t="shared" si="343"/>
        <v>1</v>
      </c>
      <c r="H1517" s="80" t="str">
        <f>$H$1514</f>
        <v>W</v>
      </c>
      <c r="I1517" s="80" t="str">
        <f>$I$1514</f>
        <v>N</v>
      </c>
      <c r="J1517" s="80"/>
    </row>
    <row r="1518" spans="1:10" ht="12" x14ac:dyDescent="0.2">
      <c r="A1518" s="49">
        <f t="shared" si="334"/>
        <v>1515</v>
      </c>
      <c r="B1518" s="48"/>
      <c r="C1518" s="65"/>
      <c r="D1518" s="51" t="s">
        <v>1374</v>
      </c>
      <c r="E1518" s="48" t="s">
        <v>2323</v>
      </c>
      <c r="F1518" s="80" t="str">
        <f>IF($B1518=""," ",$H$1514)</f>
        <v xml:space="preserve"> </v>
      </c>
      <c r="G1518" s="82">
        <f t="shared" si="343"/>
        <v>1</v>
      </c>
      <c r="H1518" s="80" t="str">
        <f>$H$1514</f>
        <v>W</v>
      </c>
      <c r="I1518" s="80" t="str">
        <f>$I$1514</f>
        <v>N</v>
      </c>
      <c r="J1518" s="80"/>
    </row>
    <row r="1519" spans="1:10" ht="12.75" thickBot="1" x14ac:dyDescent="0.25">
      <c r="A1519" s="49">
        <f t="shared" si="334"/>
        <v>1516</v>
      </c>
      <c r="B1519" s="48"/>
      <c r="C1519" s="51"/>
      <c r="D1519" s="51"/>
      <c r="E1519" s="48"/>
      <c r="F1519" s="80" t="str">
        <f>IF($B1519=""," ",$H$1514)</f>
        <v xml:space="preserve"> </v>
      </c>
      <c r="G1519" s="82">
        <f t="shared" si="343"/>
        <v>1</v>
      </c>
      <c r="H1519" s="80" t="str">
        <f>$H$1514</f>
        <v>W</v>
      </c>
      <c r="I1519" s="80" t="str">
        <f>$I$1514</f>
        <v>N</v>
      </c>
      <c r="J1519" s="80"/>
    </row>
    <row r="1520" spans="1:10" ht="12.75" thickTop="1" x14ac:dyDescent="0.2">
      <c r="A1520" s="49">
        <f t="shared" si="334"/>
        <v>1517</v>
      </c>
      <c r="B1520" s="48" t="s">
        <v>1284</v>
      </c>
      <c r="C1520" s="63">
        <v>1</v>
      </c>
      <c r="D1520" s="52"/>
      <c r="E1520" s="56" t="s">
        <v>2324</v>
      </c>
      <c r="F1520" s="80">
        <f>SUMIF(OpnameTabel[PPO1], B1520,OpnameTabel[OpInventarislijst])+SUMIF(OpnameTabel[PPO2], B1520,OpnameTabel[OpInventarislijst])+SUMIF(OpnameTabel[PPO3], B1520,OpnameTabel[OpInventarislijst])+SUMIF(OpnameTabel[PPO4], B1520,OpnameTabel[OpInventarislijst])</f>
        <v>1</v>
      </c>
      <c r="G1520" s="81">
        <f t="shared" ref="G1520:G1527" si="344">$F$1520</f>
        <v>1</v>
      </c>
      <c r="H1520" s="80" t="s">
        <v>1371</v>
      </c>
      <c r="I1520" s="80" t="s">
        <v>1372</v>
      </c>
      <c r="J1520" s="80" t="s">
        <v>1373</v>
      </c>
    </row>
    <row r="1521" spans="1:10" ht="12" x14ac:dyDescent="0.2">
      <c r="A1521" s="49">
        <f t="shared" si="334"/>
        <v>1518</v>
      </c>
      <c r="B1521" s="48"/>
      <c r="C1521" s="64"/>
      <c r="D1521" s="51"/>
      <c r="E1521" s="48" t="s">
        <v>2325</v>
      </c>
      <c r="F1521" s="80" t="str">
        <f t="shared" ref="F1521:F1527" si="345">IF($B1521=""," ",$H$1520)</f>
        <v xml:space="preserve"> </v>
      </c>
      <c r="G1521" s="82">
        <f t="shared" si="344"/>
        <v>1</v>
      </c>
      <c r="H1521" s="80" t="str">
        <f t="shared" ref="H1521:H1527" si="346">$H$1520</f>
        <v>E</v>
      </c>
      <c r="I1521" s="80" t="str">
        <f t="shared" ref="I1521:I1527" si="347">$I$1520</f>
        <v>N</v>
      </c>
      <c r="J1521" s="80" t="s">
        <v>1373</v>
      </c>
    </row>
    <row r="1522" spans="1:10" ht="12" x14ac:dyDescent="0.2">
      <c r="A1522" s="49">
        <f t="shared" si="334"/>
        <v>1519</v>
      </c>
      <c r="B1522" s="48"/>
      <c r="C1522" s="64"/>
      <c r="D1522" s="51" t="s">
        <v>1374</v>
      </c>
      <c r="E1522" s="48" t="s">
        <v>1622</v>
      </c>
      <c r="F1522" s="80" t="str">
        <f t="shared" si="345"/>
        <v xml:space="preserve"> </v>
      </c>
      <c r="G1522" s="82">
        <f t="shared" si="344"/>
        <v>1</v>
      </c>
      <c r="H1522" s="80" t="str">
        <f t="shared" si="346"/>
        <v>E</v>
      </c>
      <c r="I1522" s="80" t="str">
        <f t="shared" si="347"/>
        <v>N</v>
      </c>
      <c r="J1522" s="80" t="s">
        <v>1373</v>
      </c>
    </row>
    <row r="1523" spans="1:10" ht="12" x14ac:dyDescent="0.2">
      <c r="A1523" s="49">
        <f t="shared" si="334"/>
        <v>1520</v>
      </c>
      <c r="B1523" s="48"/>
      <c r="C1523" s="64"/>
      <c r="D1523" s="51" t="s">
        <v>1374</v>
      </c>
      <c r="E1523" s="48" t="s">
        <v>2326</v>
      </c>
      <c r="F1523" s="80" t="str">
        <f t="shared" si="345"/>
        <v xml:space="preserve"> </v>
      </c>
      <c r="G1523" s="82">
        <f t="shared" si="344"/>
        <v>1</v>
      </c>
      <c r="H1523" s="80" t="str">
        <f t="shared" si="346"/>
        <v>E</v>
      </c>
      <c r="I1523" s="80" t="str">
        <f t="shared" si="347"/>
        <v>N</v>
      </c>
      <c r="J1523" s="80" t="s">
        <v>1373</v>
      </c>
    </row>
    <row r="1524" spans="1:10" ht="12" x14ac:dyDescent="0.2">
      <c r="A1524" s="49">
        <f t="shared" si="334"/>
        <v>1521</v>
      </c>
      <c r="B1524" s="48"/>
      <c r="C1524" s="64"/>
      <c r="D1524" s="51" t="s">
        <v>1374</v>
      </c>
      <c r="E1524" s="48" t="s">
        <v>2327</v>
      </c>
      <c r="F1524" s="80" t="str">
        <f t="shared" si="345"/>
        <v xml:space="preserve"> </v>
      </c>
      <c r="G1524" s="82">
        <f t="shared" si="344"/>
        <v>1</v>
      </c>
      <c r="H1524" s="80" t="str">
        <f t="shared" si="346"/>
        <v>E</v>
      </c>
      <c r="I1524" s="80" t="str">
        <f t="shared" si="347"/>
        <v>N</v>
      </c>
      <c r="J1524" s="80" t="s">
        <v>1373</v>
      </c>
    </row>
    <row r="1525" spans="1:10" ht="12" x14ac:dyDescent="0.2">
      <c r="A1525" s="49">
        <f t="shared" si="334"/>
        <v>1522</v>
      </c>
      <c r="B1525" s="48"/>
      <c r="C1525" s="64"/>
      <c r="D1525" s="51" t="s">
        <v>1374</v>
      </c>
      <c r="E1525" s="48" t="s">
        <v>1626</v>
      </c>
      <c r="F1525" s="80" t="str">
        <f t="shared" si="345"/>
        <v xml:space="preserve"> </v>
      </c>
      <c r="G1525" s="82">
        <f t="shared" si="344"/>
        <v>1</v>
      </c>
      <c r="H1525" s="80" t="str">
        <f t="shared" si="346"/>
        <v>E</v>
      </c>
      <c r="I1525" s="80" t="str">
        <f t="shared" si="347"/>
        <v>N</v>
      </c>
      <c r="J1525" s="80" t="s">
        <v>1373</v>
      </c>
    </row>
    <row r="1526" spans="1:10" ht="12" x14ac:dyDescent="0.2">
      <c r="A1526" s="49">
        <f t="shared" si="334"/>
        <v>1523</v>
      </c>
      <c r="B1526" s="48"/>
      <c r="C1526" s="65"/>
      <c r="D1526" s="51" t="s">
        <v>1374</v>
      </c>
      <c r="E1526" s="48" t="s">
        <v>1627</v>
      </c>
      <c r="F1526" s="80" t="str">
        <f t="shared" si="345"/>
        <v xml:space="preserve"> </v>
      </c>
      <c r="G1526" s="82">
        <f t="shared" si="344"/>
        <v>1</v>
      </c>
      <c r="H1526" s="80" t="str">
        <f t="shared" si="346"/>
        <v>E</v>
      </c>
      <c r="I1526" s="80" t="str">
        <f t="shared" si="347"/>
        <v>N</v>
      </c>
      <c r="J1526" s="80"/>
    </row>
    <row r="1527" spans="1:10" ht="12.75" thickBot="1" x14ac:dyDescent="0.25">
      <c r="A1527" s="49">
        <f t="shared" si="334"/>
        <v>1524</v>
      </c>
      <c r="B1527" s="48"/>
      <c r="C1527" s="51"/>
      <c r="D1527" s="52"/>
      <c r="E1527" s="52"/>
      <c r="F1527" s="80" t="str">
        <f t="shared" si="345"/>
        <v xml:space="preserve"> </v>
      </c>
      <c r="G1527" s="82">
        <f t="shared" si="344"/>
        <v>1</v>
      </c>
      <c r="H1527" s="80" t="str">
        <f t="shared" si="346"/>
        <v>E</v>
      </c>
      <c r="I1527" s="80" t="str">
        <f t="shared" si="347"/>
        <v>N</v>
      </c>
      <c r="J1527" s="80"/>
    </row>
    <row r="1528" spans="1:10" ht="12.75" thickTop="1" x14ac:dyDescent="0.2">
      <c r="A1528" s="49">
        <f t="shared" si="334"/>
        <v>1525</v>
      </c>
      <c r="B1528" s="48" t="s">
        <v>1285</v>
      </c>
      <c r="C1528" s="63">
        <v>1</v>
      </c>
      <c r="D1528" s="52"/>
      <c r="E1528" s="53" t="s">
        <v>2328</v>
      </c>
      <c r="F1528" s="80">
        <f>SUMIF(OpnameTabel[PPO1], B1528,OpnameTabel[OpInventarislijst])+SUMIF(OpnameTabel[PPO2], B1528,OpnameTabel[OpInventarislijst])+SUMIF(OpnameTabel[PPO3], B1528,OpnameTabel[OpInventarislijst])+SUMIF(OpnameTabel[PPO4], B1528,OpnameTabel[OpInventarislijst])</f>
        <v>2</v>
      </c>
      <c r="G1528" s="81">
        <f t="shared" ref="G1528:G1535" si="348">$F$1528</f>
        <v>2</v>
      </c>
      <c r="H1528" s="80" t="s">
        <v>1371</v>
      </c>
      <c r="I1528" s="80" t="s">
        <v>1372</v>
      </c>
      <c r="J1528" s="80" t="s">
        <v>1373</v>
      </c>
    </row>
    <row r="1529" spans="1:10" ht="12" x14ac:dyDescent="0.2">
      <c r="A1529" s="49">
        <f t="shared" si="334"/>
        <v>1526</v>
      </c>
      <c r="B1529" s="48"/>
      <c r="C1529" s="64"/>
      <c r="D1529" s="51" t="s">
        <v>1374</v>
      </c>
      <c r="E1529" s="48" t="s">
        <v>1375</v>
      </c>
      <c r="F1529" s="80" t="str">
        <f t="shared" ref="F1529:F1535" si="349">IF($B1529=""," ",$H$1528)</f>
        <v xml:space="preserve"> </v>
      </c>
      <c r="G1529" s="82">
        <f t="shared" si="348"/>
        <v>2</v>
      </c>
      <c r="H1529" s="80" t="str">
        <f t="shared" ref="H1529:H1535" si="350">$H$1528</f>
        <v>E</v>
      </c>
      <c r="I1529" s="80" t="str">
        <f t="shared" ref="I1529:I1535" si="351">$I$1528</f>
        <v>N</v>
      </c>
      <c r="J1529" s="80"/>
    </row>
    <row r="1530" spans="1:10" ht="12" x14ac:dyDescent="0.2">
      <c r="A1530" s="49">
        <f t="shared" si="334"/>
        <v>1527</v>
      </c>
      <c r="B1530" s="48"/>
      <c r="C1530" s="64"/>
      <c r="D1530" s="51" t="s">
        <v>1374</v>
      </c>
      <c r="E1530" s="48" t="s">
        <v>2329</v>
      </c>
      <c r="F1530" s="80" t="str">
        <f t="shared" si="349"/>
        <v xml:space="preserve"> </v>
      </c>
      <c r="G1530" s="82">
        <f t="shared" si="348"/>
        <v>2</v>
      </c>
      <c r="H1530" s="80" t="str">
        <f t="shared" si="350"/>
        <v>E</v>
      </c>
      <c r="I1530" s="80" t="str">
        <f t="shared" si="351"/>
        <v>N</v>
      </c>
      <c r="J1530" s="80" t="s">
        <v>1373</v>
      </c>
    </row>
    <row r="1531" spans="1:10" ht="12" x14ac:dyDescent="0.2">
      <c r="A1531" s="49">
        <f t="shared" si="334"/>
        <v>1528</v>
      </c>
      <c r="B1531" s="48"/>
      <c r="C1531" s="64"/>
      <c r="D1531" s="51" t="s">
        <v>1374</v>
      </c>
      <c r="E1531" s="48" t="s">
        <v>2330</v>
      </c>
      <c r="F1531" s="80" t="str">
        <f t="shared" si="349"/>
        <v xml:space="preserve"> </v>
      </c>
      <c r="G1531" s="82">
        <f t="shared" si="348"/>
        <v>2</v>
      </c>
      <c r="H1531" s="80" t="str">
        <f t="shared" si="350"/>
        <v>E</v>
      </c>
      <c r="I1531" s="80" t="str">
        <f t="shared" si="351"/>
        <v>N</v>
      </c>
      <c r="J1531" s="80" t="s">
        <v>1373</v>
      </c>
    </row>
    <row r="1532" spans="1:10" ht="12" x14ac:dyDescent="0.2">
      <c r="A1532" s="49">
        <f t="shared" si="334"/>
        <v>1529</v>
      </c>
      <c r="B1532" s="48"/>
      <c r="C1532" s="64"/>
      <c r="D1532" s="51" t="s">
        <v>1374</v>
      </c>
      <c r="E1532" s="48" t="s">
        <v>2331</v>
      </c>
      <c r="F1532" s="80" t="str">
        <f t="shared" si="349"/>
        <v xml:space="preserve"> </v>
      </c>
      <c r="G1532" s="82">
        <f t="shared" si="348"/>
        <v>2</v>
      </c>
      <c r="H1532" s="80" t="str">
        <f t="shared" si="350"/>
        <v>E</v>
      </c>
      <c r="I1532" s="80" t="str">
        <f t="shared" si="351"/>
        <v>N</v>
      </c>
      <c r="J1532" s="80" t="s">
        <v>1373</v>
      </c>
    </row>
    <row r="1533" spans="1:10" ht="12" x14ac:dyDescent="0.2">
      <c r="A1533" s="49">
        <f t="shared" si="334"/>
        <v>1530</v>
      </c>
      <c r="B1533" s="48"/>
      <c r="C1533" s="64"/>
      <c r="D1533" s="51" t="s">
        <v>1374</v>
      </c>
      <c r="E1533" s="48" t="s">
        <v>2332</v>
      </c>
      <c r="F1533" s="80" t="str">
        <f t="shared" si="349"/>
        <v xml:space="preserve"> </v>
      </c>
      <c r="G1533" s="82">
        <f t="shared" si="348"/>
        <v>2</v>
      </c>
      <c r="H1533" s="80" t="str">
        <f t="shared" si="350"/>
        <v>E</v>
      </c>
      <c r="I1533" s="80" t="str">
        <f t="shared" si="351"/>
        <v>N</v>
      </c>
      <c r="J1533" s="80" t="s">
        <v>1373</v>
      </c>
    </row>
    <row r="1534" spans="1:10" ht="12" x14ac:dyDescent="0.2">
      <c r="A1534" s="49">
        <f t="shared" si="334"/>
        <v>1531</v>
      </c>
      <c r="B1534" s="48"/>
      <c r="C1534" s="65"/>
      <c r="D1534" s="51" t="s">
        <v>1374</v>
      </c>
      <c r="E1534" s="48" t="s">
        <v>2333</v>
      </c>
      <c r="F1534" s="80" t="str">
        <f t="shared" si="349"/>
        <v xml:space="preserve"> </v>
      </c>
      <c r="G1534" s="82">
        <f t="shared" si="348"/>
        <v>2</v>
      </c>
      <c r="H1534" s="80" t="str">
        <f t="shared" si="350"/>
        <v>E</v>
      </c>
      <c r="I1534" s="80" t="str">
        <f t="shared" si="351"/>
        <v>N</v>
      </c>
      <c r="J1534" s="80"/>
    </row>
    <row r="1535" spans="1:10" ht="12.75" thickBot="1" x14ac:dyDescent="0.25">
      <c r="A1535" s="49">
        <f t="shared" si="334"/>
        <v>1532</v>
      </c>
      <c r="B1535" s="48"/>
      <c r="C1535" s="51"/>
      <c r="D1535" s="51"/>
      <c r="E1535" s="48"/>
      <c r="F1535" s="80" t="str">
        <f t="shared" si="349"/>
        <v xml:space="preserve"> </v>
      </c>
      <c r="G1535" s="82">
        <f t="shared" si="348"/>
        <v>2</v>
      </c>
      <c r="H1535" s="80" t="str">
        <f t="shared" si="350"/>
        <v>E</v>
      </c>
      <c r="I1535" s="80" t="str">
        <f t="shared" si="351"/>
        <v>N</v>
      </c>
      <c r="J1535" s="80"/>
    </row>
    <row r="1536" spans="1:10" ht="13.5" hidden="1" thickTop="1" thickBot="1" x14ac:dyDescent="0.25">
      <c r="A1536" s="49">
        <f t="shared" si="334"/>
        <v>1533</v>
      </c>
      <c r="B1536" s="48" t="s">
        <v>1286</v>
      </c>
      <c r="C1536" s="63">
        <v>1</v>
      </c>
      <c r="D1536" s="52"/>
      <c r="E1536" s="53" t="s">
        <v>2334</v>
      </c>
      <c r="F1536" s="80">
        <f>SUMIF(OpnameTabel[PPO1], B1536,OpnameTabel[OpInventarislijst])+SUMIF(OpnameTabel[PPO2], B1536,OpnameTabel[OpInventarislijst])+SUMIF(OpnameTabel[PPO3], B1536,OpnameTabel[OpInventarislijst])+SUMIF(OpnameTabel[PPO4], B1536,OpnameTabel[OpInventarislijst])</f>
        <v>0</v>
      </c>
      <c r="G1536" s="81">
        <f t="shared" ref="G1536:G1541" si="352">$F$1536</f>
        <v>0</v>
      </c>
      <c r="H1536" s="80" t="s">
        <v>1371</v>
      </c>
      <c r="I1536" s="80" t="s">
        <v>1372</v>
      </c>
      <c r="J1536" s="80" t="s">
        <v>1373</v>
      </c>
    </row>
    <row r="1537" spans="1:10" ht="12.75" hidden="1" thickBot="1" x14ac:dyDescent="0.25">
      <c r="A1537" s="49">
        <f t="shared" si="334"/>
        <v>1534</v>
      </c>
      <c r="B1537" s="48"/>
      <c r="C1537" s="64"/>
      <c r="D1537" s="51" t="s">
        <v>1374</v>
      </c>
      <c r="E1537" s="48" t="s">
        <v>2335</v>
      </c>
      <c r="F1537" s="80" t="str">
        <f>IF($B1537=""," ",$H$1536)</f>
        <v xml:space="preserve"> </v>
      </c>
      <c r="G1537" s="82">
        <f t="shared" si="352"/>
        <v>0</v>
      </c>
      <c r="H1537" s="80" t="str">
        <f>$H$1536</f>
        <v>E</v>
      </c>
      <c r="I1537" s="80" t="str">
        <f>$I$1536</f>
        <v>N</v>
      </c>
      <c r="J1537" s="80" t="s">
        <v>1373</v>
      </c>
    </row>
    <row r="1538" spans="1:10" ht="12.75" hidden="1" thickBot="1" x14ac:dyDescent="0.25">
      <c r="A1538" s="49">
        <f t="shared" si="334"/>
        <v>1535</v>
      </c>
      <c r="B1538" s="48"/>
      <c r="C1538" s="64"/>
      <c r="D1538" s="51" t="s">
        <v>1374</v>
      </c>
      <c r="E1538" s="48" t="s">
        <v>2336</v>
      </c>
      <c r="F1538" s="80" t="str">
        <f>IF($B1538=""," ",$H$1536)</f>
        <v xml:space="preserve"> </v>
      </c>
      <c r="G1538" s="82">
        <f t="shared" si="352"/>
        <v>0</v>
      </c>
      <c r="H1538" s="80" t="str">
        <f>$H$1536</f>
        <v>E</v>
      </c>
      <c r="I1538" s="80" t="str">
        <f>$I$1536</f>
        <v>N</v>
      </c>
      <c r="J1538" s="80" t="s">
        <v>1373</v>
      </c>
    </row>
    <row r="1539" spans="1:10" ht="12.75" hidden="1" thickBot="1" x14ac:dyDescent="0.25">
      <c r="A1539" s="49">
        <f t="shared" si="334"/>
        <v>1536</v>
      </c>
      <c r="B1539" s="48"/>
      <c r="C1539" s="64"/>
      <c r="D1539" s="51" t="s">
        <v>1374</v>
      </c>
      <c r="E1539" s="48" t="s">
        <v>2337</v>
      </c>
      <c r="F1539" s="80" t="str">
        <f>IF($B1539=""," ",$H$1536)</f>
        <v xml:space="preserve"> </v>
      </c>
      <c r="G1539" s="82">
        <f t="shared" si="352"/>
        <v>0</v>
      </c>
      <c r="H1539" s="80" t="str">
        <f>$H$1536</f>
        <v>E</v>
      </c>
      <c r="I1539" s="80" t="str">
        <f>$I$1536</f>
        <v>N</v>
      </c>
      <c r="J1539" s="80" t="s">
        <v>1373</v>
      </c>
    </row>
    <row r="1540" spans="1:10" ht="12.75" hidden="1" thickBot="1" x14ac:dyDescent="0.25">
      <c r="A1540" s="49">
        <f t="shared" si="334"/>
        <v>1537</v>
      </c>
      <c r="B1540" s="48"/>
      <c r="C1540" s="65"/>
      <c r="D1540" s="51" t="s">
        <v>1374</v>
      </c>
      <c r="E1540" s="48" t="s">
        <v>2338</v>
      </c>
      <c r="F1540" s="80" t="str">
        <f>IF($B1540=""," ",$H$1536)</f>
        <v xml:space="preserve"> </v>
      </c>
      <c r="G1540" s="82">
        <f t="shared" si="352"/>
        <v>0</v>
      </c>
      <c r="H1540" s="80" t="str">
        <f>$H$1536</f>
        <v>E</v>
      </c>
      <c r="I1540" s="80" t="str">
        <f>$I$1536</f>
        <v>N</v>
      </c>
      <c r="J1540" s="80"/>
    </row>
    <row r="1541" spans="1:10" ht="12.75" hidden="1" thickBot="1" x14ac:dyDescent="0.25">
      <c r="A1541" s="49">
        <f t="shared" si="334"/>
        <v>1538</v>
      </c>
      <c r="B1541" s="48"/>
      <c r="C1541" s="51"/>
      <c r="D1541" s="51"/>
      <c r="E1541" s="48"/>
      <c r="F1541" s="80" t="str">
        <f>IF($B1541=""," ",$H$1536)</f>
        <v xml:space="preserve"> </v>
      </c>
      <c r="G1541" s="82">
        <f t="shared" si="352"/>
        <v>0</v>
      </c>
      <c r="H1541" s="80" t="str">
        <f>$H$1536</f>
        <v>E</v>
      </c>
      <c r="I1541" s="80" t="str">
        <f>$I$1536</f>
        <v>N</v>
      </c>
      <c r="J1541" s="80"/>
    </row>
    <row r="1542" spans="1:10" ht="13.5" hidden="1" thickTop="1" thickBot="1" x14ac:dyDescent="0.25">
      <c r="A1542" s="49">
        <f t="shared" si="334"/>
        <v>1539</v>
      </c>
      <c r="B1542" s="48" t="s">
        <v>1287</v>
      </c>
      <c r="C1542" s="63">
        <v>1</v>
      </c>
      <c r="D1542" s="52"/>
      <c r="E1542" s="53" t="s">
        <v>2339</v>
      </c>
      <c r="F1542" s="80">
        <f>SUMIF(OpnameTabel[PPO1], B1542,OpnameTabel[OpInventarislijst])+SUMIF(OpnameTabel[PPO2], B1542,OpnameTabel[OpInventarislijst])+SUMIF(OpnameTabel[PPO3], B1542,OpnameTabel[OpInventarislijst])+SUMIF(OpnameTabel[PPO4], B1542,OpnameTabel[OpInventarislijst])</f>
        <v>0</v>
      </c>
      <c r="G1542" s="81">
        <f t="shared" ref="G1542:G1548" si="353">$F$1542</f>
        <v>0</v>
      </c>
      <c r="H1542" s="80" t="s">
        <v>1371</v>
      </c>
      <c r="I1542" s="80" t="s">
        <v>1373</v>
      </c>
      <c r="J1542" s="80"/>
    </row>
    <row r="1543" spans="1:10" ht="12.75" hidden="1" thickBot="1" x14ac:dyDescent="0.25">
      <c r="A1543" s="49">
        <f t="shared" si="334"/>
        <v>1540</v>
      </c>
      <c r="B1543" s="48"/>
      <c r="C1543" s="64"/>
      <c r="D1543" s="51" t="s">
        <v>1374</v>
      </c>
      <c r="E1543" s="48" t="s">
        <v>1705</v>
      </c>
      <c r="F1543" s="80" t="str">
        <f t="shared" ref="F1543:F1548" si="354">IF($B1543=""," ",$H$1542)</f>
        <v xml:space="preserve"> </v>
      </c>
      <c r="G1543" s="82">
        <f t="shared" si="353"/>
        <v>0</v>
      </c>
      <c r="H1543" s="80" t="str">
        <f t="shared" ref="H1543:H1548" si="355">$H$1542</f>
        <v>E</v>
      </c>
      <c r="I1543" s="80" t="str">
        <f t="shared" ref="I1543:I1548" si="356">$I$1542</f>
        <v>J</v>
      </c>
      <c r="J1543" s="80" t="s">
        <v>1373</v>
      </c>
    </row>
    <row r="1544" spans="1:10" ht="12.75" hidden="1" thickBot="1" x14ac:dyDescent="0.25">
      <c r="A1544" s="49">
        <f t="shared" si="334"/>
        <v>1541</v>
      </c>
      <c r="B1544" s="48"/>
      <c r="C1544" s="64"/>
      <c r="D1544" s="51" t="s">
        <v>1374</v>
      </c>
      <c r="E1544" s="48" t="s">
        <v>2340</v>
      </c>
      <c r="F1544" s="80" t="str">
        <f t="shared" si="354"/>
        <v xml:space="preserve"> </v>
      </c>
      <c r="G1544" s="82">
        <f t="shared" si="353"/>
        <v>0</v>
      </c>
      <c r="H1544" s="80" t="str">
        <f t="shared" si="355"/>
        <v>E</v>
      </c>
      <c r="I1544" s="80" t="str">
        <f t="shared" si="356"/>
        <v>J</v>
      </c>
      <c r="J1544" s="80" t="s">
        <v>1373</v>
      </c>
    </row>
    <row r="1545" spans="1:10" ht="12.75" hidden="1" thickBot="1" x14ac:dyDescent="0.25">
      <c r="A1545" s="49">
        <f t="shared" si="334"/>
        <v>1542</v>
      </c>
      <c r="B1545" s="48"/>
      <c r="C1545" s="64"/>
      <c r="D1545" s="51" t="s">
        <v>1374</v>
      </c>
      <c r="E1545" s="48" t="s">
        <v>2341</v>
      </c>
      <c r="F1545" s="80" t="str">
        <f t="shared" si="354"/>
        <v xml:space="preserve"> </v>
      </c>
      <c r="G1545" s="82">
        <f t="shared" si="353"/>
        <v>0</v>
      </c>
      <c r="H1545" s="80" t="str">
        <f t="shared" si="355"/>
        <v>E</v>
      </c>
      <c r="I1545" s="80" t="str">
        <f t="shared" si="356"/>
        <v>J</v>
      </c>
      <c r="J1545" s="80" t="s">
        <v>1373</v>
      </c>
    </row>
    <row r="1546" spans="1:10" ht="12.75" hidden="1" thickBot="1" x14ac:dyDescent="0.25">
      <c r="A1546" s="49">
        <f t="shared" si="334"/>
        <v>1543</v>
      </c>
      <c r="B1546" s="48"/>
      <c r="C1546" s="64"/>
      <c r="D1546" s="51" t="s">
        <v>1374</v>
      </c>
      <c r="E1546" s="48" t="s">
        <v>2342</v>
      </c>
      <c r="F1546" s="80" t="str">
        <f t="shared" si="354"/>
        <v xml:space="preserve"> </v>
      </c>
      <c r="G1546" s="82">
        <f t="shared" si="353"/>
        <v>0</v>
      </c>
      <c r="H1546" s="80" t="str">
        <f t="shared" si="355"/>
        <v>E</v>
      </c>
      <c r="I1546" s="80" t="str">
        <f t="shared" si="356"/>
        <v>J</v>
      </c>
      <c r="J1546" s="80" t="s">
        <v>1373</v>
      </c>
    </row>
    <row r="1547" spans="1:10" ht="12.75" hidden="1" thickBot="1" x14ac:dyDescent="0.25">
      <c r="A1547" s="49">
        <f t="shared" si="334"/>
        <v>1544</v>
      </c>
      <c r="B1547" s="48"/>
      <c r="C1547" s="65"/>
      <c r="D1547" s="51" t="s">
        <v>1374</v>
      </c>
      <c r="E1547" s="48" t="s">
        <v>2343</v>
      </c>
      <c r="F1547" s="80" t="str">
        <f t="shared" si="354"/>
        <v xml:space="preserve"> </v>
      </c>
      <c r="G1547" s="82">
        <f t="shared" si="353"/>
        <v>0</v>
      </c>
      <c r="H1547" s="80" t="str">
        <f t="shared" si="355"/>
        <v>E</v>
      </c>
      <c r="I1547" s="80" t="str">
        <f t="shared" si="356"/>
        <v>J</v>
      </c>
      <c r="J1547" s="80"/>
    </row>
    <row r="1548" spans="1:10" ht="12.75" hidden="1" thickBot="1" x14ac:dyDescent="0.25">
      <c r="A1548" s="49">
        <f t="shared" si="334"/>
        <v>1545</v>
      </c>
      <c r="B1548" s="48"/>
      <c r="C1548" s="51"/>
      <c r="D1548" s="51"/>
      <c r="E1548" s="48"/>
      <c r="F1548" s="80" t="str">
        <f t="shared" si="354"/>
        <v xml:space="preserve"> </v>
      </c>
      <c r="G1548" s="82">
        <f t="shared" si="353"/>
        <v>0</v>
      </c>
      <c r="H1548" s="80" t="str">
        <f t="shared" si="355"/>
        <v>E</v>
      </c>
      <c r="I1548" s="80" t="str">
        <f t="shared" si="356"/>
        <v>J</v>
      </c>
      <c r="J1548" s="80"/>
    </row>
    <row r="1549" spans="1:10" ht="13.5" hidden="1" thickTop="1" thickBot="1" x14ac:dyDescent="0.25">
      <c r="A1549" s="49">
        <f t="shared" si="334"/>
        <v>1546</v>
      </c>
      <c r="B1549" s="48" t="s">
        <v>1288</v>
      </c>
      <c r="C1549" s="63">
        <v>2</v>
      </c>
      <c r="D1549" s="52"/>
      <c r="E1549" s="53" t="s">
        <v>2344</v>
      </c>
      <c r="F1549" s="80">
        <f>SUMIF(OpnameTabel[PPO1], B1549,OpnameTabel[OpInventarislijst])+SUMIF(OpnameTabel[PPO2], B1549,OpnameTabel[OpInventarislijst])+SUMIF(OpnameTabel[PPO3], B1549,OpnameTabel[OpInventarislijst])+SUMIF(OpnameTabel[PPO4], B1549,OpnameTabel[OpInventarislijst])</f>
        <v>0</v>
      </c>
      <c r="G1549" s="81">
        <f t="shared" ref="G1549:G1557" si="357">$F$1549</f>
        <v>0</v>
      </c>
      <c r="H1549" s="80" t="s">
        <v>1409</v>
      </c>
      <c r="I1549" s="80" t="s">
        <v>1373</v>
      </c>
      <c r="J1549" s="80"/>
    </row>
    <row r="1550" spans="1:10" ht="12.75" hidden="1" thickBot="1" x14ac:dyDescent="0.25">
      <c r="A1550" s="49">
        <f t="shared" si="334"/>
        <v>1547</v>
      </c>
      <c r="B1550" s="48"/>
      <c r="C1550" s="64"/>
      <c r="D1550" s="51"/>
      <c r="E1550" s="48" t="s">
        <v>2345</v>
      </c>
      <c r="F1550" s="80" t="str">
        <f t="shared" ref="F1550:F1557" si="358">IF($B1550=""," ",$H$1549)</f>
        <v xml:space="preserve"> </v>
      </c>
      <c r="G1550" s="82">
        <f t="shared" si="357"/>
        <v>0</v>
      </c>
      <c r="H1550" s="80" t="str">
        <f t="shared" ref="H1550:H1557" si="359">$H$1549</f>
        <v>W</v>
      </c>
      <c r="I1550" s="80" t="str">
        <f t="shared" ref="I1550:I1557" si="360">$I$1549</f>
        <v>J</v>
      </c>
      <c r="J1550" s="80" t="s">
        <v>1373</v>
      </c>
    </row>
    <row r="1551" spans="1:10" ht="12.75" hidden="1" thickBot="1" x14ac:dyDescent="0.25">
      <c r="A1551" s="49">
        <f t="shared" si="334"/>
        <v>1548</v>
      </c>
      <c r="B1551" s="48"/>
      <c r="C1551" s="64"/>
      <c r="D1551" s="51" t="s">
        <v>1374</v>
      </c>
      <c r="E1551" s="48" t="s">
        <v>2346</v>
      </c>
      <c r="F1551" s="80" t="str">
        <f t="shared" si="358"/>
        <v xml:space="preserve"> </v>
      </c>
      <c r="G1551" s="82">
        <f t="shared" si="357"/>
        <v>0</v>
      </c>
      <c r="H1551" s="80" t="str">
        <f t="shared" si="359"/>
        <v>W</v>
      </c>
      <c r="I1551" s="80" t="str">
        <f t="shared" si="360"/>
        <v>J</v>
      </c>
      <c r="J1551" s="80" t="s">
        <v>1373</v>
      </c>
    </row>
    <row r="1552" spans="1:10" ht="12.75" hidden="1" thickBot="1" x14ac:dyDescent="0.25">
      <c r="A1552" s="49">
        <f t="shared" si="334"/>
        <v>1549</v>
      </c>
      <c r="B1552" s="48"/>
      <c r="C1552" s="64"/>
      <c r="D1552" s="51" t="s">
        <v>1374</v>
      </c>
      <c r="E1552" s="48" t="s">
        <v>2347</v>
      </c>
      <c r="F1552" s="80" t="str">
        <f t="shared" si="358"/>
        <v xml:space="preserve"> </v>
      </c>
      <c r="G1552" s="82">
        <f t="shared" si="357"/>
        <v>0</v>
      </c>
      <c r="H1552" s="80" t="str">
        <f t="shared" si="359"/>
        <v>W</v>
      </c>
      <c r="I1552" s="80" t="str">
        <f t="shared" si="360"/>
        <v>J</v>
      </c>
      <c r="J1552" s="80"/>
    </row>
    <row r="1553" spans="1:10" ht="12.75" hidden="1" thickBot="1" x14ac:dyDescent="0.25">
      <c r="A1553" s="49">
        <f t="shared" si="334"/>
        <v>1550</v>
      </c>
      <c r="B1553" s="48"/>
      <c r="C1553" s="64"/>
      <c r="D1553" s="51" t="s">
        <v>1374</v>
      </c>
      <c r="E1553" s="48" t="s">
        <v>2348</v>
      </c>
      <c r="F1553" s="80" t="str">
        <f t="shared" si="358"/>
        <v xml:space="preserve"> </v>
      </c>
      <c r="G1553" s="82">
        <f t="shared" si="357"/>
        <v>0</v>
      </c>
      <c r="H1553" s="80" t="str">
        <f t="shared" si="359"/>
        <v>W</v>
      </c>
      <c r="I1553" s="80" t="str">
        <f t="shared" si="360"/>
        <v>J</v>
      </c>
      <c r="J1553" s="80" t="s">
        <v>1373</v>
      </c>
    </row>
    <row r="1554" spans="1:10" ht="12.75" hidden="1" thickBot="1" x14ac:dyDescent="0.25">
      <c r="A1554" s="49">
        <f t="shared" si="334"/>
        <v>1551</v>
      </c>
      <c r="B1554" s="48"/>
      <c r="C1554" s="64"/>
      <c r="D1554" s="51" t="s">
        <v>1374</v>
      </c>
      <c r="E1554" s="48" t="s">
        <v>2349</v>
      </c>
      <c r="F1554" s="80" t="str">
        <f t="shared" si="358"/>
        <v xml:space="preserve"> </v>
      </c>
      <c r="G1554" s="82">
        <f t="shared" si="357"/>
        <v>0</v>
      </c>
      <c r="H1554" s="80" t="str">
        <f t="shared" si="359"/>
        <v>W</v>
      </c>
      <c r="I1554" s="80" t="str">
        <f t="shared" si="360"/>
        <v>J</v>
      </c>
      <c r="J1554" s="80" t="s">
        <v>1373</v>
      </c>
    </row>
    <row r="1555" spans="1:10" ht="12.75" hidden="1" thickBot="1" x14ac:dyDescent="0.25">
      <c r="A1555" s="49">
        <f t="shared" si="334"/>
        <v>1552</v>
      </c>
      <c r="B1555" s="48"/>
      <c r="C1555" s="64"/>
      <c r="D1555" s="51" t="s">
        <v>1374</v>
      </c>
      <c r="E1555" s="48" t="s">
        <v>2350</v>
      </c>
      <c r="F1555" s="80" t="str">
        <f t="shared" si="358"/>
        <v xml:space="preserve"> </v>
      </c>
      <c r="G1555" s="82">
        <f t="shared" si="357"/>
        <v>0</v>
      </c>
      <c r="H1555" s="80" t="str">
        <f t="shared" si="359"/>
        <v>W</v>
      </c>
      <c r="I1555" s="80" t="str">
        <f t="shared" si="360"/>
        <v>J</v>
      </c>
      <c r="J1555" s="80" t="s">
        <v>1373</v>
      </c>
    </row>
    <row r="1556" spans="1:10" ht="12.75" hidden="1" thickBot="1" x14ac:dyDescent="0.25">
      <c r="A1556" s="49">
        <f t="shared" si="334"/>
        <v>1553</v>
      </c>
      <c r="B1556" s="48"/>
      <c r="C1556" s="65"/>
      <c r="D1556" s="51" t="s">
        <v>1374</v>
      </c>
      <c r="E1556" s="48" t="s">
        <v>2351</v>
      </c>
      <c r="F1556" s="80" t="str">
        <f t="shared" si="358"/>
        <v xml:space="preserve"> </v>
      </c>
      <c r="G1556" s="82">
        <f t="shared" si="357"/>
        <v>0</v>
      </c>
      <c r="H1556" s="80" t="str">
        <f t="shared" si="359"/>
        <v>W</v>
      </c>
      <c r="I1556" s="80" t="str">
        <f t="shared" si="360"/>
        <v>J</v>
      </c>
      <c r="J1556" s="80"/>
    </row>
    <row r="1557" spans="1:10" ht="12.75" hidden="1" thickBot="1" x14ac:dyDescent="0.25">
      <c r="A1557" s="49">
        <f t="shared" ref="A1557:A1620" si="361">-3+ROW()</f>
        <v>1554</v>
      </c>
      <c r="B1557" s="48"/>
      <c r="C1557" s="51"/>
      <c r="D1557" s="52"/>
      <c r="E1557" s="52"/>
      <c r="F1557" s="80" t="str">
        <f t="shared" si="358"/>
        <v xml:space="preserve"> </v>
      </c>
      <c r="G1557" s="82">
        <f t="shared" si="357"/>
        <v>0</v>
      </c>
      <c r="H1557" s="80" t="str">
        <f t="shared" si="359"/>
        <v>W</v>
      </c>
      <c r="I1557" s="80" t="str">
        <f t="shared" si="360"/>
        <v>J</v>
      </c>
      <c r="J1557" s="80"/>
    </row>
    <row r="1558" spans="1:10" ht="12.75" thickTop="1" x14ac:dyDescent="0.2">
      <c r="A1558" s="49">
        <f t="shared" si="361"/>
        <v>1555</v>
      </c>
      <c r="B1558" s="48" t="s">
        <v>1289</v>
      </c>
      <c r="C1558" s="63">
        <v>2</v>
      </c>
      <c r="D1558" s="52"/>
      <c r="E1558" s="53" t="s">
        <v>2352</v>
      </c>
      <c r="F1558" s="80">
        <f>SUMIF(OpnameTabel[PPO1], B1558,OpnameTabel[OpInventarislijst])+SUMIF(OpnameTabel[PPO2], B1558,OpnameTabel[OpInventarislijst])+SUMIF(OpnameTabel[PPO3], B1558,OpnameTabel[OpInventarislijst])+SUMIF(OpnameTabel[PPO4], B1558,OpnameTabel[OpInventarislijst])</f>
        <v>5</v>
      </c>
      <c r="G1558" s="81">
        <f t="shared" ref="G1558:G1566" si="362">$F$1558</f>
        <v>5</v>
      </c>
      <c r="H1558" s="80" t="s">
        <v>1371</v>
      </c>
      <c r="I1558" s="80" t="s">
        <v>1372</v>
      </c>
      <c r="J1558" s="80"/>
    </row>
    <row r="1559" spans="1:10" ht="12" x14ac:dyDescent="0.2">
      <c r="A1559" s="49">
        <f t="shared" si="361"/>
        <v>1556</v>
      </c>
      <c r="B1559" s="48"/>
      <c r="C1559" s="64"/>
      <c r="D1559" s="51"/>
      <c r="E1559" s="48" t="s">
        <v>2345</v>
      </c>
      <c r="F1559" s="80" t="str">
        <f t="shared" ref="F1559:F1566" si="363">IF($B1559=""," ",$H$1558)</f>
        <v xml:space="preserve"> </v>
      </c>
      <c r="G1559" s="82">
        <f t="shared" si="362"/>
        <v>5</v>
      </c>
      <c r="H1559" s="80" t="str">
        <f t="shared" ref="H1559:H1566" si="364">$H$1558</f>
        <v>E</v>
      </c>
      <c r="I1559" s="80" t="str">
        <f t="shared" ref="I1559:I1566" si="365">$I$1558</f>
        <v>N</v>
      </c>
      <c r="J1559" s="80" t="s">
        <v>1373</v>
      </c>
    </row>
    <row r="1560" spans="1:10" ht="12" x14ac:dyDescent="0.2">
      <c r="A1560" s="49">
        <f t="shared" si="361"/>
        <v>1557</v>
      </c>
      <c r="B1560" s="48"/>
      <c r="C1560" s="64"/>
      <c r="D1560" s="51" t="s">
        <v>1374</v>
      </c>
      <c r="E1560" s="48" t="s">
        <v>2346</v>
      </c>
      <c r="F1560" s="80" t="str">
        <f t="shared" si="363"/>
        <v xml:space="preserve"> </v>
      </c>
      <c r="G1560" s="82">
        <f t="shared" si="362"/>
        <v>5</v>
      </c>
      <c r="H1560" s="80" t="str">
        <f t="shared" si="364"/>
        <v>E</v>
      </c>
      <c r="I1560" s="80" t="str">
        <f t="shared" si="365"/>
        <v>N</v>
      </c>
      <c r="J1560" s="80" t="s">
        <v>1373</v>
      </c>
    </row>
    <row r="1561" spans="1:10" ht="12" x14ac:dyDescent="0.2">
      <c r="A1561" s="49">
        <f t="shared" si="361"/>
        <v>1558</v>
      </c>
      <c r="B1561" s="48"/>
      <c r="C1561" s="64"/>
      <c r="D1561" s="51" t="s">
        <v>1374</v>
      </c>
      <c r="E1561" s="48" t="s">
        <v>2347</v>
      </c>
      <c r="F1561" s="80" t="str">
        <f t="shared" si="363"/>
        <v xml:space="preserve"> </v>
      </c>
      <c r="G1561" s="82">
        <f t="shared" si="362"/>
        <v>5</v>
      </c>
      <c r="H1561" s="80" t="str">
        <f t="shared" si="364"/>
        <v>E</v>
      </c>
      <c r="I1561" s="80" t="str">
        <f t="shared" si="365"/>
        <v>N</v>
      </c>
      <c r="J1561" s="80"/>
    </row>
    <row r="1562" spans="1:10" ht="12" x14ac:dyDescent="0.2">
      <c r="A1562" s="49">
        <f t="shared" si="361"/>
        <v>1559</v>
      </c>
      <c r="B1562" s="48"/>
      <c r="C1562" s="64"/>
      <c r="D1562" s="51" t="s">
        <v>1374</v>
      </c>
      <c r="E1562" s="48" t="s">
        <v>2353</v>
      </c>
      <c r="F1562" s="80" t="str">
        <f t="shared" si="363"/>
        <v xml:space="preserve"> </v>
      </c>
      <c r="G1562" s="82">
        <f t="shared" si="362"/>
        <v>5</v>
      </c>
      <c r="H1562" s="80" t="str">
        <f t="shared" si="364"/>
        <v>E</v>
      </c>
      <c r="I1562" s="80" t="str">
        <f t="shared" si="365"/>
        <v>N</v>
      </c>
      <c r="J1562" s="80" t="s">
        <v>1373</v>
      </c>
    </row>
    <row r="1563" spans="1:10" ht="12" x14ac:dyDescent="0.2">
      <c r="A1563" s="49">
        <f t="shared" si="361"/>
        <v>1560</v>
      </c>
      <c r="B1563" s="48"/>
      <c r="C1563" s="64"/>
      <c r="D1563" s="51" t="s">
        <v>1374</v>
      </c>
      <c r="E1563" s="48" t="s">
        <v>2349</v>
      </c>
      <c r="F1563" s="80" t="str">
        <f t="shared" si="363"/>
        <v xml:space="preserve"> </v>
      </c>
      <c r="G1563" s="82">
        <f t="shared" si="362"/>
        <v>5</v>
      </c>
      <c r="H1563" s="80" t="str">
        <f t="shared" si="364"/>
        <v>E</v>
      </c>
      <c r="I1563" s="80" t="str">
        <f t="shared" si="365"/>
        <v>N</v>
      </c>
      <c r="J1563" s="80" t="s">
        <v>1373</v>
      </c>
    </row>
    <row r="1564" spans="1:10" ht="12" x14ac:dyDescent="0.2">
      <c r="A1564" s="49">
        <f t="shared" si="361"/>
        <v>1561</v>
      </c>
      <c r="B1564" s="48"/>
      <c r="C1564" s="64"/>
      <c r="D1564" s="51" t="s">
        <v>1374</v>
      </c>
      <c r="E1564" s="48" t="s">
        <v>2350</v>
      </c>
      <c r="F1564" s="80" t="str">
        <f t="shared" si="363"/>
        <v xml:space="preserve"> </v>
      </c>
      <c r="G1564" s="82">
        <f t="shared" si="362"/>
        <v>5</v>
      </c>
      <c r="H1564" s="80" t="str">
        <f t="shared" si="364"/>
        <v>E</v>
      </c>
      <c r="I1564" s="80" t="str">
        <f t="shared" si="365"/>
        <v>N</v>
      </c>
      <c r="J1564" s="80" t="s">
        <v>1373</v>
      </c>
    </row>
    <row r="1565" spans="1:10" ht="12" x14ac:dyDescent="0.2">
      <c r="A1565" s="49">
        <f t="shared" si="361"/>
        <v>1562</v>
      </c>
      <c r="B1565" s="48"/>
      <c r="C1565" s="65"/>
      <c r="D1565" s="51" t="s">
        <v>1374</v>
      </c>
      <c r="E1565" s="48" t="s">
        <v>2351</v>
      </c>
      <c r="F1565" s="80" t="str">
        <f t="shared" si="363"/>
        <v xml:space="preserve"> </v>
      </c>
      <c r="G1565" s="82">
        <f t="shared" si="362"/>
        <v>5</v>
      </c>
      <c r="H1565" s="80" t="str">
        <f t="shared" si="364"/>
        <v>E</v>
      </c>
      <c r="I1565" s="80" t="str">
        <f t="shared" si="365"/>
        <v>N</v>
      </c>
      <c r="J1565" s="80"/>
    </row>
    <row r="1566" spans="1:10" ht="12.75" thickBot="1" x14ac:dyDescent="0.25">
      <c r="A1566" s="49">
        <f t="shared" si="361"/>
        <v>1563</v>
      </c>
      <c r="B1566" s="48"/>
      <c r="C1566" s="51"/>
      <c r="D1566" s="51"/>
      <c r="E1566" s="48"/>
      <c r="F1566" s="80" t="str">
        <f t="shared" si="363"/>
        <v xml:space="preserve"> </v>
      </c>
      <c r="G1566" s="82">
        <f t="shared" si="362"/>
        <v>5</v>
      </c>
      <c r="H1566" s="80" t="str">
        <f t="shared" si="364"/>
        <v>E</v>
      </c>
      <c r="I1566" s="80" t="str">
        <f t="shared" si="365"/>
        <v>N</v>
      </c>
      <c r="J1566" s="80"/>
    </row>
    <row r="1567" spans="1:10" ht="12.75" thickTop="1" x14ac:dyDescent="0.2">
      <c r="A1567" s="49">
        <f t="shared" si="361"/>
        <v>1564</v>
      </c>
      <c r="B1567" s="48" t="s">
        <v>1293</v>
      </c>
      <c r="C1567" s="63">
        <v>1</v>
      </c>
      <c r="D1567" s="52"/>
      <c r="E1567" s="53" t="s">
        <v>2354</v>
      </c>
      <c r="F1567" s="80">
        <f>SUMIF(OpnameTabel[PPO1], B1567,OpnameTabel[OpInventarislijst])+SUMIF(OpnameTabel[PPO2], B1567,OpnameTabel[OpInventarislijst])+SUMIF(OpnameTabel[PPO3], B1567,OpnameTabel[OpInventarislijst])+SUMIF(OpnameTabel[PPO4], B1567,OpnameTabel[OpInventarislijst])</f>
        <v>3</v>
      </c>
      <c r="G1567" s="81">
        <f t="shared" ref="G1567:G1573" si="366">$F$1567</f>
        <v>3</v>
      </c>
      <c r="H1567" s="80" t="s">
        <v>1371</v>
      </c>
      <c r="I1567" s="80" t="s">
        <v>1372</v>
      </c>
      <c r="J1567" s="80"/>
    </row>
    <row r="1568" spans="1:10" ht="12" x14ac:dyDescent="0.2">
      <c r="A1568" s="49">
        <f t="shared" si="361"/>
        <v>1565</v>
      </c>
      <c r="B1568" s="48"/>
      <c r="C1568" s="64"/>
      <c r="D1568" s="51" t="s">
        <v>1374</v>
      </c>
      <c r="E1568" s="48" t="s">
        <v>1705</v>
      </c>
      <c r="F1568" s="80" t="str">
        <f t="shared" ref="F1568:F1573" si="367">IF($B1568=""," ",$H$1567)</f>
        <v xml:space="preserve"> </v>
      </c>
      <c r="G1568" s="82">
        <f t="shared" si="366"/>
        <v>3</v>
      </c>
      <c r="H1568" s="80" t="str">
        <f t="shared" ref="H1568:H1573" si="368">$H$1567</f>
        <v>E</v>
      </c>
      <c r="I1568" s="80" t="str">
        <f t="shared" ref="I1568:I1573" si="369">$I$1567</f>
        <v>N</v>
      </c>
      <c r="J1568" s="80" t="s">
        <v>1373</v>
      </c>
    </row>
    <row r="1569" spans="1:10" ht="12" x14ac:dyDescent="0.2">
      <c r="A1569" s="49">
        <f t="shared" si="361"/>
        <v>1566</v>
      </c>
      <c r="B1569" s="48"/>
      <c r="C1569" s="64"/>
      <c r="D1569" s="51" t="s">
        <v>1374</v>
      </c>
      <c r="E1569" s="48" t="s">
        <v>2355</v>
      </c>
      <c r="F1569" s="80" t="str">
        <f t="shared" si="367"/>
        <v xml:space="preserve"> </v>
      </c>
      <c r="G1569" s="82">
        <f t="shared" si="366"/>
        <v>3</v>
      </c>
      <c r="H1569" s="80" t="str">
        <f t="shared" si="368"/>
        <v>E</v>
      </c>
      <c r="I1569" s="80" t="str">
        <f t="shared" si="369"/>
        <v>N</v>
      </c>
      <c r="J1569" s="80" t="s">
        <v>1373</v>
      </c>
    </row>
    <row r="1570" spans="1:10" ht="12" x14ac:dyDescent="0.2">
      <c r="A1570" s="49">
        <f t="shared" si="361"/>
        <v>1567</v>
      </c>
      <c r="B1570" s="48"/>
      <c r="C1570" s="64"/>
      <c r="D1570" s="51" t="s">
        <v>1374</v>
      </c>
      <c r="E1570" s="48" t="s">
        <v>2356</v>
      </c>
      <c r="F1570" s="80" t="str">
        <f t="shared" si="367"/>
        <v xml:space="preserve"> </v>
      </c>
      <c r="G1570" s="82">
        <f t="shared" si="366"/>
        <v>3</v>
      </c>
      <c r="H1570" s="80" t="str">
        <f t="shared" si="368"/>
        <v>E</v>
      </c>
      <c r="I1570" s="80" t="str">
        <f t="shared" si="369"/>
        <v>N</v>
      </c>
      <c r="J1570" s="80" t="s">
        <v>1373</v>
      </c>
    </row>
    <row r="1571" spans="1:10" ht="12" x14ac:dyDescent="0.2">
      <c r="A1571" s="49">
        <f t="shared" si="361"/>
        <v>1568</v>
      </c>
      <c r="B1571" s="48"/>
      <c r="C1571" s="64"/>
      <c r="D1571" s="51" t="s">
        <v>1374</v>
      </c>
      <c r="E1571" s="48" t="s">
        <v>2357</v>
      </c>
      <c r="F1571" s="80" t="str">
        <f t="shared" si="367"/>
        <v xml:space="preserve"> </v>
      </c>
      <c r="G1571" s="82">
        <f t="shared" si="366"/>
        <v>3</v>
      </c>
      <c r="H1571" s="80" t="str">
        <f t="shared" si="368"/>
        <v>E</v>
      </c>
      <c r="I1571" s="80" t="str">
        <f t="shared" si="369"/>
        <v>N</v>
      </c>
      <c r="J1571" s="80" t="s">
        <v>1373</v>
      </c>
    </row>
    <row r="1572" spans="1:10" ht="12" x14ac:dyDescent="0.2">
      <c r="A1572" s="49">
        <f t="shared" si="361"/>
        <v>1569</v>
      </c>
      <c r="B1572" s="48"/>
      <c r="C1572" s="65"/>
      <c r="D1572" s="51" t="s">
        <v>1374</v>
      </c>
      <c r="E1572" s="48" t="s">
        <v>2358</v>
      </c>
      <c r="F1572" s="80" t="str">
        <f t="shared" si="367"/>
        <v xml:space="preserve"> </v>
      </c>
      <c r="G1572" s="82">
        <f t="shared" si="366"/>
        <v>3</v>
      </c>
      <c r="H1572" s="80" t="str">
        <f t="shared" si="368"/>
        <v>E</v>
      </c>
      <c r="I1572" s="80" t="str">
        <f t="shared" si="369"/>
        <v>N</v>
      </c>
      <c r="J1572" s="80"/>
    </row>
    <row r="1573" spans="1:10" ht="12.75" thickBot="1" x14ac:dyDescent="0.25">
      <c r="A1573" s="49">
        <f t="shared" si="361"/>
        <v>1570</v>
      </c>
      <c r="B1573" s="48"/>
      <c r="C1573" s="51"/>
      <c r="D1573" s="51"/>
      <c r="E1573" s="48"/>
      <c r="F1573" s="80" t="str">
        <f t="shared" si="367"/>
        <v xml:space="preserve"> </v>
      </c>
      <c r="G1573" s="82">
        <f t="shared" si="366"/>
        <v>3</v>
      </c>
      <c r="H1573" s="80" t="str">
        <f t="shared" si="368"/>
        <v>E</v>
      </c>
      <c r="I1573" s="80" t="str">
        <f t="shared" si="369"/>
        <v>N</v>
      </c>
      <c r="J1573" s="80"/>
    </row>
    <row r="1574" spans="1:10" ht="12.75" thickTop="1" x14ac:dyDescent="0.2">
      <c r="A1574" s="49">
        <f t="shared" si="361"/>
        <v>1571</v>
      </c>
      <c r="B1574" s="48" t="s">
        <v>1290</v>
      </c>
      <c r="C1574" s="63">
        <v>1</v>
      </c>
      <c r="E1574" s="44" t="s">
        <v>2359</v>
      </c>
      <c r="F1574" s="80">
        <f>SUMIF(OpnameTabel[PPO1], B1574,OpnameTabel[OpInventarislijst])+SUMIF(OpnameTabel[PPO2], B1574,OpnameTabel[OpInventarislijst])+SUMIF(OpnameTabel[PPO3], B1574,OpnameTabel[OpInventarislijst])+SUMIF(OpnameTabel[PPO4], B1574,OpnameTabel[OpInventarislijst])</f>
        <v>1</v>
      </c>
      <c r="G1574" s="81">
        <f t="shared" ref="G1574:G1586" si="370">$F$1574</f>
        <v>1</v>
      </c>
      <c r="H1574" s="80" t="s">
        <v>1409</v>
      </c>
      <c r="I1574" s="80" t="s">
        <v>1373</v>
      </c>
      <c r="J1574" s="80"/>
    </row>
    <row r="1575" spans="1:10" ht="12" x14ac:dyDescent="0.2">
      <c r="A1575" s="49">
        <f t="shared" si="361"/>
        <v>1572</v>
      </c>
      <c r="B1575" s="48"/>
      <c r="C1575" s="64"/>
      <c r="D1575" s="51"/>
      <c r="E1575" s="48" t="s">
        <v>1705</v>
      </c>
      <c r="F1575" s="80" t="str">
        <f t="shared" ref="F1575:F1586" si="371">IF($B1575=""," ",$H$1574)</f>
        <v xml:space="preserve"> </v>
      </c>
      <c r="G1575" s="82">
        <f t="shared" si="370"/>
        <v>1</v>
      </c>
      <c r="H1575" s="80" t="str">
        <f t="shared" ref="H1575:H1586" si="372">$H$1574</f>
        <v>W</v>
      </c>
      <c r="I1575" s="80" t="str">
        <f t="shared" ref="I1575:I1586" si="373">$I$1574</f>
        <v>J</v>
      </c>
      <c r="J1575" s="80" t="s">
        <v>1373</v>
      </c>
    </row>
    <row r="1576" spans="1:10" ht="12" x14ac:dyDescent="0.2">
      <c r="A1576" s="49">
        <f t="shared" si="361"/>
        <v>1573</v>
      </c>
      <c r="B1576" s="48"/>
      <c r="C1576" s="64"/>
      <c r="D1576" s="51" t="s">
        <v>1374</v>
      </c>
      <c r="E1576" s="48" t="s">
        <v>2016</v>
      </c>
      <c r="F1576" s="80" t="str">
        <f t="shared" si="371"/>
        <v xml:space="preserve"> </v>
      </c>
      <c r="G1576" s="82">
        <f t="shared" si="370"/>
        <v>1</v>
      </c>
      <c r="H1576" s="80" t="str">
        <f t="shared" si="372"/>
        <v>W</v>
      </c>
      <c r="I1576" s="80" t="str">
        <f t="shared" si="373"/>
        <v>J</v>
      </c>
      <c r="J1576" s="80" t="s">
        <v>1373</v>
      </c>
    </row>
    <row r="1577" spans="1:10" ht="12" x14ac:dyDescent="0.2">
      <c r="A1577" s="49">
        <f t="shared" si="361"/>
        <v>1574</v>
      </c>
      <c r="B1577" s="48"/>
      <c r="C1577" s="64"/>
      <c r="D1577" s="51" t="s">
        <v>1374</v>
      </c>
      <c r="E1577" s="48" t="s">
        <v>2017</v>
      </c>
      <c r="F1577" s="80" t="str">
        <f t="shared" si="371"/>
        <v xml:space="preserve"> </v>
      </c>
      <c r="G1577" s="82">
        <f t="shared" si="370"/>
        <v>1</v>
      </c>
      <c r="H1577" s="80" t="str">
        <f t="shared" si="372"/>
        <v>W</v>
      </c>
      <c r="I1577" s="80" t="str">
        <f t="shared" si="373"/>
        <v>J</v>
      </c>
      <c r="J1577" s="80" t="s">
        <v>1373</v>
      </c>
    </row>
    <row r="1578" spans="1:10" ht="12" x14ac:dyDescent="0.2">
      <c r="A1578" s="49">
        <f t="shared" si="361"/>
        <v>1575</v>
      </c>
      <c r="B1578" s="48"/>
      <c r="C1578" s="64"/>
      <c r="D1578" s="51" t="s">
        <v>1374</v>
      </c>
      <c r="E1578" s="48" t="s">
        <v>2018</v>
      </c>
      <c r="F1578" s="80" t="str">
        <f t="shared" si="371"/>
        <v xml:space="preserve"> </v>
      </c>
      <c r="G1578" s="82">
        <f t="shared" si="370"/>
        <v>1</v>
      </c>
      <c r="H1578" s="80" t="str">
        <f t="shared" si="372"/>
        <v>W</v>
      </c>
      <c r="I1578" s="80" t="str">
        <f t="shared" si="373"/>
        <v>J</v>
      </c>
      <c r="J1578" s="80" t="s">
        <v>1373</v>
      </c>
    </row>
    <row r="1579" spans="1:10" ht="12" x14ac:dyDescent="0.2">
      <c r="A1579" s="49">
        <f t="shared" si="361"/>
        <v>1576</v>
      </c>
      <c r="B1579" s="48"/>
      <c r="C1579" s="64"/>
      <c r="D1579" s="51" t="s">
        <v>1374</v>
      </c>
      <c r="E1579" s="48" t="s">
        <v>2019</v>
      </c>
      <c r="F1579" s="80" t="str">
        <f t="shared" si="371"/>
        <v xml:space="preserve"> </v>
      </c>
      <c r="G1579" s="82">
        <f t="shared" si="370"/>
        <v>1</v>
      </c>
      <c r="H1579" s="80" t="str">
        <f t="shared" si="372"/>
        <v>W</v>
      </c>
      <c r="I1579" s="80" t="str">
        <f t="shared" si="373"/>
        <v>J</v>
      </c>
      <c r="J1579" s="80" t="s">
        <v>1373</v>
      </c>
    </row>
    <row r="1580" spans="1:10" ht="12" x14ac:dyDescent="0.2">
      <c r="A1580" s="49">
        <f t="shared" si="361"/>
        <v>1577</v>
      </c>
      <c r="B1580" s="48"/>
      <c r="C1580" s="64"/>
      <c r="D1580" s="51" t="s">
        <v>1374</v>
      </c>
      <c r="E1580" s="48" t="s">
        <v>2360</v>
      </c>
      <c r="F1580" s="80" t="str">
        <f t="shared" si="371"/>
        <v xml:space="preserve"> </v>
      </c>
      <c r="G1580" s="82">
        <f t="shared" si="370"/>
        <v>1</v>
      </c>
      <c r="H1580" s="80" t="str">
        <f t="shared" si="372"/>
        <v>W</v>
      </c>
      <c r="I1580" s="80" t="str">
        <f t="shared" si="373"/>
        <v>J</v>
      </c>
      <c r="J1580" s="80" t="s">
        <v>1373</v>
      </c>
    </row>
    <row r="1581" spans="1:10" ht="12" x14ac:dyDescent="0.2">
      <c r="A1581" s="49">
        <f t="shared" si="361"/>
        <v>1578</v>
      </c>
      <c r="B1581" s="48"/>
      <c r="C1581" s="64"/>
      <c r="D1581" s="51" t="s">
        <v>1374</v>
      </c>
      <c r="E1581" s="48" t="s">
        <v>2020</v>
      </c>
      <c r="F1581" s="80" t="str">
        <f t="shared" si="371"/>
        <v xml:space="preserve"> </v>
      </c>
      <c r="G1581" s="82">
        <f t="shared" si="370"/>
        <v>1</v>
      </c>
      <c r="H1581" s="80" t="str">
        <f t="shared" si="372"/>
        <v>W</v>
      </c>
      <c r="I1581" s="80" t="str">
        <f t="shared" si="373"/>
        <v>J</v>
      </c>
      <c r="J1581" s="80" t="s">
        <v>1373</v>
      </c>
    </row>
    <row r="1582" spans="1:10" ht="12" x14ac:dyDescent="0.2">
      <c r="A1582" s="49">
        <f t="shared" si="361"/>
        <v>1579</v>
      </c>
      <c r="B1582" s="48"/>
      <c r="C1582" s="64"/>
      <c r="D1582" s="51" t="s">
        <v>1374</v>
      </c>
      <c r="E1582" s="48" t="s">
        <v>2361</v>
      </c>
      <c r="F1582" s="80" t="str">
        <f t="shared" si="371"/>
        <v xml:space="preserve"> </v>
      </c>
      <c r="G1582" s="82">
        <f t="shared" si="370"/>
        <v>1</v>
      </c>
      <c r="H1582" s="80" t="str">
        <f t="shared" si="372"/>
        <v>W</v>
      </c>
      <c r="I1582" s="80" t="str">
        <f t="shared" si="373"/>
        <v>J</v>
      </c>
      <c r="J1582" s="80"/>
    </row>
    <row r="1583" spans="1:10" ht="12" x14ac:dyDescent="0.2">
      <c r="A1583" s="49">
        <f t="shared" si="361"/>
        <v>1580</v>
      </c>
      <c r="B1583" s="48"/>
      <c r="C1583" s="64"/>
      <c r="D1583" s="51" t="s">
        <v>1374</v>
      </c>
      <c r="E1583" s="48" t="s">
        <v>2362</v>
      </c>
      <c r="F1583" s="80" t="str">
        <f t="shared" si="371"/>
        <v xml:space="preserve"> </v>
      </c>
      <c r="G1583" s="82">
        <f t="shared" si="370"/>
        <v>1</v>
      </c>
      <c r="H1583" s="80" t="str">
        <f t="shared" si="372"/>
        <v>W</v>
      </c>
      <c r="I1583" s="80" t="str">
        <f t="shared" si="373"/>
        <v>J</v>
      </c>
      <c r="J1583" s="80" t="s">
        <v>1373</v>
      </c>
    </row>
    <row r="1584" spans="1:10" ht="12" x14ac:dyDescent="0.2">
      <c r="A1584" s="49">
        <f t="shared" si="361"/>
        <v>1581</v>
      </c>
      <c r="B1584" s="48"/>
      <c r="C1584" s="64"/>
      <c r="D1584" s="51" t="s">
        <v>1374</v>
      </c>
      <c r="E1584" s="48" t="s">
        <v>2022</v>
      </c>
      <c r="F1584" s="80" t="str">
        <f t="shared" si="371"/>
        <v xml:space="preserve"> </v>
      </c>
      <c r="G1584" s="82">
        <f t="shared" si="370"/>
        <v>1</v>
      </c>
      <c r="H1584" s="80" t="str">
        <f t="shared" si="372"/>
        <v>W</v>
      </c>
      <c r="I1584" s="80" t="str">
        <f t="shared" si="373"/>
        <v>J</v>
      </c>
      <c r="J1584" s="80"/>
    </row>
    <row r="1585" spans="1:10" ht="12" x14ac:dyDescent="0.2">
      <c r="A1585" s="49">
        <f t="shared" si="361"/>
        <v>1582</v>
      </c>
      <c r="B1585" s="48"/>
      <c r="C1585" s="65"/>
      <c r="D1585" s="51" t="s">
        <v>1374</v>
      </c>
      <c r="E1585" s="48" t="s">
        <v>2023</v>
      </c>
      <c r="F1585" s="80" t="str">
        <f t="shared" si="371"/>
        <v xml:space="preserve"> </v>
      </c>
      <c r="G1585" s="82">
        <f t="shared" si="370"/>
        <v>1</v>
      </c>
      <c r="H1585" s="80" t="str">
        <f t="shared" si="372"/>
        <v>W</v>
      </c>
      <c r="I1585" s="80" t="str">
        <f t="shared" si="373"/>
        <v>J</v>
      </c>
      <c r="J1585" s="80"/>
    </row>
    <row r="1586" spans="1:10" ht="12.75" thickBot="1" x14ac:dyDescent="0.25">
      <c r="A1586" s="49">
        <f t="shared" si="361"/>
        <v>1583</v>
      </c>
      <c r="B1586" s="48"/>
      <c r="C1586" s="51"/>
      <c r="D1586" s="51"/>
      <c r="E1586" s="48"/>
      <c r="F1586" s="80" t="str">
        <f t="shared" si="371"/>
        <v xml:space="preserve"> </v>
      </c>
      <c r="G1586" s="82">
        <f t="shared" si="370"/>
        <v>1</v>
      </c>
      <c r="H1586" s="80" t="str">
        <f t="shared" si="372"/>
        <v>W</v>
      </c>
      <c r="I1586" s="80" t="str">
        <f t="shared" si="373"/>
        <v>J</v>
      </c>
      <c r="J1586" s="80"/>
    </row>
    <row r="1587" spans="1:10" ht="13.5" hidden="1" thickTop="1" thickBot="1" x14ac:dyDescent="0.25">
      <c r="A1587" s="49">
        <f t="shared" si="361"/>
        <v>1584</v>
      </c>
      <c r="B1587" s="48" t="s">
        <v>1291</v>
      </c>
      <c r="C1587" s="63">
        <v>1</v>
      </c>
      <c r="E1587" s="44" t="s">
        <v>2363</v>
      </c>
      <c r="F1587" s="80">
        <f>SUMIF(OpnameTabel[PPO1], B1587,OpnameTabel[OpInventarislijst])+SUMIF(OpnameTabel[PPO2], B1587,OpnameTabel[OpInventarislijst])+SUMIF(OpnameTabel[PPO3], B1587,OpnameTabel[OpInventarislijst])+SUMIF(OpnameTabel[PPO4], B1587,OpnameTabel[OpInventarislijst])</f>
        <v>0</v>
      </c>
      <c r="G1587" s="81">
        <f t="shared" ref="G1587:G1602" si="374">$F$1587</f>
        <v>0</v>
      </c>
      <c r="H1587" s="80" t="s">
        <v>1409</v>
      </c>
      <c r="I1587" s="80" t="s">
        <v>1373</v>
      </c>
      <c r="J1587" s="80"/>
    </row>
    <row r="1588" spans="1:10" ht="12.75" hidden="1" thickBot="1" x14ac:dyDescent="0.25">
      <c r="A1588" s="49">
        <f t="shared" si="361"/>
        <v>1585</v>
      </c>
      <c r="B1588" s="48"/>
      <c r="C1588" s="64"/>
      <c r="D1588" s="51"/>
      <c r="E1588" s="48" t="s">
        <v>1705</v>
      </c>
      <c r="F1588" s="80" t="str">
        <f t="shared" ref="F1588:F1602" si="375">IF($B1588=""," ",$H$1587)</f>
        <v xml:space="preserve"> </v>
      </c>
      <c r="G1588" s="82">
        <f t="shared" si="374"/>
        <v>0</v>
      </c>
      <c r="H1588" s="80" t="str">
        <f t="shared" ref="H1588:H1602" si="376">$H$1587</f>
        <v>W</v>
      </c>
      <c r="I1588" s="80" t="str">
        <f t="shared" ref="I1588:I1602" si="377">$I$1587</f>
        <v>J</v>
      </c>
      <c r="J1588" s="80" t="s">
        <v>1373</v>
      </c>
    </row>
    <row r="1589" spans="1:10" ht="12.75" hidden="1" thickBot="1" x14ac:dyDescent="0.25">
      <c r="A1589" s="49">
        <f t="shared" si="361"/>
        <v>1586</v>
      </c>
      <c r="B1589" s="48"/>
      <c r="C1589" s="64"/>
      <c r="D1589" s="51" t="s">
        <v>1374</v>
      </c>
      <c r="E1589" s="48" t="s">
        <v>2364</v>
      </c>
      <c r="F1589" s="80" t="str">
        <f t="shared" si="375"/>
        <v xml:space="preserve"> </v>
      </c>
      <c r="G1589" s="82">
        <f t="shared" si="374"/>
        <v>0</v>
      </c>
      <c r="H1589" s="80" t="str">
        <f t="shared" si="376"/>
        <v>W</v>
      </c>
      <c r="I1589" s="80" t="str">
        <f t="shared" si="377"/>
        <v>J</v>
      </c>
      <c r="J1589" s="80" t="s">
        <v>1373</v>
      </c>
    </row>
    <row r="1590" spans="1:10" ht="12.75" hidden="1" thickBot="1" x14ac:dyDescent="0.25">
      <c r="A1590" s="49">
        <f t="shared" si="361"/>
        <v>1587</v>
      </c>
      <c r="B1590" s="48"/>
      <c r="C1590" s="64"/>
      <c r="D1590" s="51" t="s">
        <v>1374</v>
      </c>
      <c r="E1590" s="48" t="s">
        <v>2365</v>
      </c>
      <c r="F1590" s="80" t="str">
        <f t="shared" si="375"/>
        <v xml:space="preserve"> </v>
      </c>
      <c r="G1590" s="82">
        <f t="shared" si="374"/>
        <v>0</v>
      </c>
      <c r="H1590" s="80" t="str">
        <f t="shared" si="376"/>
        <v>W</v>
      </c>
      <c r="I1590" s="80" t="str">
        <f t="shared" si="377"/>
        <v>J</v>
      </c>
      <c r="J1590" s="80" t="s">
        <v>1373</v>
      </c>
    </row>
    <row r="1591" spans="1:10" ht="12.75" hidden="1" thickBot="1" x14ac:dyDescent="0.25">
      <c r="A1591" s="49">
        <f t="shared" si="361"/>
        <v>1588</v>
      </c>
      <c r="B1591" s="48"/>
      <c r="C1591" s="64"/>
      <c r="D1591" s="51" t="s">
        <v>1374</v>
      </c>
      <c r="E1591" s="48" t="s">
        <v>2366</v>
      </c>
      <c r="F1591" s="80" t="str">
        <f t="shared" si="375"/>
        <v xml:space="preserve"> </v>
      </c>
      <c r="G1591" s="82">
        <f t="shared" si="374"/>
        <v>0</v>
      </c>
      <c r="H1591" s="80" t="str">
        <f t="shared" si="376"/>
        <v>W</v>
      </c>
      <c r="I1591" s="80" t="str">
        <f t="shared" si="377"/>
        <v>J</v>
      </c>
      <c r="J1591" s="80" t="s">
        <v>1373</v>
      </c>
    </row>
    <row r="1592" spans="1:10" ht="12.75" hidden="1" thickBot="1" x14ac:dyDescent="0.25">
      <c r="A1592" s="49">
        <f t="shared" si="361"/>
        <v>1589</v>
      </c>
      <c r="B1592" s="48"/>
      <c r="C1592" s="64"/>
      <c r="D1592" s="51" t="s">
        <v>1374</v>
      </c>
      <c r="E1592" s="48" t="s">
        <v>2367</v>
      </c>
      <c r="F1592" s="80" t="str">
        <f t="shared" si="375"/>
        <v xml:space="preserve"> </v>
      </c>
      <c r="G1592" s="82">
        <f t="shared" si="374"/>
        <v>0</v>
      </c>
      <c r="H1592" s="80" t="str">
        <f t="shared" si="376"/>
        <v>W</v>
      </c>
      <c r="I1592" s="80" t="str">
        <f t="shared" si="377"/>
        <v>J</v>
      </c>
      <c r="J1592" s="80" t="s">
        <v>1373</v>
      </c>
    </row>
    <row r="1593" spans="1:10" ht="12.75" hidden="1" thickBot="1" x14ac:dyDescent="0.25">
      <c r="A1593" s="49">
        <f t="shared" si="361"/>
        <v>1590</v>
      </c>
      <c r="B1593" s="48"/>
      <c r="C1593" s="64"/>
      <c r="D1593" s="51" t="s">
        <v>1374</v>
      </c>
      <c r="E1593" s="48" t="s">
        <v>2020</v>
      </c>
      <c r="F1593" s="80" t="str">
        <f t="shared" si="375"/>
        <v xml:space="preserve"> </v>
      </c>
      <c r="G1593" s="82">
        <f t="shared" si="374"/>
        <v>0</v>
      </c>
      <c r="H1593" s="80" t="str">
        <f t="shared" si="376"/>
        <v>W</v>
      </c>
      <c r="I1593" s="80" t="str">
        <f t="shared" si="377"/>
        <v>J</v>
      </c>
      <c r="J1593" s="80" t="s">
        <v>1373</v>
      </c>
    </row>
    <row r="1594" spans="1:10" ht="12.75" hidden="1" thickBot="1" x14ac:dyDescent="0.25">
      <c r="A1594" s="49">
        <f t="shared" si="361"/>
        <v>1591</v>
      </c>
      <c r="B1594" s="48"/>
      <c r="C1594" s="64"/>
      <c r="D1594" s="51" t="s">
        <v>1374</v>
      </c>
      <c r="E1594" s="48" t="s">
        <v>2368</v>
      </c>
      <c r="F1594" s="80" t="str">
        <f t="shared" si="375"/>
        <v xml:space="preserve"> </v>
      </c>
      <c r="G1594" s="82">
        <f t="shared" si="374"/>
        <v>0</v>
      </c>
      <c r="H1594" s="80" t="str">
        <f t="shared" si="376"/>
        <v>W</v>
      </c>
      <c r="I1594" s="80" t="str">
        <f t="shared" si="377"/>
        <v>J</v>
      </c>
      <c r="J1594" s="80" t="s">
        <v>1373</v>
      </c>
    </row>
    <row r="1595" spans="1:10" ht="12.75" hidden="1" thickBot="1" x14ac:dyDescent="0.25">
      <c r="A1595" s="49">
        <f t="shared" si="361"/>
        <v>1592</v>
      </c>
      <c r="B1595" s="48"/>
      <c r="C1595" s="64"/>
      <c r="D1595" s="51" t="s">
        <v>1374</v>
      </c>
      <c r="E1595" s="48" t="s">
        <v>2369</v>
      </c>
      <c r="F1595" s="80" t="str">
        <f t="shared" si="375"/>
        <v xml:space="preserve"> </v>
      </c>
      <c r="G1595" s="82">
        <f t="shared" si="374"/>
        <v>0</v>
      </c>
      <c r="H1595" s="80" t="str">
        <f t="shared" si="376"/>
        <v>W</v>
      </c>
      <c r="I1595" s="80" t="str">
        <f t="shared" si="377"/>
        <v>J</v>
      </c>
      <c r="J1595" s="80" t="s">
        <v>1373</v>
      </c>
    </row>
    <row r="1596" spans="1:10" ht="12.75" hidden="1" thickBot="1" x14ac:dyDescent="0.25">
      <c r="A1596" s="49">
        <f t="shared" si="361"/>
        <v>1593</v>
      </c>
      <c r="B1596" s="48"/>
      <c r="C1596" s="64"/>
      <c r="D1596" s="51" t="s">
        <v>1374</v>
      </c>
      <c r="E1596" s="48" t="s">
        <v>2370</v>
      </c>
      <c r="F1596" s="80" t="str">
        <f t="shared" si="375"/>
        <v xml:space="preserve"> </v>
      </c>
      <c r="G1596" s="82">
        <f t="shared" si="374"/>
        <v>0</v>
      </c>
      <c r="H1596" s="80" t="str">
        <f t="shared" si="376"/>
        <v>W</v>
      </c>
      <c r="I1596" s="80" t="str">
        <f t="shared" si="377"/>
        <v>J</v>
      </c>
      <c r="J1596" s="80" t="s">
        <v>1373</v>
      </c>
    </row>
    <row r="1597" spans="1:10" ht="12.75" hidden="1" thickBot="1" x14ac:dyDescent="0.25">
      <c r="A1597" s="49">
        <f t="shared" si="361"/>
        <v>1594</v>
      </c>
      <c r="B1597" s="48"/>
      <c r="C1597" s="64"/>
      <c r="D1597" s="51" t="s">
        <v>1374</v>
      </c>
      <c r="E1597" s="48" t="s">
        <v>2371</v>
      </c>
      <c r="F1597" s="80" t="str">
        <f t="shared" si="375"/>
        <v xml:space="preserve"> </v>
      </c>
      <c r="G1597" s="82">
        <f t="shared" si="374"/>
        <v>0</v>
      </c>
      <c r="H1597" s="80" t="str">
        <f t="shared" si="376"/>
        <v>W</v>
      </c>
      <c r="I1597" s="80" t="str">
        <f t="shared" si="377"/>
        <v>J</v>
      </c>
      <c r="J1597" s="80"/>
    </row>
    <row r="1598" spans="1:10" ht="12.75" hidden="1" thickBot="1" x14ac:dyDescent="0.25">
      <c r="A1598" s="49">
        <f t="shared" si="361"/>
        <v>1595</v>
      </c>
      <c r="B1598" s="48"/>
      <c r="C1598" s="64"/>
      <c r="D1598" s="51" t="s">
        <v>1374</v>
      </c>
      <c r="E1598" s="48" t="s">
        <v>2372</v>
      </c>
      <c r="F1598" s="80" t="str">
        <f t="shared" si="375"/>
        <v xml:space="preserve"> </v>
      </c>
      <c r="G1598" s="82">
        <f t="shared" si="374"/>
        <v>0</v>
      </c>
      <c r="H1598" s="80" t="str">
        <f t="shared" si="376"/>
        <v>W</v>
      </c>
      <c r="I1598" s="80" t="str">
        <f t="shared" si="377"/>
        <v>J</v>
      </c>
      <c r="J1598" s="80" t="s">
        <v>1373</v>
      </c>
    </row>
    <row r="1599" spans="1:10" ht="12.75" hidden="1" thickBot="1" x14ac:dyDescent="0.25">
      <c r="A1599" s="49">
        <f t="shared" si="361"/>
        <v>1596</v>
      </c>
      <c r="B1599" s="48"/>
      <c r="C1599" s="64"/>
      <c r="D1599" s="51" t="s">
        <v>1374</v>
      </c>
      <c r="E1599" s="48" t="s">
        <v>2373</v>
      </c>
      <c r="F1599" s="80" t="str">
        <f t="shared" si="375"/>
        <v xml:space="preserve"> </v>
      </c>
      <c r="G1599" s="82">
        <f t="shared" si="374"/>
        <v>0</v>
      </c>
      <c r="H1599" s="80" t="str">
        <f t="shared" si="376"/>
        <v>W</v>
      </c>
      <c r="I1599" s="80" t="str">
        <f t="shared" si="377"/>
        <v>J</v>
      </c>
      <c r="J1599" s="80" t="s">
        <v>1373</v>
      </c>
    </row>
    <row r="1600" spans="1:10" ht="12.75" hidden="1" thickBot="1" x14ac:dyDescent="0.25">
      <c r="A1600" s="49">
        <f t="shared" si="361"/>
        <v>1597</v>
      </c>
      <c r="B1600" s="48"/>
      <c r="C1600" s="64"/>
      <c r="D1600" s="51" t="s">
        <v>1374</v>
      </c>
      <c r="E1600" s="48" t="s">
        <v>2374</v>
      </c>
      <c r="F1600" s="80" t="str">
        <f t="shared" si="375"/>
        <v xml:space="preserve"> </v>
      </c>
      <c r="G1600" s="82">
        <f t="shared" si="374"/>
        <v>0</v>
      </c>
      <c r="H1600" s="80" t="str">
        <f t="shared" si="376"/>
        <v>W</v>
      </c>
      <c r="I1600" s="80" t="str">
        <f t="shared" si="377"/>
        <v>J</v>
      </c>
      <c r="J1600" s="80" t="s">
        <v>1373</v>
      </c>
    </row>
    <row r="1601" spans="1:10" ht="12.75" hidden="1" thickBot="1" x14ac:dyDescent="0.25">
      <c r="A1601" s="49">
        <f t="shared" si="361"/>
        <v>1598</v>
      </c>
      <c r="B1601" s="48"/>
      <c r="C1601" s="65"/>
      <c r="D1601" s="51" t="s">
        <v>1374</v>
      </c>
      <c r="E1601" s="48" t="s">
        <v>2375</v>
      </c>
      <c r="F1601" s="80" t="str">
        <f t="shared" si="375"/>
        <v xml:space="preserve"> </v>
      </c>
      <c r="G1601" s="82">
        <f t="shared" si="374"/>
        <v>0</v>
      </c>
      <c r="H1601" s="80" t="str">
        <f t="shared" si="376"/>
        <v>W</v>
      </c>
      <c r="I1601" s="80" t="str">
        <f t="shared" si="377"/>
        <v>J</v>
      </c>
      <c r="J1601" s="80"/>
    </row>
    <row r="1602" spans="1:10" ht="12.75" hidden="1" thickBot="1" x14ac:dyDescent="0.25">
      <c r="A1602" s="49">
        <f t="shared" si="361"/>
        <v>1599</v>
      </c>
      <c r="B1602" s="48"/>
      <c r="C1602" s="51"/>
      <c r="D1602" s="51"/>
      <c r="E1602" s="48"/>
      <c r="F1602" s="80" t="str">
        <f t="shared" si="375"/>
        <v xml:space="preserve"> </v>
      </c>
      <c r="G1602" s="82">
        <f t="shared" si="374"/>
        <v>0</v>
      </c>
      <c r="H1602" s="80" t="str">
        <f t="shared" si="376"/>
        <v>W</v>
      </c>
      <c r="I1602" s="80" t="str">
        <f t="shared" si="377"/>
        <v>J</v>
      </c>
      <c r="J1602" s="80"/>
    </row>
    <row r="1603" spans="1:10" ht="12.75" thickTop="1" x14ac:dyDescent="0.2">
      <c r="A1603" s="49">
        <f t="shared" si="361"/>
        <v>1600</v>
      </c>
      <c r="B1603" s="48" t="s">
        <v>1292</v>
      </c>
      <c r="C1603" s="63">
        <v>1</v>
      </c>
      <c r="E1603" s="44" t="s">
        <v>2376</v>
      </c>
      <c r="F1603" s="80">
        <f>SUMIF(OpnameTabel[PPO1], B1603,OpnameTabel[OpInventarislijst])+SUMIF(OpnameTabel[PPO2], B1603,OpnameTabel[OpInventarislijst])+SUMIF(OpnameTabel[PPO3], B1603,OpnameTabel[OpInventarislijst])+SUMIF(OpnameTabel[PPO4], B1603,OpnameTabel[OpInventarislijst])</f>
        <v>2</v>
      </c>
      <c r="G1603" s="81">
        <f t="shared" ref="G1603:G1622" si="378">$F$1603</f>
        <v>2</v>
      </c>
      <c r="H1603" s="80" t="s">
        <v>1409</v>
      </c>
      <c r="I1603" s="80" t="s">
        <v>1373</v>
      </c>
      <c r="J1603" s="80" t="s">
        <v>1373</v>
      </c>
    </row>
    <row r="1604" spans="1:10" ht="12" x14ac:dyDescent="0.2">
      <c r="A1604" s="49">
        <f t="shared" si="361"/>
        <v>1601</v>
      </c>
      <c r="B1604" s="48"/>
      <c r="C1604" s="64"/>
      <c r="D1604" s="51" t="s">
        <v>1374</v>
      </c>
      <c r="E1604" s="48" t="s">
        <v>2377</v>
      </c>
      <c r="F1604" s="80" t="str">
        <f t="shared" ref="F1604:F1622" si="379">IF($B1604=""," ",$H$1603)</f>
        <v xml:space="preserve"> </v>
      </c>
      <c r="G1604" s="82">
        <f t="shared" si="378"/>
        <v>2</v>
      </c>
      <c r="H1604" s="80" t="str">
        <f t="shared" ref="H1604:H1622" si="380">$H$1603</f>
        <v>W</v>
      </c>
      <c r="I1604" s="80" t="str">
        <f t="shared" ref="I1604:I1622" si="381">$I$1603</f>
        <v>J</v>
      </c>
      <c r="J1604" s="80" t="s">
        <v>1373</v>
      </c>
    </row>
    <row r="1605" spans="1:10" ht="12" x14ac:dyDescent="0.2">
      <c r="A1605" s="49">
        <f t="shared" si="361"/>
        <v>1602</v>
      </c>
      <c r="B1605" s="48"/>
      <c r="C1605" s="64"/>
      <c r="D1605" s="51" t="s">
        <v>1374</v>
      </c>
      <c r="E1605" s="48" t="s">
        <v>2378</v>
      </c>
      <c r="F1605" s="80" t="str">
        <f t="shared" si="379"/>
        <v xml:space="preserve"> </v>
      </c>
      <c r="G1605" s="82">
        <f t="shared" si="378"/>
        <v>2</v>
      </c>
      <c r="H1605" s="80" t="str">
        <f t="shared" si="380"/>
        <v>W</v>
      </c>
      <c r="I1605" s="80" t="str">
        <f t="shared" si="381"/>
        <v>J</v>
      </c>
      <c r="J1605" s="80" t="s">
        <v>1373</v>
      </c>
    </row>
    <row r="1606" spans="1:10" ht="12" x14ac:dyDescent="0.2">
      <c r="A1606" s="49">
        <f t="shared" si="361"/>
        <v>1603</v>
      </c>
      <c r="B1606" s="48"/>
      <c r="C1606" s="64"/>
      <c r="D1606" s="51" t="s">
        <v>1374</v>
      </c>
      <c r="E1606" s="48" t="s">
        <v>2379</v>
      </c>
      <c r="F1606" s="80" t="str">
        <f t="shared" si="379"/>
        <v xml:space="preserve"> </v>
      </c>
      <c r="G1606" s="82">
        <f t="shared" si="378"/>
        <v>2</v>
      </c>
      <c r="H1606" s="80" t="str">
        <f t="shared" si="380"/>
        <v>W</v>
      </c>
      <c r="I1606" s="80" t="str">
        <f t="shared" si="381"/>
        <v>J</v>
      </c>
      <c r="J1606" s="80" t="s">
        <v>1373</v>
      </c>
    </row>
    <row r="1607" spans="1:10" ht="12" x14ac:dyDescent="0.2">
      <c r="A1607" s="49">
        <f t="shared" si="361"/>
        <v>1604</v>
      </c>
      <c r="B1607" s="48"/>
      <c r="C1607" s="64"/>
      <c r="D1607" s="51" t="s">
        <v>1374</v>
      </c>
      <c r="E1607" s="48" t="s">
        <v>2380</v>
      </c>
      <c r="F1607" s="80" t="str">
        <f t="shared" si="379"/>
        <v xml:space="preserve"> </v>
      </c>
      <c r="G1607" s="82">
        <f t="shared" si="378"/>
        <v>2</v>
      </c>
      <c r="H1607" s="80" t="str">
        <f t="shared" si="380"/>
        <v>W</v>
      </c>
      <c r="I1607" s="80" t="str">
        <f t="shared" si="381"/>
        <v>J</v>
      </c>
      <c r="J1607" s="80" t="s">
        <v>1373</v>
      </c>
    </row>
    <row r="1608" spans="1:10" ht="12" x14ac:dyDescent="0.2">
      <c r="A1608" s="49">
        <f t="shared" si="361"/>
        <v>1605</v>
      </c>
      <c r="B1608" s="48"/>
      <c r="C1608" s="64"/>
      <c r="D1608" s="51" t="s">
        <v>1374</v>
      </c>
      <c r="E1608" s="48" t="s">
        <v>2381</v>
      </c>
      <c r="F1608" s="80" t="str">
        <f t="shared" si="379"/>
        <v xml:space="preserve"> </v>
      </c>
      <c r="G1608" s="82">
        <f t="shared" si="378"/>
        <v>2</v>
      </c>
      <c r="H1608" s="80" t="str">
        <f t="shared" si="380"/>
        <v>W</v>
      </c>
      <c r="I1608" s="80" t="str">
        <f t="shared" si="381"/>
        <v>J</v>
      </c>
      <c r="J1608" s="80"/>
    </row>
    <row r="1609" spans="1:10" ht="12" x14ac:dyDescent="0.2">
      <c r="A1609" s="49">
        <f t="shared" si="361"/>
        <v>1606</v>
      </c>
      <c r="B1609" s="48"/>
      <c r="C1609" s="64"/>
      <c r="D1609" s="51" t="s">
        <v>1374</v>
      </c>
      <c r="E1609" s="48" t="s">
        <v>2382</v>
      </c>
      <c r="F1609" s="80" t="str">
        <f t="shared" si="379"/>
        <v xml:space="preserve"> </v>
      </c>
      <c r="G1609" s="82">
        <f t="shared" si="378"/>
        <v>2</v>
      </c>
      <c r="H1609" s="80" t="str">
        <f t="shared" si="380"/>
        <v>W</v>
      </c>
      <c r="I1609" s="80" t="str">
        <f t="shared" si="381"/>
        <v>J</v>
      </c>
      <c r="J1609" s="80" t="s">
        <v>1373</v>
      </c>
    </row>
    <row r="1610" spans="1:10" ht="12" x14ac:dyDescent="0.2">
      <c r="A1610" s="49">
        <f t="shared" si="361"/>
        <v>1607</v>
      </c>
      <c r="B1610" s="48"/>
      <c r="C1610" s="64"/>
      <c r="D1610" s="51" t="s">
        <v>1374</v>
      </c>
      <c r="E1610" s="48" t="s">
        <v>2383</v>
      </c>
      <c r="F1610" s="80" t="str">
        <f t="shared" si="379"/>
        <v xml:space="preserve"> </v>
      </c>
      <c r="G1610" s="82">
        <f t="shared" si="378"/>
        <v>2</v>
      </c>
      <c r="H1610" s="80" t="str">
        <f t="shared" si="380"/>
        <v>W</v>
      </c>
      <c r="I1610" s="80" t="str">
        <f t="shared" si="381"/>
        <v>J</v>
      </c>
      <c r="J1610" s="80" t="s">
        <v>1373</v>
      </c>
    </row>
    <row r="1611" spans="1:10" ht="12" x14ac:dyDescent="0.2">
      <c r="A1611" s="49">
        <f t="shared" si="361"/>
        <v>1608</v>
      </c>
      <c r="B1611" s="48"/>
      <c r="C1611" s="64"/>
      <c r="D1611" s="51" t="s">
        <v>1374</v>
      </c>
      <c r="E1611" s="48" t="s">
        <v>2384</v>
      </c>
      <c r="F1611" s="80" t="str">
        <f t="shared" si="379"/>
        <v xml:space="preserve"> </v>
      </c>
      <c r="G1611" s="82">
        <f t="shared" si="378"/>
        <v>2</v>
      </c>
      <c r="H1611" s="80" t="str">
        <f t="shared" si="380"/>
        <v>W</v>
      </c>
      <c r="I1611" s="80" t="str">
        <f t="shared" si="381"/>
        <v>J</v>
      </c>
      <c r="J1611" s="80" t="s">
        <v>1373</v>
      </c>
    </row>
    <row r="1612" spans="1:10" ht="12" x14ac:dyDescent="0.2">
      <c r="A1612" s="49">
        <f t="shared" si="361"/>
        <v>1609</v>
      </c>
      <c r="B1612" s="48"/>
      <c r="C1612" s="64"/>
      <c r="D1612" s="51" t="s">
        <v>1374</v>
      </c>
      <c r="E1612" s="48" t="s">
        <v>2385</v>
      </c>
      <c r="F1612" s="80" t="str">
        <f t="shared" si="379"/>
        <v xml:space="preserve"> </v>
      </c>
      <c r="G1612" s="82">
        <f t="shared" si="378"/>
        <v>2</v>
      </c>
      <c r="H1612" s="80" t="str">
        <f t="shared" si="380"/>
        <v>W</v>
      </c>
      <c r="I1612" s="80" t="str">
        <f t="shared" si="381"/>
        <v>J</v>
      </c>
      <c r="J1612" s="80" t="s">
        <v>1373</v>
      </c>
    </row>
    <row r="1613" spans="1:10" ht="12" x14ac:dyDescent="0.2">
      <c r="A1613" s="49">
        <f t="shared" si="361"/>
        <v>1610</v>
      </c>
      <c r="B1613" s="48"/>
      <c r="C1613" s="64"/>
      <c r="D1613" s="51" t="s">
        <v>1374</v>
      </c>
      <c r="E1613" s="48" t="s">
        <v>2386</v>
      </c>
      <c r="F1613" s="80" t="str">
        <f t="shared" si="379"/>
        <v xml:space="preserve"> </v>
      </c>
      <c r="G1613" s="82">
        <f t="shared" si="378"/>
        <v>2</v>
      </c>
      <c r="H1613" s="80" t="str">
        <f t="shared" si="380"/>
        <v>W</v>
      </c>
      <c r="I1613" s="80" t="str">
        <f t="shared" si="381"/>
        <v>J</v>
      </c>
      <c r="J1613" s="80" t="s">
        <v>1373</v>
      </c>
    </row>
    <row r="1614" spans="1:10" ht="12" x14ac:dyDescent="0.2">
      <c r="A1614" s="49">
        <f t="shared" si="361"/>
        <v>1611</v>
      </c>
      <c r="B1614" s="48"/>
      <c r="C1614" s="64"/>
      <c r="D1614" s="51" t="s">
        <v>1374</v>
      </c>
      <c r="E1614" s="48" t="s">
        <v>2387</v>
      </c>
      <c r="F1614" s="80" t="str">
        <f t="shared" si="379"/>
        <v xml:space="preserve"> </v>
      </c>
      <c r="G1614" s="82">
        <f t="shared" si="378"/>
        <v>2</v>
      </c>
      <c r="H1614" s="80" t="str">
        <f t="shared" si="380"/>
        <v>W</v>
      </c>
      <c r="I1614" s="80" t="str">
        <f t="shared" si="381"/>
        <v>J</v>
      </c>
      <c r="J1614" s="80"/>
    </row>
    <row r="1615" spans="1:10" ht="12" x14ac:dyDescent="0.2">
      <c r="A1615" s="49">
        <f t="shared" si="361"/>
        <v>1612</v>
      </c>
      <c r="B1615" s="48"/>
      <c r="C1615" s="64"/>
      <c r="D1615" s="51"/>
      <c r="E1615" s="48"/>
      <c r="F1615" s="80" t="str">
        <f t="shared" si="379"/>
        <v xml:space="preserve"> </v>
      </c>
      <c r="G1615" s="82">
        <f t="shared" si="378"/>
        <v>2</v>
      </c>
      <c r="H1615" s="80" t="str">
        <f t="shared" si="380"/>
        <v>W</v>
      </c>
      <c r="I1615" s="80" t="str">
        <f t="shared" si="381"/>
        <v>J</v>
      </c>
      <c r="J1615" s="80"/>
    </row>
    <row r="1616" spans="1:10" ht="12" x14ac:dyDescent="0.2">
      <c r="A1616" s="49">
        <f t="shared" si="361"/>
        <v>1613</v>
      </c>
      <c r="B1616" s="48"/>
      <c r="C1616" s="64"/>
      <c r="D1616" s="51"/>
      <c r="E1616" s="48" t="s">
        <v>2388</v>
      </c>
      <c r="F1616" s="80" t="str">
        <f t="shared" si="379"/>
        <v xml:space="preserve"> </v>
      </c>
      <c r="G1616" s="82">
        <f t="shared" si="378"/>
        <v>2</v>
      </c>
      <c r="H1616" s="80" t="str">
        <f t="shared" si="380"/>
        <v>W</v>
      </c>
      <c r="I1616" s="80" t="str">
        <f t="shared" si="381"/>
        <v>J</v>
      </c>
      <c r="J1616" s="80" t="s">
        <v>1373</v>
      </c>
    </row>
    <row r="1617" spans="1:10" ht="12" x14ac:dyDescent="0.2">
      <c r="A1617" s="49">
        <f t="shared" si="361"/>
        <v>1614</v>
      </c>
      <c r="B1617" s="48"/>
      <c r="C1617" s="64"/>
      <c r="D1617" s="51" t="s">
        <v>1374</v>
      </c>
      <c r="E1617" s="48" t="s">
        <v>1718</v>
      </c>
      <c r="F1617" s="80" t="str">
        <f t="shared" si="379"/>
        <v xml:space="preserve"> </v>
      </c>
      <c r="G1617" s="82">
        <f t="shared" si="378"/>
        <v>2</v>
      </c>
      <c r="H1617" s="80" t="str">
        <f t="shared" si="380"/>
        <v>W</v>
      </c>
      <c r="I1617" s="80" t="str">
        <f t="shared" si="381"/>
        <v>J</v>
      </c>
      <c r="J1617" s="80" t="s">
        <v>1373</v>
      </c>
    </row>
    <row r="1618" spans="1:10" ht="12" x14ac:dyDescent="0.2">
      <c r="A1618" s="49">
        <f t="shared" si="361"/>
        <v>1615</v>
      </c>
      <c r="B1618" s="48"/>
      <c r="C1618" s="64"/>
      <c r="D1618" s="51" t="s">
        <v>1374</v>
      </c>
      <c r="E1618" s="48" t="s">
        <v>2389</v>
      </c>
      <c r="F1618" s="80" t="str">
        <f t="shared" si="379"/>
        <v xml:space="preserve"> </v>
      </c>
      <c r="G1618" s="82">
        <f t="shared" si="378"/>
        <v>2</v>
      </c>
      <c r="H1618" s="80" t="str">
        <f t="shared" si="380"/>
        <v>W</v>
      </c>
      <c r="I1618" s="80" t="str">
        <f t="shared" si="381"/>
        <v>J</v>
      </c>
      <c r="J1618" s="80" t="s">
        <v>1373</v>
      </c>
    </row>
    <row r="1619" spans="1:10" ht="12" x14ac:dyDescent="0.2">
      <c r="A1619" s="49">
        <f t="shared" si="361"/>
        <v>1616</v>
      </c>
      <c r="B1619" s="48"/>
      <c r="C1619" s="64"/>
      <c r="D1619" s="51" t="s">
        <v>1374</v>
      </c>
      <c r="E1619" s="48" t="s">
        <v>1720</v>
      </c>
      <c r="F1619" s="80" t="str">
        <f t="shared" si="379"/>
        <v xml:space="preserve"> </v>
      </c>
      <c r="G1619" s="82">
        <f t="shared" si="378"/>
        <v>2</v>
      </c>
      <c r="H1619" s="80" t="str">
        <f t="shared" si="380"/>
        <v>W</v>
      </c>
      <c r="I1619" s="80" t="str">
        <f t="shared" si="381"/>
        <v>J</v>
      </c>
      <c r="J1619" s="80" t="s">
        <v>1373</v>
      </c>
    </row>
    <row r="1620" spans="1:10" ht="12" x14ac:dyDescent="0.2">
      <c r="A1620" s="49">
        <f t="shared" si="361"/>
        <v>1617</v>
      </c>
      <c r="B1620" s="48"/>
      <c r="C1620" s="64"/>
      <c r="D1620" s="51" t="s">
        <v>1374</v>
      </c>
      <c r="E1620" s="48" t="s">
        <v>1721</v>
      </c>
      <c r="F1620" s="80" t="str">
        <f t="shared" si="379"/>
        <v xml:space="preserve"> </v>
      </c>
      <c r="G1620" s="82">
        <f t="shared" si="378"/>
        <v>2</v>
      </c>
      <c r="H1620" s="80" t="str">
        <f t="shared" si="380"/>
        <v>W</v>
      </c>
      <c r="I1620" s="80" t="str">
        <f t="shared" si="381"/>
        <v>J</v>
      </c>
      <c r="J1620" s="80" t="s">
        <v>1373</v>
      </c>
    </row>
    <row r="1621" spans="1:10" ht="12" x14ac:dyDescent="0.2">
      <c r="A1621" s="49">
        <f t="shared" ref="A1621:A1684" si="382">-3+ROW()</f>
        <v>1618</v>
      </c>
      <c r="B1621" s="48"/>
      <c r="C1621" s="65"/>
      <c r="D1621" s="51" t="s">
        <v>1374</v>
      </c>
      <c r="E1621" s="48" t="s">
        <v>2390</v>
      </c>
      <c r="F1621" s="80" t="str">
        <f t="shared" si="379"/>
        <v xml:space="preserve"> </v>
      </c>
      <c r="G1621" s="82">
        <f t="shared" si="378"/>
        <v>2</v>
      </c>
      <c r="H1621" s="80" t="str">
        <f t="shared" si="380"/>
        <v>W</v>
      </c>
      <c r="I1621" s="80" t="str">
        <f t="shared" si="381"/>
        <v>J</v>
      </c>
      <c r="J1621" s="80"/>
    </row>
    <row r="1622" spans="1:10" ht="12.75" thickBot="1" x14ac:dyDescent="0.25">
      <c r="A1622" s="49">
        <f t="shared" si="382"/>
        <v>1619</v>
      </c>
      <c r="B1622" s="48"/>
      <c r="C1622" s="51"/>
      <c r="D1622" s="51"/>
      <c r="E1622" s="48"/>
      <c r="F1622" s="80" t="str">
        <f t="shared" si="379"/>
        <v xml:space="preserve"> </v>
      </c>
      <c r="G1622" s="82">
        <f t="shared" si="378"/>
        <v>2</v>
      </c>
      <c r="H1622" s="80" t="str">
        <f t="shared" si="380"/>
        <v>W</v>
      </c>
      <c r="I1622" s="80" t="str">
        <f t="shared" si="381"/>
        <v>J</v>
      </c>
      <c r="J1622" s="80"/>
    </row>
    <row r="1623" spans="1:10" ht="12.75" thickTop="1" x14ac:dyDescent="0.2">
      <c r="A1623" s="49">
        <f t="shared" si="382"/>
        <v>1620</v>
      </c>
      <c r="B1623" s="48" t="s">
        <v>1293</v>
      </c>
      <c r="C1623" s="63">
        <v>1</v>
      </c>
      <c r="D1623" s="52"/>
      <c r="E1623" s="53" t="s">
        <v>2391</v>
      </c>
      <c r="F1623" s="80">
        <f>SUMIF(OpnameTabel[PPO1], B1623,OpnameTabel[OpInventarislijst])+SUMIF(OpnameTabel[PPO2], B1623,OpnameTabel[OpInventarislijst])+SUMIF(OpnameTabel[PPO3], B1623,OpnameTabel[OpInventarislijst])+SUMIF(OpnameTabel[PPO4], B1623,OpnameTabel[OpInventarislijst])</f>
        <v>3</v>
      </c>
      <c r="G1623" s="81">
        <f t="shared" ref="G1623:G1629" si="383">$F$1623</f>
        <v>3</v>
      </c>
      <c r="H1623" s="80" t="s">
        <v>1409</v>
      </c>
      <c r="I1623" s="80" t="s">
        <v>1373</v>
      </c>
      <c r="J1623" s="80"/>
    </row>
    <row r="1624" spans="1:10" ht="12" x14ac:dyDescent="0.2">
      <c r="A1624" s="49">
        <f t="shared" si="382"/>
        <v>1621</v>
      </c>
      <c r="B1624" s="48"/>
      <c r="C1624" s="64"/>
      <c r="D1624" s="51" t="s">
        <v>1374</v>
      </c>
      <c r="E1624" s="48" t="s">
        <v>1705</v>
      </c>
      <c r="F1624" s="80" t="str">
        <f t="shared" ref="F1624:F1629" si="384">IF($B1624=""," ",$H$1623)</f>
        <v xml:space="preserve"> </v>
      </c>
      <c r="G1624" s="82">
        <f t="shared" si="383"/>
        <v>3</v>
      </c>
      <c r="H1624" s="80" t="str">
        <f t="shared" ref="H1624:H1629" si="385">$H$1623</f>
        <v>W</v>
      </c>
      <c r="I1624" s="80" t="str">
        <f t="shared" ref="I1624:I1629" si="386">$I$1623</f>
        <v>J</v>
      </c>
      <c r="J1624" s="80" t="s">
        <v>1373</v>
      </c>
    </row>
    <row r="1625" spans="1:10" ht="12" x14ac:dyDescent="0.2">
      <c r="A1625" s="49">
        <f t="shared" si="382"/>
        <v>1622</v>
      </c>
      <c r="B1625" s="48"/>
      <c r="C1625" s="64"/>
      <c r="D1625" s="51" t="s">
        <v>1374</v>
      </c>
      <c r="E1625" s="48" t="s">
        <v>2355</v>
      </c>
      <c r="F1625" s="80" t="str">
        <f t="shared" si="384"/>
        <v xml:space="preserve"> </v>
      </c>
      <c r="G1625" s="82">
        <f t="shared" si="383"/>
        <v>3</v>
      </c>
      <c r="H1625" s="80" t="str">
        <f t="shared" si="385"/>
        <v>W</v>
      </c>
      <c r="I1625" s="80" t="str">
        <f t="shared" si="386"/>
        <v>J</v>
      </c>
      <c r="J1625" s="80" t="s">
        <v>1373</v>
      </c>
    </row>
    <row r="1626" spans="1:10" ht="12" x14ac:dyDescent="0.2">
      <c r="A1626" s="49">
        <f t="shared" si="382"/>
        <v>1623</v>
      </c>
      <c r="B1626" s="48"/>
      <c r="C1626" s="64"/>
      <c r="D1626" s="51" t="s">
        <v>1374</v>
      </c>
      <c r="E1626" s="48" t="s">
        <v>2356</v>
      </c>
      <c r="F1626" s="80" t="str">
        <f t="shared" si="384"/>
        <v xml:space="preserve"> </v>
      </c>
      <c r="G1626" s="82">
        <f t="shared" si="383"/>
        <v>3</v>
      </c>
      <c r="H1626" s="80" t="str">
        <f t="shared" si="385"/>
        <v>W</v>
      </c>
      <c r="I1626" s="80" t="str">
        <f t="shared" si="386"/>
        <v>J</v>
      </c>
      <c r="J1626" s="80" t="s">
        <v>1373</v>
      </c>
    </row>
    <row r="1627" spans="1:10" ht="12" x14ac:dyDescent="0.2">
      <c r="A1627" s="49">
        <f t="shared" si="382"/>
        <v>1624</v>
      </c>
      <c r="B1627" s="48"/>
      <c r="C1627" s="64"/>
      <c r="D1627" s="51" t="s">
        <v>1374</v>
      </c>
      <c r="E1627" s="48" t="s">
        <v>2357</v>
      </c>
      <c r="F1627" s="80" t="str">
        <f t="shared" si="384"/>
        <v xml:space="preserve"> </v>
      </c>
      <c r="G1627" s="82">
        <f t="shared" si="383"/>
        <v>3</v>
      </c>
      <c r="H1627" s="80" t="str">
        <f t="shared" si="385"/>
        <v>W</v>
      </c>
      <c r="I1627" s="80" t="str">
        <f t="shared" si="386"/>
        <v>J</v>
      </c>
      <c r="J1627" s="80" t="s">
        <v>1373</v>
      </c>
    </row>
    <row r="1628" spans="1:10" ht="12" x14ac:dyDescent="0.2">
      <c r="A1628" s="49">
        <f t="shared" si="382"/>
        <v>1625</v>
      </c>
      <c r="B1628" s="48"/>
      <c r="C1628" s="65"/>
      <c r="D1628" s="51" t="s">
        <v>1374</v>
      </c>
      <c r="E1628" s="48" t="s">
        <v>2358</v>
      </c>
      <c r="F1628" s="80" t="str">
        <f t="shared" si="384"/>
        <v xml:space="preserve"> </v>
      </c>
      <c r="G1628" s="82">
        <f t="shared" si="383"/>
        <v>3</v>
      </c>
      <c r="H1628" s="80" t="str">
        <f t="shared" si="385"/>
        <v>W</v>
      </c>
      <c r="I1628" s="80" t="str">
        <f t="shared" si="386"/>
        <v>J</v>
      </c>
      <c r="J1628" s="80"/>
    </row>
    <row r="1629" spans="1:10" ht="12.75" thickBot="1" x14ac:dyDescent="0.25">
      <c r="A1629" s="49">
        <f t="shared" si="382"/>
        <v>1626</v>
      </c>
      <c r="B1629" s="48"/>
      <c r="C1629" s="51"/>
      <c r="D1629" s="51"/>
      <c r="E1629" s="48"/>
      <c r="F1629" s="80" t="str">
        <f t="shared" si="384"/>
        <v xml:space="preserve"> </v>
      </c>
      <c r="G1629" s="82">
        <f t="shared" si="383"/>
        <v>3</v>
      </c>
      <c r="H1629" s="80" t="str">
        <f t="shared" si="385"/>
        <v>W</v>
      </c>
      <c r="I1629" s="80" t="str">
        <f t="shared" si="386"/>
        <v>J</v>
      </c>
      <c r="J1629" s="80"/>
    </row>
    <row r="1630" spans="1:10" ht="12.75" thickTop="1" x14ac:dyDescent="0.2">
      <c r="A1630" s="49">
        <f t="shared" si="382"/>
        <v>1627</v>
      </c>
      <c r="B1630" s="48" t="s">
        <v>1294</v>
      </c>
      <c r="C1630" s="63">
        <v>1</v>
      </c>
      <c r="D1630" s="52"/>
      <c r="E1630" s="53" t="s">
        <v>2392</v>
      </c>
      <c r="F1630" s="80">
        <f>SUMIF(OpnameTabel[PPO1], B1630,OpnameTabel[OpInventarislijst])+SUMIF(OpnameTabel[PPO2], B1630,OpnameTabel[OpInventarislijst])+SUMIF(OpnameTabel[PPO3], B1630,OpnameTabel[OpInventarislijst])+SUMIF(OpnameTabel[PPO4], B1630,OpnameTabel[OpInventarislijst])</f>
        <v>1</v>
      </c>
      <c r="G1630" s="81">
        <f t="shared" ref="G1630:G1640" si="387">$F$1630</f>
        <v>1</v>
      </c>
      <c r="H1630" s="80" t="s">
        <v>1409</v>
      </c>
      <c r="I1630" s="80" t="s">
        <v>1373</v>
      </c>
      <c r="J1630" s="80" t="s">
        <v>1373</v>
      </c>
    </row>
    <row r="1631" spans="1:10" ht="12" x14ac:dyDescent="0.2">
      <c r="A1631" s="49">
        <f t="shared" si="382"/>
        <v>1628</v>
      </c>
      <c r="B1631" s="48"/>
      <c r="C1631" s="64"/>
      <c r="D1631" s="51" t="s">
        <v>1374</v>
      </c>
      <c r="E1631" s="48" t="s">
        <v>2393</v>
      </c>
      <c r="F1631" s="80" t="str">
        <f t="shared" ref="F1631:F1640" si="388">IF($B1631=""," ",$H$1630)</f>
        <v xml:space="preserve"> </v>
      </c>
      <c r="G1631" s="82">
        <f t="shared" si="387"/>
        <v>1</v>
      </c>
      <c r="H1631" s="80" t="str">
        <f t="shared" ref="H1631:H1640" si="389">$H$1630</f>
        <v>W</v>
      </c>
      <c r="I1631" s="80" t="str">
        <f t="shared" ref="I1631:I1640" si="390">$I$1630</f>
        <v>J</v>
      </c>
      <c r="J1631" s="80" t="s">
        <v>1373</v>
      </c>
    </row>
    <row r="1632" spans="1:10" ht="12" x14ac:dyDescent="0.2">
      <c r="A1632" s="49">
        <f t="shared" si="382"/>
        <v>1629</v>
      </c>
      <c r="B1632" s="48"/>
      <c r="C1632" s="64"/>
      <c r="D1632" s="51" t="s">
        <v>1374</v>
      </c>
      <c r="E1632" s="48" t="s">
        <v>2394</v>
      </c>
      <c r="F1632" s="80" t="str">
        <f t="shared" si="388"/>
        <v xml:space="preserve"> </v>
      </c>
      <c r="G1632" s="82">
        <f t="shared" si="387"/>
        <v>1</v>
      </c>
      <c r="H1632" s="80" t="str">
        <f t="shared" si="389"/>
        <v>W</v>
      </c>
      <c r="I1632" s="80" t="str">
        <f t="shared" si="390"/>
        <v>J</v>
      </c>
      <c r="J1632" s="80" t="s">
        <v>1373</v>
      </c>
    </row>
    <row r="1633" spans="1:10" ht="12" x14ac:dyDescent="0.2">
      <c r="A1633" s="49">
        <f t="shared" si="382"/>
        <v>1630</v>
      </c>
      <c r="B1633" s="48"/>
      <c r="C1633" s="64"/>
      <c r="D1633" s="51" t="s">
        <v>1374</v>
      </c>
      <c r="E1633" s="48" t="s">
        <v>2395</v>
      </c>
      <c r="F1633" s="80" t="str">
        <f t="shared" si="388"/>
        <v xml:space="preserve"> </v>
      </c>
      <c r="G1633" s="82">
        <f t="shared" si="387"/>
        <v>1</v>
      </c>
      <c r="H1633" s="80" t="str">
        <f t="shared" si="389"/>
        <v>W</v>
      </c>
      <c r="I1633" s="80" t="str">
        <f t="shared" si="390"/>
        <v>J</v>
      </c>
      <c r="J1633" s="80" t="s">
        <v>1373</v>
      </c>
    </row>
    <row r="1634" spans="1:10" ht="12" x14ac:dyDescent="0.2">
      <c r="A1634" s="49">
        <f t="shared" si="382"/>
        <v>1631</v>
      </c>
      <c r="B1634" s="48"/>
      <c r="C1634" s="64"/>
      <c r="D1634" s="51" t="s">
        <v>1374</v>
      </c>
      <c r="E1634" s="48" t="s">
        <v>2396</v>
      </c>
      <c r="F1634" s="80" t="str">
        <f t="shared" si="388"/>
        <v xml:space="preserve"> </v>
      </c>
      <c r="G1634" s="82">
        <f t="shared" si="387"/>
        <v>1</v>
      </c>
      <c r="H1634" s="80" t="str">
        <f t="shared" si="389"/>
        <v>W</v>
      </c>
      <c r="I1634" s="80" t="str">
        <f t="shared" si="390"/>
        <v>J</v>
      </c>
      <c r="J1634" s="80"/>
    </row>
    <row r="1635" spans="1:10" ht="12" x14ac:dyDescent="0.2">
      <c r="A1635" s="49">
        <f t="shared" si="382"/>
        <v>1632</v>
      </c>
      <c r="B1635" s="48"/>
      <c r="C1635" s="64"/>
      <c r="D1635" s="51" t="s">
        <v>1374</v>
      </c>
      <c r="E1635" s="48" t="s">
        <v>2397</v>
      </c>
      <c r="F1635" s="80" t="str">
        <f t="shared" si="388"/>
        <v xml:space="preserve"> </v>
      </c>
      <c r="G1635" s="82">
        <f t="shared" si="387"/>
        <v>1</v>
      </c>
      <c r="H1635" s="80" t="str">
        <f t="shared" si="389"/>
        <v>W</v>
      </c>
      <c r="I1635" s="80" t="str">
        <f t="shared" si="390"/>
        <v>J</v>
      </c>
      <c r="J1635" s="80" t="s">
        <v>1373</v>
      </c>
    </row>
    <row r="1636" spans="1:10" ht="12" x14ac:dyDescent="0.2">
      <c r="A1636" s="49">
        <f t="shared" si="382"/>
        <v>1633</v>
      </c>
      <c r="B1636" s="48"/>
      <c r="C1636" s="64"/>
      <c r="D1636" s="51" t="s">
        <v>1374</v>
      </c>
      <c r="E1636" s="48" t="s">
        <v>2398</v>
      </c>
      <c r="F1636" s="80" t="str">
        <f t="shared" si="388"/>
        <v xml:space="preserve"> </v>
      </c>
      <c r="G1636" s="82">
        <f t="shared" si="387"/>
        <v>1</v>
      </c>
      <c r="H1636" s="80" t="str">
        <f t="shared" si="389"/>
        <v>W</v>
      </c>
      <c r="I1636" s="80" t="str">
        <f t="shared" si="390"/>
        <v>J</v>
      </c>
      <c r="J1636" s="80" t="s">
        <v>1373</v>
      </c>
    </row>
    <row r="1637" spans="1:10" ht="12" x14ac:dyDescent="0.2">
      <c r="A1637" s="49">
        <f t="shared" si="382"/>
        <v>1634</v>
      </c>
      <c r="B1637" s="48"/>
      <c r="C1637" s="64"/>
      <c r="D1637" s="51" t="s">
        <v>1374</v>
      </c>
      <c r="E1637" s="48" t="s">
        <v>2399</v>
      </c>
      <c r="F1637" s="80" t="str">
        <f t="shared" si="388"/>
        <v xml:space="preserve"> </v>
      </c>
      <c r="G1637" s="82">
        <f t="shared" si="387"/>
        <v>1</v>
      </c>
      <c r="H1637" s="80" t="str">
        <f t="shared" si="389"/>
        <v>W</v>
      </c>
      <c r="I1637" s="80" t="str">
        <f t="shared" si="390"/>
        <v>J</v>
      </c>
      <c r="J1637" s="80" t="s">
        <v>1373</v>
      </c>
    </row>
    <row r="1638" spans="1:10" ht="12" x14ac:dyDescent="0.2">
      <c r="A1638" s="49">
        <f t="shared" si="382"/>
        <v>1635</v>
      </c>
      <c r="B1638" s="48"/>
      <c r="C1638" s="64"/>
      <c r="D1638" s="51" t="s">
        <v>1374</v>
      </c>
      <c r="E1638" s="48" t="s">
        <v>2400</v>
      </c>
      <c r="F1638" s="80" t="str">
        <f t="shared" si="388"/>
        <v xml:space="preserve"> </v>
      </c>
      <c r="G1638" s="82">
        <f t="shared" si="387"/>
        <v>1</v>
      </c>
      <c r="H1638" s="80" t="str">
        <f t="shared" si="389"/>
        <v>W</v>
      </c>
      <c r="I1638" s="80" t="str">
        <f t="shared" si="390"/>
        <v>J</v>
      </c>
      <c r="J1638" s="80" t="s">
        <v>1373</v>
      </c>
    </row>
    <row r="1639" spans="1:10" ht="22.5" x14ac:dyDescent="0.2">
      <c r="A1639" s="49">
        <f t="shared" si="382"/>
        <v>1636</v>
      </c>
      <c r="B1639" s="48"/>
      <c r="C1639" s="65"/>
      <c r="D1639" s="51" t="s">
        <v>1374</v>
      </c>
      <c r="E1639" s="48" t="s">
        <v>2401</v>
      </c>
      <c r="F1639" s="80" t="str">
        <f t="shared" si="388"/>
        <v xml:space="preserve"> </v>
      </c>
      <c r="G1639" s="82">
        <f t="shared" si="387"/>
        <v>1</v>
      </c>
      <c r="H1639" s="80" t="str">
        <f t="shared" si="389"/>
        <v>W</v>
      </c>
      <c r="I1639" s="80" t="str">
        <f t="shared" si="390"/>
        <v>J</v>
      </c>
      <c r="J1639" s="80"/>
    </row>
    <row r="1640" spans="1:10" ht="12.75" thickBot="1" x14ac:dyDescent="0.25">
      <c r="A1640" s="49">
        <f t="shared" si="382"/>
        <v>1637</v>
      </c>
      <c r="B1640" s="48"/>
      <c r="C1640" s="51"/>
      <c r="D1640" s="51"/>
      <c r="E1640" s="48"/>
      <c r="F1640" s="80" t="str">
        <f t="shared" si="388"/>
        <v xml:space="preserve"> </v>
      </c>
      <c r="G1640" s="82">
        <f t="shared" si="387"/>
        <v>1</v>
      </c>
      <c r="H1640" s="80" t="str">
        <f t="shared" si="389"/>
        <v>W</v>
      </c>
      <c r="I1640" s="80" t="str">
        <f t="shared" si="390"/>
        <v>J</v>
      </c>
      <c r="J1640" s="80"/>
    </row>
    <row r="1641" spans="1:10" ht="12.75" thickTop="1" x14ac:dyDescent="0.2">
      <c r="A1641" s="49">
        <f t="shared" si="382"/>
        <v>1638</v>
      </c>
      <c r="B1641" s="48" t="s">
        <v>1295</v>
      </c>
      <c r="C1641" s="63">
        <v>1</v>
      </c>
      <c r="D1641" s="52"/>
      <c r="E1641" s="53" t="s">
        <v>2402</v>
      </c>
      <c r="F1641" s="80">
        <f>SUMIF(OpnameTabel[PPO1], B1641,OpnameTabel[OpInventarislijst])+SUMIF(OpnameTabel[PPO2], B1641,OpnameTabel[OpInventarislijst])+SUMIF(OpnameTabel[PPO3], B1641,OpnameTabel[OpInventarislijst])+SUMIF(OpnameTabel[PPO4], B1641,OpnameTabel[OpInventarislijst])</f>
        <v>1</v>
      </c>
      <c r="G1641" s="81">
        <f t="shared" ref="G1641:G1652" si="391">$F$1641</f>
        <v>1</v>
      </c>
      <c r="H1641" s="80" t="s">
        <v>1409</v>
      </c>
      <c r="I1641" s="80" t="s">
        <v>1373</v>
      </c>
      <c r="J1641" s="80" t="s">
        <v>1373</v>
      </c>
    </row>
    <row r="1642" spans="1:10" ht="12" x14ac:dyDescent="0.2">
      <c r="A1642" s="49">
        <f t="shared" si="382"/>
        <v>1639</v>
      </c>
      <c r="B1642" s="48"/>
      <c r="C1642" s="64"/>
      <c r="D1642" s="51" t="s">
        <v>1374</v>
      </c>
      <c r="E1642" s="48" t="s">
        <v>2403</v>
      </c>
      <c r="F1642" s="80" t="str">
        <f t="shared" ref="F1642:F1652" si="392">IF($B1642=""," ",$H$1641)</f>
        <v xml:space="preserve"> </v>
      </c>
      <c r="G1642" s="82">
        <f t="shared" si="391"/>
        <v>1</v>
      </c>
      <c r="H1642" s="80" t="str">
        <f t="shared" ref="H1642:H1652" si="393">$H$1641</f>
        <v>W</v>
      </c>
      <c r="I1642" s="80" t="str">
        <f t="shared" ref="I1642:I1652" si="394">$I$1641</f>
        <v>J</v>
      </c>
      <c r="J1642" s="80"/>
    </row>
    <row r="1643" spans="1:10" ht="12" x14ac:dyDescent="0.2">
      <c r="A1643" s="49">
        <f t="shared" si="382"/>
        <v>1640</v>
      </c>
      <c r="B1643" s="48"/>
      <c r="C1643" s="64"/>
      <c r="D1643" s="51" t="s">
        <v>1374</v>
      </c>
      <c r="E1643" s="48" t="s">
        <v>2404</v>
      </c>
      <c r="F1643" s="80" t="str">
        <f t="shared" si="392"/>
        <v xml:space="preserve"> </v>
      </c>
      <c r="G1643" s="82">
        <f t="shared" si="391"/>
        <v>1</v>
      </c>
      <c r="H1643" s="80" t="str">
        <f t="shared" si="393"/>
        <v>W</v>
      </c>
      <c r="I1643" s="80" t="str">
        <f t="shared" si="394"/>
        <v>J</v>
      </c>
      <c r="J1643" s="80" t="s">
        <v>1373</v>
      </c>
    </row>
    <row r="1644" spans="1:10" ht="12" x14ac:dyDescent="0.2">
      <c r="A1644" s="49">
        <f t="shared" si="382"/>
        <v>1641</v>
      </c>
      <c r="B1644" s="48"/>
      <c r="C1644" s="64"/>
      <c r="D1644" s="51" t="s">
        <v>1374</v>
      </c>
      <c r="E1644" s="48" t="s">
        <v>2405</v>
      </c>
      <c r="F1644" s="80" t="str">
        <f t="shared" si="392"/>
        <v xml:space="preserve"> </v>
      </c>
      <c r="G1644" s="82">
        <f t="shared" si="391"/>
        <v>1</v>
      </c>
      <c r="H1644" s="80" t="str">
        <f t="shared" si="393"/>
        <v>W</v>
      </c>
      <c r="I1644" s="80" t="str">
        <f t="shared" si="394"/>
        <v>J</v>
      </c>
      <c r="J1644" s="80" t="s">
        <v>1373</v>
      </c>
    </row>
    <row r="1645" spans="1:10" ht="12" x14ac:dyDescent="0.2">
      <c r="A1645" s="49">
        <f t="shared" si="382"/>
        <v>1642</v>
      </c>
      <c r="B1645" s="48"/>
      <c r="C1645" s="64"/>
      <c r="D1645" s="51" t="s">
        <v>1374</v>
      </c>
      <c r="E1645" s="48" t="s">
        <v>2406</v>
      </c>
      <c r="F1645" s="80" t="str">
        <f t="shared" si="392"/>
        <v xml:space="preserve"> </v>
      </c>
      <c r="G1645" s="82">
        <f t="shared" si="391"/>
        <v>1</v>
      </c>
      <c r="H1645" s="80" t="str">
        <f t="shared" si="393"/>
        <v>W</v>
      </c>
      <c r="I1645" s="80" t="str">
        <f t="shared" si="394"/>
        <v>J</v>
      </c>
      <c r="J1645" s="80" t="s">
        <v>1373</v>
      </c>
    </row>
    <row r="1646" spans="1:10" ht="12" x14ac:dyDescent="0.2">
      <c r="A1646" s="49">
        <f t="shared" si="382"/>
        <v>1643</v>
      </c>
      <c r="B1646" s="48"/>
      <c r="C1646" s="64"/>
      <c r="D1646" s="51" t="s">
        <v>1374</v>
      </c>
      <c r="E1646" s="48" t="s">
        <v>2406</v>
      </c>
      <c r="F1646" s="80" t="str">
        <f t="shared" si="392"/>
        <v xml:space="preserve"> </v>
      </c>
      <c r="G1646" s="82">
        <f t="shared" si="391"/>
        <v>1</v>
      </c>
      <c r="H1646" s="80" t="str">
        <f t="shared" si="393"/>
        <v>W</v>
      </c>
      <c r="I1646" s="80" t="str">
        <f t="shared" si="394"/>
        <v>J</v>
      </c>
      <c r="J1646" s="80" t="s">
        <v>1373</v>
      </c>
    </row>
    <row r="1647" spans="1:10" ht="12" x14ac:dyDescent="0.2">
      <c r="A1647" s="49">
        <f t="shared" si="382"/>
        <v>1644</v>
      </c>
      <c r="B1647" s="48"/>
      <c r="C1647" s="64"/>
      <c r="D1647" s="51" t="s">
        <v>1374</v>
      </c>
      <c r="E1647" s="48" t="s">
        <v>2407</v>
      </c>
      <c r="F1647" s="80" t="str">
        <f t="shared" si="392"/>
        <v xml:space="preserve"> </v>
      </c>
      <c r="G1647" s="82">
        <f t="shared" si="391"/>
        <v>1</v>
      </c>
      <c r="H1647" s="80" t="str">
        <f t="shared" si="393"/>
        <v>W</v>
      </c>
      <c r="I1647" s="80" t="str">
        <f t="shared" si="394"/>
        <v>J</v>
      </c>
      <c r="J1647" s="80" t="s">
        <v>1373</v>
      </c>
    </row>
    <row r="1648" spans="1:10" ht="12" x14ac:dyDescent="0.2">
      <c r="A1648" s="49">
        <f t="shared" si="382"/>
        <v>1645</v>
      </c>
      <c r="B1648" s="48"/>
      <c r="C1648" s="64"/>
      <c r="D1648" s="51" t="s">
        <v>1374</v>
      </c>
      <c r="E1648" s="48" t="s">
        <v>2408</v>
      </c>
      <c r="F1648" s="80" t="str">
        <f t="shared" si="392"/>
        <v xml:space="preserve"> </v>
      </c>
      <c r="G1648" s="82">
        <f t="shared" si="391"/>
        <v>1</v>
      </c>
      <c r="H1648" s="80" t="str">
        <f t="shared" si="393"/>
        <v>W</v>
      </c>
      <c r="I1648" s="80" t="str">
        <f t="shared" si="394"/>
        <v>J</v>
      </c>
      <c r="J1648" s="80" t="s">
        <v>1373</v>
      </c>
    </row>
    <row r="1649" spans="1:10" ht="12" x14ac:dyDescent="0.2">
      <c r="A1649" s="49">
        <f t="shared" si="382"/>
        <v>1646</v>
      </c>
      <c r="B1649" s="48"/>
      <c r="C1649" s="64"/>
      <c r="D1649" s="51" t="s">
        <v>1374</v>
      </c>
      <c r="E1649" s="48" t="s">
        <v>2409</v>
      </c>
      <c r="F1649" s="80" t="str">
        <f t="shared" si="392"/>
        <v xml:space="preserve"> </v>
      </c>
      <c r="G1649" s="82">
        <f t="shared" si="391"/>
        <v>1</v>
      </c>
      <c r="H1649" s="80" t="str">
        <f t="shared" si="393"/>
        <v>W</v>
      </c>
      <c r="I1649" s="80" t="str">
        <f t="shared" si="394"/>
        <v>J</v>
      </c>
      <c r="J1649" s="80" t="s">
        <v>1373</v>
      </c>
    </row>
    <row r="1650" spans="1:10" ht="12" x14ac:dyDescent="0.2">
      <c r="A1650" s="49">
        <f t="shared" si="382"/>
        <v>1647</v>
      </c>
      <c r="B1650" s="48"/>
      <c r="C1650" s="64"/>
      <c r="D1650" s="51" t="s">
        <v>1374</v>
      </c>
      <c r="E1650" s="48" t="s">
        <v>2410</v>
      </c>
      <c r="F1650" s="80" t="str">
        <f t="shared" si="392"/>
        <v xml:space="preserve"> </v>
      </c>
      <c r="G1650" s="82">
        <f t="shared" si="391"/>
        <v>1</v>
      </c>
      <c r="H1650" s="80" t="str">
        <f t="shared" si="393"/>
        <v>W</v>
      </c>
      <c r="I1650" s="80" t="str">
        <f t="shared" si="394"/>
        <v>J</v>
      </c>
      <c r="J1650" s="80" t="s">
        <v>1373</v>
      </c>
    </row>
    <row r="1651" spans="1:10" ht="12" x14ac:dyDescent="0.2">
      <c r="A1651" s="49">
        <f t="shared" si="382"/>
        <v>1648</v>
      </c>
      <c r="B1651" s="48"/>
      <c r="C1651" s="65"/>
      <c r="D1651" s="51" t="s">
        <v>1374</v>
      </c>
      <c r="E1651" s="48" t="s">
        <v>2411</v>
      </c>
      <c r="F1651" s="80" t="str">
        <f t="shared" si="392"/>
        <v xml:space="preserve"> </v>
      </c>
      <c r="G1651" s="82">
        <f t="shared" si="391"/>
        <v>1</v>
      </c>
      <c r="H1651" s="80" t="str">
        <f t="shared" si="393"/>
        <v>W</v>
      </c>
      <c r="I1651" s="80" t="str">
        <f t="shared" si="394"/>
        <v>J</v>
      </c>
      <c r="J1651" s="80"/>
    </row>
    <row r="1652" spans="1:10" ht="12.75" thickBot="1" x14ac:dyDescent="0.25">
      <c r="A1652" s="49">
        <f t="shared" si="382"/>
        <v>1649</v>
      </c>
      <c r="B1652" s="48"/>
      <c r="C1652" s="51"/>
      <c r="D1652" s="51"/>
      <c r="E1652" s="48"/>
      <c r="F1652" s="80" t="str">
        <f t="shared" si="392"/>
        <v xml:space="preserve"> </v>
      </c>
      <c r="G1652" s="82">
        <f t="shared" si="391"/>
        <v>1</v>
      </c>
      <c r="H1652" s="80" t="str">
        <f t="shared" si="393"/>
        <v>W</v>
      </c>
      <c r="I1652" s="80" t="str">
        <f t="shared" si="394"/>
        <v>J</v>
      </c>
      <c r="J1652" s="80"/>
    </row>
    <row r="1653" spans="1:10" ht="13.5" hidden="1" thickTop="1" thickBot="1" x14ac:dyDescent="0.25">
      <c r="A1653" s="49">
        <f t="shared" si="382"/>
        <v>1650</v>
      </c>
      <c r="B1653" s="48" t="s">
        <v>1296</v>
      </c>
      <c r="C1653" s="63">
        <v>2</v>
      </c>
      <c r="D1653" s="52"/>
      <c r="E1653" s="53" t="s">
        <v>2412</v>
      </c>
      <c r="F1653" s="80">
        <f>SUMIF(OpnameTabel[PPO1], B1653,OpnameTabel[OpInventarislijst])+SUMIF(OpnameTabel[PPO2], B1653,OpnameTabel[OpInventarislijst])+SUMIF(OpnameTabel[PPO3], B1653,OpnameTabel[OpInventarislijst])+SUMIF(OpnameTabel[PPO4], B1653,OpnameTabel[OpInventarislijst])</f>
        <v>0</v>
      </c>
      <c r="G1653" s="81">
        <f t="shared" ref="G1653:G1665" si="395">$F$1653</f>
        <v>0</v>
      </c>
      <c r="H1653" s="80" t="s">
        <v>1409</v>
      </c>
      <c r="I1653" s="80" t="s">
        <v>1373</v>
      </c>
      <c r="J1653" s="80" t="s">
        <v>1373</v>
      </c>
    </row>
    <row r="1654" spans="1:10" ht="23.25" hidden="1" thickBot="1" x14ac:dyDescent="0.25">
      <c r="A1654" s="49">
        <f t="shared" si="382"/>
        <v>1651</v>
      </c>
      <c r="B1654" s="48"/>
      <c r="C1654" s="64"/>
      <c r="D1654" s="51" t="s">
        <v>1374</v>
      </c>
      <c r="E1654" s="48" t="s">
        <v>2413</v>
      </c>
      <c r="F1654" s="80" t="str">
        <f t="shared" ref="F1654:F1665" si="396">IF($B1654=""," ",$H$1653)</f>
        <v xml:space="preserve"> </v>
      </c>
      <c r="G1654" s="82">
        <f t="shared" si="395"/>
        <v>0</v>
      </c>
      <c r="H1654" s="80" t="str">
        <f t="shared" ref="H1654:H1665" si="397">$H$1653</f>
        <v>W</v>
      </c>
      <c r="I1654" s="80" t="str">
        <f t="shared" ref="I1654:I1665" si="398">$I$1653</f>
        <v>J</v>
      </c>
      <c r="J1654" s="80" t="s">
        <v>1373</v>
      </c>
    </row>
    <row r="1655" spans="1:10" ht="12.75" hidden="1" thickBot="1" x14ac:dyDescent="0.25">
      <c r="A1655" s="49">
        <f t="shared" si="382"/>
        <v>1652</v>
      </c>
      <c r="B1655" s="48"/>
      <c r="C1655" s="64"/>
      <c r="D1655" s="51" t="s">
        <v>1374</v>
      </c>
      <c r="E1655" s="48" t="s">
        <v>2414</v>
      </c>
      <c r="F1655" s="80" t="str">
        <f t="shared" si="396"/>
        <v xml:space="preserve"> </v>
      </c>
      <c r="G1655" s="82">
        <f t="shared" si="395"/>
        <v>0</v>
      </c>
      <c r="H1655" s="80" t="str">
        <f t="shared" si="397"/>
        <v>W</v>
      </c>
      <c r="I1655" s="80" t="str">
        <f t="shared" si="398"/>
        <v>J</v>
      </c>
      <c r="J1655" s="80" t="s">
        <v>1373</v>
      </c>
    </row>
    <row r="1656" spans="1:10" ht="12.75" hidden="1" thickBot="1" x14ac:dyDescent="0.25">
      <c r="A1656" s="49">
        <f t="shared" si="382"/>
        <v>1653</v>
      </c>
      <c r="B1656" s="48"/>
      <c r="C1656" s="64"/>
      <c r="D1656" s="51" t="s">
        <v>1374</v>
      </c>
      <c r="E1656" s="48" t="s">
        <v>2415</v>
      </c>
      <c r="F1656" s="80" t="str">
        <f t="shared" si="396"/>
        <v xml:space="preserve"> </v>
      </c>
      <c r="G1656" s="82">
        <f t="shared" si="395"/>
        <v>0</v>
      </c>
      <c r="H1656" s="80" t="str">
        <f t="shared" si="397"/>
        <v>W</v>
      </c>
      <c r="I1656" s="80" t="str">
        <f t="shared" si="398"/>
        <v>J</v>
      </c>
      <c r="J1656" s="80" t="s">
        <v>1373</v>
      </c>
    </row>
    <row r="1657" spans="1:10" ht="12.75" hidden="1" thickBot="1" x14ac:dyDescent="0.25">
      <c r="A1657" s="49">
        <f t="shared" si="382"/>
        <v>1654</v>
      </c>
      <c r="B1657" s="48"/>
      <c r="C1657" s="64"/>
      <c r="D1657" s="51" t="s">
        <v>1374</v>
      </c>
      <c r="E1657" s="48" t="s">
        <v>2416</v>
      </c>
      <c r="F1657" s="80" t="str">
        <f t="shared" si="396"/>
        <v xml:space="preserve"> </v>
      </c>
      <c r="G1657" s="82">
        <f t="shared" si="395"/>
        <v>0</v>
      </c>
      <c r="H1657" s="80" t="str">
        <f t="shared" si="397"/>
        <v>W</v>
      </c>
      <c r="I1657" s="80" t="str">
        <f t="shared" si="398"/>
        <v>J</v>
      </c>
      <c r="J1657" s="80" t="s">
        <v>1373</v>
      </c>
    </row>
    <row r="1658" spans="1:10" ht="12.75" hidden="1" thickBot="1" x14ac:dyDescent="0.25">
      <c r="A1658" s="49">
        <f t="shared" si="382"/>
        <v>1655</v>
      </c>
      <c r="B1658" s="48"/>
      <c r="C1658" s="64"/>
      <c r="D1658" s="51" t="s">
        <v>1374</v>
      </c>
      <c r="E1658" s="48" t="s">
        <v>2417</v>
      </c>
      <c r="F1658" s="80" t="str">
        <f t="shared" si="396"/>
        <v xml:space="preserve"> </v>
      </c>
      <c r="G1658" s="82">
        <f t="shared" si="395"/>
        <v>0</v>
      </c>
      <c r="H1658" s="80" t="str">
        <f t="shared" si="397"/>
        <v>W</v>
      </c>
      <c r="I1658" s="80" t="str">
        <f t="shared" si="398"/>
        <v>J</v>
      </c>
      <c r="J1658" s="80" t="s">
        <v>1373</v>
      </c>
    </row>
    <row r="1659" spans="1:10" ht="12.75" hidden="1" thickBot="1" x14ac:dyDescent="0.25">
      <c r="A1659" s="49">
        <f t="shared" si="382"/>
        <v>1656</v>
      </c>
      <c r="B1659" s="48"/>
      <c r="C1659" s="64"/>
      <c r="D1659" s="51" t="s">
        <v>1374</v>
      </c>
      <c r="E1659" s="48" t="s">
        <v>2418</v>
      </c>
      <c r="F1659" s="80" t="str">
        <f t="shared" si="396"/>
        <v xml:space="preserve"> </v>
      </c>
      <c r="G1659" s="82">
        <f t="shared" si="395"/>
        <v>0</v>
      </c>
      <c r="H1659" s="80" t="str">
        <f t="shared" si="397"/>
        <v>W</v>
      </c>
      <c r="I1659" s="80" t="str">
        <f t="shared" si="398"/>
        <v>J</v>
      </c>
      <c r="J1659" s="80" t="s">
        <v>1373</v>
      </c>
    </row>
    <row r="1660" spans="1:10" ht="12.75" hidden="1" thickBot="1" x14ac:dyDescent="0.25">
      <c r="A1660" s="49">
        <f t="shared" si="382"/>
        <v>1657</v>
      </c>
      <c r="B1660" s="48"/>
      <c r="C1660" s="64"/>
      <c r="D1660" s="51" t="s">
        <v>1374</v>
      </c>
      <c r="E1660" s="48" t="s">
        <v>2419</v>
      </c>
      <c r="F1660" s="80" t="str">
        <f t="shared" si="396"/>
        <v xml:space="preserve"> </v>
      </c>
      <c r="G1660" s="82">
        <f t="shared" si="395"/>
        <v>0</v>
      </c>
      <c r="H1660" s="80" t="str">
        <f t="shared" si="397"/>
        <v>W</v>
      </c>
      <c r="I1660" s="80" t="str">
        <f t="shared" si="398"/>
        <v>J</v>
      </c>
      <c r="J1660" s="80" t="s">
        <v>1373</v>
      </c>
    </row>
    <row r="1661" spans="1:10" ht="12.75" hidden="1" thickBot="1" x14ac:dyDescent="0.25">
      <c r="A1661" s="49">
        <f t="shared" si="382"/>
        <v>1658</v>
      </c>
      <c r="B1661" s="48"/>
      <c r="C1661" s="64"/>
      <c r="D1661" s="51" t="s">
        <v>1374</v>
      </c>
      <c r="E1661" s="48" t="s">
        <v>2420</v>
      </c>
      <c r="F1661" s="80" t="str">
        <f t="shared" si="396"/>
        <v xml:space="preserve"> </v>
      </c>
      <c r="G1661" s="82">
        <f t="shared" si="395"/>
        <v>0</v>
      </c>
      <c r="H1661" s="80" t="str">
        <f t="shared" si="397"/>
        <v>W</v>
      </c>
      <c r="I1661" s="80" t="str">
        <f t="shared" si="398"/>
        <v>J</v>
      </c>
      <c r="J1661" s="80" t="s">
        <v>1373</v>
      </c>
    </row>
    <row r="1662" spans="1:10" ht="12.75" hidden="1" thickBot="1" x14ac:dyDescent="0.25">
      <c r="A1662" s="49">
        <f t="shared" si="382"/>
        <v>1659</v>
      </c>
      <c r="B1662" s="48"/>
      <c r="C1662" s="64"/>
      <c r="D1662" s="51" t="s">
        <v>1374</v>
      </c>
      <c r="E1662" s="48" t="s">
        <v>2421</v>
      </c>
      <c r="F1662" s="80" t="str">
        <f t="shared" si="396"/>
        <v xml:space="preserve"> </v>
      </c>
      <c r="G1662" s="82">
        <f t="shared" si="395"/>
        <v>0</v>
      </c>
      <c r="H1662" s="80" t="str">
        <f t="shared" si="397"/>
        <v>W</v>
      </c>
      <c r="I1662" s="80" t="str">
        <f t="shared" si="398"/>
        <v>J</v>
      </c>
      <c r="J1662" s="80" t="s">
        <v>1373</v>
      </c>
    </row>
    <row r="1663" spans="1:10" ht="12.75" hidden="1" thickBot="1" x14ac:dyDescent="0.25">
      <c r="A1663" s="49">
        <f t="shared" si="382"/>
        <v>1660</v>
      </c>
      <c r="B1663" s="48"/>
      <c r="C1663" s="64"/>
      <c r="D1663" s="51" t="s">
        <v>1374</v>
      </c>
      <c r="E1663" s="48" t="s">
        <v>2422</v>
      </c>
      <c r="F1663" s="80" t="str">
        <f t="shared" si="396"/>
        <v xml:space="preserve"> </v>
      </c>
      <c r="G1663" s="82">
        <f t="shared" si="395"/>
        <v>0</v>
      </c>
      <c r="H1663" s="80" t="str">
        <f t="shared" si="397"/>
        <v>W</v>
      </c>
      <c r="I1663" s="80" t="str">
        <f t="shared" si="398"/>
        <v>J</v>
      </c>
      <c r="J1663" s="80"/>
    </row>
    <row r="1664" spans="1:10" ht="12.75" hidden="1" thickBot="1" x14ac:dyDescent="0.25">
      <c r="A1664" s="49">
        <f t="shared" si="382"/>
        <v>1661</v>
      </c>
      <c r="B1664" s="48"/>
      <c r="C1664" s="65"/>
      <c r="D1664" s="51" t="s">
        <v>1374</v>
      </c>
      <c r="E1664" s="48" t="s">
        <v>2423</v>
      </c>
      <c r="F1664" s="80" t="str">
        <f t="shared" si="396"/>
        <v xml:space="preserve"> </v>
      </c>
      <c r="G1664" s="82">
        <f t="shared" si="395"/>
        <v>0</v>
      </c>
      <c r="H1664" s="80" t="str">
        <f t="shared" si="397"/>
        <v>W</v>
      </c>
      <c r="I1664" s="80" t="str">
        <f t="shared" si="398"/>
        <v>J</v>
      </c>
      <c r="J1664" s="80"/>
    </row>
    <row r="1665" spans="1:10" ht="12.75" hidden="1" thickBot="1" x14ac:dyDescent="0.25">
      <c r="A1665" s="49">
        <f t="shared" si="382"/>
        <v>1662</v>
      </c>
      <c r="B1665" s="48"/>
      <c r="C1665" s="51"/>
      <c r="D1665" s="51"/>
      <c r="E1665" s="48"/>
      <c r="F1665" s="80" t="str">
        <f t="shared" si="396"/>
        <v xml:space="preserve"> </v>
      </c>
      <c r="G1665" s="82">
        <f t="shared" si="395"/>
        <v>0</v>
      </c>
      <c r="H1665" s="80" t="str">
        <f t="shared" si="397"/>
        <v>W</v>
      </c>
      <c r="I1665" s="80" t="str">
        <f t="shared" si="398"/>
        <v>J</v>
      </c>
      <c r="J1665" s="80"/>
    </row>
    <row r="1666" spans="1:10" ht="13.5" hidden="1" thickTop="1" thickBot="1" x14ac:dyDescent="0.25">
      <c r="A1666" s="49">
        <f t="shared" si="382"/>
        <v>1663</v>
      </c>
      <c r="B1666" s="54" t="s">
        <v>1297</v>
      </c>
      <c r="C1666" s="59">
        <v>1</v>
      </c>
      <c r="D1666" s="52"/>
      <c r="E1666" s="53" t="s">
        <v>2424</v>
      </c>
      <c r="F1666" s="80">
        <f>SUMIF(OpnameTabel[PPO1], B1666,OpnameTabel[OpInventarislijst])+SUMIF(OpnameTabel[PPO2], B1666,OpnameTabel[OpInventarislijst])+SUMIF(OpnameTabel[PPO3], B1666,OpnameTabel[OpInventarislijst])+SUMIF(OpnameTabel[PPO4], B1666,OpnameTabel[OpInventarislijst])</f>
        <v>0</v>
      </c>
      <c r="G1666" s="81">
        <f t="shared" ref="G1666:G1679" si="399">$F$1666</f>
        <v>0</v>
      </c>
      <c r="H1666" s="80" t="s">
        <v>1409</v>
      </c>
      <c r="I1666" s="80" t="s">
        <v>1373</v>
      </c>
      <c r="J1666" s="80"/>
    </row>
    <row r="1667" spans="1:10" ht="12.75" hidden="1" thickBot="1" x14ac:dyDescent="0.25">
      <c r="A1667" s="49">
        <f t="shared" si="382"/>
        <v>1664</v>
      </c>
      <c r="C1667" s="60"/>
      <c r="D1667" s="51"/>
      <c r="E1667" s="54" t="s">
        <v>2425</v>
      </c>
      <c r="F1667" s="80" t="str">
        <f t="shared" ref="F1667:F1678" si="400">IF($B1667=""," ",$H$1666)</f>
        <v xml:space="preserve"> </v>
      </c>
      <c r="G1667" s="82">
        <f t="shared" si="399"/>
        <v>0</v>
      </c>
      <c r="H1667" s="80" t="str">
        <f t="shared" ref="H1667:H1678" si="401">$H$1666</f>
        <v>W</v>
      </c>
      <c r="I1667" s="80" t="str">
        <f t="shared" ref="I1667:I1678" si="402">$I$1666</f>
        <v>J</v>
      </c>
      <c r="J1667" s="80"/>
    </row>
    <row r="1668" spans="1:10" ht="12.75" hidden="1" thickBot="1" x14ac:dyDescent="0.25">
      <c r="A1668" s="49">
        <f t="shared" si="382"/>
        <v>1665</v>
      </c>
      <c r="C1668" s="60"/>
      <c r="D1668" s="51" t="s">
        <v>1374</v>
      </c>
      <c r="E1668" s="54" t="s">
        <v>2426</v>
      </c>
      <c r="F1668" s="80" t="str">
        <f t="shared" si="400"/>
        <v xml:space="preserve"> </v>
      </c>
      <c r="G1668" s="82">
        <f t="shared" si="399"/>
        <v>0</v>
      </c>
      <c r="H1668" s="80" t="str">
        <f t="shared" si="401"/>
        <v>W</v>
      </c>
      <c r="I1668" s="80" t="str">
        <f t="shared" si="402"/>
        <v>J</v>
      </c>
      <c r="J1668" s="80" t="s">
        <v>1373</v>
      </c>
    </row>
    <row r="1669" spans="1:10" ht="12.75" hidden="1" thickBot="1" x14ac:dyDescent="0.25">
      <c r="A1669" s="49">
        <f t="shared" si="382"/>
        <v>1666</v>
      </c>
      <c r="C1669" s="60"/>
      <c r="D1669" s="51" t="s">
        <v>1374</v>
      </c>
      <c r="E1669" s="54" t="s">
        <v>2427</v>
      </c>
      <c r="F1669" s="80" t="str">
        <f t="shared" si="400"/>
        <v xml:space="preserve"> </v>
      </c>
      <c r="G1669" s="82">
        <f t="shared" si="399"/>
        <v>0</v>
      </c>
      <c r="H1669" s="80" t="str">
        <f t="shared" si="401"/>
        <v>W</v>
      </c>
      <c r="I1669" s="80" t="str">
        <f t="shared" si="402"/>
        <v>J</v>
      </c>
      <c r="J1669" s="80"/>
    </row>
    <row r="1670" spans="1:10" ht="12.75" hidden="1" thickBot="1" x14ac:dyDescent="0.25">
      <c r="A1670" s="49">
        <f t="shared" si="382"/>
        <v>1667</v>
      </c>
      <c r="C1670" s="60"/>
      <c r="D1670" s="51" t="s">
        <v>1374</v>
      </c>
      <c r="E1670" s="54" t="s">
        <v>2428</v>
      </c>
      <c r="F1670" s="80" t="str">
        <f t="shared" si="400"/>
        <v xml:space="preserve"> </v>
      </c>
      <c r="G1670" s="82">
        <f t="shared" si="399"/>
        <v>0</v>
      </c>
      <c r="H1670" s="80" t="str">
        <f t="shared" si="401"/>
        <v>W</v>
      </c>
      <c r="I1670" s="80" t="str">
        <f t="shared" si="402"/>
        <v>J</v>
      </c>
      <c r="J1670" s="80"/>
    </row>
    <row r="1671" spans="1:10" ht="12.75" hidden="1" thickBot="1" x14ac:dyDescent="0.25">
      <c r="A1671" s="49">
        <f t="shared" si="382"/>
        <v>1668</v>
      </c>
      <c r="C1671" s="60"/>
      <c r="D1671" s="51" t="s">
        <v>1374</v>
      </c>
      <c r="E1671" s="54" t="s">
        <v>2429</v>
      </c>
      <c r="F1671" s="80" t="str">
        <f t="shared" si="400"/>
        <v xml:space="preserve"> </v>
      </c>
      <c r="G1671" s="82">
        <f t="shared" si="399"/>
        <v>0</v>
      </c>
      <c r="H1671" s="80" t="str">
        <f t="shared" si="401"/>
        <v>W</v>
      </c>
      <c r="I1671" s="80" t="str">
        <f t="shared" si="402"/>
        <v>J</v>
      </c>
      <c r="J1671" s="80" t="s">
        <v>1373</v>
      </c>
    </row>
    <row r="1672" spans="1:10" ht="12.75" hidden="1" thickBot="1" x14ac:dyDescent="0.25">
      <c r="A1672" s="49">
        <f t="shared" si="382"/>
        <v>1669</v>
      </c>
      <c r="C1672" s="60"/>
      <c r="D1672" s="51" t="s">
        <v>1374</v>
      </c>
      <c r="E1672" s="54" t="s">
        <v>2430</v>
      </c>
      <c r="F1672" s="80" t="str">
        <f t="shared" si="400"/>
        <v xml:space="preserve"> </v>
      </c>
      <c r="G1672" s="82">
        <f t="shared" si="399"/>
        <v>0</v>
      </c>
      <c r="H1672" s="80" t="str">
        <f t="shared" si="401"/>
        <v>W</v>
      </c>
      <c r="I1672" s="80" t="str">
        <f t="shared" si="402"/>
        <v>J</v>
      </c>
      <c r="J1672" s="80" t="s">
        <v>1373</v>
      </c>
    </row>
    <row r="1673" spans="1:10" ht="12.75" hidden="1" thickBot="1" x14ac:dyDescent="0.25">
      <c r="A1673" s="49">
        <f t="shared" si="382"/>
        <v>1670</v>
      </c>
      <c r="C1673" s="60"/>
      <c r="D1673" s="51" t="s">
        <v>1374</v>
      </c>
      <c r="E1673" s="54" t="s">
        <v>2431</v>
      </c>
      <c r="F1673" s="80" t="str">
        <f t="shared" si="400"/>
        <v xml:space="preserve"> </v>
      </c>
      <c r="G1673" s="82">
        <f t="shared" si="399"/>
        <v>0</v>
      </c>
      <c r="H1673" s="80" t="str">
        <f t="shared" si="401"/>
        <v>W</v>
      </c>
      <c r="I1673" s="80" t="str">
        <f t="shared" si="402"/>
        <v>J</v>
      </c>
      <c r="J1673" s="80" t="s">
        <v>1373</v>
      </c>
    </row>
    <row r="1674" spans="1:10" ht="12.75" hidden="1" thickBot="1" x14ac:dyDescent="0.25">
      <c r="A1674" s="49">
        <f t="shared" si="382"/>
        <v>1671</v>
      </c>
      <c r="C1674" s="60"/>
      <c r="D1674" s="51" t="s">
        <v>1374</v>
      </c>
      <c r="E1674" s="54" t="s">
        <v>2432</v>
      </c>
      <c r="F1674" s="80" t="str">
        <f t="shared" si="400"/>
        <v xml:space="preserve"> </v>
      </c>
      <c r="G1674" s="82">
        <f t="shared" si="399"/>
        <v>0</v>
      </c>
      <c r="H1674" s="80" t="str">
        <f t="shared" si="401"/>
        <v>W</v>
      </c>
      <c r="I1674" s="80" t="str">
        <f t="shared" si="402"/>
        <v>J</v>
      </c>
      <c r="J1674" s="80" t="s">
        <v>1373</v>
      </c>
    </row>
    <row r="1675" spans="1:10" ht="12.75" hidden="1" thickBot="1" x14ac:dyDescent="0.25">
      <c r="A1675" s="49">
        <f t="shared" si="382"/>
        <v>1672</v>
      </c>
      <c r="C1675" s="60"/>
      <c r="D1675" s="51" t="s">
        <v>1374</v>
      </c>
      <c r="E1675" s="54" t="s">
        <v>2433</v>
      </c>
      <c r="F1675" s="80" t="str">
        <f t="shared" si="400"/>
        <v xml:space="preserve"> </v>
      </c>
      <c r="G1675" s="82">
        <f t="shared" si="399"/>
        <v>0</v>
      </c>
      <c r="H1675" s="80" t="str">
        <f t="shared" si="401"/>
        <v>W</v>
      </c>
      <c r="I1675" s="80" t="str">
        <f t="shared" si="402"/>
        <v>J</v>
      </c>
      <c r="J1675" s="80" t="s">
        <v>1373</v>
      </c>
    </row>
    <row r="1676" spans="1:10" ht="12.75" hidden="1" thickBot="1" x14ac:dyDescent="0.25">
      <c r="A1676" s="49">
        <f t="shared" si="382"/>
        <v>1673</v>
      </c>
      <c r="C1676" s="60"/>
      <c r="D1676" s="51" t="s">
        <v>1374</v>
      </c>
      <c r="E1676" s="54" t="s">
        <v>2434</v>
      </c>
      <c r="F1676" s="80" t="str">
        <f t="shared" si="400"/>
        <v xml:space="preserve"> </v>
      </c>
      <c r="G1676" s="82">
        <f t="shared" si="399"/>
        <v>0</v>
      </c>
      <c r="H1676" s="80" t="str">
        <f t="shared" si="401"/>
        <v>W</v>
      </c>
      <c r="I1676" s="80" t="str">
        <f t="shared" si="402"/>
        <v>J</v>
      </c>
      <c r="J1676" s="80"/>
    </row>
    <row r="1677" spans="1:10" ht="12.75" hidden="1" thickBot="1" x14ac:dyDescent="0.25">
      <c r="A1677" s="49">
        <f t="shared" si="382"/>
        <v>1674</v>
      </c>
      <c r="C1677" s="60"/>
      <c r="D1677" s="51" t="s">
        <v>1374</v>
      </c>
      <c r="E1677" s="54" t="s">
        <v>2435</v>
      </c>
      <c r="F1677" s="80" t="str">
        <f t="shared" si="400"/>
        <v xml:space="preserve"> </v>
      </c>
      <c r="G1677" s="82">
        <f t="shared" si="399"/>
        <v>0</v>
      </c>
      <c r="H1677" s="80" t="str">
        <f t="shared" si="401"/>
        <v>W</v>
      </c>
      <c r="I1677" s="80" t="str">
        <f t="shared" si="402"/>
        <v>J</v>
      </c>
      <c r="J1677" s="80"/>
    </row>
    <row r="1678" spans="1:10" ht="12.75" hidden="1" thickBot="1" x14ac:dyDescent="0.25">
      <c r="A1678" s="49">
        <f t="shared" si="382"/>
        <v>1675</v>
      </c>
      <c r="C1678" s="65"/>
      <c r="D1678" s="51" t="s">
        <v>1374</v>
      </c>
      <c r="E1678" s="54" t="s">
        <v>2436</v>
      </c>
      <c r="F1678" s="80" t="str">
        <f t="shared" si="400"/>
        <v xml:space="preserve"> </v>
      </c>
      <c r="G1678" s="86">
        <f t="shared" si="399"/>
        <v>0</v>
      </c>
      <c r="H1678" s="80" t="str">
        <f t="shared" si="401"/>
        <v>W</v>
      </c>
      <c r="I1678" s="80" t="str">
        <f t="shared" si="402"/>
        <v>J</v>
      </c>
      <c r="J1678" s="80"/>
    </row>
    <row r="1679" spans="1:10" ht="12.75" hidden="1" thickBot="1" x14ac:dyDescent="0.25">
      <c r="A1679" s="49">
        <f t="shared" si="382"/>
        <v>1676</v>
      </c>
      <c r="C1679" s="51"/>
      <c r="D1679" s="51"/>
      <c r="F1679" s="80"/>
      <c r="G1679" s="86">
        <f t="shared" si="399"/>
        <v>0</v>
      </c>
      <c r="H1679" s="80"/>
      <c r="I1679" s="80"/>
      <c r="J1679" s="80"/>
    </row>
    <row r="1680" spans="1:10" ht="12.75" hidden="1" thickBot="1" x14ac:dyDescent="0.25">
      <c r="A1680" s="49">
        <f t="shared" si="382"/>
        <v>1677</v>
      </c>
      <c r="B1680" s="54" t="s">
        <v>1298</v>
      </c>
      <c r="C1680" s="59">
        <v>0.25</v>
      </c>
      <c r="D1680" s="51"/>
      <c r="E1680" s="44" t="s">
        <v>2424</v>
      </c>
      <c r="F1680" s="80">
        <f>SUMIF(OpnameTabel[PPO1], B1680,OpnameTabel[OpInventarislijst])+SUMIF(OpnameTabel[PPO2], B1680,OpnameTabel[OpInventarislijst])+SUMIF(OpnameTabel[PPO3], B1680,OpnameTabel[OpInventarislijst])+SUMIF(OpnameTabel[PPO4], B1680,OpnameTabel[OpInventarislijst])</f>
        <v>0</v>
      </c>
      <c r="G1680" s="85">
        <f>$F$1680</f>
        <v>0</v>
      </c>
      <c r="H1680" s="80" t="s">
        <v>1409</v>
      </c>
      <c r="I1680" s="80" t="s">
        <v>1373</v>
      </c>
      <c r="J1680" s="80" t="s">
        <v>1373</v>
      </c>
    </row>
    <row r="1681" spans="1:10" ht="57" hidden="1" thickBot="1" x14ac:dyDescent="0.25">
      <c r="A1681" s="49">
        <f t="shared" si="382"/>
        <v>1678</v>
      </c>
      <c r="C1681" s="61"/>
      <c r="D1681" s="51"/>
      <c r="E1681" s="48" t="s">
        <v>1703</v>
      </c>
      <c r="F1681" s="80" t="str">
        <f>IF($B1681=""," ",$H$1680)</f>
        <v xml:space="preserve"> </v>
      </c>
      <c r="G1681" s="82">
        <f>$F$1680</f>
        <v>0</v>
      </c>
      <c r="H1681" s="80" t="str">
        <f>$H$1680</f>
        <v>W</v>
      </c>
      <c r="I1681" s="80" t="str">
        <f>$I$1680</f>
        <v>J</v>
      </c>
      <c r="J1681" s="80"/>
    </row>
    <row r="1682" spans="1:10" ht="12.75" hidden="1" thickBot="1" x14ac:dyDescent="0.25">
      <c r="A1682" s="49">
        <f t="shared" si="382"/>
        <v>1679</v>
      </c>
      <c r="D1682" s="51"/>
      <c r="F1682" s="80" t="str">
        <f>IF($B1682=""," ",$H$1680)</f>
        <v xml:space="preserve"> </v>
      </c>
      <c r="G1682" s="83">
        <f>$F$1680</f>
        <v>0</v>
      </c>
      <c r="H1682" s="80" t="str">
        <f>$H$1680</f>
        <v>W</v>
      </c>
      <c r="I1682" s="80" t="str">
        <f>$I$1680</f>
        <v>J</v>
      </c>
      <c r="J1682" s="80"/>
    </row>
    <row r="1683" spans="1:10" ht="12.75" thickTop="1" x14ac:dyDescent="0.2">
      <c r="A1683" s="49">
        <f t="shared" si="382"/>
        <v>1680</v>
      </c>
      <c r="B1683" s="54" t="s">
        <v>1299</v>
      </c>
      <c r="C1683" s="59">
        <v>1</v>
      </c>
      <c r="E1683" s="44" t="s">
        <v>2437</v>
      </c>
      <c r="F1683" s="80">
        <f>SUMIF(OpnameTabel[PPO1], B1683,OpnameTabel[OpInventarislijst])+SUMIF(OpnameTabel[PPO2], B1683,OpnameTabel[OpInventarislijst])+SUMIF(OpnameTabel[PPO3], B1683,OpnameTabel[OpInventarislijst])+SUMIF(OpnameTabel[PPO4], B1683,OpnameTabel[OpInventarislijst])</f>
        <v>17</v>
      </c>
      <c r="G1683" s="81">
        <f t="shared" ref="G1683:G1712" si="403">$F$1683</f>
        <v>17</v>
      </c>
      <c r="H1683" s="80" t="s">
        <v>1409</v>
      </c>
      <c r="I1683" s="80" t="s">
        <v>1372</v>
      </c>
      <c r="J1683" s="80"/>
    </row>
    <row r="1684" spans="1:10" ht="12" x14ac:dyDescent="0.2">
      <c r="A1684" s="49">
        <f t="shared" si="382"/>
        <v>1681</v>
      </c>
      <c r="C1684" s="60"/>
      <c r="D1684" s="51" t="s">
        <v>1374</v>
      </c>
      <c r="E1684" s="54" t="s">
        <v>2438</v>
      </c>
      <c r="F1684" s="80" t="str">
        <f t="shared" ref="F1684:F1712" si="404">IF($B1684=""," ",$H$1683)</f>
        <v xml:space="preserve"> </v>
      </c>
      <c r="G1684" s="82">
        <f t="shared" si="403"/>
        <v>17</v>
      </c>
      <c r="H1684" s="80" t="str">
        <f t="shared" ref="H1684:H1712" si="405">$H$1683</f>
        <v>W</v>
      </c>
      <c r="I1684" s="80" t="str">
        <f t="shared" ref="I1684:I1712" si="406">$I$1683</f>
        <v>N</v>
      </c>
      <c r="J1684" s="80"/>
    </row>
    <row r="1685" spans="1:10" ht="12" x14ac:dyDescent="0.2">
      <c r="A1685" s="49">
        <f t="shared" ref="A1685:A1748" si="407">-3+ROW()</f>
        <v>1682</v>
      </c>
      <c r="C1685" s="60"/>
      <c r="D1685" s="51" t="s">
        <v>1374</v>
      </c>
      <c r="E1685" s="54" t="s">
        <v>2439</v>
      </c>
      <c r="F1685" s="80" t="str">
        <f t="shared" si="404"/>
        <v xml:space="preserve"> </v>
      </c>
      <c r="G1685" s="82">
        <f t="shared" si="403"/>
        <v>17</v>
      </c>
      <c r="H1685" s="80" t="str">
        <f t="shared" si="405"/>
        <v>W</v>
      </c>
      <c r="I1685" s="80" t="str">
        <f t="shared" si="406"/>
        <v>N</v>
      </c>
      <c r="J1685" s="80"/>
    </row>
    <row r="1686" spans="1:10" ht="12" x14ac:dyDescent="0.2">
      <c r="A1686" s="49">
        <f t="shared" si="407"/>
        <v>1683</v>
      </c>
      <c r="C1686" s="60"/>
      <c r="D1686" s="51" t="s">
        <v>1374</v>
      </c>
      <c r="E1686" s="54" t="s">
        <v>2440</v>
      </c>
      <c r="F1686" s="80" t="str">
        <f t="shared" si="404"/>
        <v xml:space="preserve"> </v>
      </c>
      <c r="G1686" s="82">
        <f t="shared" si="403"/>
        <v>17</v>
      </c>
      <c r="H1686" s="80" t="str">
        <f t="shared" si="405"/>
        <v>W</v>
      </c>
      <c r="I1686" s="80" t="str">
        <f t="shared" si="406"/>
        <v>N</v>
      </c>
      <c r="J1686" s="80"/>
    </row>
    <row r="1687" spans="1:10" ht="12" x14ac:dyDescent="0.2">
      <c r="A1687" s="49">
        <f t="shared" si="407"/>
        <v>1684</v>
      </c>
      <c r="C1687" s="60"/>
      <c r="D1687" s="51" t="s">
        <v>1374</v>
      </c>
      <c r="E1687" s="54" t="s">
        <v>2441</v>
      </c>
      <c r="F1687" s="80" t="str">
        <f t="shared" si="404"/>
        <v xml:space="preserve"> </v>
      </c>
      <c r="G1687" s="82">
        <f t="shared" si="403"/>
        <v>17</v>
      </c>
      <c r="H1687" s="80" t="str">
        <f t="shared" si="405"/>
        <v>W</v>
      </c>
      <c r="I1687" s="80" t="str">
        <f t="shared" si="406"/>
        <v>N</v>
      </c>
      <c r="J1687" s="80"/>
    </row>
    <row r="1688" spans="1:10" ht="12" x14ac:dyDescent="0.2">
      <c r="A1688" s="49">
        <f t="shared" si="407"/>
        <v>1685</v>
      </c>
      <c r="C1688" s="60"/>
      <c r="D1688" s="51" t="s">
        <v>1374</v>
      </c>
      <c r="E1688" s="54" t="s">
        <v>1924</v>
      </c>
      <c r="F1688" s="80" t="str">
        <f t="shared" si="404"/>
        <v xml:space="preserve"> </v>
      </c>
      <c r="G1688" s="82">
        <f t="shared" si="403"/>
        <v>17</v>
      </c>
      <c r="H1688" s="80" t="str">
        <f t="shared" si="405"/>
        <v>W</v>
      </c>
      <c r="I1688" s="80" t="str">
        <f t="shared" si="406"/>
        <v>N</v>
      </c>
      <c r="J1688" s="80"/>
    </row>
    <row r="1689" spans="1:10" ht="12" x14ac:dyDescent="0.2">
      <c r="A1689" s="49">
        <f t="shared" si="407"/>
        <v>1686</v>
      </c>
      <c r="C1689" s="60"/>
      <c r="D1689" s="51" t="s">
        <v>1374</v>
      </c>
      <c r="E1689" s="54" t="s">
        <v>1942</v>
      </c>
      <c r="F1689" s="80" t="str">
        <f t="shared" si="404"/>
        <v xml:space="preserve"> </v>
      </c>
      <c r="G1689" s="82">
        <f t="shared" si="403"/>
        <v>17</v>
      </c>
      <c r="H1689" s="80" t="str">
        <f t="shared" si="405"/>
        <v>W</v>
      </c>
      <c r="I1689" s="80" t="str">
        <f t="shared" si="406"/>
        <v>N</v>
      </c>
      <c r="J1689" s="80"/>
    </row>
    <row r="1690" spans="1:10" ht="12" x14ac:dyDescent="0.2">
      <c r="A1690" s="49">
        <f t="shared" si="407"/>
        <v>1687</v>
      </c>
      <c r="C1690" s="60"/>
      <c r="D1690" s="51" t="s">
        <v>1374</v>
      </c>
      <c r="E1690" s="54" t="s">
        <v>1926</v>
      </c>
      <c r="F1690" s="80" t="str">
        <f t="shared" si="404"/>
        <v xml:space="preserve"> </v>
      </c>
      <c r="G1690" s="82">
        <f t="shared" si="403"/>
        <v>17</v>
      </c>
      <c r="H1690" s="80" t="str">
        <f t="shared" si="405"/>
        <v>W</v>
      </c>
      <c r="I1690" s="80" t="str">
        <f t="shared" si="406"/>
        <v>N</v>
      </c>
      <c r="J1690" s="80" t="s">
        <v>1373</v>
      </c>
    </row>
    <row r="1691" spans="1:10" ht="12" x14ac:dyDescent="0.2">
      <c r="A1691" s="49">
        <f t="shared" si="407"/>
        <v>1688</v>
      </c>
      <c r="C1691" s="60"/>
      <c r="D1691" s="51" t="s">
        <v>1374</v>
      </c>
      <c r="E1691" s="54" t="s">
        <v>2442</v>
      </c>
      <c r="F1691" s="80" t="str">
        <f t="shared" si="404"/>
        <v xml:space="preserve"> </v>
      </c>
      <c r="G1691" s="82">
        <f t="shared" si="403"/>
        <v>17</v>
      </c>
      <c r="H1691" s="80" t="str">
        <f t="shared" si="405"/>
        <v>W</v>
      </c>
      <c r="I1691" s="80" t="str">
        <f t="shared" si="406"/>
        <v>N</v>
      </c>
      <c r="J1691" s="80" t="s">
        <v>1373</v>
      </c>
    </row>
    <row r="1692" spans="1:10" ht="12" x14ac:dyDescent="0.2">
      <c r="A1692" s="49">
        <f t="shared" si="407"/>
        <v>1689</v>
      </c>
      <c r="C1692" s="60"/>
      <c r="D1692" s="51" t="s">
        <v>1374</v>
      </c>
      <c r="E1692" s="54" t="s">
        <v>2009</v>
      </c>
      <c r="F1692" s="80" t="str">
        <f t="shared" si="404"/>
        <v xml:space="preserve"> </v>
      </c>
      <c r="G1692" s="82">
        <f t="shared" si="403"/>
        <v>17</v>
      </c>
      <c r="H1692" s="80" t="str">
        <f t="shared" si="405"/>
        <v>W</v>
      </c>
      <c r="I1692" s="80" t="str">
        <f t="shared" si="406"/>
        <v>N</v>
      </c>
      <c r="J1692" s="80" t="s">
        <v>1373</v>
      </c>
    </row>
    <row r="1693" spans="1:10" ht="12" x14ac:dyDescent="0.2">
      <c r="A1693" s="49">
        <f t="shared" si="407"/>
        <v>1690</v>
      </c>
      <c r="C1693" s="60"/>
      <c r="D1693" s="51" t="s">
        <v>1374</v>
      </c>
      <c r="E1693" s="54" t="s">
        <v>2443</v>
      </c>
      <c r="F1693" s="80" t="str">
        <f t="shared" si="404"/>
        <v xml:space="preserve"> </v>
      </c>
      <c r="G1693" s="82">
        <f t="shared" si="403"/>
        <v>17</v>
      </c>
      <c r="H1693" s="80" t="str">
        <f t="shared" si="405"/>
        <v>W</v>
      </c>
      <c r="I1693" s="80" t="str">
        <f t="shared" si="406"/>
        <v>N</v>
      </c>
      <c r="J1693" s="80"/>
    </row>
    <row r="1694" spans="1:10" ht="12" x14ac:dyDescent="0.2">
      <c r="A1694" s="49">
        <f t="shared" si="407"/>
        <v>1691</v>
      </c>
      <c r="C1694" s="60"/>
      <c r="D1694" s="51" t="s">
        <v>1374</v>
      </c>
      <c r="E1694" s="54" t="s">
        <v>2444</v>
      </c>
      <c r="F1694" s="80" t="str">
        <f t="shared" si="404"/>
        <v xml:space="preserve"> </v>
      </c>
      <c r="G1694" s="82">
        <f t="shared" si="403"/>
        <v>17</v>
      </c>
      <c r="H1694" s="80" t="str">
        <f t="shared" si="405"/>
        <v>W</v>
      </c>
      <c r="I1694" s="80" t="str">
        <f t="shared" si="406"/>
        <v>N</v>
      </c>
      <c r="J1694" s="80" t="s">
        <v>1373</v>
      </c>
    </row>
    <row r="1695" spans="1:10" ht="12" x14ac:dyDescent="0.2">
      <c r="A1695" s="49">
        <f t="shared" si="407"/>
        <v>1692</v>
      </c>
      <c r="C1695" s="60"/>
      <c r="D1695" s="51" t="s">
        <v>1374</v>
      </c>
      <c r="E1695" s="54" t="s">
        <v>2445</v>
      </c>
      <c r="F1695" s="80" t="str">
        <f t="shared" si="404"/>
        <v xml:space="preserve"> </v>
      </c>
      <c r="G1695" s="82">
        <f t="shared" si="403"/>
        <v>17</v>
      </c>
      <c r="H1695" s="80" t="str">
        <f t="shared" si="405"/>
        <v>W</v>
      </c>
      <c r="I1695" s="80" t="str">
        <f t="shared" si="406"/>
        <v>N</v>
      </c>
      <c r="J1695" s="80" t="s">
        <v>1373</v>
      </c>
    </row>
    <row r="1696" spans="1:10" ht="12" x14ac:dyDescent="0.2">
      <c r="A1696" s="49">
        <f t="shared" si="407"/>
        <v>1693</v>
      </c>
      <c r="C1696" s="60"/>
      <c r="D1696" s="51" t="s">
        <v>1374</v>
      </c>
      <c r="E1696" s="54" t="s">
        <v>2442</v>
      </c>
      <c r="F1696" s="80" t="str">
        <f t="shared" si="404"/>
        <v xml:space="preserve"> </v>
      </c>
      <c r="G1696" s="82">
        <f t="shared" si="403"/>
        <v>17</v>
      </c>
      <c r="H1696" s="80" t="str">
        <f t="shared" si="405"/>
        <v>W</v>
      </c>
      <c r="I1696" s="80" t="str">
        <f t="shared" si="406"/>
        <v>N</v>
      </c>
      <c r="J1696" s="80" t="s">
        <v>1373</v>
      </c>
    </row>
    <row r="1697" spans="1:10" ht="12" x14ac:dyDescent="0.2">
      <c r="A1697" s="49">
        <f t="shared" si="407"/>
        <v>1694</v>
      </c>
      <c r="C1697" s="60"/>
      <c r="D1697" s="51" t="s">
        <v>1374</v>
      </c>
      <c r="E1697" s="54" t="s">
        <v>2446</v>
      </c>
      <c r="F1697" s="80" t="str">
        <f t="shared" si="404"/>
        <v xml:space="preserve"> </v>
      </c>
      <c r="G1697" s="82">
        <f t="shared" si="403"/>
        <v>17</v>
      </c>
      <c r="H1697" s="80" t="str">
        <f t="shared" si="405"/>
        <v>W</v>
      </c>
      <c r="I1697" s="80" t="str">
        <f t="shared" si="406"/>
        <v>N</v>
      </c>
      <c r="J1697" s="80" t="s">
        <v>1373</v>
      </c>
    </row>
    <row r="1698" spans="1:10" ht="12" x14ac:dyDescent="0.2">
      <c r="A1698" s="49">
        <f t="shared" si="407"/>
        <v>1695</v>
      </c>
      <c r="C1698" s="60"/>
      <c r="D1698" s="51" t="s">
        <v>1374</v>
      </c>
      <c r="E1698" s="54" t="s">
        <v>2447</v>
      </c>
      <c r="F1698" s="80" t="str">
        <f t="shared" si="404"/>
        <v xml:space="preserve"> </v>
      </c>
      <c r="G1698" s="82">
        <f t="shared" si="403"/>
        <v>17</v>
      </c>
      <c r="H1698" s="80" t="str">
        <f t="shared" si="405"/>
        <v>W</v>
      </c>
      <c r="I1698" s="80" t="str">
        <f t="shared" si="406"/>
        <v>N</v>
      </c>
      <c r="J1698" s="80"/>
    </row>
    <row r="1699" spans="1:10" ht="12" x14ac:dyDescent="0.2">
      <c r="A1699" s="49">
        <f t="shared" si="407"/>
        <v>1696</v>
      </c>
      <c r="C1699" s="60"/>
      <c r="D1699" s="51" t="s">
        <v>1374</v>
      </c>
      <c r="E1699" s="54" t="s">
        <v>2448</v>
      </c>
      <c r="F1699" s="80" t="str">
        <f t="shared" si="404"/>
        <v xml:space="preserve"> </v>
      </c>
      <c r="G1699" s="82">
        <f t="shared" si="403"/>
        <v>17</v>
      </c>
      <c r="H1699" s="80" t="str">
        <f t="shared" si="405"/>
        <v>W</v>
      </c>
      <c r="I1699" s="80" t="str">
        <f t="shared" si="406"/>
        <v>N</v>
      </c>
      <c r="J1699" s="80" t="s">
        <v>1373</v>
      </c>
    </row>
    <row r="1700" spans="1:10" ht="12" x14ac:dyDescent="0.2">
      <c r="A1700" s="49">
        <f t="shared" si="407"/>
        <v>1697</v>
      </c>
      <c r="C1700" s="60"/>
      <c r="D1700" s="51" t="s">
        <v>1374</v>
      </c>
      <c r="E1700" s="54" t="s">
        <v>2449</v>
      </c>
      <c r="F1700" s="80" t="str">
        <f t="shared" si="404"/>
        <v xml:space="preserve"> </v>
      </c>
      <c r="G1700" s="82">
        <f t="shared" si="403"/>
        <v>17</v>
      </c>
      <c r="H1700" s="80" t="str">
        <f t="shared" si="405"/>
        <v>W</v>
      </c>
      <c r="I1700" s="80" t="str">
        <f t="shared" si="406"/>
        <v>N</v>
      </c>
      <c r="J1700" s="80"/>
    </row>
    <row r="1701" spans="1:10" ht="12" x14ac:dyDescent="0.2">
      <c r="A1701" s="49">
        <f t="shared" si="407"/>
        <v>1698</v>
      </c>
      <c r="C1701" s="60"/>
      <c r="D1701" s="51" t="s">
        <v>1374</v>
      </c>
      <c r="E1701" s="54" t="s">
        <v>2450</v>
      </c>
      <c r="F1701" s="80" t="str">
        <f t="shared" si="404"/>
        <v xml:space="preserve"> </v>
      </c>
      <c r="G1701" s="82">
        <f t="shared" si="403"/>
        <v>17</v>
      </c>
      <c r="H1701" s="80" t="str">
        <f t="shared" si="405"/>
        <v>W</v>
      </c>
      <c r="I1701" s="80" t="str">
        <f t="shared" si="406"/>
        <v>N</v>
      </c>
      <c r="J1701" s="80"/>
    </row>
    <row r="1702" spans="1:10" ht="12" x14ac:dyDescent="0.2">
      <c r="A1702" s="49">
        <f t="shared" si="407"/>
        <v>1699</v>
      </c>
      <c r="C1702" s="60"/>
      <c r="D1702" s="51"/>
      <c r="F1702" s="80" t="str">
        <f t="shared" si="404"/>
        <v xml:space="preserve"> </v>
      </c>
      <c r="G1702" s="82">
        <f t="shared" si="403"/>
        <v>17</v>
      </c>
      <c r="H1702" s="80" t="str">
        <f t="shared" si="405"/>
        <v>W</v>
      </c>
      <c r="I1702" s="80" t="str">
        <f t="shared" si="406"/>
        <v>N</v>
      </c>
      <c r="J1702" s="80"/>
    </row>
    <row r="1703" spans="1:10" ht="12" x14ac:dyDescent="0.2">
      <c r="A1703" s="49">
        <f t="shared" si="407"/>
        <v>1700</v>
      </c>
      <c r="C1703" s="60"/>
      <c r="D1703" s="51"/>
      <c r="E1703" s="54" t="s">
        <v>1784</v>
      </c>
      <c r="F1703" s="80" t="str">
        <f t="shared" si="404"/>
        <v xml:space="preserve"> </v>
      </c>
      <c r="G1703" s="82">
        <f t="shared" si="403"/>
        <v>17</v>
      </c>
      <c r="H1703" s="80" t="str">
        <f t="shared" si="405"/>
        <v>W</v>
      </c>
      <c r="I1703" s="80" t="str">
        <f t="shared" si="406"/>
        <v>N</v>
      </c>
      <c r="J1703" s="80" t="s">
        <v>1373</v>
      </c>
    </row>
    <row r="1704" spans="1:10" ht="12" x14ac:dyDescent="0.2">
      <c r="A1704" s="49">
        <f t="shared" si="407"/>
        <v>1701</v>
      </c>
      <c r="C1704" s="60"/>
      <c r="D1704" s="51" t="s">
        <v>1374</v>
      </c>
      <c r="E1704" s="54" t="s">
        <v>1785</v>
      </c>
      <c r="F1704" s="80" t="str">
        <f t="shared" si="404"/>
        <v xml:space="preserve"> </v>
      </c>
      <c r="G1704" s="82">
        <f t="shared" si="403"/>
        <v>17</v>
      </c>
      <c r="H1704" s="80" t="str">
        <f t="shared" si="405"/>
        <v>W</v>
      </c>
      <c r="I1704" s="80" t="str">
        <f t="shared" si="406"/>
        <v>N</v>
      </c>
      <c r="J1704" s="80"/>
    </row>
    <row r="1705" spans="1:10" ht="12" x14ac:dyDescent="0.2">
      <c r="A1705" s="49">
        <f t="shared" si="407"/>
        <v>1702</v>
      </c>
      <c r="C1705" s="60"/>
      <c r="D1705" s="51" t="s">
        <v>1374</v>
      </c>
      <c r="E1705" s="54" t="s">
        <v>1786</v>
      </c>
      <c r="F1705" s="80" t="str">
        <f t="shared" si="404"/>
        <v xml:space="preserve"> </v>
      </c>
      <c r="G1705" s="82">
        <f t="shared" si="403"/>
        <v>17</v>
      </c>
      <c r="H1705" s="80" t="str">
        <f t="shared" si="405"/>
        <v>W</v>
      </c>
      <c r="I1705" s="80" t="str">
        <f t="shared" si="406"/>
        <v>N</v>
      </c>
      <c r="J1705" s="80" t="s">
        <v>1373</v>
      </c>
    </row>
    <row r="1706" spans="1:10" ht="12" x14ac:dyDescent="0.2">
      <c r="A1706" s="49">
        <f t="shared" si="407"/>
        <v>1703</v>
      </c>
      <c r="C1706" s="60"/>
      <c r="D1706" s="51" t="s">
        <v>1374</v>
      </c>
      <c r="E1706" s="54" t="s">
        <v>1787</v>
      </c>
      <c r="F1706" s="80" t="str">
        <f t="shared" si="404"/>
        <v xml:space="preserve"> </v>
      </c>
      <c r="G1706" s="82">
        <f t="shared" si="403"/>
        <v>17</v>
      </c>
      <c r="H1706" s="80" t="str">
        <f t="shared" si="405"/>
        <v>W</v>
      </c>
      <c r="I1706" s="80" t="str">
        <f t="shared" si="406"/>
        <v>N</v>
      </c>
      <c r="J1706" s="80"/>
    </row>
    <row r="1707" spans="1:10" ht="12" x14ac:dyDescent="0.2">
      <c r="A1707" s="49">
        <f t="shared" si="407"/>
        <v>1704</v>
      </c>
      <c r="C1707" s="60"/>
      <c r="D1707" s="51" t="s">
        <v>1374</v>
      </c>
      <c r="E1707" s="54" t="s">
        <v>1782</v>
      </c>
      <c r="F1707" s="80" t="str">
        <f t="shared" si="404"/>
        <v xml:space="preserve"> </v>
      </c>
      <c r="G1707" s="82">
        <f t="shared" si="403"/>
        <v>17</v>
      </c>
      <c r="H1707" s="80" t="str">
        <f t="shared" si="405"/>
        <v>W</v>
      </c>
      <c r="I1707" s="80" t="str">
        <f t="shared" si="406"/>
        <v>N</v>
      </c>
      <c r="J1707" s="80"/>
    </row>
    <row r="1708" spans="1:10" ht="12" x14ac:dyDescent="0.2">
      <c r="A1708" s="49">
        <f t="shared" si="407"/>
        <v>1705</v>
      </c>
      <c r="C1708" s="60"/>
      <c r="D1708" s="51"/>
      <c r="F1708" s="80" t="str">
        <f t="shared" si="404"/>
        <v xml:space="preserve"> </v>
      </c>
      <c r="G1708" s="82">
        <f t="shared" si="403"/>
        <v>17</v>
      </c>
      <c r="H1708" s="80" t="str">
        <f t="shared" si="405"/>
        <v>W</v>
      </c>
      <c r="I1708" s="80" t="str">
        <f t="shared" si="406"/>
        <v>N</v>
      </c>
      <c r="J1708" s="80"/>
    </row>
    <row r="1709" spans="1:10" ht="12" x14ac:dyDescent="0.2">
      <c r="A1709" s="49">
        <f t="shared" si="407"/>
        <v>1706</v>
      </c>
      <c r="C1709" s="60"/>
      <c r="D1709" s="51"/>
      <c r="E1709" s="54" t="s">
        <v>2451</v>
      </c>
      <c r="F1709" s="80" t="str">
        <f t="shared" si="404"/>
        <v xml:space="preserve"> </v>
      </c>
      <c r="G1709" s="82">
        <f t="shared" si="403"/>
        <v>17</v>
      </c>
      <c r="H1709" s="80" t="str">
        <f t="shared" si="405"/>
        <v>W</v>
      </c>
      <c r="I1709" s="80" t="str">
        <f t="shared" si="406"/>
        <v>N</v>
      </c>
      <c r="J1709" s="80"/>
    </row>
    <row r="1710" spans="1:10" ht="12" x14ac:dyDescent="0.2">
      <c r="A1710" s="49">
        <f t="shared" si="407"/>
        <v>1707</v>
      </c>
      <c r="C1710" s="60"/>
      <c r="D1710" s="51" t="s">
        <v>1374</v>
      </c>
      <c r="E1710" s="54" t="s">
        <v>2452</v>
      </c>
      <c r="F1710" s="80" t="str">
        <f t="shared" si="404"/>
        <v xml:space="preserve"> </v>
      </c>
      <c r="G1710" s="82">
        <f t="shared" si="403"/>
        <v>17</v>
      </c>
      <c r="H1710" s="80" t="str">
        <f t="shared" si="405"/>
        <v>W</v>
      </c>
      <c r="I1710" s="80" t="str">
        <f t="shared" si="406"/>
        <v>N</v>
      </c>
      <c r="J1710" s="80" t="s">
        <v>1373</v>
      </c>
    </row>
    <row r="1711" spans="1:10" ht="12" x14ac:dyDescent="0.2">
      <c r="A1711" s="49">
        <f t="shared" si="407"/>
        <v>1708</v>
      </c>
      <c r="C1711" s="65"/>
      <c r="D1711" s="51" t="s">
        <v>1374</v>
      </c>
      <c r="E1711" s="54" t="s">
        <v>2453</v>
      </c>
      <c r="F1711" s="80" t="str">
        <f t="shared" si="404"/>
        <v xml:space="preserve"> </v>
      </c>
      <c r="G1711" s="82">
        <f t="shared" si="403"/>
        <v>17</v>
      </c>
      <c r="H1711" s="80" t="str">
        <f t="shared" si="405"/>
        <v>W</v>
      </c>
      <c r="I1711" s="80" t="str">
        <f t="shared" si="406"/>
        <v>N</v>
      </c>
      <c r="J1711" s="80"/>
    </row>
    <row r="1712" spans="1:10" ht="12" x14ac:dyDescent="0.2">
      <c r="A1712" s="49">
        <f t="shared" si="407"/>
        <v>1709</v>
      </c>
      <c r="C1712" s="51"/>
      <c r="D1712" s="51"/>
      <c r="F1712" s="80" t="str">
        <f t="shared" si="404"/>
        <v xml:space="preserve"> </v>
      </c>
      <c r="G1712" s="86">
        <f t="shared" si="403"/>
        <v>17</v>
      </c>
      <c r="H1712" s="80" t="str">
        <f t="shared" si="405"/>
        <v>W</v>
      </c>
      <c r="I1712" s="80" t="str">
        <f t="shared" si="406"/>
        <v>N</v>
      </c>
      <c r="J1712" s="80"/>
    </row>
    <row r="1713" spans="1:10" ht="12" x14ac:dyDescent="0.2">
      <c r="A1713" s="49">
        <f t="shared" si="407"/>
        <v>1710</v>
      </c>
      <c r="B1713" s="54" t="s">
        <v>1300</v>
      </c>
      <c r="C1713" s="59">
        <v>0.25</v>
      </c>
      <c r="D1713" s="51"/>
      <c r="E1713" s="44" t="s">
        <v>2437</v>
      </c>
      <c r="F1713" s="80">
        <f>SUMIF(OpnameTabel[PPO1], B1713,OpnameTabel[OpInventarislijst])+SUMIF(OpnameTabel[PPO2], B1713,OpnameTabel[OpInventarislijst])+SUMIF(OpnameTabel[PPO3], B1713,OpnameTabel[OpInventarislijst])+SUMIF(OpnameTabel[PPO4], B1713,OpnameTabel[OpInventarislijst])</f>
        <v>17</v>
      </c>
      <c r="G1713" s="85">
        <f t="shared" ref="G1713:G1718" si="408">$F$1713</f>
        <v>17</v>
      </c>
      <c r="H1713" s="80" t="s">
        <v>1409</v>
      </c>
      <c r="I1713" s="80" t="s">
        <v>1373</v>
      </c>
      <c r="J1713" s="80" t="s">
        <v>1373</v>
      </c>
    </row>
    <row r="1714" spans="1:10" ht="67.5" x14ac:dyDescent="0.2">
      <c r="A1714" s="49">
        <f t="shared" si="407"/>
        <v>1711</v>
      </c>
      <c r="C1714" s="60"/>
      <c r="D1714" s="51"/>
      <c r="E1714" s="48" t="s">
        <v>2454</v>
      </c>
      <c r="F1714" s="80" t="str">
        <f>IF($B1714=""," ",$H$1713)</f>
        <v xml:space="preserve"> </v>
      </c>
      <c r="G1714" s="82">
        <f t="shared" si="408"/>
        <v>17</v>
      </c>
      <c r="H1714" s="80" t="str">
        <f>$H$1713</f>
        <v>W</v>
      </c>
      <c r="I1714" s="80" t="str">
        <f>$I$1713</f>
        <v>J</v>
      </c>
      <c r="J1714" s="80" t="s">
        <v>1373</v>
      </c>
    </row>
    <row r="1715" spans="1:10" ht="22.5" x14ac:dyDescent="0.2">
      <c r="A1715" s="49">
        <f t="shared" si="407"/>
        <v>1712</v>
      </c>
      <c r="C1715" s="60"/>
      <c r="D1715" s="51"/>
      <c r="E1715" s="54" t="s">
        <v>2455</v>
      </c>
      <c r="F1715" s="80" t="str">
        <f>IF($B1715=""," ",$H$1713)</f>
        <v xml:space="preserve"> </v>
      </c>
      <c r="G1715" s="82">
        <f t="shared" si="408"/>
        <v>17</v>
      </c>
      <c r="H1715" s="80" t="str">
        <f>$H$1713</f>
        <v>W</v>
      </c>
      <c r="I1715" s="80" t="str">
        <f>$I$1713</f>
        <v>J</v>
      </c>
      <c r="J1715" s="80" t="s">
        <v>1373</v>
      </c>
    </row>
    <row r="1716" spans="1:10" ht="12" x14ac:dyDescent="0.2">
      <c r="A1716" s="49">
        <f t="shared" si="407"/>
        <v>1713</v>
      </c>
      <c r="C1716" s="60"/>
      <c r="D1716" s="51"/>
      <c r="F1716" s="80" t="str">
        <f>IF($B1716=""," ",$H$1713)</f>
        <v xml:space="preserve"> </v>
      </c>
      <c r="G1716" s="82">
        <f t="shared" si="408"/>
        <v>17</v>
      </c>
      <c r="H1716" s="80" t="str">
        <f>$H$1713</f>
        <v>W</v>
      </c>
      <c r="I1716" s="80" t="str">
        <f>$I$1713</f>
        <v>J</v>
      </c>
      <c r="J1716" s="80" t="s">
        <v>1373</v>
      </c>
    </row>
    <row r="1717" spans="1:10" ht="12" x14ac:dyDescent="0.2">
      <c r="A1717" s="49">
        <f t="shared" si="407"/>
        <v>1714</v>
      </c>
      <c r="C1717" s="61"/>
      <c r="D1717" s="51"/>
      <c r="F1717" s="80" t="str">
        <f>IF($B1717=""," ",$H$1713)</f>
        <v xml:space="preserve"> </v>
      </c>
      <c r="G1717" s="82">
        <f t="shared" si="408"/>
        <v>17</v>
      </c>
      <c r="H1717" s="80" t="str">
        <f>$H$1713</f>
        <v>W</v>
      </c>
      <c r="I1717" s="80" t="str">
        <f>$I$1713</f>
        <v>J</v>
      </c>
      <c r="J1717" s="80" t="s">
        <v>1373</v>
      </c>
    </row>
    <row r="1718" spans="1:10" ht="12.75" thickBot="1" x14ac:dyDescent="0.25">
      <c r="A1718" s="49">
        <f t="shared" si="407"/>
        <v>1715</v>
      </c>
      <c r="D1718" s="51"/>
      <c r="F1718" s="80" t="str">
        <f>IF($B1718=""," ",$H$1713)</f>
        <v xml:space="preserve"> </v>
      </c>
      <c r="G1718" s="82">
        <f t="shared" si="408"/>
        <v>17</v>
      </c>
      <c r="H1718" s="80" t="str">
        <f>$H$1713</f>
        <v>W</v>
      </c>
      <c r="I1718" s="80" t="str">
        <f>$I$1713</f>
        <v>J</v>
      </c>
      <c r="J1718" s="80"/>
    </row>
    <row r="1719" spans="1:10" ht="13.5" hidden="1" thickTop="1" thickBot="1" x14ac:dyDescent="0.25">
      <c r="A1719" s="49">
        <f t="shared" si="407"/>
        <v>1716</v>
      </c>
      <c r="B1719" s="48" t="s">
        <v>1301</v>
      </c>
      <c r="C1719" s="63">
        <v>1</v>
      </c>
      <c r="E1719" s="44" t="s">
        <v>2456</v>
      </c>
      <c r="F1719" s="80">
        <f>SUMIF(OpnameTabel[PPO1], B1719,OpnameTabel[OpInventarislijst])+SUMIF(OpnameTabel[PPO2], B1719,OpnameTabel[OpInventarislijst])+SUMIF(OpnameTabel[PPO3], B1719,OpnameTabel[OpInventarislijst])+SUMIF(OpnameTabel[PPO4], B1719,OpnameTabel[OpInventarislijst])</f>
        <v>0</v>
      </c>
      <c r="G1719" s="81">
        <f t="shared" ref="G1719:G1737" si="409">$F$1719</f>
        <v>0</v>
      </c>
      <c r="H1719" s="80" t="s">
        <v>1409</v>
      </c>
      <c r="I1719" s="80" t="s">
        <v>1372</v>
      </c>
      <c r="J1719" s="80"/>
    </row>
    <row r="1720" spans="1:10" ht="12.75" hidden="1" thickBot="1" x14ac:dyDescent="0.25">
      <c r="A1720" s="49">
        <f t="shared" si="407"/>
        <v>1717</v>
      </c>
      <c r="B1720" s="48"/>
      <c r="C1720" s="64"/>
      <c r="D1720" s="51" t="s">
        <v>1374</v>
      </c>
      <c r="E1720" s="48" t="s">
        <v>2457</v>
      </c>
      <c r="F1720" s="80" t="str">
        <f t="shared" ref="F1720:F1736" si="410">IF($B1720=""," ",$H$1719)</f>
        <v xml:space="preserve"> </v>
      </c>
      <c r="G1720" s="82">
        <f t="shared" si="409"/>
        <v>0</v>
      </c>
      <c r="H1720" s="80" t="str">
        <f t="shared" ref="H1720:H1736" si="411">$H$1719</f>
        <v>W</v>
      </c>
      <c r="I1720" s="80" t="str">
        <f t="shared" ref="I1720:I1736" si="412">$I$1719</f>
        <v>N</v>
      </c>
      <c r="J1720" s="80"/>
    </row>
    <row r="1721" spans="1:10" ht="12.75" hidden="1" thickBot="1" x14ac:dyDescent="0.25">
      <c r="A1721" s="49">
        <f t="shared" si="407"/>
        <v>1718</v>
      </c>
      <c r="B1721" s="48"/>
      <c r="C1721" s="64"/>
      <c r="D1721" s="51" t="s">
        <v>1374</v>
      </c>
      <c r="E1721" s="48" t="s">
        <v>2458</v>
      </c>
      <c r="F1721" s="80" t="str">
        <f t="shared" si="410"/>
        <v xml:space="preserve"> </v>
      </c>
      <c r="G1721" s="82">
        <f t="shared" si="409"/>
        <v>0</v>
      </c>
      <c r="H1721" s="80" t="str">
        <f t="shared" si="411"/>
        <v>W</v>
      </c>
      <c r="I1721" s="80" t="str">
        <f t="shared" si="412"/>
        <v>N</v>
      </c>
      <c r="J1721" s="80" t="s">
        <v>1373</v>
      </c>
    </row>
    <row r="1722" spans="1:10" ht="12.75" hidden="1" thickBot="1" x14ac:dyDescent="0.25">
      <c r="A1722" s="49">
        <f t="shared" si="407"/>
        <v>1719</v>
      </c>
      <c r="B1722" s="48"/>
      <c r="C1722" s="64"/>
      <c r="D1722" s="51" t="s">
        <v>1374</v>
      </c>
      <c r="E1722" s="48" t="s">
        <v>2459</v>
      </c>
      <c r="F1722" s="80" t="str">
        <f t="shared" si="410"/>
        <v xml:space="preserve"> </v>
      </c>
      <c r="G1722" s="82">
        <f t="shared" si="409"/>
        <v>0</v>
      </c>
      <c r="H1722" s="80" t="str">
        <f t="shared" si="411"/>
        <v>W</v>
      </c>
      <c r="I1722" s="80" t="str">
        <f t="shared" si="412"/>
        <v>N</v>
      </c>
      <c r="J1722" s="80"/>
    </row>
    <row r="1723" spans="1:10" ht="12.75" hidden="1" thickBot="1" x14ac:dyDescent="0.25">
      <c r="A1723" s="49">
        <f t="shared" si="407"/>
        <v>1720</v>
      </c>
      <c r="B1723" s="48"/>
      <c r="C1723" s="64"/>
      <c r="D1723" s="51" t="s">
        <v>1374</v>
      </c>
      <c r="E1723" s="48" t="s">
        <v>2460</v>
      </c>
      <c r="F1723" s="80" t="str">
        <f t="shared" si="410"/>
        <v xml:space="preserve"> </v>
      </c>
      <c r="G1723" s="82">
        <f t="shared" si="409"/>
        <v>0</v>
      </c>
      <c r="H1723" s="80" t="str">
        <f t="shared" si="411"/>
        <v>W</v>
      </c>
      <c r="I1723" s="80" t="str">
        <f t="shared" si="412"/>
        <v>N</v>
      </c>
      <c r="J1723" s="80"/>
    </row>
    <row r="1724" spans="1:10" ht="12.75" hidden="1" thickBot="1" x14ac:dyDescent="0.25">
      <c r="A1724" s="49">
        <f t="shared" si="407"/>
        <v>1721</v>
      </c>
      <c r="B1724" s="48"/>
      <c r="C1724" s="64"/>
      <c r="D1724" s="51" t="s">
        <v>1374</v>
      </c>
      <c r="E1724" s="48" t="s">
        <v>1926</v>
      </c>
      <c r="F1724" s="80" t="str">
        <f t="shared" si="410"/>
        <v xml:space="preserve"> </v>
      </c>
      <c r="G1724" s="82">
        <f t="shared" si="409"/>
        <v>0</v>
      </c>
      <c r="H1724" s="80" t="str">
        <f t="shared" si="411"/>
        <v>W</v>
      </c>
      <c r="I1724" s="80" t="str">
        <f t="shared" si="412"/>
        <v>N</v>
      </c>
      <c r="J1724" s="80" t="s">
        <v>1373</v>
      </c>
    </row>
    <row r="1725" spans="1:10" ht="12.75" hidden="1" thickBot="1" x14ac:dyDescent="0.25">
      <c r="A1725" s="49">
        <f t="shared" si="407"/>
        <v>1722</v>
      </c>
      <c r="B1725" s="48"/>
      <c r="C1725" s="64"/>
      <c r="D1725" s="51" t="s">
        <v>1374</v>
      </c>
      <c r="E1725" s="48" t="s">
        <v>2442</v>
      </c>
      <c r="F1725" s="80" t="str">
        <f t="shared" si="410"/>
        <v xml:space="preserve"> </v>
      </c>
      <c r="G1725" s="82">
        <f t="shared" si="409"/>
        <v>0</v>
      </c>
      <c r="H1725" s="80" t="str">
        <f t="shared" si="411"/>
        <v>W</v>
      </c>
      <c r="I1725" s="80" t="str">
        <f t="shared" si="412"/>
        <v>N</v>
      </c>
      <c r="J1725" s="80" t="s">
        <v>1373</v>
      </c>
    </row>
    <row r="1726" spans="1:10" ht="12.75" hidden="1" thickBot="1" x14ac:dyDescent="0.25">
      <c r="A1726" s="49">
        <f t="shared" si="407"/>
        <v>1723</v>
      </c>
      <c r="B1726" s="48"/>
      <c r="C1726" s="64"/>
      <c r="D1726" s="51" t="s">
        <v>1374</v>
      </c>
      <c r="E1726" s="48" t="s">
        <v>2009</v>
      </c>
      <c r="F1726" s="80" t="str">
        <f t="shared" si="410"/>
        <v xml:space="preserve"> </v>
      </c>
      <c r="G1726" s="82">
        <f t="shared" si="409"/>
        <v>0</v>
      </c>
      <c r="H1726" s="80" t="str">
        <f t="shared" si="411"/>
        <v>W</v>
      </c>
      <c r="I1726" s="80" t="str">
        <f t="shared" si="412"/>
        <v>N</v>
      </c>
      <c r="J1726" s="80" t="s">
        <v>1373</v>
      </c>
    </row>
    <row r="1727" spans="1:10" ht="12.75" hidden="1" thickBot="1" x14ac:dyDescent="0.25">
      <c r="A1727" s="49">
        <f t="shared" si="407"/>
        <v>1724</v>
      </c>
      <c r="B1727" s="48"/>
      <c r="C1727" s="64"/>
      <c r="D1727" s="51" t="s">
        <v>1374</v>
      </c>
      <c r="E1727" s="48" t="s">
        <v>2461</v>
      </c>
      <c r="F1727" s="80" t="str">
        <f t="shared" si="410"/>
        <v xml:space="preserve"> </v>
      </c>
      <c r="G1727" s="82">
        <f t="shared" si="409"/>
        <v>0</v>
      </c>
      <c r="H1727" s="80" t="str">
        <f t="shared" si="411"/>
        <v>W</v>
      </c>
      <c r="I1727" s="80" t="str">
        <f t="shared" si="412"/>
        <v>N</v>
      </c>
      <c r="J1727" s="80" t="s">
        <v>1373</v>
      </c>
    </row>
    <row r="1728" spans="1:10" ht="12.75" hidden="1" thickBot="1" x14ac:dyDescent="0.25">
      <c r="A1728" s="49">
        <f t="shared" si="407"/>
        <v>1725</v>
      </c>
      <c r="B1728" s="48"/>
      <c r="C1728" s="64"/>
      <c r="D1728" s="51" t="s">
        <v>1374</v>
      </c>
      <c r="E1728" s="48" t="s">
        <v>2462</v>
      </c>
      <c r="F1728" s="80" t="str">
        <f t="shared" si="410"/>
        <v xml:space="preserve"> </v>
      </c>
      <c r="G1728" s="82">
        <f t="shared" si="409"/>
        <v>0</v>
      </c>
      <c r="H1728" s="80" t="str">
        <f t="shared" si="411"/>
        <v>W</v>
      </c>
      <c r="I1728" s="80" t="str">
        <f t="shared" si="412"/>
        <v>N</v>
      </c>
      <c r="J1728" s="80"/>
    </row>
    <row r="1729" spans="1:10" ht="12.75" hidden="1" thickBot="1" x14ac:dyDescent="0.25">
      <c r="A1729" s="49">
        <f t="shared" si="407"/>
        <v>1726</v>
      </c>
      <c r="B1729" s="48"/>
      <c r="C1729" s="64"/>
      <c r="D1729" s="51" t="s">
        <v>1374</v>
      </c>
      <c r="E1729" s="48" t="s">
        <v>2463</v>
      </c>
      <c r="F1729" s="80" t="str">
        <f t="shared" si="410"/>
        <v xml:space="preserve"> </v>
      </c>
      <c r="G1729" s="82">
        <f t="shared" si="409"/>
        <v>0</v>
      </c>
      <c r="H1729" s="80" t="str">
        <f t="shared" si="411"/>
        <v>W</v>
      </c>
      <c r="I1729" s="80" t="str">
        <f t="shared" si="412"/>
        <v>N</v>
      </c>
      <c r="J1729" s="80" t="s">
        <v>1373</v>
      </c>
    </row>
    <row r="1730" spans="1:10" ht="12.75" hidden="1" thickBot="1" x14ac:dyDescent="0.25">
      <c r="A1730" s="49">
        <f t="shared" si="407"/>
        <v>1727</v>
      </c>
      <c r="B1730" s="48"/>
      <c r="C1730" s="64"/>
      <c r="D1730" s="51" t="s">
        <v>1374</v>
      </c>
      <c r="E1730" s="48" t="s">
        <v>2464</v>
      </c>
      <c r="F1730" s="80" t="str">
        <f t="shared" si="410"/>
        <v xml:space="preserve"> </v>
      </c>
      <c r="G1730" s="82">
        <f t="shared" si="409"/>
        <v>0</v>
      </c>
      <c r="H1730" s="80" t="str">
        <f t="shared" si="411"/>
        <v>W</v>
      </c>
      <c r="I1730" s="80" t="str">
        <f t="shared" si="412"/>
        <v>N</v>
      </c>
      <c r="J1730" s="80"/>
    </row>
    <row r="1731" spans="1:10" ht="12.75" hidden="1" thickBot="1" x14ac:dyDescent="0.25">
      <c r="A1731" s="49">
        <f t="shared" si="407"/>
        <v>1728</v>
      </c>
      <c r="B1731" s="48"/>
      <c r="C1731" s="64"/>
      <c r="D1731" s="51" t="s">
        <v>1374</v>
      </c>
      <c r="E1731" s="48" t="s">
        <v>2465</v>
      </c>
      <c r="F1731" s="80" t="str">
        <f t="shared" si="410"/>
        <v xml:space="preserve"> </v>
      </c>
      <c r="G1731" s="82">
        <f t="shared" si="409"/>
        <v>0</v>
      </c>
      <c r="H1731" s="80" t="str">
        <f t="shared" si="411"/>
        <v>W</v>
      </c>
      <c r="I1731" s="80" t="str">
        <f t="shared" si="412"/>
        <v>N</v>
      </c>
      <c r="J1731" s="80"/>
    </row>
    <row r="1732" spans="1:10" ht="12.75" hidden="1" thickBot="1" x14ac:dyDescent="0.25">
      <c r="A1732" s="49">
        <f t="shared" si="407"/>
        <v>1729</v>
      </c>
      <c r="B1732" s="48"/>
      <c r="C1732" s="64"/>
      <c r="D1732" s="51" t="s">
        <v>1374</v>
      </c>
      <c r="E1732" s="48" t="s">
        <v>2466</v>
      </c>
      <c r="F1732" s="80" t="str">
        <f t="shared" si="410"/>
        <v xml:space="preserve"> </v>
      </c>
      <c r="G1732" s="82">
        <f t="shared" si="409"/>
        <v>0</v>
      </c>
      <c r="H1732" s="80" t="str">
        <f t="shared" si="411"/>
        <v>W</v>
      </c>
      <c r="I1732" s="80" t="str">
        <f t="shared" si="412"/>
        <v>N</v>
      </c>
      <c r="J1732" s="80"/>
    </row>
    <row r="1733" spans="1:10" ht="12.75" hidden="1" thickBot="1" x14ac:dyDescent="0.25">
      <c r="A1733" s="49">
        <f t="shared" si="407"/>
        <v>1730</v>
      </c>
      <c r="B1733" s="48"/>
      <c r="C1733" s="64"/>
      <c r="D1733" s="51" t="s">
        <v>1374</v>
      </c>
      <c r="E1733" s="48" t="s">
        <v>2448</v>
      </c>
      <c r="F1733" s="80" t="str">
        <f t="shared" si="410"/>
        <v xml:space="preserve"> </v>
      </c>
      <c r="G1733" s="82">
        <f t="shared" si="409"/>
        <v>0</v>
      </c>
      <c r="H1733" s="80" t="str">
        <f t="shared" si="411"/>
        <v>W</v>
      </c>
      <c r="I1733" s="80" t="str">
        <f t="shared" si="412"/>
        <v>N</v>
      </c>
      <c r="J1733" s="80" t="s">
        <v>1373</v>
      </c>
    </row>
    <row r="1734" spans="1:10" ht="12.75" hidden="1" thickBot="1" x14ac:dyDescent="0.25">
      <c r="A1734" s="49">
        <f t="shared" si="407"/>
        <v>1731</v>
      </c>
      <c r="B1734" s="48"/>
      <c r="C1734" s="64"/>
      <c r="D1734" s="51" t="s">
        <v>1374</v>
      </c>
      <c r="E1734" s="48" t="s">
        <v>2467</v>
      </c>
      <c r="F1734" s="80" t="str">
        <f t="shared" si="410"/>
        <v xml:space="preserve"> </v>
      </c>
      <c r="G1734" s="82">
        <f t="shared" si="409"/>
        <v>0</v>
      </c>
      <c r="H1734" s="80" t="str">
        <f t="shared" si="411"/>
        <v>W</v>
      </c>
      <c r="I1734" s="80" t="str">
        <f t="shared" si="412"/>
        <v>N</v>
      </c>
      <c r="J1734" s="80" t="s">
        <v>1373</v>
      </c>
    </row>
    <row r="1735" spans="1:10" ht="12.75" hidden="1" thickBot="1" x14ac:dyDescent="0.25">
      <c r="A1735" s="49">
        <f t="shared" si="407"/>
        <v>1732</v>
      </c>
      <c r="B1735" s="48"/>
      <c r="C1735" s="64"/>
      <c r="D1735" s="51" t="s">
        <v>1374</v>
      </c>
      <c r="E1735" s="48" t="s">
        <v>2468</v>
      </c>
      <c r="F1735" s="80" t="str">
        <f t="shared" si="410"/>
        <v xml:space="preserve"> </v>
      </c>
      <c r="G1735" s="82">
        <f t="shared" si="409"/>
        <v>0</v>
      </c>
      <c r="H1735" s="80" t="str">
        <f t="shared" si="411"/>
        <v>W</v>
      </c>
      <c r="I1735" s="80" t="str">
        <f t="shared" si="412"/>
        <v>N</v>
      </c>
      <c r="J1735" s="80"/>
    </row>
    <row r="1736" spans="1:10" ht="12.75" hidden="1" thickBot="1" x14ac:dyDescent="0.25">
      <c r="A1736" s="49">
        <f t="shared" si="407"/>
        <v>1733</v>
      </c>
      <c r="B1736" s="48"/>
      <c r="C1736" s="61"/>
      <c r="D1736" s="51" t="s">
        <v>1374</v>
      </c>
      <c r="E1736" s="48" t="s">
        <v>2450</v>
      </c>
      <c r="F1736" s="80" t="str">
        <f t="shared" si="410"/>
        <v xml:space="preserve"> </v>
      </c>
      <c r="G1736" s="86">
        <f t="shared" si="409"/>
        <v>0</v>
      </c>
      <c r="H1736" s="80" t="str">
        <f t="shared" si="411"/>
        <v>W</v>
      </c>
      <c r="I1736" s="80" t="str">
        <f t="shared" si="412"/>
        <v>N</v>
      </c>
      <c r="J1736" s="80"/>
    </row>
    <row r="1737" spans="1:10" ht="12.75" hidden="1" thickBot="1" x14ac:dyDescent="0.25">
      <c r="A1737" s="49">
        <f t="shared" si="407"/>
        <v>1734</v>
      </c>
      <c r="B1737" s="48"/>
      <c r="D1737" s="51"/>
      <c r="E1737" s="48"/>
      <c r="F1737" s="80"/>
      <c r="G1737" s="86">
        <f t="shared" si="409"/>
        <v>0</v>
      </c>
      <c r="H1737" s="80"/>
      <c r="I1737" s="80"/>
      <c r="J1737" s="80"/>
    </row>
    <row r="1738" spans="1:10" ht="12.75" hidden="1" thickBot="1" x14ac:dyDescent="0.25">
      <c r="A1738" s="49">
        <f t="shared" si="407"/>
        <v>1735</v>
      </c>
      <c r="B1738" s="48" t="s">
        <v>1302</v>
      </c>
      <c r="C1738" s="63">
        <v>0.5</v>
      </c>
      <c r="D1738" s="51"/>
      <c r="E1738" s="53" t="s">
        <v>2456</v>
      </c>
      <c r="F1738" s="80">
        <f>SUMIF(OpnameTabel[PPO1], B1738,OpnameTabel[OpInventarislijst])+SUMIF(OpnameTabel[PPO2], B1738,OpnameTabel[OpInventarislijst])+SUMIF(OpnameTabel[PPO3], B1738,OpnameTabel[OpInventarislijst])+SUMIF(OpnameTabel[PPO4], B1738,OpnameTabel[OpInventarislijst])</f>
        <v>0</v>
      </c>
      <c r="G1738" s="85">
        <f>$F$1738</f>
        <v>0</v>
      </c>
      <c r="H1738" s="80" t="s">
        <v>1409</v>
      </c>
      <c r="I1738" s="80" t="s">
        <v>1373</v>
      </c>
      <c r="J1738" s="80" t="s">
        <v>1373</v>
      </c>
    </row>
    <row r="1739" spans="1:10" ht="57" hidden="1" thickBot="1" x14ac:dyDescent="0.25">
      <c r="A1739" s="49">
        <f t="shared" si="407"/>
        <v>1736</v>
      </c>
      <c r="B1739" s="48"/>
      <c r="C1739" s="65"/>
      <c r="D1739" s="51"/>
      <c r="E1739" s="48" t="s">
        <v>2469</v>
      </c>
      <c r="F1739" s="80" t="str">
        <f>IF($B1739=""," ",$H$1738)</f>
        <v xml:space="preserve"> </v>
      </c>
      <c r="G1739" s="85">
        <f>$F$1738</f>
        <v>0</v>
      </c>
      <c r="H1739" s="80" t="str">
        <f>$H$1738</f>
        <v>W</v>
      </c>
      <c r="I1739" s="80" t="str">
        <f>$I$1738</f>
        <v>J</v>
      </c>
      <c r="J1739" s="80"/>
    </row>
    <row r="1740" spans="1:10" ht="12.75" hidden="1" thickBot="1" x14ac:dyDescent="0.25">
      <c r="A1740" s="49">
        <f t="shared" si="407"/>
        <v>1737</v>
      </c>
      <c r="B1740" s="48"/>
      <c r="C1740" s="51"/>
      <c r="D1740" s="51"/>
      <c r="E1740" s="48"/>
      <c r="F1740" s="80"/>
      <c r="G1740" s="85">
        <f>$F$1738</f>
        <v>0</v>
      </c>
      <c r="H1740" s="80"/>
      <c r="I1740" s="80"/>
      <c r="J1740" s="80"/>
    </row>
    <row r="1741" spans="1:10" ht="12.75" hidden="1" thickBot="1" x14ac:dyDescent="0.25">
      <c r="A1741" s="49">
        <f t="shared" si="407"/>
        <v>1738</v>
      </c>
      <c r="B1741" s="48" t="s">
        <v>1303</v>
      </c>
      <c r="C1741" s="59">
        <v>0.25</v>
      </c>
      <c r="D1741" s="51"/>
      <c r="E1741" s="53" t="s">
        <v>2456</v>
      </c>
      <c r="F1741" s="80">
        <f>SUMIF(OpnameTabel[PPO1], B1741,OpnameTabel[OpInventarislijst])+SUMIF(OpnameTabel[PPO2], B1741,OpnameTabel[OpInventarislijst])+SUMIF(OpnameTabel[PPO3], B1741,OpnameTabel[OpInventarislijst])+SUMIF(OpnameTabel[PPO4], B1741,OpnameTabel[OpInventarislijst])</f>
        <v>0</v>
      </c>
      <c r="G1741" s="85">
        <f>$F$1741</f>
        <v>0</v>
      </c>
      <c r="H1741" s="80" t="s">
        <v>1409</v>
      </c>
      <c r="I1741" s="80" t="s">
        <v>1373</v>
      </c>
      <c r="J1741" s="80" t="s">
        <v>1373</v>
      </c>
    </row>
    <row r="1742" spans="1:10" ht="57" hidden="1" thickBot="1" x14ac:dyDescent="0.25">
      <c r="A1742" s="49">
        <f t="shared" si="407"/>
        <v>1739</v>
      </c>
      <c r="B1742" s="48"/>
      <c r="C1742" s="65"/>
      <c r="D1742" s="51"/>
      <c r="E1742" s="48" t="s">
        <v>2470</v>
      </c>
      <c r="F1742" s="80" t="str">
        <f>IF($B1742=""," ",$H$1741)</f>
        <v xml:space="preserve"> </v>
      </c>
      <c r="G1742" s="82">
        <f>$F$1741</f>
        <v>0</v>
      </c>
      <c r="H1742" s="80" t="str">
        <f>$H$1738</f>
        <v>W</v>
      </c>
      <c r="I1742" s="80" t="str">
        <f>$I$1741</f>
        <v>J</v>
      </c>
      <c r="J1742" s="80"/>
    </row>
    <row r="1743" spans="1:10" ht="12.75" hidden="1" thickBot="1" x14ac:dyDescent="0.25">
      <c r="A1743" s="49">
        <f t="shared" si="407"/>
        <v>1740</v>
      </c>
      <c r="B1743" s="48"/>
      <c r="C1743" s="51"/>
      <c r="D1743" s="51"/>
      <c r="E1743" s="48"/>
      <c r="F1743" s="80" t="str">
        <f>IF($B1743=""," ",$H$1741)</f>
        <v xml:space="preserve"> </v>
      </c>
      <c r="G1743" s="83">
        <f>$F$1741</f>
        <v>0</v>
      </c>
      <c r="H1743" s="80" t="str">
        <f>$H$1738</f>
        <v>W</v>
      </c>
      <c r="I1743" s="80" t="str">
        <f>$I$1741</f>
        <v>J</v>
      </c>
      <c r="J1743" s="80"/>
    </row>
    <row r="1744" spans="1:10" ht="13.5" hidden="1" thickTop="1" thickBot="1" x14ac:dyDescent="0.25">
      <c r="A1744" s="49">
        <f t="shared" si="407"/>
        <v>1741</v>
      </c>
      <c r="B1744" s="48" t="s">
        <v>1304</v>
      </c>
      <c r="C1744" s="63">
        <v>1</v>
      </c>
      <c r="E1744" s="44" t="s">
        <v>2471</v>
      </c>
      <c r="F1744" s="80">
        <f>SUMIF(OpnameTabel[PPO1], B1744,OpnameTabel[OpInventarislijst])+SUMIF(OpnameTabel[PPO2], B1744,OpnameTabel[OpInventarislijst])+SUMIF(OpnameTabel[PPO3], B1744,OpnameTabel[OpInventarislijst])+SUMIF(OpnameTabel[PPO4], B1744,OpnameTabel[OpInventarislijst])</f>
        <v>0</v>
      </c>
      <c r="G1744" s="81">
        <f t="shared" ref="G1744:G1763" si="413">$F$1744</f>
        <v>0</v>
      </c>
      <c r="H1744" s="80" t="s">
        <v>1409</v>
      </c>
      <c r="I1744" s="80" t="s">
        <v>1372</v>
      </c>
      <c r="J1744" s="80"/>
    </row>
    <row r="1745" spans="1:10" ht="12.75" hidden="1" thickBot="1" x14ac:dyDescent="0.25">
      <c r="A1745" s="49">
        <f t="shared" si="407"/>
        <v>1742</v>
      </c>
      <c r="B1745" s="48"/>
      <c r="C1745" s="64"/>
      <c r="D1745" s="51" t="s">
        <v>1374</v>
      </c>
      <c r="E1745" s="48" t="s">
        <v>2457</v>
      </c>
      <c r="F1745" s="80" t="str">
        <f t="shared" ref="F1745:F1762" si="414">IF($B1745=""," ",$H$1744)</f>
        <v xml:space="preserve"> </v>
      </c>
      <c r="G1745" s="82">
        <f t="shared" si="413"/>
        <v>0</v>
      </c>
      <c r="H1745" s="80" t="str">
        <f t="shared" ref="H1745:H1762" si="415">$H$1744</f>
        <v>W</v>
      </c>
      <c r="I1745" s="80" t="str">
        <f t="shared" ref="I1745:I1762" si="416">$I$1744</f>
        <v>N</v>
      </c>
      <c r="J1745" s="80"/>
    </row>
    <row r="1746" spans="1:10" ht="12.75" hidden="1" thickBot="1" x14ac:dyDescent="0.25">
      <c r="A1746" s="49">
        <f t="shared" si="407"/>
        <v>1743</v>
      </c>
      <c r="B1746" s="48"/>
      <c r="C1746" s="64"/>
      <c r="D1746" s="51" t="s">
        <v>1374</v>
      </c>
      <c r="E1746" s="48" t="s">
        <v>2458</v>
      </c>
      <c r="F1746" s="80" t="str">
        <f t="shared" si="414"/>
        <v xml:space="preserve"> </v>
      </c>
      <c r="G1746" s="82">
        <f t="shared" si="413"/>
        <v>0</v>
      </c>
      <c r="H1746" s="80" t="str">
        <f t="shared" si="415"/>
        <v>W</v>
      </c>
      <c r="I1746" s="80" t="str">
        <f t="shared" si="416"/>
        <v>N</v>
      </c>
      <c r="J1746" s="80" t="s">
        <v>1373</v>
      </c>
    </row>
    <row r="1747" spans="1:10" ht="12.75" hidden="1" thickBot="1" x14ac:dyDescent="0.25">
      <c r="A1747" s="49">
        <f t="shared" si="407"/>
        <v>1744</v>
      </c>
      <c r="B1747" s="48"/>
      <c r="C1747" s="64"/>
      <c r="D1747" s="51" t="s">
        <v>1374</v>
      </c>
      <c r="E1747" s="48" t="s">
        <v>2459</v>
      </c>
      <c r="F1747" s="80" t="str">
        <f t="shared" si="414"/>
        <v xml:space="preserve"> </v>
      </c>
      <c r="G1747" s="82">
        <f t="shared" si="413"/>
        <v>0</v>
      </c>
      <c r="H1747" s="80" t="str">
        <f t="shared" si="415"/>
        <v>W</v>
      </c>
      <c r="I1747" s="80" t="str">
        <f t="shared" si="416"/>
        <v>N</v>
      </c>
      <c r="J1747" s="80"/>
    </row>
    <row r="1748" spans="1:10" ht="12.75" hidden="1" thickBot="1" x14ac:dyDescent="0.25">
      <c r="A1748" s="49">
        <f t="shared" si="407"/>
        <v>1745</v>
      </c>
      <c r="B1748" s="48"/>
      <c r="C1748" s="64"/>
      <c r="D1748" s="51" t="s">
        <v>1374</v>
      </c>
      <c r="E1748" s="48" t="s">
        <v>2460</v>
      </c>
      <c r="F1748" s="80" t="str">
        <f t="shared" si="414"/>
        <v xml:space="preserve"> </v>
      </c>
      <c r="G1748" s="82">
        <f t="shared" si="413"/>
        <v>0</v>
      </c>
      <c r="H1748" s="80" t="str">
        <f t="shared" si="415"/>
        <v>W</v>
      </c>
      <c r="I1748" s="80" t="str">
        <f t="shared" si="416"/>
        <v>N</v>
      </c>
      <c r="J1748" s="80" t="s">
        <v>1373</v>
      </c>
    </row>
    <row r="1749" spans="1:10" ht="12.75" hidden="1" thickBot="1" x14ac:dyDescent="0.25">
      <c r="A1749" s="49">
        <f t="shared" ref="A1749:A1812" si="417">-3+ROW()</f>
        <v>1746</v>
      </c>
      <c r="B1749" s="48"/>
      <c r="C1749" s="64"/>
      <c r="D1749" s="51" t="s">
        <v>1374</v>
      </c>
      <c r="E1749" s="48" t="s">
        <v>2442</v>
      </c>
      <c r="F1749" s="80" t="str">
        <f t="shared" si="414"/>
        <v xml:space="preserve"> </v>
      </c>
      <c r="G1749" s="82">
        <f t="shared" si="413"/>
        <v>0</v>
      </c>
      <c r="H1749" s="80" t="str">
        <f t="shared" si="415"/>
        <v>W</v>
      </c>
      <c r="I1749" s="80" t="str">
        <f t="shared" si="416"/>
        <v>N</v>
      </c>
      <c r="J1749" s="80" t="s">
        <v>1373</v>
      </c>
    </row>
    <row r="1750" spans="1:10" ht="12.75" hidden="1" thickBot="1" x14ac:dyDescent="0.25">
      <c r="A1750" s="49">
        <f t="shared" si="417"/>
        <v>1747</v>
      </c>
      <c r="B1750" s="48"/>
      <c r="C1750" s="64"/>
      <c r="D1750" s="51" t="s">
        <v>1374</v>
      </c>
      <c r="E1750" s="48" t="s">
        <v>2009</v>
      </c>
      <c r="F1750" s="80" t="str">
        <f t="shared" si="414"/>
        <v xml:space="preserve"> </v>
      </c>
      <c r="G1750" s="82">
        <f t="shared" si="413"/>
        <v>0</v>
      </c>
      <c r="H1750" s="80" t="str">
        <f t="shared" si="415"/>
        <v>W</v>
      </c>
      <c r="I1750" s="80" t="str">
        <f t="shared" si="416"/>
        <v>N</v>
      </c>
      <c r="J1750" s="80" t="s">
        <v>1373</v>
      </c>
    </row>
    <row r="1751" spans="1:10" ht="12.75" hidden="1" thickBot="1" x14ac:dyDescent="0.25">
      <c r="A1751" s="49">
        <f t="shared" si="417"/>
        <v>1748</v>
      </c>
      <c r="B1751" s="48"/>
      <c r="C1751" s="64"/>
      <c r="D1751" s="51" t="s">
        <v>1374</v>
      </c>
      <c r="E1751" s="48" t="s">
        <v>2461</v>
      </c>
      <c r="F1751" s="80" t="str">
        <f t="shared" si="414"/>
        <v xml:space="preserve"> </v>
      </c>
      <c r="G1751" s="82">
        <f t="shared" si="413"/>
        <v>0</v>
      </c>
      <c r="H1751" s="80" t="str">
        <f t="shared" si="415"/>
        <v>W</v>
      </c>
      <c r="I1751" s="80" t="str">
        <f t="shared" si="416"/>
        <v>N</v>
      </c>
      <c r="J1751" s="80" t="s">
        <v>1373</v>
      </c>
    </row>
    <row r="1752" spans="1:10" ht="12.75" hidden="1" thickBot="1" x14ac:dyDescent="0.25">
      <c r="A1752" s="49">
        <f t="shared" si="417"/>
        <v>1749</v>
      </c>
      <c r="B1752" s="48"/>
      <c r="C1752" s="64"/>
      <c r="D1752" s="51" t="s">
        <v>1374</v>
      </c>
      <c r="E1752" s="48" t="s">
        <v>2462</v>
      </c>
      <c r="F1752" s="80" t="str">
        <f t="shared" si="414"/>
        <v xml:space="preserve"> </v>
      </c>
      <c r="G1752" s="82">
        <f t="shared" si="413"/>
        <v>0</v>
      </c>
      <c r="H1752" s="80" t="str">
        <f t="shared" si="415"/>
        <v>W</v>
      </c>
      <c r="I1752" s="80" t="str">
        <f t="shared" si="416"/>
        <v>N</v>
      </c>
      <c r="J1752" s="80"/>
    </row>
    <row r="1753" spans="1:10" ht="12.75" hidden="1" thickBot="1" x14ac:dyDescent="0.25">
      <c r="A1753" s="49">
        <f t="shared" si="417"/>
        <v>1750</v>
      </c>
      <c r="B1753" s="48"/>
      <c r="C1753" s="64"/>
      <c r="D1753" s="51" t="s">
        <v>1374</v>
      </c>
      <c r="E1753" s="48" t="s">
        <v>2463</v>
      </c>
      <c r="F1753" s="80" t="str">
        <f t="shared" si="414"/>
        <v xml:space="preserve"> </v>
      </c>
      <c r="G1753" s="82">
        <f t="shared" si="413"/>
        <v>0</v>
      </c>
      <c r="H1753" s="80" t="str">
        <f t="shared" si="415"/>
        <v>W</v>
      </c>
      <c r="I1753" s="80" t="str">
        <f t="shared" si="416"/>
        <v>N</v>
      </c>
      <c r="J1753" s="80" t="s">
        <v>1373</v>
      </c>
    </row>
    <row r="1754" spans="1:10" ht="12.75" hidden="1" thickBot="1" x14ac:dyDescent="0.25">
      <c r="A1754" s="49">
        <f t="shared" si="417"/>
        <v>1751</v>
      </c>
      <c r="B1754" s="48"/>
      <c r="C1754" s="64"/>
      <c r="D1754" s="51" t="s">
        <v>1374</v>
      </c>
      <c r="E1754" s="48" t="s">
        <v>2472</v>
      </c>
      <c r="F1754" s="80" t="str">
        <f t="shared" si="414"/>
        <v xml:space="preserve"> </v>
      </c>
      <c r="G1754" s="82">
        <f t="shared" si="413"/>
        <v>0</v>
      </c>
      <c r="H1754" s="80" t="str">
        <f t="shared" si="415"/>
        <v>W</v>
      </c>
      <c r="I1754" s="80" t="str">
        <f t="shared" si="416"/>
        <v>N</v>
      </c>
      <c r="J1754" s="80"/>
    </row>
    <row r="1755" spans="1:10" ht="12.75" hidden="1" thickBot="1" x14ac:dyDescent="0.25">
      <c r="A1755" s="49">
        <f t="shared" si="417"/>
        <v>1752</v>
      </c>
      <c r="B1755" s="48"/>
      <c r="C1755" s="64"/>
      <c r="D1755" s="51" t="s">
        <v>1374</v>
      </c>
      <c r="E1755" s="48" t="s">
        <v>2465</v>
      </c>
      <c r="F1755" s="80" t="str">
        <f t="shared" si="414"/>
        <v xml:space="preserve"> </v>
      </c>
      <c r="G1755" s="82">
        <f t="shared" si="413"/>
        <v>0</v>
      </c>
      <c r="H1755" s="80" t="str">
        <f t="shared" si="415"/>
        <v>W</v>
      </c>
      <c r="I1755" s="80" t="str">
        <f t="shared" si="416"/>
        <v>N</v>
      </c>
      <c r="J1755" s="80"/>
    </row>
    <row r="1756" spans="1:10" ht="12.75" hidden="1" thickBot="1" x14ac:dyDescent="0.25">
      <c r="A1756" s="49">
        <f t="shared" si="417"/>
        <v>1753</v>
      </c>
      <c r="B1756" s="48"/>
      <c r="C1756" s="64"/>
      <c r="D1756" s="51" t="s">
        <v>1374</v>
      </c>
      <c r="E1756" s="48" t="s">
        <v>2473</v>
      </c>
      <c r="F1756" s="80" t="str">
        <f t="shared" si="414"/>
        <v xml:space="preserve"> </v>
      </c>
      <c r="G1756" s="82">
        <f t="shared" si="413"/>
        <v>0</v>
      </c>
      <c r="H1756" s="80" t="str">
        <f t="shared" si="415"/>
        <v>W</v>
      </c>
      <c r="I1756" s="80" t="str">
        <f t="shared" si="416"/>
        <v>N</v>
      </c>
      <c r="J1756" s="80" t="s">
        <v>1373</v>
      </c>
    </row>
    <row r="1757" spans="1:10" ht="12.75" hidden="1" thickBot="1" x14ac:dyDescent="0.25">
      <c r="A1757" s="49">
        <f t="shared" si="417"/>
        <v>1754</v>
      </c>
      <c r="B1757" s="48"/>
      <c r="C1757" s="64"/>
      <c r="D1757" s="51" t="s">
        <v>1374</v>
      </c>
      <c r="E1757" s="48" t="s">
        <v>2474</v>
      </c>
      <c r="F1757" s="80" t="str">
        <f t="shared" si="414"/>
        <v xml:space="preserve"> </v>
      </c>
      <c r="G1757" s="82">
        <f t="shared" si="413"/>
        <v>0</v>
      </c>
      <c r="H1757" s="80" t="str">
        <f t="shared" si="415"/>
        <v>W</v>
      </c>
      <c r="I1757" s="80" t="str">
        <f t="shared" si="416"/>
        <v>N</v>
      </c>
      <c r="J1757" s="80"/>
    </row>
    <row r="1758" spans="1:10" ht="12.75" hidden="1" thickBot="1" x14ac:dyDescent="0.25">
      <c r="A1758" s="49">
        <f t="shared" si="417"/>
        <v>1755</v>
      </c>
      <c r="B1758" s="48"/>
      <c r="C1758" s="64"/>
      <c r="D1758" s="51" t="s">
        <v>1374</v>
      </c>
      <c r="E1758" s="48" t="s">
        <v>2466</v>
      </c>
      <c r="F1758" s="80" t="str">
        <f t="shared" si="414"/>
        <v xml:space="preserve"> </v>
      </c>
      <c r="G1758" s="82">
        <f t="shared" si="413"/>
        <v>0</v>
      </c>
      <c r="H1758" s="80" t="str">
        <f t="shared" si="415"/>
        <v>W</v>
      </c>
      <c r="I1758" s="80" t="str">
        <f t="shared" si="416"/>
        <v>N</v>
      </c>
      <c r="J1758" s="80"/>
    </row>
    <row r="1759" spans="1:10" ht="12.75" hidden="1" thickBot="1" x14ac:dyDescent="0.25">
      <c r="A1759" s="49">
        <f t="shared" si="417"/>
        <v>1756</v>
      </c>
      <c r="B1759" s="48"/>
      <c r="C1759" s="64"/>
      <c r="D1759" s="51" t="s">
        <v>1374</v>
      </c>
      <c r="E1759" s="48" t="s">
        <v>2448</v>
      </c>
      <c r="F1759" s="80" t="str">
        <f t="shared" si="414"/>
        <v xml:space="preserve"> </v>
      </c>
      <c r="G1759" s="82">
        <f t="shared" si="413"/>
        <v>0</v>
      </c>
      <c r="H1759" s="80" t="str">
        <f t="shared" si="415"/>
        <v>W</v>
      </c>
      <c r="I1759" s="80" t="str">
        <f t="shared" si="416"/>
        <v>N</v>
      </c>
      <c r="J1759" s="80" t="s">
        <v>1373</v>
      </c>
    </row>
    <row r="1760" spans="1:10" ht="12.75" hidden="1" thickBot="1" x14ac:dyDescent="0.25">
      <c r="A1760" s="49">
        <f t="shared" si="417"/>
        <v>1757</v>
      </c>
      <c r="B1760" s="48"/>
      <c r="C1760" s="64"/>
      <c r="D1760" s="51" t="s">
        <v>1374</v>
      </c>
      <c r="E1760" s="48" t="s">
        <v>2475</v>
      </c>
      <c r="F1760" s="80" t="str">
        <f t="shared" si="414"/>
        <v xml:space="preserve"> </v>
      </c>
      <c r="G1760" s="82">
        <f t="shared" si="413"/>
        <v>0</v>
      </c>
      <c r="H1760" s="80" t="str">
        <f t="shared" si="415"/>
        <v>W</v>
      </c>
      <c r="I1760" s="80" t="str">
        <f t="shared" si="416"/>
        <v>N</v>
      </c>
      <c r="J1760" s="80" t="s">
        <v>1373</v>
      </c>
    </row>
    <row r="1761" spans="1:10" ht="12.75" hidden="1" thickBot="1" x14ac:dyDescent="0.25">
      <c r="A1761" s="49">
        <f t="shared" si="417"/>
        <v>1758</v>
      </c>
      <c r="B1761" s="48"/>
      <c r="C1761" s="64"/>
      <c r="D1761" s="51" t="s">
        <v>1374</v>
      </c>
      <c r="E1761" s="48" t="s">
        <v>2476</v>
      </c>
      <c r="F1761" s="80" t="str">
        <f t="shared" si="414"/>
        <v xml:space="preserve"> </v>
      </c>
      <c r="G1761" s="82">
        <f t="shared" si="413"/>
        <v>0</v>
      </c>
      <c r="H1761" s="80" t="str">
        <f t="shared" si="415"/>
        <v>W</v>
      </c>
      <c r="I1761" s="80" t="str">
        <f t="shared" si="416"/>
        <v>N</v>
      </c>
      <c r="J1761" s="80"/>
    </row>
    <row r="1762" spans="1:10" ht="12.75" hidden="1" thickBot="1" x14ac:dyDescent="0.25">
      <c r="A1762" s="49">
        <f t="shared" si="417"/>
        <v>1759</v>
      </c>
      <c r="B1762" s="48"/>
      <c r="C1762" s="65"/>
      <c r="D1762" s="51" t="s">
        <v>1374</v>
      </c>
      <c r="E1762" s="48" t="s">
        <v>2450</v>
      </c>
      <c r="F1762" s="80" t="str">
        <f t="shared" si="414"/>
        <v xml:space="preserve"> </v>
      </c>
      <c r="G1762" s="86">
        <f t="shared" si="413"/>
        <v>0</v>
      </c>
      <c r="H1762" s="80" t="str">
        <f t="shared" si="415"/>
        <v>W</v>
      </c>
      <c r="I1762" s="80" t="str">
        <f t="shared" si="416"/>
        <v>N</v>
      </c>
      <c r="J1762" s="80"/>
    </row>
    <row r="1763" spans="1:10" ht="12.75" hidden="1" thickBot="1" x14ac:dyDescent="0.25">
      <c r="A1763" s="49">
        <f t="shared" si="417"/>
        <v>1760</v>
      </c>
      <c r="B1763" s="48"/>
      <c r="C1763" s="51"/>
      <c r="D1763" s="51"/>
      <c r="E1763" s="48"/>
      <c r="F1763" s="80"/>
      <c r="G1763" s="86">
        <f t="shared" si="413"/>
        <v>0</v>
      </c>
      <c r="H1763" s="80"/>
      <c r="I1763" s="80"/>
      <c r="J1763" s="80"/>
    </row>
    <row r="1764" spans="1:10" ht="12.75" hidden="1" thickBot="1" x14ac:dyDescent="0.25">
      <c r="A1764" s="49">
        <f t="shared" si="417"/>
        <v>1761</v>
      </c>
      <c r="B1764" s="48" t="s">
        <v>1305</v>
      </c>
      <c r="C1764" s="63">
        <v>0.5</v>
      </c>
      <c r="D1764" s="51"/>
      <c r="E1764" s="53" t="s">
        <v>2471</v>
      </c>
      <c r="F1764" s="80">
        <f>SUMIF(OpnameTabel[PPO1], B1764,OpnameTabel[OpInventarislijst])+SUMIF(OpnameTabel[PPO2], B1764,OpnameTabel[OpInventarislijst])+SUMIF(OpnameTabel[PPO3], B1764,OpnameTabel[OpInventarislijst])+SUMIF(OpnameTabel[PPO4], B1764,OpnameTabel[OpInventarislijst])</f>
        <v>0</v>
      </c>
      <c r="G1764" s="85">
        <f>$F$1764</f>
        <v>0</v>
      </c>
      <c r="H1764" s="80" t="s">
        <v>1409</v>
      </c>
      <c r="I1764" s="80" t="s">
        <v>1373</v>
      </c>
      <c r="J1764" s="80"/>
    </row>
    <row r="1765" spans="1:10" ht="57" hidden="1" thickBot="1" x14ac:dyDescent="0.25">
      <c r="A1765" s="49">
        <f t="shared" si="417"/>
        <v>1762</v>
      </c>
      <c r="B1765" s="48"/>
      <c r="C1765" s="65"/>
      <c r="D1765" s="51"/>
      <c r="E1765" s="48" t="s">
        <v>2469</v>
      </c>
      <c r="F1765" s="80" t="str">
        <f>IF($B1765=""," ",$H$1764)</f>
        <v xml:space="preserve"> </v>
      </c>
      <c r="G1765" s="86">
        <f>$F$1764</f>
        <v>0</v>
      </c>
      <c r="H1765" s="80" t="str">
        <f>$H$1764</f>
        <v>W</v>
      </c>
      <c r="I1765" s="80" t="str">
        <f>$I$1764</f>
        <v>J</v>
      </c>
      <c r="J1765" s="80"/>
    </row>
    <row r="1766" spans="1:10" ht="12.75" hidden="1" thickBot="1" x14ac:dyDescent="0.25">
      <c r="A1766" s="49">
        <f t="shared" si="417"/>
        <v>1763</v>
      </c>
      <c r="B1766" s="48"/>
      <c r="C1766" s="51"/>
      <c r="D1766" s="51"/>
      <c r="E1766" s="48"/>
      <c r="F1766" s="80"/>
      <c r="G1766" s="86">
        <f>$F$1764</f>
        <v>0</v>
      </c>
      <c r="H1766" s="80"/>
      <c r="I1766" s="80"/>
      <c r="J1766" s="80"/>
    </row>
    <row r="1767" spans="1:10" ht="12.75" hidden="1" thickBot="1" x14ac:dyDescent="0.25">
      <c r="A1767" s="49">
        <f t="shared" si="417"/>
        <v>1764</v>
      </c>
      <c r="B1767" s="48" t="s">
        <v>1306</v>
      </c>
      <c r="C1767" s="63">
        <v>0.25</v>
      </c>
      <c r="D1767" s="51"/>
      <c r="E1767" s="53" t="s">
        <v>2471</v>
      </c>
      <c r="F1767" s="80">
        <f>SUMIF(OpnameTabel[PPO1], B1767,OpnameTabel[OpInventarislijst])+SUMIF(OpnameTabel[PPO2], B1767,OpnameTabel[OpInventarislijst])+SUMIF(OpnameTabel[PPO3], B1767,OpnameTabel[OpInventarislijst])+SUMIF(OpnameTabel[PPO4], B1767,OpnameTabel[OpInventarislijst])</f>
        <v>0</v>
      </c>
      <c r="G1767" s="85">
        <f>$F$1767</f>
        <v>0</v>
      </c>
      <c r="H1767" s="80" t="s">
        <v>1409</v>
      </c>
      <c r="I1767" s="80" t="s">
        <v>1373</v>
      </c>
      <c r="J1767" s="80" t="s">
        <v>1373</v>
      </c>
    </row>
    <row r="1768" spans="1:10" ht="57" hidden="1" thickBot="1" x14ac:dyDescent="0.25">
      <c r="A1768" s="49">
        <f t="shared" si="417"/>
        <v>1765</v>
      </c>
      <c r="B1768" s="48"/>
      <c r="C1768" s="65"/>
      <c r="D1768" s="51"/>
      <c r="E1768" s="48" t="s">
        <v>2470</v>
      </c>
      <c r="F1768" s="80" t="str">
        <f>IF($B1768=""," ",$H$1767)</f>
        <v xml:space="preserve"> </v>
      </c>
      <c r="G1768" s="82">
        <f>$F$1767</f>
        <v>0</v>
      </c>
      <c r="H1768" s="80" t="str">
        <f>$H$1767</f>
        <v>W</v>
      </c>
      <c r="I1768" s="80" t="str">
        <f>$I$1767</f>
        <v>J</v>
      </c>
      <c r="J1768" s="80"/>
    </row>
    <row r="1769" spans="1:10" ht="12.75" hidden="1" thickBot="1" x14ac:dyDescent="0.25">
      <c r="A1769" s="49">
        <f t="shared" si="417"/>
        <v>1766</v>
      </c>
      <c r="B1769" s="48"/>
      <c r="C1769" s="51"/>
      <c r="D1769" s="51"/>
      <c r="E1769" s="48"/>
      <c r="F1769" s="80" t="str">
        <f>IF($B1769=""," ",$H$1767)</f>
        <v xml:space="preserve"> </v>
      </c>
      <c r="G1769" s="83">
        <f>$F$1767</f>
        <v>0</v>
      </c>
      <c r="H1769" s="80" t="str">
        <f>$H$1767</f>
        <v>W</v>
      </c>
      <c r="I1769" s="80" t="str">
        <f>$I$1767</f>
        <v>J</v>
      </c>
      <c r="J1769" s="80"/>
    </row>
    <row r="1770" spans="1:10" ht="34.5" thickTop="1" x14ac:dyDescent="0.2">
      <c r="A1770" s="49">
        <f t="shared" si="417"/>
        <v>1767</v>
      </c>
      <c r="B1770" s="48" t="s">
        <v>1307</v>
      </c>
      <c r="C1770" s="63">
        <v>1</v>
      </c>
      <c r="D1770" s="52"/>
      <c r="E1770" s="56" t="s">
        <v>2477</v>
      </c>
      <c r="F1770" s="80">
        <f>SUMIF(OpnameTabel[PPO1], B1770,OpnameTabel[OpInventarislijst])+SUMIF(OpnameTabel[PPO2], B1770,OpnameTabel[OpInventarislijst])+SUMIF(OpnameTabel[PPO3], B1770,OpnameTabel[OpInventarislijst])+SUMIF(OpnameTabel[PPO4], B1770,OpnameTabel[OpInventarislijst])</f>
        <v>15</v>
      </c>
      <c r="G1770" s="81">
        <f t="shared" ref="G1770:G1787" si="418">$F$1770</f>
        <v>15</v>
      </c>
      <c r="H1770" s="80" t="s">
        <v>1409</v>
      </c>
      <c r="I1770" s="80" t="s">
        <v>1372</v>
      </c>
      <c r="J1770" s="80"/>
    </row>
    <row r="1771" spans="1:10" ht="12" x14ac:dyDescent="0.2">
      <c r="A1771" s="49">
        <f t="shared" si="417"/>
        <v>1768</v>
      </c>
      <c r="B1771" s="48"/>
      <c r="C1771" s="64"/>
      <c r="D1771" s="51" t="s">
        <v>1374</v>
      </c>
      <c r="E1771" s="48" t="s">
        <v>2478</v>
      </c>
      <c r="F1771" s="80" t="str">
        <f t="shared" ref="F1771:F1787" si="419">IF($B1771=""," ",$H$1770)</f>
        <v xml:space="preserve"> </v>
      </c>
      <c r="G1771" s="82">
        <f t="shared" si="418"/>
        <v>15</v>
      </c>
      <c r="H1771" s="80" t="str">
        <f t="shared" ref="H1771:H1787" si="420">$H$1770</f>
        <v>W</v>
      </c>
      <c r="I1771" s="80" t="str">
        <f t="shared" ref="I1771:I1787" si="421">$I$1770</f>
        <v>N</v>
      </c>
      <c r="J1771" s="80" t="s">
        <v>1373</v>
      </c>
    </row>
    <row r="1772" spans="1:10" ht="12" x14ac:dyDescent="0.2">
      <c r="A1772" s="49">
        <f t="shared" si="417"/>
        <v>1769</v>
      </c>
      <c r="B1772" s="48"/>
      <c r="C1772" s="64"/>
      <c r="D1772" s="51" t="s">
        <v>1374</v>
      </c>
      <c r="E1772" s="48" t="s">
        <v>2479</v>
      </c>
      <c r="F1772" s="80" t="str">
        <f t="shared" si="419"/>
        <v xml:space="preserve"> </v>
      </c>
      <c r="G1772" s="82">
        <f t="shared" si="418"/>
        <v>15</v>
      </c>
      <c r="H1772" s="80" t="str">
        <f t="shared" si="420"/>
        <v>W</v>
      </c>
      <c r="I1772" s="80" t="str">
        <f t="shared" si="421"/>
        <v>N</v>
      </c>
      <c r="J1772" s="80" t="s">
        <v>1373</v>
      </c>
    </row>
    <row r="1773" spans="1:10" ht="22.5" x14ac:dyDescent="0.2">
      <c r="A1773" s="49">
        <f t="shared" si="417"/>
        <v>1770</v>
      </c>
      <c r="B1773" s="48"/>
      <c r="C1773" s="64"/>
      <c r="D1773" s="51" t="s">
        <v>1374</v>
      </c>
      <c r="E1773" s="48" t="s">
        <v>2480</v>
      </c>
      <c r="F1773" s="80" t="str">
        <f t="shared" si="419"/>
        <v xml:space="preserve"> </v>
      </c>
      <c r="G1773" s="82">
        <f t="shared" si="418"/>
        <v>15</v>
      </c>
      <c r="H1773" s="80" t="str">
        <f t="shared" si="420"/>
        <v>W</v>
      </c>
      <c r="I1773" s="80" t="str">
        <f t="shared" si="421"/>
        <v>N</v>
      </c>
      <c r="J1773" s="80" t="s">
        <v>1373</v>
      </c>
    </row>
    <row r="1774" spans="1:10" ht="12" x14ac:dyDescent="0.2">
      <c r="A1774" s="49">
        <f t="shared" si="417"/>
        <v>1771</v>
      </c>
      <c r="B1774" s="48"/>
      <c r="C1774" s="64"/>
      <c r="D1774" s="51" t="s">
        <v>1374</v>
      </c>
      <c r="E1774" s="48" t="s">
        <v>2481</v>
      </c>
      <c r="F1774" s="80" t="str">
        <f t="shared" si="419"/>
        <v xml:space="preserve"> </v>
      </c>
      <c r="G1774" s="82">
        <f t="shared" si="418"/>
        <v>15</v>
      </c>
      <c r="H1774" s="80" t="str">
        <f t="shared" si="420"/>
        <v>W</v>
      </c>
      <c r="I1774" s="80" t="str">
        <f t="shared" si="421"/>
        <v>N</v>
      </c>
      <c r="J1774" s="80" t="s">
        <v>1373</v>
      </c>
    </row>
    <row r="1775" spans="1:10" ht="12" x14ac:dyDescent="0.2">
      <c r="A1775" s="49">
        <f t="shared" si="417"/>
        <v>1772</v>
      </c>
      <c r="B1775" s="48"/>
      <c r="C1775" s="64"/>
      <c r="D1775" s="51" t="s">
        <v>1374</v>
      </c>
      <c r="E1775" s="48" t="s">
        <v>2482</v>
      </c>
      <c r="F1775" s="80" t="str">
        <f t="shared" si="419"/>
        <v xml:space="preserve"> </v>
      </c>
      <c r="G1775" s="82">
        <f t="shared" si="418"/>
        <v>15</v>
      </c>
      <c r="H1775" s="80" t="str">
        <f t="shared" si="420"/>
        <v>W</v>
      </c>
      <c r="I1775" s="80" t="str">
        <f t="shared" si="421"/>
        <v>N</v>
      </c>
      <c r="J1775" s="80"/>
    </row>
    <row r="1776" spans="1:10" ht="12" x14ac:dyDescent="0.2">
      <c r="A1776" s="49">
        <f t="shared" si="417"/>
        <v>1773</v>
      </c>
      <c r="B1776" s="48"/>
      <c r="C1776" s="64"/>
      <c r="D1776" s="51" t="s">
        <v>1374</v>
      </c>
      <c r="E1776" s="48" t="s">
        <v>2483</v>
      </c>
      <c r="F1776" s="80" t="str">
        <f t="shared" si="419"/>
        <v xml:space="preserve"> </v>
      </c>
      <c r="G1776" s="82">
        <f t="shared" si="418"/>
        <v>15</v>
      </c>
      <c r="H1776" s="80" t="str">
        <f t="shared" si="420"/>
        <v>W</v>
      </c>
      <c r="I1776" s="80" t="str">
        <f t="shared" si="421"/>
        <v>N</v>
      </c>
      <c r="J1776" s="80" t="s">
        <v>1373</v>
      </c>
    </row>
    <row r="1777" spans="1:10" ht="12" x14ac:dyDescent="0.2">
      <c r="A1777" s="49">
        <f t="shared" si="417"/>
        <v>1774</v>
      </c>
      <c r="B1777" s="48"/>
      <c r="C1777" s="64"/>
      <c r="D1777" s="51" t="s">
        <v>1374</v>
      </c>
      <c r="E1777" s="48" t="s">
        <v>1781</v>
      </c>
      <c r="F1777" s="80" t="str">
        <f t="shared" si="419"/>
        <v xml:space="preserve"> </v>
      </c>
      <c r="G1777" s="82">
        <f t="shared" si="418"/>
        <v>15</v>
      </c>
      <c r="H1777" s="80" t="str">
        <f t="shared" si="420"/>
        <v>W</v>
      </c>
      <c r="I1777" s="80" t="str">
        <f t="shared" si="421"/>
        <v>N</v>
      </c>
      <c r="J1777" s="80" t="s">
        <v>1373</v>
      </c>
    </row>
    <row r="1778" spans="1:10" ht="12" x14ac:dyDescent="0.2">
      <c r="A1778" s="49">
        <f t="shared" si="417"/>
        <v>1775</v>
      </c>
      <c r="B1778" s="48"/>
      <c r="C1778" s="64"/>
      <c r="D1778" s="51" t="s">
        <v>1374</v>
      </c>
      <c r="E1778" s="48" t="s">
        <v>2484</v>
      </c>
      <c r="F1778" s="80" t="str">
        <f t="shared" si="419"/>
        <v xml:space="preserve"> </v>
      </c>
      <c r="G1778" s="82">
        <f t="shared" si="418"/>
        <v>15</v>
      </c>
      <c r="H1778" s="80" t="str">
        <f t="shared" si="420"/>
        <v>W</v>
      </c>
      <c r="I1778" s="80" t="str">
        <f t="shared" si="421"/>
        <v>N</v>
      </c>
      <c r="J1778" s="80"/>
    </row>
    <row r="1779" spans="1:10" ht="12" x14ac:dyDescent="0.2">
      <c r="A1779" s="49">
        <f t="shared" si="417"/>
        <v>1776</v>
      </c>
      <c r="B1779" s="48"/>
      <c r="C1779" s="64"/>
      <c r="D1779" s="51" t="s">
        <v>1374</v>
      </c>
      <c r="E1779" s="48" t="s">
        <v>1924</v>
      </c>
      <c r="F1779" s="80" t="str">
        <f t="shared" si="419"/>
        <v xml:space="preserve"> </v>
      </c>
      <c r="G1779" s="82">
        <f t="shared" si="418"/>
        <v>15</v>
      </c>
      <c r="H1779" s="80" t="str">
        <f t="shared" si="420"/>
        <v>W</v>
      </c>
      <c r="I1779" s="80" t="str">
        <f t="shared" si="421"/>
        <v>N</v>
      </c>
      <c r="J1779" s="80" t="s">
        <v>1373</v>
      </c>
    </row>
    <row r="1780" spans="1:10" ht="12" x14ac:dyDescent="0.2">
      <c r="A1780" s="49">
        <f t="shared" si="417"/>
        <v>1777</v>
      </c>
      <c r="B1780" s="48"/>
      <c r="C1780" s="64"/>
      <c r="D1780" s="51" t="s">
        <v>1374</v>
      </c>
      <c r="E1780" s="48" t="s">
        <v>2485</v>
      </c>
      <c r="F1780" s="80" t="str">
        <f t="shared" si="419"/>
        <v xml:space="preserve"> </v>
      </c>
      <c r="G1780" s="82">
        <f t="shared" si="418"/>
        <v>15</v>
      </c>
      <c r="H1780" s="80" t="str">
        <f t="shared" si="420"/>
        <v>W</v>
      </c>
      <c r="I1780" s="80" t="str">
        <f t="shared" si="421"/>
        <v>N</v>
      </c>
      <c r="J1780" s="80"/>
    </row>
    <row r="1781" spans="1:10" ht="12" x14ac:dyDescent="0.2">
      <c r="A1781" s="49">
        <f t="shared" si="417"/>
        <v>1778</v>
      </c>
      <c r="B1781" s="48"/>
      <c r="C1781" s="64"/>
      <c r="D1781" s="51" t="s">
        <v>1374</v>
      </c>
      <c r="E1781" s="48" t="s">
        <v>2486</v>
      </c>
      <c r="F1781" s="80" t="str">
        <f t="shared" si="419"/>
        <v xml:space="preserve"> </v>
      </c>
      <c r="G1781" s="82">
        <f t="shared" si="418"/>
        <v>15</v>
      </c>
      <c r="H1781" s="80" t="str">
        <f t="shared" si="420"/>
        <v>W</v>
      </c>
      <c r="I1781" s="80" t="str">
        <f t="shared" si="421"/>
        <v>N</v>
      </c>
      <c r="J1781" s="80"/>
    </row>
    <row r="1782" spans="1:10" ht="12" x14ac:dyDescent="0.2">
      <c r="A1782" s="49">
        <f t="shared" si="417"/>
        <v>1779</v>
      </c>
      <c r="B1782" s="48"/>
      <c r="C1782" s="64"/>
      <c r="D1782" s="51" t="s">
        <v>1374</v>
      </c>
      <c r="E1782" s="48" t="s">
        <v>1926</v>
      </c>
      <c r="F1782" s="80" t="str">
        <f t="shared" si="419"/>
        <v xml:space="preserve"> </v>
      </c>
      <c r="G1782" s="82">
        <f t="shared" si="418"/>
        <v>15</v>
      </c>
      <c r="H1782" s="80" t="str">
        <f t="shared" si="420"/>
        <v>W</v>
      </c>
      <c r="I1782" s="80" t="str">
        <f t="shared" si="421"/>
        <v>N</v>
      </c>
      <c r="J1782" s="80" t="s">
        <v>1373</v>
      </c>
    </row>
    <row r="1783" spans="1:10" ht="22.5" x14ac:dyDescent="0.2">
      <c r="A1783" s="49">
        <f t="shared" si="417"/>
        <v>1780</v>
      </c>
      <c r="B1783" s="48"/>
      <c r="C1783" s="64"/>
      <c r="D1783" s="51" t="s">
        <v>1374</v>
      </c>
      <c r="E1783" s="48" t="s">
        <v>2487</v>
      </c>
      <c r="F1783" s="80" t="str">
        <f t="shared" si="419"/>
        <v xml:space="preserve"> </v>
      </c>
      <c r="G1783" s="82">
        <f t="shared" si="418"/>
        <v>15</v>
      </c>
      <c r="H1783" s="80" t="str">
        <f t="shared" si="420"/>
        <v>W</v>
      </c>
      <c r="I1783" s="80" t="str">
        <f t="shared" si="421"/>
        <v>N</v>
      </c>
      <c r="J1783" s="80" t="s">
        <v>1373</v>
      </c>
    </row>
    <row r="1784" spans="1:10" ht="12" x14ac:dyDescent="0.2">
      <c r="A1784" s="49">
        <f t="shared" si="417"/>
        <v>1781</v>
      </c>
      <c r="B1784" s="48"/>
      <c r="C1784" s="64"/>
      <c r="D1784" s="51" t="s">
        <v>1374</v>
      </c>
      <c r="E1784" s="48" t="s">
        <v>2488</v>
      </c>
      <c r="F1784" s="80" t="str">
        <f t="shared" si="419"/>
        <v xml:space="preserve"> </v>
      </c>
      <c r="G1784" s="82">
        <f t="shared" si="418"/>
        <v>15</v>
      </c>
      <c r="H1784" s="80" t="str">
        <f t="shared" si="420"/>
        <v>W</v>
      </c>
      <c r="I1784" s="80" t="str">
        <f t="shared" si="421"/>
        <v>N</v>
      </c>
      <c r="J1784" s="80" t="s">
        <v>1373</v>
      </c>
    </row>
    <row r="1785" spans="1:10" ht="12" x14ac:dyDescent="0.2">
      <c r="A1785" s="49">
        <f t="shared" si="417"/>
        <v>1782</v>
      </c>
      <c r="B1785" s="48"/>
      <c r="C1785" s="64"/>
      <c r="D1785" s="51" t="s">
        <v>1374</v>
      </c>
      <c r="E1785" s="48" t="s">
        <v>2489</v>
      </c>
      <c r="F1785" s="80" t="str">
        <f t="shared" si="419"/>
        <v xml:space="preserve"> </v>
      </c>
      <c r="G1785" s="82">
        <f t="shared" si="418"/>
        <v>15</v>
      </c>
      <c r="H1785" s="80" t="str">
        <f t="shared" si="420"/>
        <v>W</v>
      </c>
      <c r="I1785" s="80" t="str">
        <f t="shared" si="421"/>
        <v>N</v>
      </c>
      <c r="J1785" s="80" t="s">
        <v>1373</v>
      </c>
    </row>
    <row r="1786" spans="1:10" ht="12" x14ac:dyDescent="0.2">
      <c r="A1786" s="49">
        <f t="shared" si="417"/>
        <v>1783</v>
      </c>
      <c r="B1786" s="48"/>
      <c r="C1786" s="65"/>
      <c r="D1786" s="51" t="s">
        <v>1374</v>
      </c>
      <c r="E1786" s="48" t="s">
        <v>2490</v>
      </c>
      <c r="F1786" s="80" t="str">
        <f t="shared" si="419"/>
        <v xml:space="preserve"> </v>
      </c>
      <c r="G1786" s="82">
        <f t="shared" si="418"/>
        <v>15</v>
      </c>
      <c r="H1786" s="80" t="str">
        <f t="shared" si="420"/>
        <v>W</v>
      </c>
      <c r="I1786" s="80" t="str">
        <f t="shared" si="421"/>
        <v>N</v>
      </c>
      <c r="J1786" s="80"/>
    </row>
    <row r="1787" spans="1:10" ht="12.75" thickBot="1" x14ac:dyDescent="0.25">
      <c r="A1787" s="49">
        <f t="shared" si="417"/>
        <v>1784</v>
      </c>
      <c r="B1787" s="48"/>
      <c r="C1787" s="51"/>
      <c r="D1787" s="51"/>
      <c r="E1787" s="48"/>
      <c r="F1787" s="80" t="str">
        <f t="shared" si="419"/>
        <v xml:space="preserve"> </v>
      </c>
      <c r="G1787" s="82">
        <f t="shared" si="418"/>
        <v>15</v>
      </c>
      <c r="H1787" s="80" t="str">
        <f t="shared" si="420"/>
        <v>W</v>
      </c>
      <c r="I1787" s="80" t="str">
        <f t="shared" si="421"/>
        <v>N</v>
      </c>
      <c r="J1787" s="80"/>
    </row>
    <row r="1788" spans="1:10" ht="13.5" hidden="1" thickTop="1" thickBot="1" x14ac:dyDescent="0.25">
      <c r="A1788" s="49">
        <f t="shared" si="417"/>
        <v>1785</v>
      </c>
      <c r="B1788" s="54" t="s">
        <v>1308</v>
      </c>
      <c r="C1788" s="59">
        <v>1</v>
      </c>
      <c r="E1788" s="44" t="s">
        <v>2491</v>
      </c>
      <c r="F1788" s="80">
        <f>SUMIF(OpnameTabel[PPO1], B1788,OpnameTabel[OpInventarislijst])+SUMIF(OpnameTabel[PPO2], B1788,OpnameTabel[OpInventarislijst])+SUMIF(OpnameTabel[PPO3], B1788,OpnameTabel[OpInventarislijst])+SUMIF(OpnameTabel[PPO4], B1788,OpnameTabel[OpInventarislijst])</f>
        <v>0</v>
      </c>
      <c r="G1788" s="81">
        <f>$F$1788</f>
        <v>0</v>
      </c>
      <c r="H1788" s="80" t="s">
        <v>1409</v>
      </c>
      <c r="I1788" s="80" t="s">
        <v>1372</v>
      </c>
      <c r="J1788" s="80" t="s">
        <v>1373</v>
      </c>
    </row>
    <row r="1789" spans="1:10" ht="12.75" hidden="1" thickBot="1" x14ac:dyDescent="0.25">
      <c r="A1789" s="49">
        <f t="shared" si="417"/>
        <v>1786</v>
      </c>
      <c r="C1789" s="60"/>
      <c r="D1789" s="51" t="s">
        <v>1374</v>
      </c>
      <c r="E1789" s="54" t="s">
        <v>2492</v>
      </c>
      <c r="F1789" s="80" t="str">
        <f>IF($B1789=""," ",$H$1788)</f>
        <v xml:space="preserve"> </v>
      </c>
      <c r="G1789" s="82">
        <f>$F$1788</f>
        <v>0</v>
      </c>
      <c r="H1789" s="80" t="str">
        <f>$H$1788</f>
        <v>W</v>
      </c>
      <c r="I1789" s="80" t="str">
        <f>$I$1788</f>
        <v>N</v>
      </c>
      <c r="J1789" s="80"/>
    </row>
    <row r="1790" spans="1:10" ht="12.75" hidden="1" thickBot="1" x14ac:dyDescent="0.25">
      <c r="A1790" s="49">
        <f t="shared" si="417"/>
        <v>1787</v>
      </c>
      <c r="C1790" s="60"/>
      <c r="D1790" s="51" t="s">
        <v>1374</v>
      </c>
      <c r="E1790" s="54" t="s">
        <v>2493</v>
      </c>
      <c r="F1790" s="80" t="str">
        <f>IF($B1790=""," ",$H$1788)</f>
        <v xml:space="preserve"> </v>
      </c>
      <c r="G1790" s="82">
        <f>$F$1788</f>
        <v>0</v>
      </c>
      <c r="H1790" s="80" t="str">
        <f>$H$1788</f>
        <v>W</v>
      </c>
      <c r="I1790" s="80" t="str">
        <f>$I$1788</f>
        <v>N</v>
      </c>
      <c r="J1790" s="80" t="s">
        <v>1373</v>
      </c>
    </row>
    <row r="1791" spans="1:10" ht="12.75" hidden="1" thickBot="1" x14ac:dyDescent="0.25">
      <c r="A1791" s="49">
        <f t="shared" si="417"/>
        <v>1788</v>
      </c>
      <c r="C1791" s="61"/>
      <c r="D1791" s="51" t="s">
        <v>1374</v>
      </c>
      <c r="E1791" s="54" t="s">
        <v>2494</v>
      </c>
      <c r="F1791" s="80" t="str">
        <f>IF($B1791=""," ",$H$1788)</f>
        <v xml:space="preserve"> </v>
      </c>
      <c r="G1791" s="82">
        <f>$F$1788</f>
        <v>0</v>
      </c>
      <c r="H1791" s="80" t="str">
        <f>$H$1788</f>
        <v>W</v>
      </c>
      <c r="I1791" s="80" t="str">
        <f>$I$1788</f>
        <v>N</v>
      </c>
      <c r="J1791" s="80"/>
    </row>
    <row r="1792" spans="1:10" ht="12.75" hidden="1" thickBot="1" x14ac:dyDescent="0.25">
      <c r="A1792" s="49">
        <f t="shared" si="417"/>
        <v>1789</v>
      </c>
      <c r="D1792" s="51"/>
      <c r="F1792" s="80" t="str">
        <f>IF($B1792=""," ",$H$1788)</f>
        <v xml:space="preserve"> </v>
      </c>
      <c r="G1792" s="82">
        <f>$F$1788</f>
        <v>0</v>
      </c>
      <c r="H1792" s="80" t="str">
        <f>$H$1788</f>
        <v>W</v>
      </c>
      <c r="I1792" s="80" t="str">
        <f>$I$1788</f>
        <v>N</v>
      </c>
      <c r="J1792" s="80"/>
    </row>
    <row r="1793" spans="1:10" ht="13.5" hidden="1" thickTop="1" thickBot="1" x14ac:dyDescent="0.25">
      <c r="A1793" s="49">
        <f t="shared" si="417"/>
        <v>1790</v>
      </c>
      <c r="B1793" s="48" t="s">
        <v>1309</v>
      </c>
      <c r="C1793" s="63">
        <v>1</v>
      </c>
      <c r="D1793" s="52"/>
      <c r="E1793" s="53" t="s">
        <v>2495</v>
      </c>
      <c r="F1793" s="80">
        <f>SUMIF(OpnameTabel[PPO1], B1793,OpnameTabel[OpInventarislijst])+SUMIF(OpnameTabel[PPO2], B1793,OpnameTabel[OpInventarislijst])+SUMIF(OpnameTabel[PPO3], B1793,OpnameTabel[OpInventarislijst])+SUMIF(OpnameTabel[PPO4], B1793,OpnameTabel[OpInventarislijst])</f>
        <v>0</v>
      </c>
      <c r="G1793" s="81">
        <f>$F$1793</f>
        <v>0</v>
      </c>
      <c r="H1793" s="80" t="s">
        <v>1409</v>
      </c>
      <c r="I1793" s="80" t="s">
        <v>1372</v>
      </c>
      <c r="J1793" s="80" t="s">
        <v>1373</v>
      </c>
    </row>
    <row r="1794" spans="1:10" ht="12.75" hidden="1" thickBot="1" x14ac:dyDescent="0.25">
      <c r="A1794" s="49">
        <f t="shared" si="417"/>
        <v>1791</v>
      </c>
      <c r="B1794" s="48"/>
      <c r="C1794" s="64"/>
      <c r="D1794" s="51" t="s">
        <v>1374</v>
      </c>
      <c r="E1794" s="48" t="s">
        <v>2496</v>
      </c>
      <c r="F1794" s="80" t="str">
        <f>IF($B1794=""," ",$H$1793)</f>
        <v xml:space="preserve"> </v>
      </c>
      <c r="G1794" s="82">
        <f>$F$1793</f>
        <v>0</v>
      </c>
      <c r="H1794" s="80" t="str">
        <f>$H$1793</f>
        <v>W</v>
      </c>
      <c r="I1794" s="80" t="str">
        <f>$I$1793</f>
        <v>N</v>
      </c>
      <c r="J1794" s="80" t="s">
        <v>1373</v>
      </c>
    </row>
    <row r="1795" spans="1:10" ht="12.75" hidden="1" thickBot="1" x14ac:dyDescent="0.25">
      <c r="A1795" s="49">
        <f t="shared" si="417"/>
        <v>1792</v>
      </c>
      <c r="B1795" s="48"/>
      <c r="C1795" s="64"/>
      <c r="D1795" s="51" t="s">
        <v>1374</v>
      </c>
      <c r="E1795" s="48" t="s">
        <v>2497</v>
      </c>
      <c r="F1795" s="80" t="str">
        <f>IF($B1795=""," ",$H$1793)</f>
        <v xml:space="preserve"> </v>
      </c>
      <c r="G1795" s="82">
        <f>$F$1793</f>
        <v>0</v>
      </c>
      <c r="H1795" s="80" t="str">
        <f>$H$1793</f>
        <v>W</v>
      </c>
      <c r="I1795" s="80" t="str">
        <f>$I$1793</f>
        <v>N</v>
      </c>
      <c r="J1795" s="80" t="s">
        <v>1373</v>
      </c>
    </row>
    <row r="1796" spans="1:10" ht="12.75" hidden="1" thickBot="1" x14ac:dyDescent="0.25">
      <c r="A1796" s="49">
        <f t="shared" si="417"/>
        <v>1793</v>
      </c>
      <c r="B1796" s="48"/>
      <c r="C1796" s="65"/>
      <c r="D1796" s="51" t="s">
        <v>1374</v>
      </c>
      <c r="E1796" s="48" t="s">
        <v>2498</v>
      </c>
      <c r="F1796" s="80" t="str">
        <f>IF($B1796=""," ",$H$1793)</f>
        <v xml:space="preserve"> </v>
      </c>
      <c r="G1796" s="82">
        <f>$F$1793</f>
        <v>0</v>
      </c>
      <c r="H1796" s="80" t="str">
        <f>$H$1793</f>
        <v>W</v>
      </c>
      <c r="I1796" s="80" t="str">
        <f>$I$1793</f>
        <v>N</v>
      </c>
      <c r="J1796" s="80"/>
    </row>
    <row r="1797" spans="1:10" ht="12.75" hidden="1" thickBot="1" x14ac:dyDescent="0.25">
      <c r="A1797" s="49">
        <f t="shared" si="417"/>
        <v>1794</v>
      </c>
      <c r="B1797" s="48"/>
      <c r="C1797" s="51"/>
      <c r="D1797" s="52"/>
      <c r="E1797" s="52"/>
      <c r="F1797" s="80" t="str">
        <f>IF($B1797=""," ",$H$1793)</f>
        <v xml:space="preserve"> </v>
      </c>
      <c r="G1797" s="82">
        <f>$F$1793</f>
        <v>0</v>
      </c>
      <c r="H1797" s="80" t="str">
        <f>$H$1793</f>
        <v>W</v>
      </c>
      <c r="I1797" s="80" t="str">
        <f>$I$1793</f>
        <v>N</v>
      </c>
      <c r="J1797" s="80"/>
    </row>
    <row r="1798" spans="1:10" ht="13.5" hidden="1" thickTop="1" thickBot="1" x14ac:dyDescent="0.25">
      <c r="A1798" s="49">
        <f t="shared" si="417"/>
        <v>1795</v>
      </c>
      <c r="B1798" s="48" t="s">
        <v>1310</v>
      </c>
      <c r="C1798" s="63">
        <v>1</v>
      </c>
      <c r="D1798" s="52"/>
      <c r="E1798" s="53" t="s">
        <v>2499</v>
      </c>
      <c r="F1798" s="80">
        <f>SUMIF(OpnameTabel[PPO1], B1798,OpnameTabel[OpInventarislijst])+SUMIF(OpnameTabel[PPO2], B1798,OpnameTabel[OpInventarislijst])+SUMIF(OpnameTabel[PPO3], B1798,OpnameTabel[OpInventarislijst])+SUMIF(OpnameTabel[PPO4], B1798,OpnameTabel[OpInventarislijst])</f>
        <v>0</v>
      </c>
      <c r="G1798" s="81">
        <f>$F$1798</f>
        <v>0</v>
      </c>
      <c r="H1798" s="80" t="s">
        <v>1371</v>
      </c>
      <c r="I1798" s="80" t="s">
        <v>1371</v>
      </c>
      <c r="J1798" s="80" t="s">
        <v>1373</v>
      </c>
    </row>
    <row r="1799" spans="1:10" ht="12.75" hidden="1" thickBot="1" x14ac:dyDescent="0.25">
      <c r="A1799" s="49">
        <f t="shared" si="417"/>
        <v>1796</v>
      </c>
      <c r="B1799" s="48"/>
      <c r="C1799" s="64"/>
      <c r="D1799" s="51" t="s">
        <v>1374</v>
      </c>
      <c r="E1799" s="48" t="s">
        <v>2500</v>
      </c>
      <c r="F1799" s="80" t="str">
        <f>IF($B1799=""," ",$H$1798)</f>
        <v xml:space="preserve"> </v>
      </c>
      <c r="G1799" s="82">
        <f>$F$1798</f>
        <v>0</v>
      </c>
      <c r="H1799" s="80" t="str">
        <f>$H$1798</f>
        <v>E</v>
      </c>
      <c r="I1799" s="80" t="str">
        <f>$I$1798</f>
        <v>E</v>
      </c>
      <c r="J1799" s="80" t="s">
        <v>1373</v>
      </c>
    </row>
    <row r="1800" spans="1:10" ht="12.75" hidden="1" thickBot="1" x14ac:dyDescent="0.25">
      <c r="A1800" s="49">
        <f t="shared" si="417"/>
        <v>1797</v>
      </c>
      <c r="B1800" s="48"/>
      <c r="C1800" s="65"/>
      <c r="D1800" s="51" t="s">
        <v>1374</v>
      </c>
      <c r="E1800" s="48" t="s">
        <v>2501</v>
      </c>
      <c r="F1800" s="80" t="str">
        <f>IF($B1800=""," ",$H$1798)</f>
        <v xml:space="preserve"> </v>
      </c>
      <c r="G1800" s="82">
        <f>$F$1798</f>
        <v>0</v>
      </c>
      <c r="H1800" s="80" t="str">
        <f>$H$1798</f>
        <v>E</v>
      </c>
      <c r="I1800" s="80" t="str">
        <f>$I$1798</f>
        <v>E</v>
      </c>
      <c r="J1800" s="80"/>
    </row>
    <row r="1801" spans="1:10" ht="12.75" hidden="1" thickBot="1" x14ac:dyDescent="0.25">
      <c r="A1801" s="49">
        <f t="shared" si="417"/>
        <v>1798</v>
      </c>
      <c r="B1801" s="48"/>
      <c r="C1801" s="51"/>
      <c r="D1801" s="51"/>
      <c r="E1801" s="48"/>
      <c r="F1801" s="80" t="str">
        <f>IF($B1801=""," ",$H$1798)</f>
        <v xml:space="preserve"> </v>
      </c>
      <c r="G1801" s="82">
        <f>$F$1798</f>
        <v>0</v>
      </c>
      <c r="H1801" s="80" t="str">
        <f>$H$1798</f>
        <v>E</v>
      </c>
      <c r="I1801" s="80" t="str">
        <f>$I$1798</f>
        <v>E</v>
      </c>
      <c r="J1801" s="80"/>
    </row>
    <row r="1802" spans="1:10" ht="13.5" hidden="1" thickTop="1" thickBot="1" x14ac:dyDescent="0.25">
      <c r="A1802" s="49">
        <f t="shared" si="417"/>
        <v>1799</v>
      </c>
      <c r="B1802" s="48" t="s">
        <v>1311</v>
      </c>
      <c r="C1802" s="63">
        <v>1</v>
      </c>
      <c r="D1802" s="52"/>
      <c r="E1802" s="53" t="s">
        <v>2502</v>
      </c>
      <c r="F1802" s="80">
        <f>SUMIF(OpnameTabel[PPO1], B1802,OpnameTabel[OpInventarislijst])+SUMIF(OpnameTabel[PPO2], B1802,OpnameTabel[OpInventarislijst])+SUMIF(OpnameTabel[PPO3], B1802,OpnameTabel[OpInventarislijst])+SUMIF(OpnameTabel[PPO4], B1802,OpnameTabel[OpInventarislijst])</f>
        <v>0</v>
      </c>
      <c r="G1802" s="81">
        <f>$F$1802</f>
        <v>0</v>
      </c>
      <c r="H1802" s="80" t="s">
        <v>1371</v>
      </c>
      <c r="I1802" s="80" t="s">
        <v>1371</v>
      </c>
      <c r="J1802" s="80" t="s">
        <v>1373</v>
      </c>
    </row>
    <row r="1803" spans="1:10" ht="12.75" hidden="1" thickBot="1" x14ac:dyDescent="0.25">
      <c r="A1803" s="49">
        <f t="shared" si="417"/>
        <v>1800</v>
      </c>
      <c r="B1803" s="48"/>
      <c r="C1803" s="64"/>
      <c r="D1803" s="51" t="s">
        <v>1374</v>
      </c>
      <c r="E1803" s="48" t="s">
        <v>2503</v>
      </c>
      <c r="F1803" s="80" t="str">
        <f>IF($B1803=""," ",$H$1802)</f>
        <v xml:space="preserve"> </v>
      </c>
      <c r="G1803" s="82">
        <f>$F$1802</f>
        <v>0</v>
      </c>
      <c r="H1803" s="80" t="str">
        <f>$H$1802</f>
        <v>E</v>
      </c>
      <c r="I1803" s="80" t="str">
        <f>$I$1802</f>
        <v>E</v>
      </c>
      <c r="J1803" s="80" t="s">
        <v>1373</v>
      </c>
    </row>
    <row r="1804" spans="1:10" ht="12.75" hidden="1" thickBot="1" x14ac:dyDescent="0.25">
      <c r="A1804" s="49">
        <f t="shared" si="417"/>
        <v>1801</v>
      </c>
      <c r="B1804" s="48"/>
      <c r="C1804" s="65"/>
      <c r="D1804" s="51" t="s">
        <v>1374</v>
      </c>
      <c r="E1804" s="48" t="s">
        <v>2501</v>
      </c>
      <c r="F1804" s="80" t="str">
        <f>IF($B1804=""," ",$H$1802)</f>
        <v xml:space="preserve"> </v>
      </c>
      <c r="G1804" s="82">
        <f>$F$1802</f>
        <v>0</v>
      </c>
      <c r="H1804" s="80" t="str">
        <f>$H$1802</f>
        <v>E</v>
      </c>
      <c r="I1804" s="80" t="str">
        <f>$I$1802</f>
        <v>E</v>
      </c>
      <c r="J1804" s="80"/>
    </row>
    <row r="1805" spans="1:10" ht="12.75" hidden="1" thickBot="1" x14ac:dyDescent="0.25">
      <c r="A1805" s="49">
        <f t="shared" si="417"/>
        <v>1802</v>
      </c>
      <c r="B1805" s="48"/>
      <c r="C1805" s="51"/>
      <c r="D1805" s="51"/>
      <c r="E1805" s="48"/>
      <c r="F1805" s="80" t="str">
        <f>IF($B1805=""," ",$H$1802)</f>
        <v xml:space="preserve"> </v>
      </c>
      <c r="G1805" s="82">
        <f>$F$1802</f>
        <v>0</v>
      </c>
      <c r="H1805" s="80" t="str">
        <f>$H$1802</f>
        <v>E</v>
      </c>
      <c r="I1805" s="80" t="str">
        <f>$I$1802</f>
        <v>E</v>
      </c>
      <c r="J1805" s="80"/>
    </row>
    <row r="1806" spans="1:10" ht="13.5" hidden="1" thickTop="1" thickBot="1" x14ac:dyDescent="0.25">
      <c r="A1806" s="49">
        <f t="shared" si="417"/>
        <v>1803</v>
      </c>
      <c r="B1806" s="48" t="s">
        <v>1312</v>
      </c>
      <c r="C1806" s="63">
        <v>1</v>
      </c>
      <c r="D1806" s="52"/>
      <c r="E1806" s="53" t="s">
        <v>2504</v>
      </c>
      <c r="F1806" s="80">
        <f>SUMIF(OpnameTabel[PPO1], B1806,OpnameTabel[OpInventarislijst])+SUMIF(OpnameTabel[PPO2], B1806,OpnameTabel[OpInventarislijst])+SUMIF(OpnameTabel[PPO3], B1806,OpnameTabel[OpInventarislijst])+SUMIF(OpnameTabel[PPO4], B1806,OpnameTabel[OpInventarislijst])</f>
        <v>0</v>
      </c>
      <c r="G1806" s="81">
        <f t="shared" ref="G1806:G1812" si="422">$F$1806</f>
        <v>0</v>
      </c>
      <c r="H1806" s="80" t="s">
        <v>1371</v>
      </c>
      <c r="I1806" s="80" t="s">
        <v>1371</v>
      </c>
      <c r="J1806" s="80" t="s">
        <v>1373</v>
      </c>
    </row>
    <row r="1807" spans="1:10" ht="12.75" hidden="1" thickBot="1" x14ac:dyDescent="0.25">
      <c r="A1807" s="49">
        <f t="shared" si="417"/>
        <v>1804</v>
      </c>
      <c r="B1807" s="48"/>
      <c r="C1807" s="64"/>
      <c r="D1807" s="51" t="s">
        <v>1374</v>
      </c>
      <c r="E1807" s="48" t="s">
        <v>2505</v>
      </c>
      <c r="F1807" s="80" t="str">
        <f t="shared" ref="F1807:F1812" si="423">IF($B1807=""," ",$H$1806)</f>
        <v xml:space="preserve"> </v>
      </c>
      <c r="G1807" s="82">
        <f t="shared" si="422"/>
        <v>0</v>
      </c>
      <c r="H1807" s="80" t="str">
        <f t="shared" ref="H1807:H1812" si="424">$H$1806</f>
        <v>E</v>
      </c>
      <c r="I1807" s="80" t="str">
        <f t="shared" ref="I1807:I1812" si="425">$I$1806</f>
        <v>E</v>
      </c>
      <c r="J1807" s="80" t="s">
        <v>1373</v>
      </c>
    </row>
    <row r="1808" spans="1:10" ht="12.75" hidden="1" thickBot="1" x14ac:dyDescent="0.25">
      <c r="A1808" s="49">
        <f t="shared" si="417"/>
        <v>1805</v>
      </c>
      <c r="B1808" s="48"/>
      <c r="C1808" s="64"/>
      <c r="D1808" s="51" t="s">
        <v>1374</v>
      </c>
      <c r="E1808" s="48" t="s">
        <v>2501</v>
      </c>
      <c r="F1808" s="80" t="str">
        <f t="shared" si="423"/>
        <v xml:space="preserve"> </v>
      </c>
      <c r="G1808" s="82">
        <f t="shared" si="422"/>
        <v>0</v>
      </c>
      <c r="H1808" s="80" t="str">
        <f t="shared" si="424"/>
        <v>E</v>
      </c>
      <c r="I1808" s="80" t="str">
        <f t="shared" si="425"/>
        <v>E</v>
      </c>
      <c r="J1808" s="80"/>
    </row>
    <row r="1809" spans="1:10" ht="12.75" hidden="1" thickBot="1" x14ac:dyDescent="0.25">
      <c r="A1809" s="49">
        <f t="shared" si="417"/>
        <v>1806</v>
      </c>
      <c r="B1809" s="48"/>
      <c r="C1809" s="64"/>
      <c r="D1809" s="51" t="s">
        <v>1374</v>
      </c>
      <c r="E1809" s="48" t="s">
        <v>2506</v>
      </c>
      <c r="F1809" s="80" t="str">
        <f t="shared" si="423"/>
        <v xml:space="preserve"> </v>
      </c>
      <c r="G1809" s="82">
        <f t="shared" si="422"/>
        <v>0</v>
      </c>
      <c r="H1809" s="80" t="str">
        <f t="shared" si="424"/>
        <v>E</v>
      </c>
      <c r="I1809" s="80" t="str">
        <f t="shared" si="425"/>
        <v>E</v>
      </c>
      <c r="J1809" s="80" t="s">
        <v>1373</v>
      </c>
    </row>
    <row r="1810" spans="1:10" ht="12.75" hidden="1" thickBot="1" x14ac:dyDescent="0.25">
      <c r="A1810" s="49">
        <f t="shared" si="417"/>
        <v>1807</v>
      </c>
      <c r="B1810" s="48"/>
      <c r="C1810" s="64"/>
      <c r="D1810" s="51" t="s">
        <v>1374</v>
      </c>
      <c r="E1810" s="48" t="s">
        <v>2507</v>
      </c>
      <c r="F1810" s="80" t="str">
        <f t="shared" si="423"/>
        <v xml:space="preserve"> </v>
      </c>
      <c r="G1810" s="82">
        <f t="shared" si="422"/>
        <v>0</v>
      </c>
      <c r="H1810" s="80" t="str">
        <f t="shared" si="424"/>
        <v>E</v>
      </c>
      <c r="I1810" s="80" t="str">
        <f t="shared" si="425"/>
        <v>E</v>
      </c>
      <c r="J1810" s="80"/>
    </row>
    <row r="1811" spans="1:10" ht="12.75" hidden="1" thickBot="1" x14ac:dyDescent="0.25">
      <c r="A1811" s="49">
        <f t="shared" si="417"/>
        <v>1808</v>
      </c>
      <c r="B1811" s="48"/>
      <c r="C1811" s="65"/>
      <c r="D1811" s="51" t="s">
        <v>1374</v>
      </c>
      <c r="E1811" s="48" t="s">
        <v>2508</v>
      </c>
      <c r="F1811" s="80" t="str">
        <f t="shared" si="423"/>
        <v xml:space="preserve"> </v>
      </c>
      <c r="G1811" s="82">
        <f t="shared" si="422"/>
        <v>0</v>
      </c>
      <c r="H1811" s="80" t="str">
        <f t="shared" si="424"/>
        <v>E</v>
      </c>
      <c r="I1811" s="80" t="str">
        <f t="shared" si="425"/>
        <v>E</v>
      </c>
      <c r="J1811" s="80"/>
    </row>
    <row r="1812" spans="1:10" ht="12.75" hidden="1" thickBot="1" x14ac:dyDescent="0.25">
      <c r="A1812" s="49">
        <f t="shared" si="417"/>
        <v>1809</v>
      </c>
      <c r="B1812" s="48"/>
      <c r="C1812" s="51"/>
      <c r="D1812" s="51"/>
      <c r="E1812" s="48"/>
      <c r="F1812" s="80" t="str">
        <f t="shared" si="423"/>
        <v xml:space="preserve"> </v>
      </c>
      <c r="G1812" s="82">
        <f t="shared" si="422"/>
        <v>0</v>
      </c>
      <c r="H1812" s="80" t="str">
        <f t="shared" si="424"/>
        <v>E</v>
      </c>
      <c r="I1812" s="80" t="str">
        <f t="shared" si="425"/>
        <v>E</v>
      </c>
      <c r="J1812" s="80"/>
    </row>
    <row r="1813" spans="1:10" ht="12.75" thickTop="1" x14ac:dyDescent="0.2">
      <c r="A1813" s="49">
        <f t="shared" ref="A1813:A1876" si="426">-3+ROW()</f>
        <v>1810</v>
      </c>
      <c r="B1813" s="48" t="s">
        <v>1313</v>
      </c>
      <c r="C1813" s="63">
        <v>1</v>
      </c>
      <c r="E1813" s="44" t="s">
        <v>2509</v>
      </c>
      <c r="F1813" s="102">
        <f>SUMIF(OpnameTabel[PPO1], B1813,OpnameTabel[OpInventarislijst])+SUMIF(OpnameTabel[PPO2], B1813,OpnameTabel[OpInventarislijst])+SUMIF(OpnameTabel[PPO3], B1813,OpnameTabel[OpInventarislijst])+SUMIF(OpnameTabel[PPO4], B1813,OpnameTabel[OpInventarislijst])</f>
        <v>1</v>
      </c>
      <c r="G1813" s="81">
        <f t="shared" ref="G1813:G1848" si="427">$F$1813</f>
        <v>1</v>
      </c>
      <c r="H1813" s="80" t="s">
        <v>1409</v>
      </c>
      <c r="I1813" s="80" t="s">
        <v>1373</v>
      </c>
      <c r="J1813" s="80"/>
    </row>
    <row r="1814" spans="1:10" ht="22.5" x14ac:dyDescent="0.2">
      <c r="A1814" s="49">
        <f t="shared" si="426"/>
        <v>1811</v>
      </c>
      <c r="B1814" s="48"/>
      <c r="C1814" s="64"/>
      <c r="D1814" s="51"/>
      <c r="E1814" s="48" t="s">
        <v>1962</v>
      </c>
      <c r="F1814" s="80" t="str">
        <f t="shared" ref="F1814:F1848" si="428">IF($B1814=""," ",$H$1813)</f>
        <v xml:space="preserve"> </v>
      </c>
      <c r="G1814" s="82">
        <f t="shared" si="427"/>
        <v>1</v>
      </c>
      <c r="H1814" s="80" t="str">
        <f t="shared" ref="H1814:H1848" si="429">$H$1813</f>
        <v>W</v>
      </c>
      <c r="I1814" s="80" t="str">
        <f t="shared" ref="I1814:I1848" si="430">$I$1813</f>
        <v>J</v>
      </c>
      <c r="J1814" s="80"/>
    </row>
    <row r="1815" spans="1:10" ht="12" x14ac:dyDescent="0.2">
      <c r="A1815" s="49">
        <f t="shared" si="426"/>
        <v>1812</v>
      </c>
      <c r="B1815" s="48"/>
      <c r="C1815" s="64"/>
      <c r="D1815" s="51"/>
      <c r="E1815" s="48"/>
      <c r="F1815" s="80" t="str">
        <f t="shared" si="428"/>
        <v xml:space="preserve"> </v>
      </c>
      <c r="G1815" s="82">
        <f t="shared" si="427"/>
        <v>1</v>
      </c>
      <c r="H1815" s="80" t="str">
        <f t="shared" si="429"/>
        <v>W</v>
      </c>
      <c r="I1815" s="80" t="str">
        <f t="shared" si="430"/>
        <v>J</v>
      </c>
      <c r="J1815" s="80"/>
    </row>
    <row r="1816" spans="1:10" ht="12" x14ac:dyDescent="0.2">
      <c r="A1816" s="49">
        <f t="shared" si="426"/>
        <v>1813</v>
      </c>
      <c r="B1816" s="48"/>
      <c r="C1816" s="64"/>
      <c r="D1816" s="51"/>
      <c r="E1816" s="48" t="s">
        <v>2510</v>
      </c>
      <c r="F1816" s="80" t="str">
        <f t="shared" si="428"/>
        <v xml:space="preserve"> </v>
      </c>
      <c r="G1816" s="82">
        <f t="shared" si="427"/>
        <v>1</v>
      </c>
      <c r="H1816" s="80" t="str">
        <f t="shared" si="429"/>
        <v>W</v>
      </c>
      <c r="I1816" s="80" t="str">
        <f t="shared" si="430"/>
        <v>J</v>
      </c>
      <c r="J1816" s="80"/>
    </row>
    <row r="1817" spans="1:10" ht="12" x14ac:dyDescent="0.2">
      <c r="A1817" s="49">
        <f t="shared" si="426"/>
        <v>1814</v>
      </c>
      <c r="B1817" s="48"/>
      <c r="C1817" s="64"/>
      <c r="D1817" s="51"/>
      <c r="E1817" s="48"/>
      <c r="F1817" s="80" t="str">
        <f t="shared" si="428"/>
        <v xml:space="preserve"> </v>
      </c>
      <c r="G1817" s="82">
        <f t="shared" si="427"/>
        <v>1</v>
      </c>
      <c r="H1817" s="80" t="str">
        <f t="shared" si="429"/>
        <v>W</v>
      </c>
      <c r="I1817" s="80" t="str">
        <f t="shared" si="430"/>
        <v>J</v>
      </c>
      <c r="J1817" s="80"/>
    </row>
    <row r="1818" spans="1:10" ht="12" x14ac:dyDescent="0.2">
      <c r="A1818" s="49">
        <f t="shared" si="426"/>
        <v>1815</v>
      </c>
      <c r="B1818" s="48"/>
      <c r="C1818" s="64"/>
      <c r="D1818" s="51"/>
      <c r="E1818" s="48" t="s">
        <v>224</v>
      </c>
      <c r="F1818" s="80" t="str">
        <f t="shared" si="428"/>
        <v xml:space="preserve"> </v>
      </c>
      <c r="G1818" s="82">
        <f t="shared" si="427"/>
        <v>1</v>
      </c>
      <c r="H1818" s="80" t="str">
        <f t="shared" si="429"/>
        <v>W</v>
      </c>
      <c r="I1818" s="80" t="str">
        <f t="shared" si="430"/>
        <v>J</v>
      </c>
      <c r="J1818" s="80"/>
    </row>
    <row r="1819" spans="1:10" ht="12" x14ac:dyDescent="0.2">
      <c r="A1819" s="49">
        <f t="shared" si="426"/>
        <v>1816</v>
      </c>
      <c r="B1819" s="48"/>
      <c r="C1819" s="64"/>
      <c r="D1819" s="51" t="s">
        <v>1374</v>
      </c>
      <c r="E1819" s="48" t="s">
        <v>1683</v>
      </c>
      <c r="F1819" s="80" t="str">
        <f t="shared" si="428"/>
        <v xml:space="preserve"> </v>
      </c>
      <c r="G1819" s="82">
        <f t="shared" si="427"/>
        <v>1</v>
      </c>
      <c r="H1819" s="80" t="str">
        <f t="shared" si="429"/>
        <v>W</v>
      </c>
      <c r="I1819" s="80" t="str">
        <f t="shared" si="430"/>
        <v>J</v>
      </c>
      <c r="J1819" s="80" t="s">
        <v>1373</v>
      </c>
    </row>
    <row r="1820" spans="1:10" ht="12" x14ac:dyDescent="0.2">
      <c r="A1820" s="49">
        <f t="shared" si="426"/>
        <v>1817</v>
      </c>
      <c r="B1820" s="48"/>
      <c r="C1820" s="64"/>
      <c r="D1820" s="51" t="s">
        <v>1374</v>
      </c>
      <c r="E1820" s="48" t="s">
        <v>2511</v>
      </c>
      <c r="F1820" s="80" t="str">
        <f t="shared" si="428"/>
        <v xml:space="preserve"> </v>
      </c>
      <c r="G1820" s="82">
        <f t="shared" si="427"/>
        <v>1</v>
      </c>
      <c r="H1820" s="80" t="str">
        <f t="shared" si="429"/>
        <v>W</v>
      </c>
      <c r="I1820" s="80" t="str">
        <f t="shared" si="430"/>
        <v>J</v>
      </c>
      <c r="J1820" s="80"/>
    </row>
    <row r="1821" spans="1:10" ht="12" x14ac:dyDescent="0.2">
      <c r="A1821" s="49">
        <f t="shared" si="426"/>
        <v>1818</v>
      </c>
      <c r="B1821" s="48"/>
      <c r="C1821" s="64"/>
      <c r="D1821" s="51"/>
      <c r="E1821" s="58" t="s">
        <v>2512</v>
      </c>
      <c r="F1821" s="80" t="str">
        <f t="shared" si="428"/>
        <v xml:space="preserve"> </v>
      </c>
      <c r="G1821" s="82">
        <f t="shared" si="427"/>
        <v>1</v>
      </c>
      <c r="H1821" s="80" t="str">
        <f t="shared" si="429"/>
        <v>W</v>
      </c>
      <c r="I1821" s="80" t="str">
        <f t="shared" si="430"/>
        <v>J</v>
      </c>
      <c r="J1821" s="80"/>
    </row>
    <row r="1822" spans="1:10" ht="12" x14ac:dyDescent="0.2">
      <c r="A1822" s="49">
        <f t="shared" si="426"/>
        <v>1819</v>
      </c>
      <c r="B1822" s="48"/>
      <c r="C1822" s="64"/>
      <c r="D1822" s="51"/>
      <c r="E1822" s="58" t="s">
        <v>2513</v>
      </c>
      <c r="F1822" s="80" t="str">
        <f t="shared" si="428"/>
        <v xml:space="preserve"> </v>
      </c>
      <c r="G1822" s="82">
        <f t="shared" si="427"/>
        <v>1</v>
      </c>
      <c r="H1822" s="80" t="str">
        <f t="shared" si="429"/>
        <v>W</v>
      </c>
      <c r="I1822" s="80" t="str">
        <f t="shared" si="430"/>
        <v>J</v>
      </c>
      <c r="J1822" s="80"/>
    </row>
    <row r="1823" spans="1:10" ht="12" x14ac:dyDescent="0.2">
      <c r="A1823" s="49">
        <f t="shared" si="426"/>
        <v>1820</v>
      </c>
      <c r="B1823" s="48"/>
      <c r="C1823" s="64"/>
      <c r="D1823" s="51"/>
      <c r="E1823" s="58" t="s">
        <v>2514</v>
      </c>
      <c r="F1823" s="80" t="str">
        <f t="shared" si="428"/>
        <v xml:space="preserve"> </v>
      </c>
      <c r="G1823" s="82">
        <f t="shared" si="427"/>
        <v>1</v>
      </c>
      <c r="H1823" s="80" t="str">
        <f t="shared" si="429"/>
        <v>W</v>
      </c>
      <c r="I1823" s="80" t="str">
        <f t="shared" si="430"/>
        <v>J</v>
      </c>
      <c r="J1823" s="80"/>
    </row>
    <row r="1824" spans="1:10" ht="12" x14ac:dyDescent="0.2">
      <c r="A1824" s="49">
        <f t="shared" si="426"/>
        <v>1821</v>
      </c>
      <c r="B1824" s="48"/>
      <c r="C1824" s="64"/>
      <c r="D1824" s="51"/>
      <c r="E1824" s="48"/>
      <c r="F1824" s="80" t="str">
        <f t="shared" si="428"/>
        <v xml:space="preserve"> </v>
      </c>
      <c r="G1824" s="82">
        <f t="shared" si="427"/>
        <v>1</v>
      </c>
      <c r="H1824" s="80" t="str">
        <f t="shared" si="429"/>
        <v>W</v>
      </c>
      <c r="I1824" s="80" t="str">
        <f t="shared" si="430"/>
        <v>J</v>
      </c>
      <c r="J1824" s="80"/>
    </row>
    <row r="1825" spans="1:10" ht="12" x14ac:dyDescent="0.2">
      <c r="A1825" s="49">
        <f t="shared" si="426"/>
        <v>1822</v>
      </c>
      <c r="B1825" s="48"/>
      <c r="C1825" s="64"/>
      <c r="D1825" s="51"/>
      <c r="E1825" s="48" t="s">
        <v>2515</v>
      </c>
      <c r="F1825" s="80" t="str">
        <f t="shared" si="428"/>
        <v xml:space="preserve"> </v>
      </c>
      <c r="G1825" s="82">
        <f t="shared" si="427"/>
        <v>1</v>
      </c>
      <c r="H1825" s="80" t="str">
        <f t="shared" si="429"/>
        <v>W</v>
      </c>
      <c r="I1825" s="80" t="str">
        <f t="shared" si="430"/>
        <v>J</v>
      </c>
      <c r="J1825" s="80"/>
    </row>
    <row r="1826" spans="1:10" ht="12" x14ac:dyDescent="0.2">
      <c r="A1826" s="49">
        <f t="shared" si="426"/>
        <v>1823</v>
      </c>
      <c r="B1826" s="48"/>
      <c r="C1826" s="64"/>
      <c r="D1826" s="51" t="s">
        <v>1374</v>
      </c>
      <c r="E1826" s="48" t="s">
        <v>2516</v>
      </c>
      <c r="F1826" s="80" t="str">
        <f t="shared" si="428"/>
        <v xml:space="preserve"> </v>
      </c>
      <c r="G1826" s="82">
        <f t="shared" si="427"/>
        <v>1</v>
      </c>
      <c r="H1826" s="80" t="str">
        <f t="shared" si="429"/>
        <v>W</v>
      </c>
      <c r="I1826" s="80" t="str">
        <f t="shared" si="430"/>
        <v>J</v>
      </c>
      <c r="J1826" s="80" t="s">
        <v>1373</v>
      </c>
    </row>
    <row r="1827" spans="1:10" ht="12" x14ac:dyDescent="0.2">
      <c r="A1827" s="49">
        <f t="shared" si="426"/>
        <v>1824</v>
      </c>
      <c r="B1827" s="48"/>
      <c r="C1827" s="64"/>
      <c r="D1827" s="51" t="s">
        <v>1374</v>
      </c>
      <c r="E1827" s="48" t="s">
        <v>1994</v>
      </c>
      <c r="F1827" s="80" t="str">
        <f t="shared" si="428"/>
        <v xml:space="preserve"> </v>
      </c>
      <c r="G1827" s="82">
        <f t="shared" si="427"/>
        <v>1</v>
      </c>
      <c r="H1827" s="80" t="str">
        <f t="shared" si="429"/>
        <v>W</v>
      </c>
      <c r="I1827" s="80" t="str">
        <f t="shared" si="430"/>
        <v>J</v>
      </c>
      <c r="J1827" s="80" t="s">
        <v>1373</v>
      </c>
    </row>
    <row r="1828" spans="1:10" ht="12" x14ac:dyDescent="0.2">
      <c r="A1828" s="49">
        <f t="shared" si="426"/>
        <v>1825</v>
      </c>
      <c r="B1828" s="48"/>
      <c r="C1828" s="64"/>
      <c r="D1828" s="51" t="s">
        <v>1374</v>
      </c>
      <c r="E1828" s="48" t="s">
        <v>1995</v>
      </c>
      <c r="F1828" s="80" t="str">
        <f t="shared" si="428"/>
        <v xml:space="preserve"> </v>
      </c>
      <c r="G1828" s="82">
        <f t="shared" si="427"/>
        <v>1</v>
      </c>
      <c r="H1828" s="80" t="str">
        <f t="shared" si="429"/>
        <v>W</v>
      </c>
      <c r="I1828" s="80" t="str">
        <f t="shared" si="430"/>
        <v>J</v>
      </c>
      <c r="J1828" s="80" t="s">
        <v>1373</v>
      </c>
    </row>
    <row r="1829" spans="1:10" ht="12" x14ac:dyDescent="0.2">
      <c r="A1829" s="49">
        <f t="shared" si="426"/>
        <v>1826</v>
      </c>
      <c r="B1829" s="48"/>
      <c r="C1829" s="64"/>
      <c r="D1829" s="51" t="s">
        <v>1374</v>
      </c>
      <c r="E1829" s="48" t="s">
        <v>1887</v>
      </c>
      <c r="F1829" s="80" t="str">
        <f t="shared" si="428"/>
        <v xml:space="preserve"> </v>
      </c>
      <c r="G1829" s="82">
        <f t="shared" si="427"/>
        <v>1</v>
      </c>
      <c r="H1829" s="80" t="str">
        <f t="shared" si="429"/>
        <v>W</v>
      </c>
      <c r="I1829" s="80" t="str">
        <f t="shared" si="430"/>
        <v>J</v>
      </c>
      <c r="J1829" s="80" t="s">
        <v>1373</v>
      </c>
    </row>
    <row r="1830" spans="1:10" ht="12" x14ac:dyDescent="0.2">
      <c r="A1830" s="49">
        <f t="shared" si="426"/>
        <v>1827</v>
      </c>
      <c r="B1830" s="48"/>
      <c r="C1830" s="64"/>
      <c r="D1830" s="51" t="s">
        <v>1374</v>
      </c>
      <c r="E1830" s="48" t="s">
        <v>1996</v>
      </c>
      <c r="F1830" s="80" t="str">
        <f t="shared" si="428"/>
        <v xml:space="preserve"> </v>
      </c>
      <c r="G1830" s="82">
        <f t="shared" si="427"/>
        <v>1</v>
      </c>
      <c r="H1830" s="80" t="str">
        <f t="shared" si="429"/>
        <v>W</v>
      </c>
      <c r="I1830" s="80" t="str">
        <f t="shared" si="430"/>
        <v>J</v>
      </c>
      <c r="J1830" s="80" t="s">
        <v>1373</v>
      </c>
    </row>
    <row r="1831" spans="1:10" ht="12" x14ac:dyDescent="0.2">
      <c r="A1831" s="49">
        <f t="shared" si="426"/>
        <v>1828</v>
      </c>
      <c r="B1831" s="48"/>
      <c r="C1831" s="64"/>
      <c r="D1831" s="51" t="s">
        <v>1374</v>
      </c>
      <c r="E1831" s="48" t="s">
        <v>2517</v>
      </c>
      <c r="F1831" s="80" t="str">
        <f t="shared" si="428"/>
        <v xml:space="preserve"> </v>
      </c>
      <c r="G1831" s="82">
        <f t="shared" si="427"/>
        <v>1</v>
      </c>
      <c r="H1831" s="80" t="str">
        <f t="shared" si="429"/>
        <v>W</v>
      </c>
      <c r="I1831" s="80" t="str">
        <f t="shared" si="430"/>
        <v>J</v>
      </c>
      <c r="J1831" s="80" t="s">
        <v>1373</v>
      </c>
    </row>
    <row r="1832" spans="1:10" ht="22.5" x14ac:dyDescent="0.2">
      <c r="A1832" s="49">
        <f t="shared" si="426"/>
        <v>1829</v>
      </c>
      <c r="B1832" s="48"/>
      <c r="C1832" s="64"/>
      <c r="D1832" s="51" t="s">
        <v>1374</v>
      </c>
      <c r="E1832" s="48" t="s">
        <v>1998</v>
      </c>
      <c r="F1832" s="80" t="str">
        <f t="shared" si="428"/>
        <v xml:space="preserve"> </v>
      </c>
      <c r="G1832" s="82">
        <f t="shared" si="427"/>
        <v>1</v>
      </c>
      <c r="H1832" s="80" t="str">
        <f t="shared" si="429"/>
        <v>W</v>
      </c>
      <c r="I1832" s="80" t="str">
        <f t="shared" si="430"/>
        <v>J</v>
      </c>
      <c r="J1832" s="80"/>
    </row>
    <row r="1833" spans="1:10" ht="12" x14ac:dyDescent="0.2">
      <c r="A1833" s="49">
        <f t="shared" si="426"/>
        <v>1830</v>
      </c>
      <c r="B1833" s="48"/>
      <c r="C1833" s="64"/>
      <c r="D1833" s="51" t="s">
        <v>1374</v>
      </c>
      <c r="E1833" s="48" t="s">
        <v>1999</v>
      </c>
      <c r="F1833" s="80" t="str">
        <f t="shared" si="428"/>
        <v xml:space="preserve"> </v>
      </c>
      <c r="G1833" s="82">
        <f t="shared" si="427"/>
        <v>1</v>
      </c>
      <c r="H1833" s="80" t="str">
        <f t="shared" si="429"/>
        <v>W</v>
      </c>
      <c r="I1833" s="80" t="str">
        <f t="shared" si="430"/>
        <v>J</v>
      </c>
      <c r="J1833" s="80" t="s">
        <v>1373</v>
      </c>
    </row>
    <row r="1834" spans="1:10" ht="12" x14ac:dyDescent="0.2">
      <c r="A1834" s="49">
        <f t="shared" si="426"/>
        <v>1831</v>
      </c>
      <c r="B1834" s="48"/>
      <c r="C1834" s="64"/>
      <c r="D1834" s="51" t="s">
        <v>1374</v>
      </c>
      <c r="E1834" s="48" t="s">
        <v>1923</v>
      </c>
      <c r="F1834" s="80" t="str">
        <f t="shared" si="428"/>
        <v xml:space="preserve"> </v>
      </c>
      <c r="G1834" s="82">
        <f t="shared" si="427"/>
        <v>1</v>
      </c>
      <c r="H1834" s="80" t="str">
        <f t="shared" si="429"/>
        <v>W</v>
      </c>
      <c r="I1834" s="80" t="str">
        <f t="shared" si="430"/>
        <v>J</v>
      </c>
      <c r="J1834" s="80" t="s">
        <v>1373</v>
      </c>
    </row>
    <row r="1835" spans="1:10" ht="12" x14ac:dyDescent="0.2">
      <c r="A1835" s="49">
        <f t="shared" si="426"/>
        <v>1832</v>
      </c>
      <c r="B1835" s="48"/>
      <c r="C1835" s="64"/>
      <c r="D1835" s="51" t="s">
        <v>1374</v>
      </c>
      <c r="E1835" s="48" t="s">
        <v>2000</v>
      </c>
      <c r="F1835" s="80" t="str">
        <f t="shared" si="428"/>
        <v xml:space="preserve"> </v>
      </c>
      <c r="G1835" s="82">
        <f t="shared" si="427"/>
        <v>1</v>
      </c>
      <c r="H1835" s="80" t="str">
        <f t="shared" si="429"/>
        <v>W</v>
      </c>
      <c r="I1835" s="80" t="str">
        <f t="shared" si="430"/>
        <v>J</v>
      </c>
      <c r="J1835" s="80"/>
    </row>
    <row r="1836" spans="1:10" ht="12" x14ac:dyDescent="0.2">
      <c r="A1836" s="49">
        <f t="shared" si="426"/>
        <v>1833</v>
      </c>
      <c r="B1836" s="48"/>
      <c r="C1836" s="64"/>
      <c r="D1836" s="51"/>
      <c r="E1836" s="48"/>
      <c r="F1836" s="80" t="str">
        <f t="shared" si="428"/>
        <v xml:space="preserve"> </v>
      </c>
      <c r="G1836" s="82">
        <f t="shared" si="427"/>
        <v>1</v>
      </c>
      <c r="H1836" s="80" t="str">
        <f t="shared" si="429"/>
        <v>W</v>
      </c>
      <c r="I1836" s="80" t="str">
        <f t="shared" si="430"/>
        <v>J</v>
      </c>
      <c r="J1836" s="80"/>
    </row>
    <row r="1837" spans="1:10" ht="12" x14ac:dyDescent="0.2">
      <c r="A1837" s="49">
        <f t="shared" si="426"/>
        <v>1834</v>
      </c>
      <c r="B1837" s="48"/>
      <c r="C1837" s="64"/>
      <c r="D1837" s="51"/>
      <c r="E1837" s="48" t="s">
        <v>2518</v>
      </c>
      <c r="F1837" s="80" t="str">
        <f t="shared" si="428"/>
        <v xml:space="preserve"> </v>
      </c>
      <c r="G1837" s="82">
        <f t="shared" si="427"/>
        <v>1</v>
      </c>
      <c r="H1837" s="80" t="str">
        <f t="shared" si="429"/>
        <v>W</v>
      </c>
      <c r="I1837" s="80" t="str">
        <f t="shared" si="430"/>
        <v>J</v>
      </c>
      <c r="J1837" s="80" t="s">
        <v>1373</v>
      </c>
    </row>
    <row r="1838" spans="1:10" ht="12" x14ac:dyDescent="0.2">
      <c r="A1838" s="49">
        <f t="shared" si="426"/>
        <v>1835</v>
      </c>
      <c r="B1838" s="48"/>
      <c r="C1838" s="64"/>
      <c r="D1838" s="51" t="s">
        <v>1374</v>
      </c>
      <c r="E1838" s="48" t="s">
        <v>2519</v>
      </c>
      <c r="F1838" s="80" t="str">
        <f t="shared" si="428"/>
        <v xml:space="preserve"> </v>
      </c>
      <c r="G1838" s="82">
        <f t="shared" si="427"/>
        <v>1</v>
      </c>
      <c r="H1838" s="80" t="str">
        <f t="shared" si="429"/>
        <v>W</v>
      </c>
      <c r="I1838" s="80" t="str">
        <f t="shared" si="430"/>
        <v>J</v>
      </c>
      <c r="J1838" s="80"/>
    </row>
    <row r="1839" spans="1:10" ht="12" x14ac:dyDescent="0.2">
      <c r="A1839" s="49">
        <f t="shared" si="426"/>
        <v>1836</v>
      </c>
      <c r="B1839" s="48"/>
      <c r="C1839" s="64"/>
      <c r="D1839" s="51"/>
      <c r="E1839" s="48"/>
      <c r="F1839" s="80" t="str">
        <f t="shared" si="428"/>
        <v xml:space="preserve"> </v>
      </c>
      <c r="G1839" s="82">
        <f t="shared" si="427"/>
        <v>1</v>
      </c>
      <c r="H1839" s="80" t="str">
        <f t="shared" si="429"/>
        <v>W</v>
      </c>
      <c r="I1839" s="80" t="str">
        <f t="shared" si="430"/>
        <v>J</v>
      </c>
      <c r="J1839" s="80"/>
    </row>
    <row r="1840" spans="1:10" ht="12" x14ac:dyDescent="0.2">
      <c r="A1840" s="49">
        <f t="shared" si="426"/>
        <v>1837</v>
      </c>
      <c r="B1840" s="48"/>
      <c r="C1840" s="64"/>
      <c r="D1840" s="51"/>
      <c r="E1840" s="48" t="s">
        <v>2520</v>
      </c>
      <c r="F1840" s="80" t="str">
        <f t="shared" si="428"/>
        <v xml:space="preserve"> </v>
      </c>
      <c r="G1840" s="82">
        <f t="shared" si="427"/>
        <v>1</v>
      </c>
      <c r="H1840" s="80" t="str">
        <f t="shared" si="429"/>
        <v>W</v>
      </c>
      <c r="I1840" s="80" t="str">
        <f t="shared" si="430"/>
        <v>J</v>
      </c>
      <c r="J1840" s="80"/>
    </row>
    <row r="1841" spans="1:10" ht="12" x14ac:dyDescent="0.2">
      <c r="A1841" s="49">
        <f t="shared" si="426"/>
        <v>1838</v>
      </c>
      <c r="B1841" s="48"/>
      <c r="C1841" s="64"/>
      <c r="D1841" s="51" t="s">
        <v>1374</v>
      </c>
      <c r="E1841" s="48" t="s">
        <v>2521</v>
      </c>
      <c r="F1841" s="80" t="str">
        <f t="shared" si="428"/>
        <v xml:space="preserve"> </v>
      </c>
      <c r="G1841" s="82">
        <f t="shared" si="427"/>
        <v>1</v>
      </c>
      <c r="H1841" s="80" t="str">
        <f t="shared" si="429"/>
        <v>W</v>
      </c>
      <c r="I1841" s="80" t="str">
        <f t="shared" si="430"/>
        <v>J</v>
      </c>
      <c r="J1841" s="80"/>
    </row>
    <row r="1842" spans="1:10" ht="12" x14ac:dyDescent="0.2">
      <c r="A1842" s="49">
        <f t="shared" si="426"/>
        <v>1839</v>
      </c>
      <c r="B1842" s="48"/>
      <c r="C1842" s="64"/>
      <c r="D1842" s="51"/>
      <c r="E1842" s="48"/>
      <c r="F1842" s="80" t="str">
        <f t="shared" si="428"/>
        <v xml:space="preserve"> </v>
      </c>
      <c r="G1842" s="82">
        <f t="shared" si="427"/>
        <v>1</v>
      </c>
      <c r="H1842" s="80" t="str">
        <f t="shared" si="429"/>
        <v>W</v>
      </c>
      <c r="I1842" s="80" t="str">
        <f t="shared" si="430"/>
        <v>J</v>
      </c>
      <c r="J1842" s="80"/>
    </row>
    <row r="1843" spans="1:10" ht="12" x14ac:dyDescent="0.2">
      <c r="A1843" s="49">
        <f t="shared" si="426"/>
        <v>1840</v>
      </c>
      <c r="B1843" s="48"/>
      <c r="C1843" s="64"/>
      <c r="D1843" s="51"/>
      <c r="E1843" s="48" t="s">
        <v>2522</v>
      </c>
      <c r="F1843" s="80" t="str">
        <f t="shared" si="428"/>
        <v xml:space="preserve"> </v>
      </c>
      <c r="G1843" s="82">
        <f t="shared" si="427"/>
        <v>1</v>
      </c>
      <c r="H1843" s="80" t="str">
        <f t="shared" si="429"/>
        <v>W</v>
      </c>
      <c r="I1843" s="80" t="str">
        <f t="shared" si="430"/>
        <v>J</v>
      </c>
      <c r="J1843" s="80"/>
    </row>
    <row r="1844" spans="1:10" ht="12" x14ac:dyDescent="0.2">
      <c r="A1844" s="49">
        <f t="shared" si="426"/>
        <v>1841</v>
      </c>
      <c r="B1844" s="48"/>
      <c r="C1844" s="64"/>
      <c r="D1844" s="51" t="s">
        <v>1374</v>
      </c>
      <c r="E1844" s="48" t="s">
        <v>2523</v>
      </c>
      <c r="F1844" s="80" t="str">
        <f t="shared" si="428"/>
        <v xml:space="preserve"> </v>
      </c>
      <c r="G1844" s="82">
        <f t="shared" si="427"/>
        <v>1</v>
      </c>
      <c r="H1844" s="80" t="str">
        <f t="shared" si="429"/>
        <v>W</v>
      </c>
      <c r="I1844" s="80" t="str">
        <f t="shared" si="430"/>
        <v>J</v>
      </c>
      <c r="J1844" s="80"/>
    </row>
    <row r="1845" spans="1:10" ht="12" x14ac:dyDescent="0.2">
      <c r="A1845" s="49">
        <f t="shared" si="426"/>
        <v>1842</v>
      </c>
      <c r="B1845" s="48"/>
      <c r="C1845" s="64"/>
      <c r="D1845" s="51"/>
      <c r="E1845" s="48"/>
      <c r="F1845" s="80" t="str">
        <f t="shared" si="428"/>
        <v xml:space="preserve"> </v>
      </c>
      <c r="G1845" s="82">
        <f t="shared" si="427"/>
        <v>1</v>
      </c>
      <c r="H1845" s="80" t="str">
        <f t="shared" si="429"/>
        <v>W</v>
      </c>
      <c r="I1845" s="80" t="str">
        <f t="shared" si="430"/>
        <v>J</v>
      </c>
      <c r="J1845" s="80"/>
    </row>
    <row r="1846" spans="1:10" ht="12" x14ac:dyDescent="0.2">
      <c r="A1846" s="49">
        <f t="shared" si="426"/>
        <v>1843</v>
      </c>
      <c r="B1846" s="48"/>
      <c r="C1846" s="64"/>
      <c r="D1846" s="51"/>
      <c r="E1846" s="48" t="s">
        <v>1933</v>
      </c>
      <c r="F1846" s="80" t="str">
        <f t="shared" si="428"/>
        <v xml:space="preserve"> </v>
      </c>
      <c r="G1846" s="82">
        <f t="shared" si="427"/>
        <v>1</v>
      </c>
      <c r="H1846" s="80" t="str">
        <f t="shared" si="429"/>
        <v>W</v>
      </c>
      <c r="I1846" s="80" t="str">
        <f t="shared" si="430"/>
        <v>J</v>
      </c>
      <c r="J1846" s="80"/>
    </row>
    <row r="1847" spans="1:10" ht="22.5" x14ac:dyDescent="0.2">
      <c r="A1847" s="49">
        <f t="shared" si="426"/>
        <v>1844</v>
      </c>
      <c r="B1847" s="48"/>
      <c r="C1847" s="65"/>
      <c r="D1847" s="51"/>
      <c r="E1847" s="48" t="s">
        <v>2524</v>
      </c>
      <c r="F1847" s="80" t="str">
        <f t="shared" si="428"/>
        <v xml:space="preserve"> </v>
      </c>
      <c r="G1847" s="82">
        <f t="shared" si="427"/>
        <v>1</v>
      </c>
      <c r="H1847" s="80" t="str">
        <f t="shared" si="429"/>
        <v>W</v>
      </c>
      <c r="I1847" s="80" t="str">
        <f t="shared" si="430"/>
        <v>J</v>
      </c>
      <c r="J1847" s="80"/>
    </row>
    <row r="1848" spans="1:10" ht="12.75" thickBot="1" x14ac:dyDescent="0.25">
      <c r="A1848" s="49">
        <f t="shared" si="426"/>
        <v>1845</v>
      </c>
      <c r="B1848" s="48"/>
      <c r="C1848" s="51"/>
      <c r="D1848" s="51"/>
      <c r="E1848" s="48"/>
      <c r="F1848" s="80" t="str">
        <f t="shared" si="428"/>
        <v xml:space="preserve"> </v>
      </c>
      <c r="G1848" s="82">
        <f t="shared" si="427"/>
        <v>1</v>
      </c>
      <c r="H1848" s="80" t="str">
        <f t="shared" si="429"/>
        <v>W</v>
      </c>
      <c r="I1848" s="80" t="str">
        <f t="shared" si="430"/>
        <v>J</v>
      </c>
      <c r="J1848" s="80"/>
    </row>
    <row r="1849" spans="1:10" ht="12.75" thickTop="1" x14ac:dyDescent="0.2">
      <c r="A1849" s="49">
        <f t="shared" si="426"/>
        <v>1846</v>
      </c>
      <c r="B1849" s="48" t="s">
        <v>1314</v>
      </c>
      <c r="C1849" s="63">
        <v>2</v>
      </c>
      <c r="E1849" s="44" t="s">
        <v>2509</v>
      </c>
      <c r="F1849" s="102">
        <f>SUMIF(OpnameTabel[PPO1], B1849,OpnameTabel[OpInventarislijst])+SUMIF(OpnameTabel[PPO2], B1849,OpnameTabel[OpInventarislijst])+SUMIF(OpnameTabel[PPO3], B1849,OpnameTabel[OpInventarislijst])+SUMIF(OpnameTabel[PPO4], B1849,OpnameTabel[OpInventarislijst])</f>
        <v>1</v>
      </c>
      <c r="G1849" s="81">
        <f t="shared" ref="G1849:G1884" si="431">$F$1849</f>
        <v>1</v>
      </c>
      <c r="H1849" s="80" t="s">
        <v>1409</v>
      </c>
      <c r="I1849" s="80" t="s">
        <v>1373</v>
      </c>
      <c r="J1849" s="80"/>
    </row>
    <row r="1850" spans="1:10" ht="22.5" x14ac:dyDescent="0.2">
      <c r="A1850" s="49">
        <f t="shared" si="426"/>
        <v>1847</v>
      </c>
      <c r="B1850" s="48"/>
      <c r="C1850" s="64"/>
      <c r="D1850" s="51"/>
      <c r="E1850" s="48" t="s">
        <v>1989</v>
      </c>
      <c r="F1850" s="80" t="str">
        <f t="shared" ref="F1850:F1884" si="432">IF($B1850=""," ",$H$1849)</f>
        <v xml:space="preserve"> </v>
      </c>
      <c r="G1850" s="82">
        <f t="shared" si="431"/>
        <v>1</v>
      </c>
      <c r="H1850" s="80" t="str">
        <f t="shared" ref="H1850:H1884" si="433">$H$1849</f>
        <v>W</v>
      </c>
      <c r="I1850" s="80" t="str">
        <f t="shared" ref="I1850:I1884" si="434">$I$1849</f>
        <v>J</v>
      </c>
      <c r="J1850" s="80"/>
    </row>
    <row r="1851" spans="1:10" ht="12" x14ac:dyDescent="0.2">
      <c r="A1851" s="49">
        <f t="shared" si="426"/>
        <v>1848</v>
      </c>
      <c r="B1851" s="48"/>
      <c r="C1851" s="64"/>
      <c r="D1851" s="51"/>
      <c r="E1851" s="48"/>
      <c r="F1851" s="80" t="str">
        <f t="shared" si="432"/>
        <v xml:space="preserve"> </v>
      </c>
      <c r="G1851" s="82">
        <f t="shared" si="431"/>
        <v>1</v>
      </c>
      <c r="H1851" s="80" t="str">
        <f t="shared" si="433"/>
        <v>W</v>
      </c>
      <c r="I1851" s="80" t="str">
        <f t="shared" si="434"/>
        <v>J</v>
      </c>
      <c r="J1851" s="80"/>
    </row>
    <row r="1852" spans="1:10" ht="12" x14ac:dyDescent="0.2">
      <c r="A1852" s="49">
        <f t="shared" si="426"/>
        <v>1849</v>
      </c>
      <c r="B1852" s="48"/>
      <c r="C1852" s="64"/>
      <c r="D1852" s="51"/>
      <c r="E1852" s="48" t="s">
        <v>2510</v>
      </c>
      <c r="F1852" s="80" t="str">
        <f t="shared" si="432"/>
        <v xml:space="preserve"> </v>
      </c>
      <c r="G1852" s="82">
        <f t="shared" si="431"/>
        <v>1</v>
      </c>
      <c r="H1852" s="80" t="str">
        <f t="shared" si="433"/>
        <v>W</v>
      </c>
      <c r="I1852" s="80" t="str">
        <f t="shared" si="434"/>
        <v>J</v>
      </c>
      <c r="J1852" s="80"/>
    </row>
    <row r="1853" spans="1:10" ht="12" x14ac:dyDescent="0.2">
      <c r="A1853" s="49">
        <f t="shared" si="426"/>
        <v>1850</v>
      </c>
      <c r="B1853" s="48"/>
      <c r="C1853" s="64"/>
      <c r="D1853" s="51"/>
      <c r="E1853" s="48"/>
      <c r="F1853" s="80" t="str">
        <f t="shared" si="432"/>
        <v xml:space="preserve"> </v>
      </c>
      <c r="G1853" s="82">
        <f t="shared" si="431"/>
        <v>1</v>
      </c>
      <c r="H1853" s="80" t="str">
        <f t="shared" si="433"/>
        <v>W</v>
      </c>
      <c r="I1853" s="80" t="str">
        <f t="shared" si="434"/>
        <v>J</v>
      </c>
      <c r="J1853" s="80"/>
    </row>
    <row r="1854" spans="1:10" ht="12" x14ac:dyDescent="0.2">
      <c r="A1854" s="49">
        <f t="shared" si="426"/>
        <v>1851</v>
      </c>
      <c r="B1854" s="48"/>
      <c r="C1854" s="64"/>
      <c r="D1854" s="51"/>
      <c r="E1854" s="48" t="s">
        <v>224</v>
      </c>
      <c r="F1854" s="80" t="str">
        <f t="shared" si="432"/>
        <v xml:space="preserve"> </v>
      </c>
      <c r="G1854" s="82">
        <f t="shared" si="431"/>
        <v>1</v>
      </c>
      <c r="H1854" s="80" t="str">
        <f t="shared" si="433"/>
        <v>W</v>
      </c>
      <c r="I1854" s="80" t="str">
        <f t="shared" si="434"/>
        <v>J</v>
      </c>
      <c r="J1854" s="80"/>
    </row>
    <row r="1855" spans="1:10" ht="12" x14ac:dyDescent="0.2">
      <c r="A1855" s="49">
        <f t="shared" si="426"/>
        <v>1852</v>
      </c>
      <c r="B1855" s="48"/>
      <c r="C1855" s="64"/>
      <c r="D1855" s="51" t="s">
        <v>1374</v>
      </c>
      <c r="E1855" s="48" t="s">
        <v>1683</v>
      </c>
      <c r="F1855" s="80" t="str">
        <f t="shared" si="432"/>
        <v xml:space="preserve"> </v>
      </c>
      <c r="G1855" s="82">
        <f t="shared" si="431"/>
        <v>1</v>
      </c>
      <c r="H1855" s="80" t="str">
        <f t="shared" si="433"/>
        <v>W</v>
      </c>
      <c r="I1855" s="80" t="str">
        <f t="shared" si="434"/>
        <v>J</v>
      </c>
      <c r="J1855" s="80" t="s">
        <v>1373</v>
      </c>
    </row>
    <row r="1856" spans="1:10" ht="12" x14ac:dyDescent="0.2">
      <c r="A1856" s="49">
        <f t="shared" si="426"/>
        <v>1853</v>
      </c>
      <c r="B1856" s="48"/>
      <c r="C1856" s="64"/>
      <c r="D1856" s="51" t="s">
        <v>1374</v>
      </c>
      <c r="E1856" s="48" t="s">
        <v>2511</v>
      </c>
      <c r="F1856" s="80" t="str">
        <f t="shared" si="432"/>
        <v xml:space="preserve"> </v>
      </c>
      <c r="G1856" s="82">
        <f t="shared" si="431"/>
        <v>1</v>
      </c>
      <c r="H1856" s="80" t="str">
        <f t="shared" si="433"/>
        <v>W</v>
      </c>
      <c r="I1856" s="80" t="str">
        <f t="shared" si="434"/>
        <v>J</v>
      </c>
      <c r="J1856" s="80"/>
    </row>
    <row r="1857" spans="1:10" ht="12" x14ac:dyDescent="0.2">
      <c r="A1857" s="49">
        <f t="shared" si="426"/>
        <v>1854</v>
      </c>
      <c r="B1857" s="48"/>
      <c r="C1857" s="64"/>
      <c r="D1857" s="51"/>
      <c r="E1857" s="58" t="s">
        <v>2512</v>
      </c>
      <c r="F1857" s="80" t="str">
        <f t="shared" si="432"/>
        <v xml:space="preserve"> </v>
      </c>
      <c r="G1857" s="82">
        <f t="shared" si="431"/>
        <v>1</v>
      </c>
      <c r="H1857" s="80" t="str">
        <f t="shared" si="433"/>
        <v>W</v>
      </c>
      <c r="I1857" s="80" t="str">
        <f t="shared" si="434"/>
        <v>J</v>
      </c>
      <c r="J1857" s="80"/>
    </row>
    <row r="1858" spans="1:10" ht="12" x14ac:dyDescent="0.2">
      <c r="A1858" s="49">
        <f t="shared" si="426"/>
        <v>1855</v>
      </c>
      <c r="B1858" s="48"/>
      <c r="C1858" s="64"/>
      <c r="D1858" s="51"/>
      <c r="E1858" s="58" t="s">
        <v>2513</v>
      </c>
      <c r="F1858" s="80" t="str">
        <f t="shared" si="432"/>
        <v xml:space="preserve"> </v>
      </c>
      <c r="G1858" s="82">
        <f t="shared" si="431"/>
        <v>1</v>
      </c>
      <c r="H1858" s="80" t="str">
        <f t="shared" si="433"/>
        <v>W</v>
      </c>
      <c r="I1858" s="80" t="str">
        <f t="shared" si="434"/>
        <v>J</v>
      </c>
      <c r="J1858" s="80"/>
    </row>
    <row r="1859" spans="1:10" ht="12" x14ac:dyDescent="0.2">
      <c r="A1859" s="49">
        <f t="shared" si="426"/>
        <v>1856</v>
      </c>
      <c r="B1859" s="48"/>
      <c r="C1859" s="64"/>
      <c r="D1859" s="51"/>
      <c r="E1859" s="58" t="s">
        <v>2514</v>
      </c>
      <c r="F1859" s="80" t="str">
        <f t="shared" si="432"/>
        <v xml:space="preserve"> </v>
      </c>
      <c r="G1859" s="82">
        <f t="shared" si="431"/>
        <v>1</v>
      </c>
      <c r="H1859" s="80" t="str">
        <f t="shared" si="433"/>
        <v>W</v>
      </c>
      <c r="I1859" s="80" t="str">
        <f t="shared" si="434"/>
        <v>J</v>
      </c>
      <c r="J1859" s="80"/>
    </row>
    <row r="1860" spans="1:10" ht="12" x14ac:dyDescent="0.2">
      <c r="A1860" s="49">
        <f t="shared" si="426"/>
        <v>1857</v>
      </c>
      <c r="B1860" s="48"/>
      <c r="C1860" s="64"/>
      <c r="D1860" s="51"/>
      <c r="E1860" s="48"/>
      <c r="F1860" s="80" t="str">
        <f t="shared" si="432"/>
        <v xml:space="preserve"> </v>
      </c>
      <c r="G1860" s="82">
        <f t="shared" si="431"/>
        <v>1</v>
      </c>
      <c r="H1860" s="80" t="str">
        <f t="shared" si="433"/>
        <v>W</v>
      </c>
      <c r="I1860" s="80" t="str">
        <f t="shared" si="434"/>
        <v>J</v>
      </c>
      <c r="J1860" s="80"/>
    </row>
    <row r="1861" spans="1:10" ht="12" x14ac:dyDescent="0.2">
      <c r="A1861" s="49">
        <f t="shared" si="426"/>
        <v>1858</v>
      </c>
      <c r="B1861" s="48"/>
      <c r="C1861" s="64"/>
      <c r="D1861" s="51"/>
      <c r="E1861" s="48" t="s">
        <v>2515</v>
      </c>
      <c r="F1861" s="80" t="str">
        <f t="shared" si="432"/>
        <v xml:space="preserve"> </v>
      </c>
      <c r="G1861" s="82">
        <f t="shared" si="431"/>
        <v>1</v>
      </c>
      <c r="H1861" s="80" t="str">
        <f t="shared" si="433"/>
        <v>W</v>
      </c>
      <c r="I1861" s="80" t="str">
        <f t="shared" si="434"/>
        <v>J</v>
      </c>
      <c r="J1861" s="80"/>
    </row>
    <row r="1862" spans="1:10" ht="12" x14ac:dyDescent="0.2">
      <c r="A1862" s="49">
        <f t="shared" si="426"/>
        <v>1859</v>
      </c>
      <c r="B1862" s="48"/>
      <c r="C1862" s="64"/>
      <c r="D1862" s="51" t="s">
        <v>1374</v>
      </c>
      <c r="E1862" s="48" t="s">
        <v>2516</v>
      </c>
      <c r="F1862" s="80" t="str">
        <f t="shared" si="432"/>
        <v xml:space="preserve"> </v>
      </c>
      <c r="G1862" s="82">
        <f t="shared" si="431"/>
        <v>1</v>
      </c>
      <c r="H1862" s="80" t="str">
        <f t="shared" si="433"/>
        <v>W</v>
      </c>
      <c r="I1862" s="80" t="str">
        <f t="shared" si="434"/>
        <v>J</v>
      </c>
      <c r="J1862" s="80" t="s">
        <v>1373</v>
      </c>
    </row>
    <row r="1863" spans="1:10" ht="12" x14ac:dyDescent="0.2">
      <c r="A1863" s="49">
        <f t="shared" si="426"/>
        <v>1860</v>
      </c>
      <c r="B1863" s="48"/>
      <c r="C1863" s="64"/>
      <c r="D1863" s="51" t="s">
        <v>1374</v>
      </c>
      <c r="E1863" s="48" t="s">
        <v>1994</v>
      </c>
      <c r="F1863" s="80" t="str">
        <f t="shared" si="432"/>
        <v xml:space="preserve"> </v>
      </c>
      <c r="G1863" s="82">
        <f t="shared" si="431"/>
        <v>1</v>
      </c>
      <c r="H1863" s="80" t="str">
        <f t="shared" si="433"/>
        <v>W</v>
      </c>
      <c r="I1863" s="80" t="str">
        <f t="shared" si="434"/>
        <v>J</v>
      </c>
      <c r="J1863" s="80" t="s">
        <v>1373</v>
      </c>
    </row>
    <row r="1864" spans="1:10" ht="12" x14ac:dyDescent="0.2">
      <c r="A1864" s="49">
        <f t="shared" si="426"/>
        <v>1861</v>
      </c>
      <c r="B1864" s="48"/>
      <c r="C1864" s="64"/>
      <c r="D1864" s="51" t="s">
        <v>1374</v>
      </c>
      <c r="E1864" s="48" t="s">
        <v>1995</v>
      </c>
      <c r="F1864" s="80" t="str">
        <f t="shared" si="432"/>
        <v xml:space="preserve"> </v>
      </c>
      <c r="G1864" s="82">
        <f t="shared" si="431"/>
        <v>1</v>
      </c>
      <c r="H1864" s="80" t="str">
        <f t="shared" si="433"/>
        <v>W</v>
      </c>
      <c r="I1864" s="80" t="str">
        <f t="shared" si="434"/>
        <v>J</v>
      </c>
      <c r="J1864" s="80" t="s">
        <v>1373</v>
      </c>
    </row>
    <row r="1865" spans="1:10" ht="12" x14ac:dyDescent="0.2">
      <c r="A1865" s="49">
        <f t="shared" si="426"/>
        <v>1862</v>
      </c>
      <c r="B1865" s="48"/>
      <c r="C1865" s="64"/>
      <c r="D1865" s="51" t="s">
        <v>1374</v>
      </c>
      <c r="E1865" s="48" t="s">
        <v>1887</v>
      </c>
      <c r="F1865" s="80" t="str">
        <f t="shared" si="432"/>
        <v xml:space="preserve"> </v>
      </c>
      <c r="G1865" s="82">
        <f t="shared" si="431"/>
        <v>1</v>
      </c>
      <c r="H1865" s="80" t="str">
        <f t="shared" si="433"/>
        <v>W</v>
      </c>
      <c r="I1865" s="80" t="str">
        <f t="shared" si="434"/>
        <v>J</v>
      </c>
      <c r="J1865" s="80" t="s">
        <v>1373</v>
      </c>
    </row>
    <row r="1866" spans="1:10" ht="12" x14ac:dyDescent="0.2">
      <c r="A1866" s="49">
        <f t="shared" si="426"/>
        <v>1863</v>
      </c>
      <c r="B1866" s="48"/>
      <c r="C1866" s="64"/>
      <c r="D1866" s="51" t="s">
        <v>1374</v>
      </c>
      <c r="E1866" s="48" t="s">
        <v>1996</v>
      </c>
      <c r="F1866" s="80" t="str">
        <f t="shared" si="432"/>
        <v xml:space="preserve"> </v>
      </c>
      <c r="G1866" s="82">
        <f t="shared" si="431"/>
        <v>1</v>
      </c>
      <c r="H1866" s="80" t="str">
        <f t="shared" si="433"/>
        <v>W</v>
      </c>
      <c r="I1866" s="80" t="str">
        <f t="shared" si="434"/>
        <v>J</v>
      </c>
      <c r="J1866" s="80" t="s">
        <v>1373</v>
      </c>
    </row>
    <row r="1867" spans="1:10" ht="12" x14ac:dyDescent="0.2">
      <c r="A1867" s="49">
        <f t="shared" si="426"/>
        <v>1864</v>
      </c>
      <c r="B1867" s="48"/>
      <c r="C1867" s="64"/>
      <c r="D1867" s="51" t="s">
        <v>1374</v>
      </c>
      <c r="E1867" s="48" t="s">
        <v>2517</v>
      </c>
      <c r="F1867" s="80" t="str">
        <f t="shared" si="432"/>
        <v xml:space="preserve"> </v>
      </c>
      <c r="G1867" s="82">
        <f t="shared" si="431"/>
        <v>1</v>
      </c>
      <c r="H1867" s="80" t="str">
        <f t="shared" si="433"/>
        <v>W</v>
      </c>
      <c r="I1867" s="80" t="str">
        <f t="shared" si="434"/>
        <v>J</v>
      </c>
      <c r="J1867" s="80" t="s">
        <v>1373</v>
      </c>
    </row>
    <row r="1868" spans="1:10" ht="22.5" x14ac:dyDescent="0.2">
      <c r="A1868" s="49">
        <f t="shared" si="426"/>
        <v>1865</v>
      </c>
      <c r="B1868" s="48"/>
      <c r="C1868" s="64"/>
      <c r="D1868" s="51" t="s">
        <v>1374</v>
      </c>
      <c r="E1868" s="48" t="s">
        <v>1998</v>
      </c>
      <c r="F1868" s="80" t="str">
        <f t="shared" si="432"/>
        <v xml:space="preserve"> </v>
      </c>
      <c r="G1868" s="82">
        <f t="shared" si="431"/>
        <v>1</v>
      </c>
      <c r="H1868" s="80" t="str">
        <f t="shared" si="433"/>
        <v>W</v>
      </c>
      <c r="I1868" s="80" t="str">
        <f t="shared" si="434"/>
        <v>J</v>
      </c>
      <c r="J1868" s="80"/>
    </row>
    <row r="1869" spans="1:10" ht="12" x14ac:dyDescent="0.2">
      <c r="A1869" s="49">
        <f t="shared" si="426"/>
        <v>1866</v>
      </c>
      <c r="B1869" s="48"/>
      <c r="C1869" s="64"/>
      <c r="D1869" s="51" t="s">
        <v>1374</v>
      </c>
      <c r="E1869" s="48" t="s">
        <v>1999</v>
      </c>
      <c r="F1869" s="80" t="str">
        <f t="shared" si="432"/>
        <v xml:space="preserve"> </v>
      </c>
      <c r="G1869" s="82">
        <f t="shared" si="431"/>
        <v>1</v>
      </c>
      <c r="H1869" s="80" t="str">
        <f t="shared" si="433"/>
        <v>W</v>
      </c>
      <c r="I1869" s="80" t="str">
        <f t="shared" si="434"/>
        <v>J</v>
      </c>
      <c r="J1869" s="80" t="s">
        <v>1373</v>
      </c>
    </row>
    <row r="1870" spans="1:10" ht="12" x14ac:dyDescent="0.2">
      <c r="A1870" s="49">
        <f t="shared" si="426"/>
        <v>1867</v>
      </c>
      <c r="B1870" s="48"/>
      <c r="C1870" s="64"/>
      <c r="D1870" s="51" t="s">
        <v>1374</v>
      </c>
      <c r="E1870" s="48" t="s">
        <v>1923</v>
      </c>
      <c r="F1870" s="80" t="str">
        <f t="shared" si="432"/>
        <v xml:space="preserve"> </v>
      </c>
      <c r="G1870" s="82">
        <f t="shared" si="431"/>
        <v>1</v>
      </c>
      <c r="H1870" s="80" t="str">
        <f t="shared" si="433"/>
        <v>W</v>
      </c>
      <c r="I1870" s="80" t="str">
        <f t="shared" si="434"/>
        <v>J</v>
      </c>
      <c r="J1870" s="80" t="s">
        <v>1373</v>
      </c>
    </row>
    <row r="1871" spans="1:10" ht="12" x14ac:dyDescent="0.2">
      <c r="A1871" s="49">
        <f t="shared" si="426"/>
        <v>1868</v>
      </c>
      <c r="B1871" s="48"/>
      <c r="C1871" s="64"/>
      <c r="D1871" s="51" t="s">
        <v>1374</v>
      </c>
      <c r="E1871" s="48" t="s">
        <v>2000</v>
      </c>
      <c r="F1871" s="80" t="str">
        <f t="shared" si="432"/>
        <v xml:space="preserve"> </v>
      </c>
      <c r="G1871" s="82">
        <f t="shared" si="431"/>
        <v>1</v>
      </c>
      <c r="H1871" s="80" t="str">
        <f t="shared" si="433"/>
        <v>W</v>
      </c>
      <c r="I1871" s="80" t="str">
        <f t="shared" si="434"/>
        <v>J</v>
      </c>
      <c r="J1871" s="80"/>
    </row>
    <row r="1872" spans="1:10" ht="12" x14ac:dyDescent="0.2">
      <c r="A1872" s="49">
        <f t="shared" si="426"/>
        <v>1869</v>
      </c>
      <c r="B1872" s="48"/>
      <c r="C1872" s="64"/>
      <c r="D1872" s="51"/>
      <c r="E1872" s="48"/>
      <c r="F1872" s="80" t="str">
        <f t="shared" si="432"/>
        <v xml:space="preserve"> </v>
      </c>
      <c r="G1872" s="82">
        <f t="shared" si="431"/>
        <v>1</v>
      </c>
      <c r="H1872" s="80" t="str">
        <f t="shared" si="433"/>
        <v>W</v>
      </c>
      <c r="I1872" s="80" t="str">
        <f t="shared" si="434"/>
        <v>J</v>
      </c>
      <c r="J1872" s="80"/>
    </row>
    <row r="1873" spans="1:10" ht="12" x14ac:dyDescent="0.2">
      <c r="A1873" s="49">
        <f t="shared" si="426"/>
        <v>1870</v>
      </c>
      <c r="B1873" s="48"/>
      <c r="C1873" s="64"/>
      <c r="D1873" s="51"/>
      <c r="E1873" s="48" t="s">
        <v>2518</v>
      </c>
      <c r="F1873" s="80" t="str">
        <f t="shared" si="432"/>
        <v xml:space="preserve"> </v>
      </c>
      <c r="G1873" s="82">
        <f t="shared" si="431"/>
        <v>1</v>
      </c>
      <c r="H1873" s="80" t="str">
        <f t="shared" si="433"/>
        <v>W</v>
      </c>
      <c r="I1873" s="80" t="str">
        <f t="shared" si="434"/>
        <v>J</v>
      </c>
      <c r="J1873" s="80" t="s">
        <v>1373</v>
      </c>
    </row>
    <row r="1874" spans="1:10" ht="12" x14ac:dyDescent="0.2">
      <c r="A1874" s="49">
        <f t="shared" si="426"/>
        <v>1871</v>
      </c>
      <c r="B1874" s="48"/>
      <c r="C1874" s="64"/>
      <c r="D1874" s="51" t="s">
        <v>1374</v>
      </c>
      <c r="E1874" s="48" t="s">
        <v>2519</v>
      </c>
      <c r="F1874" s="80" t="str">
        <f t="shared" si="432"/>
        <v xml:space="preserve"> </v>
      </c>
      <c r="G1874" s="82">
        <f t="shared" si="431"/>
        <v>1</v>
      </c>
      <c r="H1874" s="80" t="str">
        <f t="shared" si="433"/>
        <v>W</v>
      </c>
      <c r="I1874" s="80" t="str">
        <f t="shared" si="434"/>
        <v>J</v>
      </c>
      <c r="J1874" s="80"/>
    </row>
    <row r="1875" spans="1:10" ht="12" x14ac:dyDescent="0.2">
      <c r="A1875" s="49">
        <f t="shared" si="426"/>
        <v>1872</v>
      </c>
      <c r="B1875" s="48"/>
      <c r="C1875" s="64"/>
      <c r="D1875" s="51"/>
      <c r="E1875" s="48"/>
      <c r="F1875" s="80" t="str">
        <f t="shared" si="432"/>
        <v xml:space="preserve"> </v>
      </c>
      <c r="G1875" s="82">
        <f t="shared" si="431"/>
        <v>1</v>
      </c>
      <c r="H1875" s="80" t="str">
        <f t="shared" si="433"/>
        <v>W</v>
      </c>
      <c r="I1875" s="80" t="str">
        <f t="shared" si="434"/>
        <v>J</v>
      </c>
      <c r="J1875" s="80"/>
    </row>
    <row r="1876" spans="1:10" ht="12" x14ac:dyDescent="0.2">
      <c r="A1876" s="49">
        <f t="shared" si="426"/>
        <v>1873</v>
      </c>
      <c r="B1876" s="48"/>
      <c r="C1876" s="64"/>
      <c r="D1876" s="51"/>
      <c r="E1876" s="48" t="s">
        <v>2520</v>
      </c>
      <c r="F1876" s="80" t="str">
        <f t="shared" si="432"/>
        <v xml:space="preserve"> </v>
      </c>
      <c r="G1876" s="82">
        <f t="shared" si="431"/>
        <v>1</v>
      </c>
      <c r="H1876" s="80" t="str">
        <f t="shared" si="433"/>
        <v>W</v>
      </c>
      <c r="I1876" s="80" t="str">
        <f t="shared" si="434"/>
        <v>J</v>
      </c>
      <c r="J1876" s="80"/>
    </row>
    <row r="1877" spans="1:10" ht="12" x14ac:dyDescent="0.2">
      <c r="A1877" s="49">
        <f t="shared" ref="A1877:A1940" si="435">-3+ROW()</f>
        <v>1874</v>
      </c>
      <c r="B1877" s="48"/>
      <c r="C1877" s="64"/>
      <c r="D1877" s="51" t="s">
        <v>1374</v>
      </c>
      <c r="E1877" s="48" t="s">
        <v>2521</v>
      </c>
      <c r="F1877" s="80" t="str">
        <f t="shared" si="432"/>
        <v xml:space="preserve"> </v>
      </c>
      <c r="G1877" s="82">
        <f t="shared" si="431"/>
        <v>1</v>
      </c>
      <c r="H1877" s="80" t="str">
        <f t="shared" si="433"/>
        <v>W</v>
      </c>
      <c r="I1877" s="80" t="str">
        <f t="shared" si="434"/>
        <v>J</v>
      </c>
      <c r="J1877" s="80"/>
    </row>
    <row r="1878" spans="1:10" ht="12" x14ac:dyDescent="0.2">
      <c r="A1878" s="49">
        <f t="shared" si="435"/>
        <v>1875</v>
      </c>
      <c r="B1878" s="48"/>
      <c r="C1878" s="64"/>
      <c r="D1878" s="51"/>
      <c r="E1878" s="48"/>
      <c r="F1878" s="80" t="str">
        <f t="shared" si="432"/>
        <v xml:space="preserve"> </v>
      </c>
      <c r="G1878" s="82">
        <f t="shared" si="431"/>
        <v>1</v>
      </c>
      <c r="H1878" s="80" t="str">
        <f t="shared" si="433"/>
        <v>W</v>
      </c>
      <c r="I1878" s="80" t="str">
        <f t="shared" si="434"/>
        <v>J</v>
      </c>
      <c r="J1878" s="80"/>
    </row>
    <row r="1879" spans="1:10" ht="12" x14ac:dyDescent="0.2">
      <c r="A1879" s="49">
        <f t="shared" si="435"/>
        <v>1876</v>
      </c>
      <c r="B1879" s="48"/>
      <c r="C1879" s="64"/>
      <c r="D1879" s="51"/>
      <c r="E1879" s="48" t="s">
        <v>2522</v>
      </c>
      <c r="F1879" s="80" t="str">
        <f t="shared" si="432"/>
        <v xml:space="preserve"> </v>
      </c>
      <c r="G1879" s="82">
        <f t="shared" si="431"/>
        <v>1</v>
      </c>
      <c r="H1879" s="80" t="str">
        <f t="shared" si="433"/>
        <v>W</v>
      </c>
      <c r="I1879" s="80" t="str">
        <f t="shared" si="434"/>
        <v>J</v>
      </c>
      <c r="J1879" s="80"/>
    </row>
    <row r="1880" spans="1:10" ht="12" x14ac:dyDescent="0.2">
      <c r="A1880" s="49">
        <f t="shared" si="435"/>
        <v>1877</v>
      </c>
      <c r="B1880" s="48"/>
      <c r="C1880" s="64"/>
      <c r="D1880" s="51" t="s">
        <v>1374</v>
      </c>
      <c r="E1880" s="48" t="s">
        <v>2523</v>
      </c>
      <c r="F1880" s="80" t="str">
        <f t="shared" si="432"/>
        <v xml:space="preserve"> </v>
      </c>
      <c r="G1880" s="82">
        <f t="shared" si="431"/>
        <v>1</v>
      </c>
      <c r="H1880" s="80" t="str">
        <f t="shared" si="433"/>
        <v>W</v>
      </c>
      <c r="I1880" s="80" t="str">
        <f t="shared" si="434"/>
        <v>J</v>
      </c>
      <c r="J1880" s="80"/>
    </row>
    <row r="1881" spans="1:10" ht="12" x14ac:dyDescent="0.2">
      <c r="A1881" s="49">
        <f t="shared" si="435"/>
        <v>1878</v>
      </c>
      <c r="B1881" s="48"/>
      <c r="C1881" s="64"/>
      <c r="D1881" s="51"/>
      <c r="E1881" s="48"/>
      <c r="F1881" s="80" t="str">
        <f t="shared" si="432"/>
        <v xml:space="preserve"> </v>
      </c>
      <c r="G1881" s="82">
        <f t="shared" si="431"/>
        <v>1</v>
      </c>
      <c r="H1881" s="80" t="str">
        <f t="shared" si="433"/>
        <v>W</v>
      </c>
      <c r="I1881" s="80" t="str">
        <f t="shared" si="434"/>
        <v>J</v>
      </c>
      <c r="J1881" s="80"/>
    </row>
    <row r="1882" spans="1:10" ht="12" x14ac:dyDescent="0.2">
      <c r="A1882" s="49">
        <f t="shared" si="435"/>
        <v>1879</v>
      </c>
      <c r="B1882" s="48"/>
      <c r="C1882" s="64"/>
      <c r="D1882" s="51"/>
      <c r="E1882" s="48" t="s">
        <v>1933</v>
      </c>
      <c r="F1882" s="80" t="str">
        <f t="shared" si="432"/>
        <v xml:space="preserve"> </v>
      </c>
      <c r="G1882" s="82">
        <f t="shared" si="431"/>
        <v>1</v>
      </c>
      <c r="H1882" s="80" t="str">
        <f t="shared" si="433"/>
        <v>W</v>
      </c>
      <c r="I1882" s="80" t="str">
        <f t="shared" si="434"/>
        <v>J</v>
      </c>
      <c r="J1882" s="80"/>
    </row>
    <row r="1883" spans="1:10" ht="22.5" x14ac:dyDescent="0.2">
      <c r="A1883" s="49">
        <f t="shared" si="435"/>
        <v>1880</v>
      </c>
      <c r="B1883" s="48"/>
      <c r="C1883" s="65"/>
      <c r="D1883" s="51"/>
      <c r="E1883" s="48" t="s">
        <v>2524</v>
      </c>
      <c r="F1883" s="80" t="str">
        <f t="shared" si="432"/>
        <v xml:space="preserve"> </v>
      </c>
      <c r="G1883" s="82">
        <f t="shared" si="431"/>
        <v>1</v>
      </c>
      <c r="H1883" s="80" t="str">
        <f t="shared" si="433"/>
        <v>W</v>
      </c>
      <c r="I1883" s="80" t="str">
        <f t="shared" si="434"/>
        <v>J</v>
      </c>
      <c r="J1883" s="80"/>
    </row>
    <row r="1884" spans="1:10" ht="12.75" thickBot="1" x14ac:dyDescent="0.25">
      <c r="A1884" s="49">
        <f t="shared" si="435"/>
        <v>1881</v>
      </c>
      <c r="B1884" s="48"/>
      <c r="C1884" s="51"/>
      <c r="D1884" s="51"/>
      <c r="E1884" s="48"/>
      <c r="F1884" s="80" t="str">
        <f t="shared" si="432"/>
        <v xml:space="preserve"> </v>
      </c>
      <c r="G1884" s="82">
        <f t="shared" si="431"/>
        <v>1</v>
      </c>
      <c r="H1884" s="80" t="str">
        <f t="shared" si="433"/>
        <v>W</v>
      </c>
      <c r="I1884" s="80" t="str">
        <f t="shared" si="434"/>
        <v>J</v>
      </c>
      <c r="J1884" s="80"/>
    </row>
    <row r="1885" spans="1:10" ht="13.5" hidden="1" thickTop="1" thickBot="1" x14ac:dyDescent="0.25">
      <c r="A1885" s="49">
        <f t="shared" si="435"/>
        <v>1882</v>
      </c>
      <c r="B1885" s="48" t="s">
        <v>1315</v>
      </c>
      <c r="C1885" s="63">
        <v>4</v>
      </c>
      <c r="E1885" s="44" t="s">
        <v>2509</v>
      </c>
      <c r="F1885" s="102">
        <f>SUMIF(OpnameTabel[PPO1], B1885,OpnameTabel[OpInventarislijst])+SUMIF(OpnameTabel[PPO2], B1885,OpnameTabel[OpInventarislijst])+SUMIF(OpnameTabel[PPO3], B1885,OpnameTabel[OpInventarislijst])+SUMIF(OpnameTabel[PPO4], B1885,OpnameTabel[OpInventarislijst])</f>
        <v>0</v>
      </c>
      <c r="G1885" s="81">
        <f t="shared" ref="G1885:G1921" si="436">$F$1885</f>
        <v>0</v>
      </c>
      <c r="H1885" s="80" t="s">
        <v>1409</v>
      </c>
      <c r="I1885" s="80" t="s">
        <v>1373</v>
      </c>
      <c r="J1885" s="80"/>
    </row>
    <row r="1886" spans="1:10" ht="12.75" hidden="1" thickBot="1" x14ac:dyDescent="0.25">
      <c r="A1886" s="49">
        <f t="shared" si="435"/>
        <v>1883</v>
      </c>
      <c r="B1886" s="48"/>
      <c r="C1886" s="64"/>
      <c r="D1886" s="51"/>
      <c r="E1886" s="48" t="s">
        <v>2525</v>
      </c>
      <c r="F1886" s="80" t="str">
        <f t="shared" ref="F1886:F1921" si="437">IF($B1886=""," ",$H$1885)</f>
        <v xml:space="preserve"> </v>
      </c>
      <c r="G1886" s="82">
        <f t="shared" si="436"/>
        <v>0</v>
      </c>
      <c r="H1886" s="80" t="str">
        <f t="shared" ref="H1886:H1921" si="438">$H$1885</f>
        <v>W</v>
      </c>
      <c r="I1886" s="80" t="str">
        <f t="shared" ref="I1886:I1921" si="439">$I$1885</f>
        <v>J</v>
      </c>
      <c r="J1886" s="80"/>
    </row>
    <row r="1887" spans="1:10" ht="12.75" hidden="1" thickBot="1" x14ac:dyDescent="0.25">
      <c r="A1887" s="49">
        <f t="shared" si="435"/>
        <v>1884</v>
      </c>
      <c r="B1887" s="48"/>
      <c r="C1887" s="64"/>
      <c r="D1887" s="51"/>
      <c r="E1887" s="48" t="s">
        <v>2526</v>
      </c>
      <c r="F1887" s="80" t="str">
        <f t="shared" si="437"/>
        <v xml:space="preserve"> </v>
      </c>
      <c r="G1887" s="82">
        <f t="shared" si="436"/>
        <v>0</v>
      </c>
      <c r="H1887" s="80" t="str">
        <f t="shared" si="438"/>
        <v>W</v>
      </c>
      <c r="I1887" s="80" t="str">
        <f t="shared" si="439"/>
        <v>J</v>
      </c>
      <c r="J1887" s="80"/>
    </row>
    <row r="1888" spans="1:10" ht="12.75" hidden="1" thickBot="1" x14ac:dyDescent="0.25">
      <c r="A1888" s="49">
        <f t="shared" si="435"/>
        <v>1885</v>
      </c>
      <c r="B1888" s="48"/>
      <c r="C1888" s="64"/>
      <c r="D1888" s="51"/>
      <c r="F1888" s="80" t="str">
        <f t="shared" si="437"/>
        <v xml:space="preserve"> </v>
      </c>
      <c r="G1888" s="82">
        <f t="shared" si="436"/>
        <v>0</v>
      </c>
      <c r="H1888" s="80" t="str">
        <f t="shared" si="438"/>
        <v>W</v>
      </c>
      <c r="I1888" s="80" t="str">
        <f t="shared" si="439"/>
        <v>J</v>
      </c>
      <c r="J1888" s="80"/>
    </row>
    <row r="1889" spans="1:10" ht="12.75" hidden="1" thickBot="1" x14ac:dyDescent="0.25">
      <c r="A1889" s="49">
        <f t="shared" si="435"/>
        <v>1886</v>
      </c>
      <c r="B1889" s="48"/>
      <c r="C1889" s="64"/>
      <c r="D1889" s="51"/>
      <c r="E1889" s="48" t="s">
        <v>2510</v>
      </c>
      <c r="F1889" s="80" t="str">
        <f t="shared" si="437"/>
        <v xml:space="preserve"> </v>
      </c>
      <c r="G1889" s="82">
        <f t="shared" si="436"/>
        <v>0</v>
      </c>
      <c r="H1889" s="80" t="str">
        <f t="shared" si="438"/>
        <v>W</v>
      </c>
      <c r="I1889" s="80" t="str">
        <f t="shared" si="439"/>
        <v>J</v>
      </c>
      <c r="J1889" s="80"/>
    </row>
    <row r="1890" spans="1:10" ht="12.75" hidden="1" thickBot="1" x14ac:dyDescent="0.25">
      <c r="A1890" s="49">
        <f t="shared" si="435"/>
        <v>1887</v>
      </c>
      <c r="B1890" s="48"/>
      <c r="C1890" s="64"/>
      <c r="D1890" s="51"/>
      <c r="E1890" s="48"/>
      <c r="F1890" s="80" t="str">
        <f t="shared" si="437"/>
        <v xml:space="preserve"> </v>
      </c>
      <c r="G1890" s="82">
        <f t="shared" si="436"/>
        <v>0</v>
      </c>
      <c r="H1890" s="80" t="str">
        <f t="shared" si="438"/>
        <v>W</v>
      </c>
      <c r="I1890" s="80" t="str">
        <f t="shared" si="439"/>
        <v>J</v>
      </c>
      <c r="J1890" s="80"/>
    </row>
    <row r="1891" spans="1:10" ht="12.75" hidden="1" thickBot="1" x14ac:dyDescent="0.25">
      <c r="A1891" s="49">
        <f t="shared" si="435"/>
        <v>1888</v>
      </c>
      <c r="B1891" s="48"/>
      <c r="C1891" s="64"/>
      <c r="D1891" s="51"/>
      <c r="E1891" s="48" t="s">
        <v>224</v>
      </c>
      <c r="F1891" s="80" t="str">
        <f t="shared" si="437"/>
        <v xml:space="preserve"> </v>
      </c>
      <c r="G1891" s="82">
        <f t="shared" si="436"/>
        <v>0</v>
      </c>
      <c r="H1891" s="80" t="str">
        <f t="shared" si="438"/>
        <v>W</v>
      </c>
      <c r="I1891" s="80" t="str">
        <f t="shared" si="439"/>
        <v>J</v>
      </c>
      <c r="J1891" s="80"/>
    </row>
    <row r="1892" spans="1:10" ht="12.75" hidden="1" thickBot="1" x14ac:dyDescent="0.25">
      <c r="A1892" s="49">
        <f t="shared" si="435"/>
        <v>1889</v>
      </c>
      <c r="B1892" s="48"/>
      <c r="C1892" s="64"/>
      <c r="D1892" s="51" t="s">
        <v>1374</v>
      </c>
      <c r="E1892" s="48" t="s">
        <v>1683</v>
      </c>
      <c r="F1892" s="80" t="str">
        <f t="shared" si="437"/>
        <v xml:space="preserve"> </v>
      </c>
      <c r="G1892" s="82">
        <f t="shared" si="436"/>
        <v>0</v>
      </c>
      <c r="H1892" s="80" t="str">
        <f t="shared" si="438"/>
        <v>W</v>
      </c>
      <c r="I1892" s="80" t="str">
        <f t="shared" si="439"/>
        <v>J</v>
      </c>
      <c r="J1892" s="80" t="s">
        <v>1373</v>
      </c>
    </row>
    <row r="1893" spans="1:10" ht="12.75" hidden="1" thickBot="1" x14ac:dyDescent="0.25">
      <c r="A1893" s="49">
        <f t="shared" si="435"/>
        <v>1890</v>
      </c>
      <c r="B1893" s="48"/>
      <c r="C1893" s="64"/>
      <c r="D1893" s="51" t="s">
        <v>1374</v>
      </c>
      <c r="E1893" s="48" t="s">
        <v>2511</v>
      </c>
      <c r="F1893" s="80" t="str">
        <f t="shared" si="437"/>
        <v xml:space="preserve"> </v>
      </c>
      <c r="G1893" s="82">
        <f t="shared" si="436"/>
        <v>0</v>
      </c>
      <c r="H1893" s="80" t="str">
        <f t="shared" si="438"/>
        <v>W</v>
      </c>
      <c r="I1893" s="80" t="str">
        <f t="shared" si="439"/>
        <v>J</v>
      </c>
      <c r="J1893" s="80"/>
    </row>
    <row r="1894" spans="1:10" ht="12.75" hidden="1" thickBot="1" x14ac:dyDescent="0.25">
      <c r="A1894" s="49">
        <f t="shared" si="435"/>
        <v>1891</v>
      </c>
      <c r="B1894" s="48"/>
      <c r="C1894" s="64"/>
      <c r="D1894" s="51"/>
      <c r="E1894" s="58" t="s">
        <v>2512</v>
      </c>
      <c r="F1894" s="80" t="str">
        <f t="shared" si="437"/>
        <v xml:space="preserve"> </v>
      </c>
      <c r="G1894" s="82">
        <f t="shared" si="436"/>
        <v>0</v>
      </c>
      <c r="H1894" s="80" t="str">
        <f t="shared" si="438"/>
        <v>W</v>
      </c>
      <c r="I1894" s="80" t="str">
        <f t="shared" si="439"/>
        <v>J</v>
      </c>
      <c r="J1894" s="80"/>
    </row>
    <row r="1895" spans="1:10" ht="12.75" hidden="1" thickBot="1" x14ac:dyDescent="0.25">
      <c r="A1895" s="49">
        <f t="shared" si="435"/>
        <v>1892</v>
      </c>
      <c r="B1895" s="48"/>
      <c r="C1895" s="64"/>
      <c r="D1895" s="51"/>
      <c r="E1895" s="58" t="s">
        <v>2513</v>
      </c>
      <c r="F1895" s="80" t="str">
        <f t="shared" si="437"/>
        <v xml:space="preserve"> </v>
      </c>
      <c r="G1895" s="82">
        <f t="shared" si="436"/>
        <v>0</v>
      </c>
      <c r="H1895" s="80" t="str">
        <f t="shared" si="438"/>
        <v>W</v>
      </c>
      <c r="I1895" s="80" t="str">
        <f t="shared" si="439"/>
        <v>J</v>
      </c>
      <c r="J1895" s="80"/>
    </row>
    <row r="1896" spans="1:10" ht="12.75" hidden="1" thickBot="1" x14ac:dyDescent="0.25">
      <c r="A1896" s="49">
        <f t="shared" si="435"/>
        <v>1893</v>
      </c>
      <c r="B1896" s="48"/>
      <c r="C1896" s="64"/>
      <c r="D1896" s="51"/>
      <c r="E1896" s="58" t="s">
        <v>2514</v>
      </c>
      <c r="F1896" s="80" t="str">
        <f t="shared" si="437"/>
        <v xml:space="preserve"> </v>
      </c>
      <c r="G1896" s="82">
        <f t="shared" si="436"/>
        <v>0</v>
      </c>
      <c r="H1896" s="80" t="str">
        <f t="shared" si="438"/>
        <v>W</v>
      </c>
      <c r="I1896" s="80" t="str">
        <f t="shared" si="439"/>
        <v>J</v>
      </c>
      <c r="J1896" s="80"/>
    </row>
    <row r="1897" spans="1:10" ht="12.75" hidden="1" thickBot="1" x14ac:dyDescent="0.25">
      <c r="A1897" s="49">
        <f t="shared" si="435"/>
        <v>1894</v>
      </c>
      <c r="B1897" s="48"/>
      <c r="C1897" s="64"/>
      <c r="D1897" s="51"/>
      <c r="E1897" s="48"/>
      <c r="F1897" s="80" t="str">
        <f t="shared" si="437"/>
        <v xml:space="preserve"> </v>
      </c>
      <c r="G1897" s="82">
        <f t="shared" si="436"/>
        <v>0</v>
      </c>
      <c r="H1897" s="80" t="str">
        <f t="shared" si="438"/>
        <v>W</v>
      </c>
      <c r="I1897" s="80" t="str">
        <f t="shared" si="439"/>
        <v>J</v>
      </c>
      <c r="J1897" s="80"/>
    </row>
    <row r="1898" spans="1:10" ht="12.75" hidden="1" thickBot="1" x14ac:dyDescent="0.25">
      <c r="A1898" s="49">
        <f t="shared" si="435"/>
        <v>1895</v>
      </c>
      <c r="B1898" s="48"/>
      <c r="C1898" s="64"/>
      <c r="D1898" s="51"/>
      <c r="E1898" s="48" t="s">
        <v>2515</v>
      </c>
      <c r="F1898" s="80" t="str">
        <f t="shared" si="437"/>
        <v xml:space="preserve"> </v>
      </c>
      <c r="G1898" s="82">
        <f t="shared" si="436"/>
        <v>0</v>
      </c>
      <c r="H1898" s="80" t="str">
        <f t="shared" si="438"/>
        <v>W</v>
      </c>
      <c r="I1898" s="80" t="str">
        <f t="shared" si="439"/>
        <v>J</v>
      </c>
      <c r="J1898" s="80"/>
    </row>
    <row r="1899" spans="1:10" ht="12.75" hidden="1" thickBot="1" x14ac:dyDescent="0.25">
      <c r="A1899" s="49">
        <f t="shared" si="435"/>
        <v>1896</v>
      </c>
      <c r="B1899" s="48"/>
      <c r="C1899" s="64"/>
      <c r="D1899" s="51" t="s">
        <v>1374</v>
      </c>
      <c r="E1899" s="48" t="s">
        <v>2516</v>
      </c>
      <c r="F1899" s="80" t="str">
        <f t="shared" si="437"/>
        <v xml:space="preserve"> </v>
      </c>
      <c r="G1899" s="82">
        <f t="shared" si="436"/>
        <v>0</v>
      </c>
      <c r="H1899" s="80" t="str">
        <f t="shared" si="438"/>
        <v>W</v>
      </c>
      <c r="I1899" s="80" t="str">
        <f t="shared" si="439"/>
        <v>J</v>
      </c>
      <c r="J1899" s="80" t="s">
        <v>1373</v>
      </c>
    </row>
    <row r="1900" spans="1:10" ht="12.75" hidden="1" thickBot="1" x14ac:dyDescent="0.25">
      <c r="A1900" s="49">
        <f t="shared" si="435"/>
        <v>1897</v>
      </c>
      <c r="B1900" s="48"/>
      <c r="C1900" s="64"/>
      <c r="D1900" s="51" t="s">
        <v>1374</v>
      </c>
      <c r="E1900" s="48" t="s">
        <v>1994</v>
      </c>
      <c r="F1900" s="80" t="str">
        <f t="shared" si="437"/>
        <v xml:space="preserve"> </v>
      </c>
      <c r="G1900" s="82">
        <f t="shared" si="436"/>
        <v>0</v>
      </c>
      <c r="H1900" s="80" t="str">
        <f t="shared" si="438"/>
        <v>W</v>
      </c>
      <c r="I1900" s="80" t="str">
        <f t="shared" si="439"/>
        <v>J</v>
      </c>
      <c r="J1900" s="80" t="s">
        <v>1373</v>
      </c>
    </row>
    <row r="1901" spans="1:10" ht="12.75" hidden="1" thickBot="1" x14ac:dyDescent="0.25">
      <c r="A1901" s="49">
        <f t="shared" si="435"/>
        <v>1898</v>
      </c>
      <c r="B1901" s="48"/>
      <c r="C1901" s="64"/>
      <c r="D1901" s="51" t="s">
        <v>1374</v>
      </c>
      <c r="E1901" s="48" t="s">
        <v>1995</v>
      </c>
      <c r="F1901" s="80" t="str">
        <f t="shared" si="437"/>
        <v xml:space="preserve"> </v>
      </c>
      <c r="G1901" s="82">
        <f t="shared" si="436"/>
        <v>0</v>
      </c>
      <c r="H1901" s="80" t="str">
        <f t="shared" si="438"/>
        <v>W</v>
      </c>
      <c r="I1901" s="80" t="str">
        <f t="shared" si="439"/>
        <v>J</v>
      </c>
      <c r="J1901" s="80" t="s">
        <v>1373</v>
      </c>
    </row>
    <row r="1902" spans="1:10" ht="12.75" hidden="1" thickBot="1" x14ac:dyDescent="0.25">
      <c r="A1902" s="49">
        <f t="shared" si="435"/>
        <v>1899</v>
      </c>
      <c r="B1902" s="48"/>
      <c r="C1902" s="64"/>
      <c r="D1902" s="51" t="s">
        <v>1374</v>
      </c>
      <c r="E1902" s="48" t="s">
        <v>1887</v>
      </c>
      <c r="F1902" s="80" t="str">
        <f t="shared" si="437"/>
        <v xml:space="preserve"> </v>
      </c>
      <c r="G1902" s="82">
        <f t="shared" si="436"/>
        <v>0</v>
      </c>
      <c r="H1902" s="80" t="str">
        <f t="shared" si="438"/>
        <v>W</v>
      </c>
      <c r="I1902" s="80" t="str">
        <f t="shared" si="439"/>
        <v>J</v>
      </c>
      <c r="J1902" s="80" t="s">
        <v>1373</v>
      </c>
    </row>
    <row r="1903" spans="1:10" ht="12.75" hidden="1" thickBot="1" x14ac:dyDescent="0.25">
      <c r="A1903" s="49">
        <f t="shared" si="435"/>
        <v>1900</v>
      </c>
      <c r="B1903" s="48"/>
      <c r="C1903" s="64"/>
      <c r="D1903" s="51" t="s">
        <v>1374</v>
      </c>
      <c r="E1903" s="48" t="s">
        <v>1996</v>
      </c>
      <c r="F1903" s="80" t="str">
        <f t="shared" si="437"/>
        <v xml:space="preserve"> </v>
      </c>
      <c r="G1903" s="82">
        <f t="shared" si="436"/>
        <v>0</v>
      </c>
      <c r="H1903" s="80" t="str">
        <f t="shared" si="438"/>
        <v>W</v>
      </c>
      <c r="I1903" s="80" t="str">
        <f t="shared" si="439"/>
        <v>J</v>
      </c>
      <c r="J1903" s="80" t="s">
        <v>1373</v>
      </c>
    </row>
    <row r="1904" spans="1:10" ht="12.75" hidden="1" thickBot="1" x14ac:dyDescent="0.25">
      <c r="A1904" s="49">
        <f t="shared" si="435"/>
        <v>1901</v>
      </c>
      <c r="B1904" s="48"/>
      <c r="C1904" s="64"/>
      <c r="D1904" s="51" t="s">
        <v>1374</v>
      </c>
      <c r="E1904" s="48" t="s">
        <v>2517</v>
      </c>
      <c r="F1904" s="80" t="str">
        <f t="shared" si="437"/>
        <v xml:space="preserve"> </v>
      </c>
      <c r="G1904" s="82">
        <f t="shared" si="436"/>
        <v>0</v>
      </c>
      <c r="H1904" s="80" t="str">
        <f t="shared" si="438"/>
        <v>W</v>
      </c>
      <c r="I1904" s="80" t="str">
        <f t="shared" si="439"/>
        <v>J</v>
      </c>
      <c r="J1904" s="80" t="s">
        <v>1373</v>
      </c>
    </row>
    <row r="1905" spans="1:10" ht="23.25" hidden="1" thickBot="1" x14ac:dyDescent="0.25">
      <c r="A1905" s="49">
        <f t="shared" si="435"/>
        <v>1902</v>
      </c>
      <c r="B1905" s="48"/>
      <c r="C1905" s="64"/>
      <c r="D1905" s="51" t="s">
        <v>1374</v>
      </c>
      <c r="E1905" s="48" t="s">
        <v>1998</v>
      </c>
      <c r="F1905" s="80" t="str">
        <f t="shared" si="437"/>
        <v xml:space="preserve"> </v>
      </c>
      <c r="G1905" s="82">
        <f t="shared" si="436"/>
        <v>0</v>
      </c>
      <c r="H1905" s="80" t="str">
        <f t="shared" si="438"/>
        <v>W</v>
      </c>
      <c r="I1905" s="80" t="str">
        <f t="shared" si="439"/>
        <v>J</v>
      </c>
      <c r="J1905" s="80"/>
    </row>
    <row r="1906" spans="1:10" ht="12.75" hidden="1" thickBot="1" x14ac:dyDescent="0.25">
      <c r="A1906" s="49">
        <f t="shared" si="435"/>
        <v>1903</v>
      </c>
      <c r="B1906" s="48"/>
      <c r="C1906" s="64"/>
      <c r="D1906" s="51" t="s">
        <v>1374</v>
      </c>
      <c r="E1906" s="48" t="s">
        <v>1999</v>
      </c>
      <c r="F1906" s="80" t="str">
        <f t="shared" si="437"/>
        <v xml:space="preserve"> </v>
      </c>
      <c r="G1906" s="82">
        <f t="shared" si="436"/>
        <v>0</v>
      </c>
      <c r="H1906" s="80" t="str">
        <f t="shared" si="438"/>
        <v>W</v>
      </c>
      <c r="I1906" s="80" t="str">
        <f t="shared" si="439"/>
        <v>J</v>
      </c>
      <c r="J1906" s="80" t="s">
        <v>1373</v>
      </c>
    </row>
    <row r="1907" spans="1:10" ht="12.75" hidden="1" thickBot="1" x14ac:dyDescent="0.25">
      <c r="A1907" s="49">
        <f t="shared" si="435"/>
        <v>1904</v>
      </c>
      <c r="B1907" s="48"/>
      <c r="C1907" s="64"/>
      <c r="D1907" s="51" t="s">
        <v>1374</v>
      </c>
      <c r="E1907" s="48" t="s">
        <v>1923</v>
      </c>
      <c r="F1907" s="80" t="str">
        <f t="shared" si="437"/>
        <v xml:space="preserve"> </v>
      </c>
      <c r="G1907" s="82">
        <f t="shared" si="436"/>
        <v>0</v>
      </c>
      <c r="H1907" s="80" t="str">
        <f t="shared" si="438"/>
        <v>W</v>
      </c>
      <c r="I1907" s="80" t="str">
        <f t="shared" si="439"/>
        <v>J</v>
      </c>
      <c r="J1907" s="80" t="s">
        <v>1373</v>
      </c>
    </row>
    <row r="1908" spans="1:10" ht="12.75" hidden="1" thickBot="1" x14ac:dyDescent="0.25">
      <c r="A1908" s="49">
        <f t="shared" si="435"/>
        <v>1905</v>
      </c>
      <c r="B1908" s="48"/>
      <c r="C1908" s="64"/>
      <c r="D1908" s="51" t="s">
        <v>1374</v>
      </c>
      <c r="E1908" s="48" t="s">
        <v>2000</v>
      </c>
      <c r="F1908" s="80" t="str">
        <f t="shared" si="437"/>
        <v xml:space="preserve"> </v>
      </c>
      <c r="G1908" s="82">
        <f t="shared" si="436"/>
        <v>0</v>
      </c>
      <c r="H1908" s="80" t="str">
        <f t="shared" si="438"/>
        <v>W</v>
      </c>
      <c r="I1908" s="80" t="str">
        <f t="shared" si="439"/>
        <v>J</v>
      </c>
      <c r="J1908" s="80"/>
    </row>
    <row r="1909" spans="1:10" ht="12.75" hidden="1" thickBot="1" x14ac:dyDescent="0.25">
      <c r="A1909" s="49">
        <f t="shared" si="435"/>
        <v>1906</v>
      </c>
      <c r="B1909" s="48"/>
      <c r="C1909" s="64"/>
      <c r="D1909" s="51"/>
      <c r="E1909" s="48"/>
      <c r="F1909" s="80" t="str">
        <f t="shared" si="437"/>
        <v xml:space="preserve"> </v>
      </c>
      <c r="G1909" s="82">
        <f t="shared" si="436"/>
        <v>0</v>
      </c>
      <c r="H1909" s="80" t="str">
        <f t="shared" si="438"/>
        <v>W</v>
      </c>
      <c r="I1909" s="80" t="str">
        <f t="shared" si="439"/>
        <v>J</v>
      </c>
      <c r="J1909" s="80"/>
    </row>
    <row r="1910" spans="1:10" ht="12.75" hidden="1" thickBot="1" x14ac:dyDescent="0.25">
      <c r="A1910" s="49">
        <f t="shared" si="435"/>
        <v>1907</v>
      </c>
      <c r="B1910" s="48"/>
      <c r="C1910" s="64"/>
      <c r="D1910" s="51"/>
      <c r="E1910" s="48" t="s">
        <v>2518</v>
      </c>
      <c r="F1910" s="80" t="str">
        <f t="shared" si="437"/>
        <v xml:space="preserve"> </v>
      </c>
      <c r="G1910" s="82">
        <f t="shared" si="436"/>
        <v>0</v>
      </c>
      <c r="H1910" s="80" t="str">
        <f t="shared" si="438"/>
        <v>W</v>
      </c>
      <c r="I1910" s="80" t="str">
        <f t="shared" si="439"/>
        <v>J</v>
      </c>
      <c r="J1910" s="80" t="s">
        <v>1373</v>
      </c>
    </row>
    <row r="1911" spans="1:10" ht="12.75" hidden="1" thickBot="1" x14ac:dyDescent="0.25">
      <c r="A1911" s="49">
        <f t="shared" si="435"/>
        <v>1908</v>
      </c>
      <c r="B1911" s="48"/>
      <c r="C1911" s="64"/>
      <c r="D1911" s="51" t="s">
        <v>1374</v>
      </c>
      <c r="E1911" s="48" t="s">
        <v>2519</v>
      </c>
      <c r="F1911" s="80" t="str">
        <f t="shared" si="437"/>
        <v xml:space="preserve"> </v>
      </c>
      <c r="G1911" s="82">
        <f t="shared" si="436"/>
        <v>0</v>
      </c>
      <c r="H1911" s="80" t="str">
        <f t="shared" si="438"/>
        <v>W</v>
      </c>
      <c r="I1911" s="80" t="str">
        <f t="shared" si="439"/>
        <v>J</v>
      </c>
      <c r="J1911" s="80"/>
    </row>
    <row r="1912" spans="1:10" ht="12.75" hidden="1" thickBot="1" x14ac:dyDescent="0.25">
      <c r="A1912" s="49">
        <f t="shared" si="435"/>
        <v>1909</v>
      </c>
      <c r="B1912" s="48"/>
      <c r="C1912" s="64"/>
      <c r="D1912" s="51"/>
      <c r="E1912" s="48"/>
      <c r="F1912" s="80" t="str">
        <f t="shared" si="437"/>
        <v xml:space="preserve"> </v>
      </c>
      <c r="G1912" s="82">
        <f t="shared" si="436"/>
        <v>0</v>
      </c>
      <c r="H1912" s="80" t="str">
        <f t="shared" si="438"/>
        <v>W</v>
      </c>
      <c r="I1912" s="80" t="str">
        <f t="shared" si="439"/>
        <v>J</v>
      </c>
      <c r="J1912" s="80"/>
    </row>
    <row r="1913" spans="1:10" ht="12.75" hidden="1" thickBot="1" x14ac:dyDescent="0.25">
      <c r="A1913" s="49">
        <f t="shared" si="435"/>
        <v>1910</v>
      </c>
      <c r="B1913" s="48"/>
      <c r="C1913" s="64"/>
      <c r="D1913" s="51"/>
      <c r="E1913" s="48" t="s">
        <v>2520</v>
      </c>
      <c r="F1913" s="80" t="str">
        <f t="shared" si="437"/>
        <v xml:space="preserve"> </v>
      </c>
      <c r="G1913" s="82">
        <f t="shared" si="436"/>
        <v>0</v>
      </c>
      <c r="H1913" s="80" t="str">
        <f t="shared" si="438"/>
        <v>W</v>
      </c>
      <c r="I1913" s="80" t="str">
        <f t="shared" si="439"/>
        <v>J</v>
      </c>
      <c r="J1913" s="80"/>
    </row>
    <row r="1914" spans="1:10" ht="12.75" hidden="1" thickBot="1" x14ac:dyDescent="0.25">
      <c r="A1914" s="49">
        <f t="shared" si="435"/>
        <v>1911</v>
      </c>
      <c r="B1914" s="48"/>
      <c r="C1914" s="64"/>
      <c r="D1914" s="51" t="s">
        <v>1374</v>
      </c>
      <c r="E1914" s="48" t="s">
        <v>2521</v>
      </c>
      <c r="F1914" s="80" t="str">
        <f t="shared" si="437"/>
        <v xml:space="preserve"> </v>
      </c>
      <c r="G1914" s="82">
        <f t="shared" si="436"/>
        <v>0</v>
      </c>
      <c r="H1914" s="80" t="str">
        <f t="shared" si="438"/>
        <v>W</v>
      </c>
      <c r="I1914" s="80" t="str">
        <f t="shared" si="439"/>
        <v>J</v>
      </c>
      <c r="J1914" s="80"/>
    </row>
    <row r="1915" spans="1:10" ht="12.75" hidden="1" thickBot="1" x14ac:dyDescent="0.25">
      <c r="A1915" s="49">
        <f t="shared" si="435"/>
        <v>1912</v>
      </c>
      <c r="B1915" s="48"/>
      <c r="C1915" s="64"/>
      <c r="D1915" s="51"/>
      <c r="E1915" s="48"/>
      <c r="F1915" s="80" t="str">
        <f t="shared" si="437"/>
        <v xml:space="preserve"> </v>
      </c>
      <c r="G1915" s="82">
        <f t="shared" si="436"/>
        <v>0</v>
      </c>
      <c r="H1915" s="80" t="str">
        <f t="shared" si="438"/>
        <v>W</v>
      </c>
      <c r="I1915" s="80" t="str">
        <f t="shared" si="439"/>
        <v>J</v>
      </c>
      <c r="J1915" s="80"/>
    </row>
    <row r="1916" spans="1:10" ht="12.75" hidden="1" thickBot="1" x14ac:dyDescent="0.25">
      <c r="A1916" s="49">
        <f t="shared" si="435"/>
        <v>1913</v>
      </c>
      <c r="B1916" s="48"/>
      <c r="C1916" s="64"/>
      <c r="D1916" s="51"/>
      <c r="E1916" s="48" t="s">
        <v>2522</v>
      </c>
      <c r="F1916" s="80" t="str">
        <f t="shared" si="437"/>
        <v xml:space="preserve"> </v>
      </c>
      <c r="G1916" s="82">
        <f t="shared" si="436"/>
        <v>0</v>
      </c>
      <c r="H1916" s="80" t="str">
        <f t="shared" si="438"/>
        <v>W</v>
      </c>
      <c r="I1916" s="80" t="str">
        <f t="shared" si="439"/>
        <v>J</v>
      </c>
      <c r="J1916" s="80"/>
    </row>
    <row r="1917" spans="1:10" ht="12.75" hidden="1" thickBot="1" x14ac:dyDescent="0.25">
      <c r="A1917" s="49">
        <f t="shared" si="435"/>
        <v>1914</v>
      </c>
      <c r="B1917" s="48"/>
      <c r="C1917" s="64"/>
      <c r="D1917" s="51" t="s">
        <v>1374</v>
      </c>
      <c r="E1917" s="48" t="s">
        <v>2523</v>
      </c>
      <c r="F1917" s="80" t="str">
        <f t="shared" si="437"/>
        <v xml:space="preserve"> </v>
      </c>
      <c r="G1917" s="82">
        <f t="shared" si="436"/>
        <v>0</v>
      </c>
      <c r="H1917" s="80" t="str">
        <f t="shared" si="438"/>
        <v>W</v>
      </c>
      <c r="I1917" s="80" t="str">
        <f t="shared" si="439"/>
        <v>J</v>
      </c>
      <c r="J1917" s="80"/>
    </row>
    <row r="1918" spans="1:10" ht="12.75" hidden="1" thickBot="1" x14ac:dyDescent="0.25">
      <c r="A1918" s="49">
        <f t="shared" si="435"/>
        <v>1915</v>
      </c>
      <c r="B1918" s="48"/>
      <c r="C1918" s="64"/>
      <c r="D1918" s="51"/>
      <c r="E1918" s="48"/>
      <c r="F1918" s="80" t="str">
        <f t="shared" si="437"/>
        <v xml:space="preserve"> </v>
      </c>
      <c r="G1918" s="82">
        <f t="shared" si="436"/>
        <v>0</v>
      </c>
      <c r="H1918" s="80" t="str">
        <f t="shared" si="438"/>
        <v>W</v>
      </c>
      <c r="I1918" s="80" t="str">
        <f t="shared" si="439"/>
        <v>J</v>
      </c>
      <c r="J1918" s="80"/>
    </row>
    <row r="1919" spans="1:10" ht="12.75" hidden="1" thickBot="1" x14ac:dyDescent="0.25">
      <c r="A1919" s="49">
        <f t="shared" si="435"/>
        <v>1916</v>
      </c>
      <c r="B1919" s="48"/>
      <c r="C1919" s="64"/>
      <c r="D1919" s="51"/>
      <c r="E1919" s="48" t="s">
        <v>1933</v>
      </c>
      <c r="F1919" s="80" t="str">
        <f t="shared" si="437"/>
        <v xml:space="preserve"> </v>
      </c>
      <c r="G1919" s="82">
        <f t="shared" si="436"/>
        <v>0</v>
      </c>
      <c r="H1919" s="80" t="str">
        <f t="shared" si="438"/>
        <v>W</v>
      </c>
      <c r="I1919" s="80" t="str">
        <f t="shared" si="439"/>
        <v>J</v>
      </c>
      <c r="J1919" s="80"/>
    </row>
    <row r="1920" spans="1:10" ht="23.25" hidden="1" thickBot="1" x14ac:dyDescent="0.25">
      <c r="A1920" s="49">
        <f t="shared" si="435"/>
        <v>1917</v>
      </c>
      <c r="B1920" s="48"/>
      <c r="C1920" s="65"/>
      <c r="D1920" s="51"/>
      <c r="E1920" s="48" t="s">
        <v>2524</v>
      </c>
      <c r="F1920" s="80" t="str">
        <f t="shared" si="437"/>
        <v xml:space="preserve"> </v>
      </c>
      <c r="G1920" s="82">
        <f t="shared" si="436"/>
        <v>0</v>
      </c>
      <c r="H1920" s="80" t="str">
        <f t="shared" si="438"/>
        <v>W</v>
      </c>
      <c r="I1920" s="80" t="str">
        <f t="shared" si="439"/>
        <v>J</v>
      </c>
      <c r="J1920" s="80"/>
    </row>
    <row r="1921" spans="1:10" ht="12.75" hidden="1" thickBot="1" x14ac:dyDescent="0.25">
      <c r="A1921" s="49">
        <f t="shared" si="435"/>
        <v>1918</v>
      </c>
      <c r="B1921" s="48"/>
      <c r="C1921" s="51"/>
      <c r="D1921" s="51"/>
      <c r="E1921" s="48"/>
      <c r="F1921" s="80" t="str">
        <f t="shared" si="437"/>
        <v xml:space="preserve"> </v>
      </c>
      <c r="G1921" s="82">
        <f t="shared" si="436"/>
        <v>0</v>
      </c>
      <c r="H1921" s="80" t="str">
        <f t="shared" si="438"/>
        <v>W</v>
      </c>
      <c r="I1921" s="80" t="str">
        <f t="shared" si="439"/>
        <v>J</v>
      </c>
      <c r="J1921" s="80"/>
    </row>
    <row r="1922" spans="1:10" ht="12.75" thickTop="1" x14ac:dyDescent="0.2">
      <c r="A1922" s="49">
        <f t="shared" si="435"/>
        <v>1919</v>
      </c>
      <c r="B1922" s="48" t="s">
        <v>1316</v>
      </c>
      <c r="C1922" s="63">
        <v>2</v>
      </c>
      <c r="E1922" s="44" t="s">
        <v>2527</v>
      </c>
      <c r="F1922" s="80">
        <f>SUMIF(OpnameTabel[PPO1], B1922,OpnameTabel[OpInventarislijst])+SUMIF(OpnameTabel[PPO2], B1922,OpnameTabel[OpInventarislijst])+SUMIF(OpnameTabel[PPO3], B1922,OpnameTabel[OpInventarislijst])+SUMIF(OpnameTabel[PPO4], B1922,OpnameTabel[OpInventarislijst])</f>
        <v>19</v>
      </c>
      <c r="G1922" s="81">
        <f t="shared" ref="G1922:G1964" si="440">$F$1922</f>
        <v>19</v>
      </c>
      <c r="H1922" s="80" t="s">
        <v>1409</v>
      </c>
      <c r="I1922" s="80" t="s">
        <v>1373</v>
      </c>
      <c r="J1922" s="80"/>
    </row>
    <row r="1923" spans="1:10" ht="12" x14ac:dyDescent="0.2">
      <c r="A1923" s="49">
        <f t="shared" si="435"/>
        <v>1920</v>
      </c>
      <c r="B1923" s="48"/>
      <c r="C1923" s="64"/>
      <c r="D1923" s="51" t="s">
        <v>1374</v>
      </c>
      <c r="E1923" s="48" t="s">
        <v>2528</v>
      </c>
      <c r="F1923" s="80" t="str">
        <f t="shared" ref="F1923:F1964" si="441">IF($B1923=""," ",$H$1922)</f>
        <v xml:space="preserve"> </v>
      </c>
      <c r="G1923" s="82">
        <f t="shared" si="440"/>
        <v>19</v>
      </c>
      <c r="H1923" s="80" t="str">
        <f t="shared" ref="H1923:H1964" si="442">$H$1922</f>
        <v>W</v>
      </c>
      <c r="I1923" s="80" t="str">
        <f t="shared" ref="I1923:I1964" si="443">$I$1922</f>
        <v>J</v>
      </c>
      <c r="J1923" s="80"/>
    </row>
    <row r="1924" spans="1:10" ht="12" x14ac:dyDescent="0.2">
      <c r="A1924" s="49">
        <f t="shared" si="435"/>
        <v>1921</v>
      </c>
      <c r="B1924" s="48"/>
      <c r="C1924" s="64"/>
      <c r="D1924" s="51" t="s">
        <v>1374</v>
      </c>
      <c r="E1924" s="48" t="s">
        <v>2529</v>
      </c>
      <c r="F1924" s="80" t="str">
        <f t="shared" si="441"/>
        <v xml:space="preserve"> </v>
      </c>
      <c r="G1924" s="82">
        <f t="shared" si="440"/>
        <v>19</v>
      </c>
      <c r="H1924" s="80" t="str">
        <f t="shared" si="442"/>
        <v>W</v>
      </c>
      <c r="I1924" s="80" t="str">
        <f t="shared" si="443"/>
        <v>J</v>
      </c>
      <c r="J1924" s="80" t="s">
        <v>1373</v>
      </c>
    </row>
    <row r="1925" spans="1:10" ht="12" x14ac:dyDescent="0.2">
      <c r="A1925" s="49">
        <f t="shared" si="435"/>
        <v>1922</v>
      </c>
      <c r="B1925" s="48"/>
      <c r="C1925" s="64"/>
      <c r="D1925" s="51"/>
      <c r="E1925" s="58" t="s">
        <v>2530</v>
      </c>
      <c r="F1925" s="80" t="str">
        <f t="shared" si="441"/>
        <v xml:space="preserve"> </v>
      </c>
      <c r="G1925" s="82">
        <f t="shared" si="440"/>
        <v>19</v>
      </c>
      <c r="H1925" s="80" t="str">
        <f t="shared" si="442"/>
        <v>W</v>
      </c>
      <c r="I1925" s="80" t="str">
        <f t="shared" si="443"/>
        <v>J</v>
      </c>
      <c r="J1925" s="80"/>
    </row>
    <row r="1926" spans="1:10" ht="22.5" x14ac:dyDescent="0.2">
      <c r="A1926" s="49">
        <f t="shared" si="435"/>
        <v>1923</v>
      </c>
      <c r="B1926" s="48"/>
      <c r="C1926" s="64"/>
      <c r="D1926" s="51"/>
      <c r="E1926" s="58" t="s">
        <v>2531</v>
      </c>
      <c r="F1926" s="80" t="str">
        <f t="shared" si="441"/>
        <v xml:space="preserve"> </v>
      </c>
      <c r="G1926" s="82">
        <f t="shared" si="440"/>
        <v>19</v>
      </c>
      <c r="H1926" s="80" t="str">
        <f t="shared" si="442"/>
        <v>W</v>
      </c>
      <c r="I1926" s="80" t="str">
        <f t="shared" si="443"/>
        <v>J</v>
      </c>
      <c r="J1926" s="80"/>
    </row>
    <row r="1927" spans="1:10" ht="22.5" x14ac:dyDescent="0.2">
      <c r="A1927" s="49">
        <f t="shared" si="435"/>
        <v>1924</v>
      </c>
      <c r="B1927" s="48"/>
      <c r="C1927" s="64"/>
      <c r="D1927" s="51"/>
      <c r="E1927" s="58" t="s">
        <v>2532</v>
      </c>
      <c r="F1927" s="80" t="str">
        <f t="shared" si="441"/>
        <v xml:space="preserve"> </v>
      </c>
      <c r="G1927" s="82">
        <f t="shared" si="440"/>
        <v>19</v>
      </c>
      <c r="H1927" s="80" t="str">
        <f t="shared" si="442"/>
        <v>W</v>
      </c>
      <c r="I1927" s="80" t="str">
        <f t="shared" si="443"/>
        <v>J</v>
      </c>
      <c r="J1927" s="80"/>
    </row>
    <row r="1928" spans="1:10" ht="12" x14ac:dyDescent="0.2">
      <c r="A1928" s="49">
        <f t="shared" si="435"/>
        <v>1925</v>
      </c>
      <c r="B1928" s="48"/>
      <c r="C1928" s="64"/>
      <c r="D1928" s="51" t="s">
        <v>1374</v>
      </c>
      <c r="E1928" s="48" t="s">
        <v>2533</v>
      </c>
      <c r="F1928" s="80" t="str">
        <f t="shared" si="441"/>
        <v xml:space="preserve"> </v>
      </c>
      <c r="G1928" s="82">
        <f t="shared" si="440"/>
        <v>19</v>
      </c>
      <c r="H1928" s="80" t="str">
        <f t="shared" si="442"/>
        <v>W</v>
      </c>
      <c r="I1928" s="80" t="str">
        <f t="shared" si="443"/>
        <v>J</v>
      </c>
      <c r="J1928" s="80"/>
    </row>
    <row r="1929" spans="1:10" ht="12" x14ac:dyDescent="0.2">
      <c r="A1929" s="49">
        <f t="shared" si="435"/>
        <v>1926</v>
      </c>
      <c r="B1929" s="48"/>
      <c r="C1929" s="64"/>
      <c r="D1929" s="51" t="s">
        <v>1374</v>
      </c>
      <c r="E1929" s="48" t="s">
        <v>2534</v>
      </c>
      <c r="F1929" s="80" t="str">
        <f t="shared" si="441"/>
        <v xml:space="preserve"> </v>
      </c>
      <c r="G1929" s="82">
        <f t="shared" si="440"/>
        <v>19</v>
      </c>
      <c r="H1929" s="80" t="str">
        <f t="shared" si="442"/>
        <v>W</v>
      </c>
      <c r="I1929" s="80" t="str">
        <f t="shared" si="443"/>
        <v>J</v>
      </c>
      <c r="J1929" s="80"/>
    </row>
    <row r="1930" spans="1:10" ht="12" x14ac:dyDescent="0.2">
      <c r="A1930" s="49">
        <f t="shared" si="435"/>
        <v>1927</v>
      </c>
      <c r="B1930" s="48"/>
      <c r="C1930" s="64"/>
      <c r="D1930" s="51" t="s">
        <v>1374</v>
      </c>
      <c r="E1930" s="48" t="s">
        <v>2535</v>
      </c>
      <c r="F1930" s="80" t="str">
        <f t="shared" si="441"/>
        <v xml:space="preserve"> </v>
      </c>
      <c r="G1930" s="82">
        <f t="shared" si="440"/>
        <v>19</v>
      </c>
      <c r="H1930" s="80" t="str">
        <f t="shared" si="442"/>
        <v>W</v>
      </c>
      <c r="I1930" s="80" t="str">
        <f t="shared" si="443"/>
        <v>J</v>
      </c>
      <c r="J1930" s="80"/>
    </row>
    <row r="1931" spans="1:10" ht="12" x14ac:dyDescent="0.2">
      <c r="A1931" s="49">
        <f t="shared" si="435"/>
        <v>1928</v>
      </c>
      <c r="B1931" s="48"/>
      <c r="C1931" s="64"/>
      <c r="D1931" s="51" t="s">
        <v>1374</v>
      </c>
      <c r="E1931" s="48" t="s">
        <v>2536</v>
      </c>
      <c r="F1931" s="80" t="str">
        <f t="shared" si="441"/>
        <v xml:space="preserve"> </v>
      </c>
      <c r="G1931" s="82">
        <f t="shared" si="440"/>
        <v>19</v>
      </c>
      <c r="H1931" s="80" t="str">
        <f t="shared" si="442"/>
        <v>W</v>
      </c>
      <c r="I1931" s="80" t="str">
        <f t="shared" si="443"/>
        <v>J</v>
      </c>
      <c r="J1931" s="80"/>
    </row>
    <row r="1932" spans="1:10" ht="12" x14ac:dyDescent="0.2">
      <c r="A1932" s="49">
        <f t="shared" si="435"/>
        <v>1929</v>
      </c>
      <c r="B1932" s="48"/>
      <c r="C1932" s="64"/>
      <c r="D1932" s="51"/>
      <c r="E1932" s="58" t="s">
        <v>2537</v>
      </c>
      <c r="F1932" s="80" t="str">
        <f t="shared" si="441"/>
        <v xml:space="preserve"> </v>
      </c>
      <c r="G1932" s="82">
        <f t="shared" si="440"/>
        <v>19</v>
      </c>
      <c r="H1932" s="80" t="str">
        <f t="shared" si="442"/>
        <v>W</v>
      </c>
      <c r="I1932" s="80" t="str">
        <f t="shared" si="443"/>
        <v>J</v>
      </c>
      <c r="J1932" s="80"/>
    </row>
    <row r="1933" spans="1:10" ht="12" x14ac:dyDescent="0.2">
      <c r="A1933" s="49">
        <f t="shared" si="435"/>
        <v>1930</v>
      </c>
      <c r="B1933" s="48"/>
      <c r="C1933" s="64"/>
      <c r="D1933" s="51"/>
      <c r="E1933" s="58" t="s">
        <v>2538</v>
      </c>
      <c r="F1933" s="80" t="str">
        <f t="shared" si="441"/>
        <v xml:space="preserve"> </v>
      </c>
      <c r="G1933" s="82">
        <f t="shared" si="440"/>
        <v>19</v>
      </c>
      <c r="H1933" s="80" t="str">
        <f t="shared" si="442"/>
        <v>W</v>
      </c>
      <c r="I1933" s="80" t="str">
        <f t="shared" si="443"/>
        <v>J</v>
      </c>
      <c r="J1933" s="80" t="s">
        <v>1373</v>
      </c>
    </row>
    <row r="1934" spans="1:10" ht="12" x14ac:dyDescent="0.2">
      <c r="A1934" s="49">
        <f t="shared" si="435"/>
        <v>1931</v>
      </c>
      <c r="B1934" s="48"/>
      <c r="C1934" s="64"/>
      <c r="D1934" s="51"/>
      <c r="E1934" s="58" t="s">
        <v>2539</v>
      </c>
      <c r="F1934" s="80" t="str">
        <f t="shared" si="441"/>
        <v xml:space="preserve"> </v>
      </c>
      <c r="G1934" s="82">
        <f t="shared" si="440"/>
        <v>19</v>
      </c>
      <c r="H1934" s="80" t="str">
        <f t="shared" si="442"/>
        <v>W</v>
      </c>
      <c r="I1934" s="80" t="str">
        <f t="shared" si="443"/>
        <v>J</v>
      </c>
      <c r="J1934" s="80"/>
    </row>
    <row r="1935" spans="1:10" ht="12" x14ac:dyDescent="0.2">
      <c r="A1935" s="49">
        <f t="shared" si="435"/>
        <v>1932</v>
      </c>
      <c r="B1935" s="48"/>
      <c r="C1935" s="64"/>
      <c r="D1935" s="51"/>
      <c r="E1935" s="58" t="s">
        <v>2540</v>
      </c>
      <c r="F1935" s="80" t="str">
        <f t="shared" si="441"/>
        <v xml:space="preserve"> </v>
      </c>
      <c r="G1935" s="82">
        <f t="shared" si="440"/>
        <v>19</v>
      </c>
      <c r="H1935" s="80" t="str">
        <f t="shared" si="442"/>
        <v>W</v>
      </c>
      <c r="I1935" s="80" t="str">
        <f t="shared" si="443"/>
        <v>J</v>
      </c>
      <c r="J1935" s="80"/>
    </row>
    <row r="1936" spans="1:10" ht="12" x14ac:dyDescent="0.2">
      <c r="A1936" s="49">
        <f t="shared" si="435"/>
        <v>1933</v>
      </c>
      <c r="B1936" s="48"/>
      <c r="C1936" s="64"/>
      <c r="D1936" s="51"/>
      <c r="E1936" s="58" t="s">
        <v>2541</v>
      </c>
      <c r="F1936" s="80" t="str">
        <f t="shared" si="441"/>
        <v xml:space="preserve"> </v>
      </c>
      <c r="G1936" s="82">
        <f t="shared" si="440"/>
        <v>19</v>
      </c>
      <c r="H1936" s="80" t="str">
        <f t="shared" si="442"/>
        <v>W</v>
      </c>
      <c r="I1936" s="80" t="str">
        <f t="shared" si="443"/>
        <v>J</v>
      </c>
      <c r="J1936" s="80" t="s">
        <v>1373</v>
      </c>
    </row>
    <row r="1937" spans="1:10" ht="12" x14ac:dyDescent="0.2">
      <c r="A1937" s="49">
        <f t="shared" si="435"/>
        <v>1934</v>
      </c>
      <c r="B1937" s="48"/>
      <c r="C1937" s="64"/>
      <c r="D1937" s="51"/>
      <c r="E1937" s="58" t="s">
        <v>2542</v>
      </c>
      <c r="F1937" s="80" t="str">
        <f t="shared" si="441"/>
        <v xml:space="preserve"> </v>
      </c>
      <c r="G1937" s="82">
        <f t="shared" si="440"/>
        <v>19</v>
      </c>
      <c r="H1937" s="80" t="str">
        <f t="shared" si="442"/>
        <v>W</v>
      </c>
      <c r="I1937" s="80" t="str">
        <f t="shared" si="443"/>
        <v>J</v>
      </c>
      <c r="J1937" s="80" t="s">
        <v>1373</v>
      </c>
    </row>
    <row r="1938" spans="1:10" ht="12" x14ac:dyDescent="0.2">
      <c r="A1938" s="49">
        <f t="shared" si="435"/>
        <v>1935</v>
      </c>
      <c r="B1938" s="48"/>
      <c r="C1938" s="64"/>
      <c r="D1938" s="51"/>
      <c r="E1938" s="58" t="s">
        <v>2543</v>
      </c>
      <c r="F1938" s="80" t="str">
        <f t="shared" si="441"/>
        <v xml:space="preserve"> </v>
      </c>
      <c r="G1938" s="82">
        <f t="shared" si="440"/>
        <v>19</v>
      </c>
      <c r="H1938" s="80" t="str">
        <f t="shared" si="442"/>
        <v>W</v>
      </c>
      <c r="I1938" s="80" t="str">
        <f t="shared" si="443"/>
        <v>J</v>
      </c>
      <c r="J1938" s="80" t="s">
        <v>1373</v>
      </c>
    </row>
    <row r="1939" spans="1:10" ht="12" x14ac:dyDescent="0.2">
      <c r="A1939" s="49">
        <f t="shared" si="435"/>
        <v>1936</v>
      </c>
      <c r="B1939" s="48"/>
      <c r="C1939" s="64"/>
      <c r="D1939" s="51"/>
      <c r="E1939" s="58" t="s">
        <v>2544</v>
      </c>
      <c r="F1939" s="80" t="str">
        <f t="shared" si="441"/>
        <v xml:space="preserve"> </v>
      </c>
      <c r="G1939" s="82">
        <f t="shared" si="440"/>
        <v>19</v>
      </c>
      <c r="H1939" s="80" t="str">
        <f t="shared" si="442"/>
        <v>W</v>
      </c>
      <c r="I1939" s="80" t="str">
        <f t="shared" si="443"/>
        <v>J</v>
      </c>
      <c r="J1939" s="80" t="s">
        <v>1373</v>
      </c>
    </row>
    <row r="1940" spans="1:10" ht="12" x14ac:dyDescent="0.2">
      <c r="A1940" s="49">
        <f t="shared" si="435"/>
        <v>1937</v>
      </c>
      <c r="B1940" s="48"/>
      <c r="C1940" s="64"/>
      <c r="D1940" s="51"/>
      <c r="E1940" s="58" t="s">
        <v>2545</v>
      </c>
      <c r="F1940" s="80" t="str">
        <f t="shared" si="441"/>
        <v xml:space="preserve"> </v>
      </c>
      <c r="G1940" s="82">
        <f t="shared" si="440"/>
        <v>19</v>
      </c>
      <c r="H1940" s="80" t="str">
        <f t="shared" si="442"/>
        <v>W</v>
      </c>
      <c r="I1940" s="80" t="str">
        <f t="shared" si="443"/>
        <v>J</v>
      </c>
      <c r="J1940" s="80" t="s">
        <v>1373</v>
      </c>
    </row>
    <row r="1941" spans="1:10" ht="12" x14ac:dyDescent="0.2">
      <c r="A1941" s="49">
        <f t="shared" ref="A1941:A2004" si="444">-3+ROW()</f>
        <v>1938</v>
      </c>
      <c r="B1941" s="48"/>
      <c r="C1941" s="64"/>
      <c r="D1941" s="51"/>
      <c r="E1941" s="58" t="s">
        <v>2546</v>
      </c>
      <c r="F1941" s="80" t="str">
        <f t="shared" si="441"/>
        <v xml:space="preserve"> </v>
      </c>
      <c r="G1941" s="82">
        <f t="shared" si="440"/>
        <v>19</v>
      </c>
      <c r="H1941" s="80" t="str">
        <f t="shared" si="442"/>
        <v>W</v>
      </c>
      <c r="I1941" s="80" t="str">
        <f t="shared" si="443"/>
        <v>J</v>
      </c>
      <c r="J1941" s="80" t="s">
        <v>1373</v>
      </c>
    </row>
    <row r="1942" spans="1:10" ht="22.5" x14ac:dyDescent="0.2">
      <c r="A1942" s="49">
        <f t="shared" si="444"/>
        <v>1939</v>
      </c>
      <c r="B1942" s="48"/>
      <c r="C1942" s="64"/>
      <c r="D1942" s="51"/>
      <c r="E1942" s="58" t="s">
        <v>2547</v>
      </c>
      <c r="F1942" s="80" t="str">
        <f t="shared" si="441"/>
        <v xml:space="preserve"> </v>
      </c>
      <c r="G1942" s="82">
        <f t="shared" si="440"/>
        <v>19</v>
      </c>
      <c r="H1942" s="80" t="str">
        <f t="shared" si="442"/>
        <v>W</v>
      </c>
      <c r="I1942" s="80" t="str">
        <f t="shared" si="443"/>
        <v>J</v>
      </c>
      <c r="J1942" s="80" t="s">
        <v>1373</v>
      </c>
    </row>
    <row r="1943" spans="1:10" ht="12" x14ac:dyDescent="0.2">
      <c r="A1943" s="49">
        <f t="shared" si="444"/>
        <v>1940</v>
      </c>
      <c r="B1943" s="48"/>
      <c r="C1943" s="64"/>
      <c r="D1943" s="51"/>
      <c r="E1943" s="58" t="s">
        <v>2548</v>
      </c>
      <c r="F1943" s="80" t="str">
        <f t="shared" si="441"/>
        <v xml:space="preserve"> </v>
      </c>
      <c r="G1943" s="82">
        <f t="shared" si="440"/>
        <v>19</v>
      </c>
      <c r="H1943" s="80" t="str">
        <f t="shared" si="442"/>
        <v>W</v>
      </c>
      <c r="I1943" s="80" t="str">
        <f t="shared" si="443"/>
        <v>J</v>
      </c>
      <c r="J1943" s="80" t="s">
        <v>1373</v>
      </c>
    </row>
    <row r="1944" spans="1:10" ht="12" x14ac:dyDescent="0.2">
      <c r="A1944" s="49">
        <f t="shared" si="444"/>
        <v>1941</v>
      </c>
      <c r="B1944" s="48"/>
      <c r="C1944" s="64"/>
      <c r="D1944" s="51"/>
      <c r="E1944" s="58" t="s">
        <v>2549</v>
      </c>
      <c r="F1944" s="80" t="str">
        <f t="shared" si="441"/>
        <v xml:space="preserve"> </v>
      </c>
      <c r="G1944" s="82">
        <f t="shared" si="440"/>
        <v>19</v>
      </c>
      <c r="H1944" s="80" t="str">
        <f t="shared" si="442"/>
        <v>W</v>
      </c>
      <c r="I1944" s="80" t="str">
        <f t="shared" si="443"/>
        <v>J</v>
      </c>
      <c r="J1944" s="80" t="s">
        <v>1373</v>
      </c>
    </row>
    <row r="1945" spans="1:10" ht="12" x14ac:dyDescent="0.2">
      <c r="A1945" s="49">
        <f t="shared" si="444"/>
        <v>1942</v>
      </c>
      <c r="B1945" s="48"/>
      <c r="C1945" s="64"/>
      <c r="D1945" s="51"/>
      <c r="E1945" s="58" t="s">
        <v>2550</v>
      </c>
      <c r="F1945" s="80" t="str">
        <f t="shared" si="441"/>
        <v xml:space="preserve"> </v>
      </c>
      <c r="G1945" s="82">
        <f t="shared" si="440"/>
        <v>19</v>
      </c>
      <c r="H1945" s="80" t="str">
        <f t="shared" si="442"/>
        <v>W</v>
      </c>
      <c r="I1945" s="80" t="str">
        <f t="shared" si="443"/>
        <v>J</v>
      </c>
      <c r="J1945" s="80" t="s">
        <v>1373</v>
      </c>
    </row>
    <row r="1946" spans="1:10" ht="12" x14ac:dyDescent="0.2">
      <c r="A1946" s="49">
        <f t="shared" si="444"/>
        <v>1943</v>
      </c>
      <c r="B1946" s="48"/>
      <c r="C1946" s="64"/>
      <c r="D1946" s="51"/>
      <c r="E1946" s="58" t="s">
        <v>2551</v>
      </c>
      <c r="F1946" s="80" t="str">
        <f t="shared" si="441"/>
        <v xml:space="preserve"> </v>
      </c>
      <c r="G1946" s="82">
        <f t="shared" si="440"/>
        <v>19</v>
      </c>
      <c r="H1946" s="80" t="str">
        <f t="shared" si="442"/>
        <v>W</v>
      </c>
      <c r="I1946" s="80" t="str">
        <f t="shared" si="443"/>
        <v>J</v>
      </c>
      <c r="J1946" s="80" t="s">
        <v>1373</v>
      </c>
    </row>
    <row r="1947" spans="1:10" ht="12" x14ac:dyDescent="0.2">
      <c r="A1947" s="49">
        <f t="shared" si="444"/>
        <v>1944</v>
      </c>
      <c r="B1947" s="48"/>
      <c r="C1947" s="64"/>
      <c r="D1947" s="51"/>
      <c r="E1947" s="58" t="s">
        <v>2552</v>
      </c>
      <c r="F1947" s="80" t="str">
        <f t="shared" si="441"/>
        <v xml:space="preserve"> </v>
      </c>
      <c r="G1947" s="82">
        <f t="shared" si="440"/>
        <v>19</v>
      </c>
      <c r="H1947" s="80" t="str">
        <f t="shared" si="442"/>
        <v>W</v>
      </c>
      <c r="I1947" s="80" t="str">
        <f t="shared" si="443"/>
        <v>J</v>
      </c>
      <c r="J1947" s="80" t="s">
        <v>1373</v>
      </c>
    </row>
    <row r="1948" spans="1:10" ht="12" x14ac:dyDescent="0.2">
      <c r="A1948" s="49">
        <f t="shared" si="444"/>
        <v>1945</v>
      </c>
      <c r="B1948" s="48"/>
      <c r="C1948" s="64"/>
      <c r="D1948" s="51"/>
      <c r="E1948" s="58" t="s">
        <v>2553</v>
      </c>
      <c r="F1948" s="80" t="str">
        <f t="shared" si="441"/>
        <v xml:space="preserve"> </v>
      </c>
      <c r="G1948" s="82">
        <f t="shared" si="440"/>
        <v>19</v>
      </c>
      <c r="H1948" s="80" t="str">
        <f t="shared" si="442"/>
        <v>W</v>
      </c>
      <c r="I1948" s="80" t="str">
        <f t="shared" si="443"/>
        <v>J</v>
      </c>
      <c r="J1948" s="80" t="s">
        <v>1373</v>
      </c>
    </row>
    <row r="1949" spans="1:10" ht="12" x14ac:dyDescent="0.2">
      <c r="A1949" s="49">
        <f t="shared" si="444"/>
        <v>1946</v>
      </c>
      <c r="B1949" s="48"/>
      <c r="C1949" s="64"/>
      <c r="D1949" s="51"/>
      <c r="E1949" s="58" t="s">
        <v>2554</v>
      </c>
      <c r="F1949" s="80" t="str">
        <f t="shared" si="441"/>
        <v xml:space="preserve"> </v>
      </c>
      <c r="G1949" s="82">
        <f t="shared" si="440"/>
        <v>19</v>
      </c>
      <c r="H1949" s="80" t="str">
        <f t="shared" si="442"/>
        <v>W</v>
      </c>
      <c r="I1949" s="80" t="str">
        <f t="shared" si="443"/>
        <v>J</v>
      </c>
      <c r="J1949" s="80" t="s">
        <v>1373</v>
      </c>
    </row>
    <row r="1950" spans="1:10" ht="12" x14ac:dyDescent="0.2">
      <c r="A1950" s="49">
        <f t="shared" si="444"/>
        <v>1947</v>
      </c>
      <c r="B1950" s="48"/>
      <c r="C1950" s="64"/>
      <c r="D1950" s="51"/>
      <c r="E1950" s="58" t="s">
        <v>2555</v>
      </c>
      <c r="F1950" s="80" t="str">
        <f t="shared" si="441"/>
        <v xml:space="preserve"> </v>
      </c>
      <c r="G1950" s="82">
        <f t="shared" si="440"/>
        <v>19</v>
      </c>
      <c r="H1950" s="80" t="str">
        <f t="shared" si="442"/>
        <v>W</v>
      </c>
      <c r="I1950" s="80" t="str">
        <f t="shared" si="443"/>
        <v>J</v>
      </c>
      <c r="J1950" s="80" t="s">
        <v>1373</v>
      </c>
    </row>
    <row r="1951" spans="1:10" ht="12" x14ac:dyDescent="0.2">
      <c r="A1951" s="49">
        <f t="shared" si="444"/>
        <v>1948</v>
      </c>
      <c r="B1951" s="48"/>
      <c r="C1951" s="64"/>
      <c r="D1951" s="51"/>
      <c r="E1951" s="58" t="s">
        <v>2556</v>
      </c>
      <c r="F1951" s="80" t="str">
        <f t="shared" si="441"/>
        <v xml:space="preserve"> </v>
      </c>
      <c r="G1951" s="82">
        <f t="shared" si="440"/>
        <v>19</v>
      </c>
      <c r="H1951" s="80" t="str">
        <f t="shared" si="442"/>
        <v>W</v>
      </c>
      <c r="I1951" s="80" t="str">
        <f t="shared" si="443"/>
        <v>J</v>
      </c>
      <c r="J1951" s="80" t="s">
        <v>1373</v>
      </c>
    </row>
    <row r="1952" spans="1:10" ht="12" x14ac:dyDescent="0.2">
      <c r="A1952" s="49">
        <f t="shared" si="444"/>
        <v>1949</v>
      </c>
      <c r="B1952" s="48"/>
      <c r="C1952" s="64"/>
      <c r="D1952" s="51"/>
      <c r="E1952" s="58" t="s">
        <v>2557</v>
      </c>
      <c r="F1952" s="80" t="str">
        <f t="shared" si="441"/>
        <v xml:space="preserve"> </v>
      </c>
      <c r="G1952" s="82">
        <f t="shared" si="440"/>
        <v>19</v>
      </c>
      <c r="H1952" s="80" t="str">
        <f t="shared" si="442"/>
        <v>W</v>
      </c>
      <c r="I1952" s="80" t="str">
        <f t="shared" si="443"/>
        <v>J</v>
      </c>
      <c r="J1952" s="80" t="s">
        <v>1373</v>
      </c>
    </row>
    <row r="1953" spans="1:10" ht="12" x14ac:dyDescent="0.2">
      <c r="A1953" s="49">
        <f t="shared" si="444"/>
        <v>1950</v>
      </c>
      <c r="B1953" s="48"/>
      <c r="C1953" s="64"/>
      <c r="D1953" s="51"/>
      <c r="E1953" s="58" t="s">
        <v>2558</v>
      </c>
      <c r="F1953" s="80" t="str">
        <f t="shared" si="441"/>
        <v xml:space="preserve"> </v>
      </c>
      <c r="G1953" s="82">
        <f t="shared" si="440"/>
        <v>19</v>
      </c>
      <c r="H1953" s="80" t="str">
        <f t="shared" si="442"/>
        <v>W</v>
      </c>
      <c r="I1953" s="80" t="str">
        <f t="shared" si="443"/>
        <v>J</v>
      </c>
      <c r="J1953" s="80" t="s">
        <v>1373</v>
      </c>
    </row>
    <row r="1954" spans="1:10" ht="12" x14ac:dyDescent="0.2">
      <c r="A1954" s="49">
        <f t="shared" si="444"/>
        <v>1951</v>
      </c>
      <c r="B1954" s="48"/>
      <c r="C1954" s="64"/>
      <c r="D1954" s="51"/>
      <c r="E1954" s="58" t="s">
        <v>2559</v>
      </c>
      <c r="F1954" s="80" t="str">
        <f t="shared" si="441"/>
        <v xml:space="preserve"> </v>
      </c>
      <c r="G1954" s="82">
        <f t="shared" si="440"/>
        <v>19</v>
      </c>
      <c r="H1954" s="80" t="str">
        <f t="shared" si="442"/>
        <v>W</v>
      </c>
      <c r="I1954" s="80" t="str">
        <f t="shared" si="443"/>
        <v>J</v>
      </c>
      <c r="J1954" s="80" t="s">
        <v>1373</v>
      </c>
    </row>
    <row r="1955" spans="1:10" ht="12" x14ac:dyDescent="0.2">
      <c r="A1955" s="49">
        <f t="shared" si="444"/>
        <v>1952</v>
      </c>
      <c r="B1955" s="48"/>
      <c r="C1955" s="64"/>
      <c r="D1955" s="51"/>
      <c r="E1955" s="58" t="s">
        <v>2560</v>
      </c>
      <c r="F1955" s="80" t="str">
        <f t="shared" si="441"/>
        <v xml:space="preserve"> </v>
      </c>
      <c r="G1955" s="82">
        <f t="shared" si="440"/>
        <v>19</v>
      </c>
      <c r="H1955" s="80" t="str">
        <f t="shared" si="442"/>
        <v>W</v>
      </c>
      <c r="I1955" s="80" t="str">
        <f t="shared" si="443"/>
        <v>J</v>
      </c>
      <c r="J1955" s="80" t="s">
        <v>1373</v>
      </c>
    </row>
    <row r="1956" spans="1:10" ht="12" x14ac:dyDescent="0.2">
      <c r="A1956" s="49">
        <f t="shared" si="444"/>
        <v>1953</v>
      </c>
      <c r="B1956" s="48"/>
      <c r="C1956" s="64"/>
      <c r="D1956" s="51"/>
      <c r="E1956" s="58" t="s">
        <v>2561</v>
      </c>
      <c r="F1956" s="80" t="str">
        <f t="shared" si="441"/>
        <v xml:space="preserve"> </v>
      </c>
      <c r="G1956" s="82">
        <f t="shared" si="440"/>
        <v>19</v>
      </c>
      <c r="H1956" s="80" t="str">
        <f t="shared" si="442"/>
        <v>W</v>
      </c>
      <c r="I1956" s="80" t="str">
        <f t="shared" si="443"/>
        <v>J</v>
      </c>
      <c r="J1956" s="80" t="s">
        <v>1373</v>
      </c>
    </row>
    <row r="1957" spans="1:10" ht="12" x14ac:dyDescent="0.2">
      <c r="A1957" s="49">
        <f t="shared" si="444"/>
        <v>1954</v>
      </c>
      <c r="B1957" s="48"/>
      <c r="C1957" s="64"/>
      <c r="D1957" s="51"/>
      <c r="E1957" s="58" t="s">
        <v>2562</v>
      </c>
      <c r="F1957" s="80" t="str">
        <f t="shared" si="441"/>
        <v xml:space="preserve"> </v>
      </c>
      <c r="G1957" s="82">
        <f t="shared" si="440"/>
        <v>19</v>
      </c>
      <c r="H1957" s="80" t="str">
        <f t="shared" si="442"/>
        <v>W</v>
      </c>
      <c r="I1957" s="80" t="str">
        <f t="shared" si="443"/>
        <v>J</v>
      </c>
      <c r="J1957" s="80"/>
    </row>
    <row r="1958" spans="1:10" ht="12" x14ac:dyDescent="0.2">
      <c r="A1958" s="49">
        <f t="shared" si="444"/>
        <v>1955</v>
      </c>
      <c r="B1958" s="48"/>
      <c r="C1958" s="64"/>
      <c r="D1958" s="51" t="s">
        <v>1374</v>
      </c>
      <c r="E1958" s="48" t="s">
        <v>2563</v>
      </c>
      <c r="F1958" s="80" t="str">
        <f t="shared" si="441"/>
        <v xml:space="preserve"> </v>
      </c>
      <c r="G1958" s="82">
        <f t="shared" si="440"/>
        <v>19</v>
      </c>
      <c r="H1958" s="80" t="str">
        <f t="shared" si="442"/>
        <v>W</v>
      </c>
      <c r="I1958" s="80" t="str">
        <f t="shared" si="443"/>
        <v>J</v>
      </c>
      <c r="J1958" s="80" t="s">
        <v>1373</v>
      </c>
    </row>
    <row r="1959" spans="1:10" ht="12" x14ac:dyDescent="0.2">
      <c r="A1959" s="49">
        <f t="shared" si="444"/>
        <v>1956</v>
      </c>
      <c r="B1959" s="48"/>
      <c r="C1959" s="64"/>
      <c r="D1959" s="51" t="s">
        <v>1374</v>
      </c>
      <c r="E1959" s="48" t="s">
        <v>2564</v>
      </c>
      <c r="F1959" s="80" t="str">
        <f t="shared" si="441"/>
        <v xml:space="preserve"> </v>
      </c>
      <c r="G1959" s="82">
        <f t="shared" si="440"/>
        <v>19</v>
      </c>
      <c r="H1959" s="80" t="str">
        <f t="shared" si="442"/>
        <v>W</v>
      </c>
      <c r="I1959" s="80" t="str">
        <f t="shared" si="443"/>
        <v>J</v>
      </c>
      <c r="J1959" s="80"/>
    </row>
    <row r="1960" spans="1:10" ht="12" x14ac:dyDescent="0.2">
      <c r="A1960" s="49">
        <f t="shared" si="444"/>
        <v>1957</v>
      </c>
      <c r="B1960" s="48"/>
      <c r="C1960" s="64"/>
      <c r="D1960" s="51" t="s">
        <v>1374</v>
      </c>
      <c r="E1960" s="48" t="s">
        <v>2565</v>
      </c>
      <c r="F1960" s="80" t="str">
        <f t="shared" si="441"/>
        <v xml:space="preserve"> </v>
      </c>
      <c r="G1960" s="82">
        <f t="shared" si="440"/>
        <v>19</v>
      </c>
      <c r="H1960" s="80" t="str">
        <f t="shared" si="442"/>
        <v>W</v>
      </c>
      <c r="I1960" s="80" t="str">
        <f t="shared" si="443"/>
        <v>J</v>
      </c>
      <c r="J1960" s="80"/>
    </row>
    <row r="1961" spans="1:10" ht="12" x14ac:dyDescent="0.2">
      <c r="A1961" s="49">
        <f t="shared" si="444"/>
        <v>1958</v>
      </c>
      <c r="B1961" s="48"/>
      <c r="C1961" s="64"/>
      <c r="D1961" s="51" t="s">
        <v>1374</v>
      </c>
      <c r="E1961" s="48" t="s">
        <v>2566</v>
      </c>
      <c r="F1961" s="80" t="str">
        <f t="shared" si="441"/>
        <v xml:space="preserve"> </v>
      </c>
      <c r="G1961" s="82">
        <f t="shared" si="440"/>
        <v>19</v>
      </c>
      <c r="H1961" s="80" t="str">
        <f t="shared" si="442"/>
        <v>W</v>
      </c>
      <c r="I1961" s="80" t="str">
        <f t="shared" si="443"/>
        <v>J</v>
      </c>
      <c r="J1961" s="80"/>
    </row>
    <row r="1962" spans="1:10" ht="12" x14ac:dyDescent="0.2">
      <c r="A1962" s="49">
        <f t="shared" si="444"/>
        <v>1959</v>
      </c>
      <c r="B1962" s="48"/>
      <c r="C1962" s="64"/>
      <c r="D1962" s="51"/>
      <c r="E1962" s="48"/>
      <c r="F1962" s="80" t="str">
        <f t="shared" si="441"/>
        <v xml:space="preserve"> </v>
      </c>
      <c r="G1962" s="82">
        <f t="shared" si="440"/>
        <v>19</v>
      </c>
      <c r="H1962" s="80" t="str">
        <f t="shared" si="442"/>
        <v>W</v>
      </c>
      <c r="I1962" s="80" t="str">
        <f t="shared" si="443"/>
        <v>J</v>
      </c>
      <c r="J1962" s="80"/>
    </row>
    <row r="1963" spans="1:10" ht="22.5" x14ac:dyDescent="0.2">
      <c r="A1963" s="49">
        <f t="shared" si="444"/>
        <v>1960</v>
      </c>
      <c r="B1963" s="48"/>
      <c r="C1963" s="65"/>
      <c r="D1963" s="51"/>
      <c r="E1963" s="48" t="s">
        <v>2567</v>
      </c>
      <c r="F1963" s="80" t="str">
        <f t="shared" si="441"/>
        <v xml:space="preserve"> </v>
      </c>
      <c r="G1963" s="82">
        <f t="shared" si="440"/>
        <v>19</v>
      </c>
      <c r="H1963" s="80" t="str">
        <f t="shared" si="442"/>
        <v>W</v>
      </c>
      <c r="I1963" s="80" t="str">
        <f t="shared" si="443"/>
        <v>J</v>
      </c>
      <c r="J1963" s="80"/>
    </row>
    <row r="1964" spans="1:10" ht="12.75" thickBot="1" x14ac:dyDescent="0.25">
      <c r="A1964" s="49">
        <f t="shared" si="444"/>
        <v>1961</v>
      </c>
      <c r="B1964" s="48"/>
      <c r="C1964" s="51"/>
      <c r="D1964" s="51"/>
      <c r="E1964" s="48"/>
      <c r="F1964" s="80" t="str">
        <f t="shared" si="441"/>
        <v xml:space="preserve"> </v>
      </c>
      <c r="G1964" s="82">
        <f t="shared" si="440"/>
        <v>19</v>
      </c>
      <c r="H1964" s="80" t="str">
        <f t="shared" si="442"/>
        <v>W</v>
      </c>
      <c r="I1964" s="80" t="str">
        <f t="shared" si="443"/>
        <v>J</v>
      </c>
      <c r="J1964" s="80"/>
    </row>
    <row r="1965" spans="1:10" ht="12.75" thickTop="1" x14ac:dyDescent="0.2">
      <c r="A1965" s="49">
        <f t="shared" si="444"/>
        <v>1962</v>
      </c>
      <c r="B1965" s="48" t="s">
        <v>1317</v>
      </c>
      <c r="C1965" s="63">
        <v>1</v>
      </c>
      <c r="E1965" s="44" t="s">
        <v>2568</v>
      </c>
      <c r="F1965" s="102">
        <f>SUMIF(OpnameTabel[PPO1], B1965,OpnameTabel[OpInventarislijst])+SUMIF(OpnameTabel[PPO2], B1965,OpnameTabel[OpInventarislijst])+SUMIF(OpnameTabel[PPO3], B1965,OpnameTabel[OpInventarislijst])+SUMIF(OpnameTabel[PPO4], B1965,OpnameTabel[OpInventarislijst])</f>
        <v>3</v>
      </c>
      <c r="G1965" s="81">
        <f t="shared" ref="G1965:G1970" si="445">$F$1965</f>
        <v>3</v>
      </c>
      <c r="H1965" s="80" t="s">
        <v>1409</v>
      </c>
      <c r="I1965" s="80" t="s">
        <v>1372</v>
      </c>
      <c r="J1965" s="80"/>
    </row>
    <row r="1966" spans="1:10" ht="12" x14ac:dyDescent="0.2">
      <c r="A1966" s="49">
        <f t="shared" si="444"/>
        <v>1963</v>
      </c>
      <c r="B1966" s="48"/>
      <c r="C1966" s="64"/>
      <c r="D1966" s="51" t="s">
        <v>1374</v>
      </c>
      <c r="E1966" s="48" t="s">
        <v>2483</v>
      </c>
      <c r="F1966" s="80" t="str">
        <f>IF($B1966=""," ",$H$1965)</f>
        <v xml:space="preserve"> </v>
      </c>
      <c r="G1966" s="82">
        <f t="shared" si="445"/>
        <v>3</v>
      </c>
      <c r="H1966" s="80" t="str">
        <f>$H$1965</f>
        <v>W</v>
      </c>
      <c r="I1966" s="80" t="str">
        <f>$I$1965</f>
        <v>N</v>
      </c>
      <c r="J1966" s="80" t="s">
        <v>1373</v>
      </c>
    </row>
    <row r="1967" spans="1:10" ht="12" x14ac:dyDescent="0.2">
      <c r="A1967" s="49">
        <f t="shared" si="444"/>
        <v>1964</v>
      </c>
      <c r="B1967" s="48"/>
      <c r="C1967" s="64"/>
      <c r="D1967" s="51" t="s">
        <v>1374</v>
      </c>
      <c r="E1967" s="48" t="s">
        <v>2569</v>
      </c>
      <c r="F1967" s="80" t="str">
        <f>IF($B1967=""," ",$H$1965)</f>
        <v xml:space="preserve"> </v>
      </c>
      <c r="G1967" s="82">
        <f t="shared" si="445"/>
        <v>3</v>
      </c>
      <c r="H1967" s="80" t="str">
        <f>$H$1965</f>
        <v>W</v>
      </c>
      <c r="I1967" s="80" t="str">
        <f>$I$1965</f>
        <v>N</v>
      </c>
      <c r="J1967" s="80" t="s">
        <v>1373</v>
      </c>
    </row>
    <row r="1968" spans="1:10" ht="12" x14ac:dyDescent="0.2">
      <c r="A1968" s="49">
        <f t="shared" si="444"/>
        <v>1965</v>
      </c>
      <c r="B1968" s="48"/>
      <c r="C1968" s="64"/>
      <c r="D1968" s="51" t="s">
        <v>1374</v>
      </c>
      <c r="E1968" s="48" t="s">
        <v>1781</v>
      </c>
      <c r="F1968" s="80" t="str">
        <f>IF($B1968=""," ",$H$1965)</f>
        <v xml:space="preserve"> </v>
      </c>
      <c r="G1968" s="82">
        <f t="shared" si="445"/>
        <v>3</v>
      </c>
      <c r="H1968" s="80" t="str">
        <f>$H$1965</f>
        <v>W</v>
      </c>
      <c r="I1968" s="80" t="str">
        <f>$I$1965</f>
        <v>N</v>
      </c>
      <c r="J1968" s="80" t="s">
        <v>1373</v>
      </c>
    </row>
    <row r="1969" spans="1:10" ht="12" x14ac:dyDescent="0.2">
      <c r="A1969" s="49">
        <f t="shared" si="444"/>
        <v>1966</v>
      </c>
      <c r="B1969" s="48"/>
      <c r="C1969" s="65"/>
      <c r="D1969" s="51" t="s">
        <v>1374</v>
      </c>
      <c r="E1969" s="48" t="s">
        <v>2570</v>
      </c>
      <c r="F1969" s="80" t="str">
        <f>IF($B1969=""," ",$H$1965)</f>
        <v xml:space="preserve"> </v>
      </c>
      <c r="G1969" s="82">
        <f t="shared" si="445"/>
        <v>3</v>
      </c>
      <c r="H1969" s="80" t="str">
        <f>$H$1965</f>
        <v>W</v>
      </c>
      <c r="I1969" s="80" t="str">
        <f>$I$1965</f>
        <v>N</v>
      </c>
      <c r="J1969" s="80"/>
    </row>
    <row r="1970" spans="1:10" ht="12.75" thickBot="1" x14ac:dyDescent="0.25">
      <c r="A1970" s="49">
        <f t="shared" si="444"/>
        <v>1967</v>
      </c>
      <c r="B1970" s="48"/>
      <c r="C1970" s="51"/>
      <c r="D1970" s="51"/>
      <c r="E1970" s="48"/>
      <c r="F1970" s="80" t="str">
        <f>IF($B1970=""," ",$H$1965)</f>
        <v xml:space="preserve"> </v>
      </c>
      <c r="G1970" s="82">
        <f t="shared" si="445"/>
        <v>3</v>
      </c>
      <c r="H1970" s="80" t="str">
        <f>$H$1965</f>
        <v>W</v>
      </c>
      <c r="I1970" s="80" t="str">
        <f>$I$1965</f>
        <v>N</v>
      </c>
      <c r="J1970" s="80"/>
    </row>
    <row r="1971" spans="1:10" ht="13.5" hidden="1" thickTop="1" thickBot="1" x14ac:dyDescent="0.25">
      <c r="A1971" s="49">
        <f t="shared" si="444"/>
        <v>1968</v>
      </c>
      <c r="B1971" s="48" t="s">
        <v>1318</v>
      </c>
      <c r="C1971" s="63">
        <v>1</v>
      </c>
      <c r="D1971" s="52"/>
      <c r="E1971" s="53" t="s">
        <v>2571</v>
      </c>
      <c r="F1971" s="80">
        <f>SUMIF(OpnameTabel[PPO1], B1971,OpnameTabel[OpInventarislijst])+SUMIF(OpnameTabel[PPO2], B1971,OpnameTabel[OpInventarislijst])+SUMIF(OpnameTabel[PPO3], B1971,OpnameTabel[OpInventarislijst])+SUMIF(OpnameTabel[PPO4], B1971,OpnameTabel[OpInventarislijst])</f>
        <v>0</v>
      </c>
      <c r="G1971" s="81">
        <f t="shared" ref="G1971:G1987" si="446">$F$1971</f>
        <v>0</v>
      </c>
      <c r="H1971" s="80" t="s">
        <v>1409</v>
      </c>
      <c r="I1971" s="80" t="s">
        <v>1372</v>
      </c>
      <c r="J1971" s="80"/>
    </row>
    <row r="1972" spans="1:10" ht="12.75" hidden="1" thickBot="1" x14ac:dyDescent="0.25">
      <c r="A1972" s="49">
        <f t="shared" si="444"/>
        <v>1969</v>
      </c>
      <c r="B1972" s="48"/>
      <c r="C1972" s="64"/>
      <c r="D1972" s="51"/>
      <c r="E1972" s="48" t="s">
        <v>2572</v>
      </c>
      <c r="F1972" s="80" t="str">
        <f t="shared" ref="F1972:F1987" si="447">IF($B1972=""," ",$H$1971)</f>
        <v xml:space="preserve"> </v>
      </c>
      <c r="G1972" s="82">
        <f t="shared" si="446"/>
        <v>0</v>
      </c>
      <c r="H1972" s="80" t="str">
        <f t="shared" ref="H1972:H1987" si="448">$H$1971</f>
        <v>W</v>
      </c>
      <c r="I1972" s="80" t="str">
        <f t="shared" ref="I1972:I1987" si="449">$I$1971</f>
        <v>N</v>
      </c>
      <c r="J1972" s="80"/>
    </row>
    <row r="1973" spans="1:10" ht="12.75" hidden="1" thickBot="1" x14ac:dyDescent="0.25">
      <c r="A1973" s="49">
        <f t="shared" si="444"/>
        <v>1970</v>
      </c>
      <c r="B1973" s="48"/>
      <c r="C1973" s="64"/>
      <c r="D1973" s="51"/>
      <c r="E1973" s="48" t="s">
        <v>2573</v>
      </c>
      <c r="F1973" s="80" t="str">
        <f t="shared" si="447"/>
        <v xml:space="preserve"> </v>
      </c>
      <c r="G1973" s="82">
        <f t="shared" si="446"/>
        <v>0</v>
      </c>
      <c r="H1973" s="80" t="str">
        <f t="shared" si="448"/>
        <v>W</v>
      </c>
      <c r="I1973" s="80" t="str">
        <f t="shared" si="449"/>
        <v>N</v>
      </c>
      <c r="J1973" s="80"/>
    </row>
    <row r="1974" spans="1:10" ht="12.75" hidden="1" thickBot="1" x14ac:dyDescent="0.25">
      <c r="A1974" s="49">
        <f t="shared" si="444"/>
        <v>1971</v>
      </c>
      <c r="B1974" s="48"/>
      <c r="C1974" s="64"/>
      <c r="D1974" s="51"/>
      <c r="E1974" s="48" t="s">
        <v>2574</v>
      </c>
      <c r="F1974" s="80" t="str">
        <f t="shared" si="447"/>
        <v xml:space="preserve"> </v>
      </c>
      <c r="G1974" s="82">
        <f t="shared" si="446"/>
        <v>0</v>
      </c>
      <c r="H1974" s="80" t="str">
        <f t="shared" si="448"/>
        <v>W</v>
      </c>
      <c r="I1974" s="80" t="str">
        <f t="shared" si="449"/>
        <v>N</v>
      </c>
      <c r="J1974" s="80" t="s">
        <v>1373</v>
      </c>
    </row>
    <row r="1975" spans="1:10" ht="12.75" hidden="1" thickBot="1" x14ac:dyDescent="0.25">
      <c r="A1975" s="49">
        <f t="shared" si="444"/>
        <v>1972</v>
      </c>
      <c r="B1975" s="48"/>
      <c r="C1975" s="64"/>
      <c r="D1975" s="51" t="s">
        <v>1374</v>
      </c>
      <c r="E1975" s="48" t="s">
        <v>2575</v>
      </c>
      <c r="F1975" s="80" t="str">
        <f t="shared" si="447"/>
        <v xml:space="preserve"> </v>
      </c>
      <c r="G1975" s="82">
        <f t="shared" si="446"/>
        <v>0</v>
      </c>
      <c r="H1975" s="80" t="str">
        <f t="shared" si="448"/>
        <v>W</v>
      </c>
      <c r="I1975" s="80" t="str">
        <f t="shared" si="449"/>
        <v>N</v>
      </c>
      <c r="J1975" s="80" t="s">
        <v>1373</v>
      </c>
    </row>
    <row r="1976" spans="1:10" ht="12.75" hidden="1" thickBot="1" x14ac:dyDescent="0.25">
      <c r="A1976" s="49">
        <f t="shared" si="444"/>
        <v>1973</v>
      </c>
      <c r="B1976" s="48"/>
      <c r="C1976" s="64"/>
      <c r="D1976" s="51" t="s">
        <v>1374</v>
      </c>
      <c r="E1976" s="48" t="s">
        <v>2219</v>
      </c>
      <c r="F1976" s="80" t="str">
        <f t="shared" si="447"/>
        <v xml:space="preserve"> </v>
      </c>
      <c r="G1976" s="82">
        <f t="shared" si="446"/>
        <v>0</v>
      </c>
      <c r="H1976" s="80" t="str">
        <f t="shared" si="448"/>
        <v>W</v>
      </c>
      <c r="I1976" s="80" t="str">
        <f t="shared" si="449"/>
        <v>N</v>
      </c>
      <c r="J1976" s="80" t="s">
        <v>1373</v>
      </c>
    </row>
    <row r="1977" spans="1:10" ht="12.75" hidden="1" thickBot="1" x14ac:dyDescent="0.25">
      <c r="A1977" s="49">
        <f t="shared" si="444"/>
        <v>1974</v>
      </c>
      <c r="B1977" s="48"/>
      <c r="C1977" s="64"/>
      <c r="D1977" s="51" t="s">
        <v>1374</v>
      </c>
      <c r="E1977" s="48" t="s">
        <v>2220</v>
      </c>
      <c r="F1977" s="80" t="str">
        <f t="shared" si="447"/>
        <v xml:space="preserve"> </v>
      </c>
      <c r="G1977" s="82">
        <f t="shared" si="446"/>
        <v>0</v>
      </c>
      <c r="H1977" s="80" t="str">
        <f t="shared" si="448"/>
        <v>W</v>
      </c>
      <c r="I1977" s="80" t="str">
        <f t="shared" si="449"/>
        <v>N</v>
      </c>
      <c r="J1977" s="80" t="s">
        <v>1373</v>
      </c>
    </row>
    <row r="1978" spans="1:10" ht="12.75" hidden="1" thickBot="1" x14ac:dyDescent="0.25">
      <c r="A1978" s="49">
        <f t="shared" si="444"/>
        <v>1975</v>
      </c>
      <c r="B1978" s="48"/>
      <c r="C1978" s="64"/>
      <c r="D1978" s="51" t="s">
        <v>1374</v>
      </c>
      <c r="E1978" s="48" t="s">
        <v>2221</v>
      </c>
      <c r="F1978" s="80" t="str">
        <f t="shared" si="447"/>
        <v xml:space="preserve"> </v>
      </c>
      <c r="G1978" s="82">
        <f t="shared" si="446"/>
        <v>0</v>
      </c>
      <c r="H1978" s="80" t="str">
        <f t="shared" si="448"/>
        <v>W</v>
      </c>
      <c r="I1978" s="80" t="str">
        <f t="shared" si="449"/>
        <v>N</v>
      </c>
      <c r="J1978" s="80" t="s">
        <v>1373</v>
      </c>
    </row>
    <row r="1979" spans="1:10" ht="12.75" hidden="1" thickBot="1" x14ac:dyDescent="0.25">
      <c r="A1979" s="49">
        <f t="shared" si="444"/>
        <v>1976</v>
      </c>
      <c r="B1979" s="48"/>
      <c r="C1979" s="64"/>
      <c r="D1979" s="51" t="s">
        <v>1374</v>
      </c>
      <c r="E1979" s="48" t="s">
        <v>2576</v>
      </c>
      <c r="F1979" s="80" t="str">
        <f t="shared" si="447"/>
        <v xml:space="preserve"> </v>
      </c>
      <c r="G1979" s="82">
        <f t="shared" si="446"/>
        <v>0</v>
      </c>
      <c r="H1979" s="80" t="str">
        <f t="shared" si="448"/>
        <v>W</v>
      </c>
      <c r="I1979" s="80" t="str">
        <f t="shared" si="449"/>
        <v>N</v>
      </c>
      <c r="J1979" s="80" t="s">
        <v>1373</v>
      </c>
    </row>
    <row r="1980" spans="1:10" ht="12.75" hidden="1" thickBot="1" x14ac:dyDescent="0.25">
      <c r="A1980" s="49">
        <f t="shared" si="444"/>
        <v>1977</v>
      </c>
      <c r="B1980" s="48"/>
      <c r="C1980" s="64"/>
      <c r="D1980" s="51" t="s">
        <v>1374</v>
      </c>
      <c r="E1980" s="48" t="s">
        <v>2577</v>
      </c>
      <c r="F1980" s="80" t="str">
        <f t="shared" si="447"/>
        <v xml:space="preserve"> </v>
      </c>
      <c r="G1980" s="82">
        <f t="shared" si="446"/>
        <v>0</v>
      </c>
      <c r="H1980" s="80" t="str">
        <f t="shared" si="448"/>
        <v>W</v>
      </c>
      <c r="I1980" s="80" t="str">
        <f t="shared" si="449"/>
        <v>N</v>
      </c>
      <c r="J1980" s="80" t="s">
        <v>1373</v>
      </c>
    </row>
    <row r="1981" spans="1:10" ht="12.75" hidden="1" thickBot="1" x14ac:dyDescent="0.25">
      <c r="A1981" s="49">
        <f t="shared" si="444"/>
        <v>1978</v>
      </c>
      <c r="B1981" s="48"/>
      <c r="C1981" s="64"/>
      <c r="D1981" s="51" t="s">
        <v>1374</v>
      </c>
      <c r="E1981" s="48" t="s">
        <v>2578</v>
      </c>
      <c r="F1981" s="80" t="str">
        <f t="shared" si="447"/>
        <v xml:space="preserve"> </v>
      </c>
      <c r="G1981" s="82">
        <f t="shared" si="446"/>
        <v>0</v>
      </c>
      <c r="H1981" s="80" t="str">
        <f t="shared" si="448"/>
        <v>W</v>
      </c>
      <c r="I1981" s="80" t="str">
        <f t="shared" si="449"/>
        <v>N</v>
      </c>
      <c r="J1981" s="80" t="s">
        <v>1373</v>
      </c>
    </row>
    <row r="1982" spans="1:10" ht="12.75" hidden="1" thickBot="1" x14ac:dyDescent="0.25">
      <c r="A1982" s="49">
        <f t="shared" si="444"/>
        <v>1979</v>
      </c>
      <c r="B1982" s="48"/>
      <c r="C1982" s="64"/>
      <c r="D1982" s="51" t="s">
        <v>1374</v>
      </c>
      <c r="E1982" s="48" t="s">
        <v>2579</v>
      </c>
      <c r="F1982" s="80" t="str">
        <f t="shared" si="447"/>
        <v xml:space="preserve"> </v>
      </c>
      <c r="G1982" s="82">
        <f t="shared" si="446"/>
        <v>0</v>
      </c>
      <c r="H1982" s="80" t="str">
        <f t="shared" si="448"/>
        <v>W</v>
      </c>
      <c r="I1982" s="80" t="str">
        <f t="shared" si="449"/>
        <v>N</v>
      </c>
      <c r="J1982" s="80" t="s">
        <v>1373</v>
      </c>
    </row>
    <row r="1983" spans="1:10" ht="23.25" hidden="1" thickBot="1" x14ac:dyDescent="0.25">
      <c r="A1983" s="49">
        <f t="shared" si="444"/>
        <v>1980</v>
      </c>
      <c r="B1983" s="48"/>
      <c r="C1983" s="64"/>
      <c r="D1983" s="51" t="s">
        <v>1374</v>
      </c>
      <c r="E1983" s="48" t="s">
        <v>2580</v>
      </c>
      <c r="F1983" s="80" t="str">
        <f t="shared" si="447"/>
        <v xml:space="preserve"> </v>
      </c>
      <c r="G1983" s="82">
        <f t="shared" si="446"/>
        <v>0</v>
      </c>
      <c r="H1983" s="80" t="str">
        <f t="shared" si="448"/>
        <v>W</v>
      </c>
      <c r="I1983" s="80" t="str">
        <f t="shared" si="449"/>
        <v>N</v>
      </c>
      <c r="J1983" s="80"/>
    </row>
    <row r="1984" spans="1:10" ht="12.75" hidden="1" thickBot="1" x14ac:dyDescent="0.25">
      <c r="A1984" s="49">
        <f t="shared" si="444"/>
        <v>1981</v>
      </c>
      <c r="B1984" s="48"/>
      <c r="C1984" s="64"/>
      <c r="D1984" s="51" t="s">
        <v>1374</v>
      </c>
      <c r="E1984" s="48" t="s">
        <v>2581</v>
      </c>
      <c r="F1984" s="80" t="str">
        <f t="shared" si="447"/>
        <v xml:space="preserve"> </v>
      </c>
      <c r="G1984" s="82">
        <f t="shared" si="446"/>
        <v>0</v>
      </c>
      <c r="H1984" s="80" t="str">
        <f t="shared" si="448"/>
        <v>W</v>
      </c>
      <c r="I1984" s="80" t="str">
        <f t="shared" si="449"/>
        <v>N</v>
      </c>
      <c r="J1984" s="80" t="s">
        <v>1373</v>
      </c>
    </row>
    <row r="1985" spans="1:10" ht="12.75" hidden="1" thickBot="1" x14ac:dyDescent="0.25">
      <c r="A1985" s="49">
        <f t="shared" si="444"/>
        <v>1982</v>
      </c>
      <c r="B1985" s="48"/>
      <c r="C1985" s="64"/>
      <c r="D1985" s="51" t="s">
        <v>1374</v>
      </c>
      <c r="E1985" s="48" t="s">
        <v>2582</v>
      </c>
      <c r="F1985" s="80" t="str">
        <f t="shared" si="447"/>
        <v xml:space="preserve"> </v>
      </c>
      <c r="G1985" s="82">
        <f t="shared" si="446"/>
        <v>0</v>
      </c>
      <c r="H1985" s="80" t="str">
        <f t="shared" si="448"/>
        <v>W</v>
      </c>
      <c r="I1985" s="80" t="str">
        <f t="shared" si="449"/>
        <v>N</v>
      </c>
      <c r="J1985" s="80"/>
    </row>
    <row r="1986" spans="1:10" ht="12.75" hidden="1" thickBot="1" x14ac:dyDescent="0.25">
      <c r="A1986" s="49">
        <f t="shared" si="444"/>
        <v>1983</v>
      </c>
      <c r="B1986" s="48"/>
      <c r="C1986" s="65"/>
      <c r="D1986" s="51" t="s">
        <v>1374</v>
      </c>
      <c r="E1986" s="48" t="s">
        <v>2225</v>
      </c>
      <c r="F1986" s="80" t="str">
        <f t="shared" si="447"/>
        <v xml:space="preserve"> </v>
      </c>
      <c r="G1986" s="82">
        <f t="shared" si="446"/>
        <v>0</v>
      </c>
      <c r="H1986" s="80" t="str">
        <f t="shared" si="448"/>
        <v>W</v>
      </c>
      <c r="I1986" s="80" t="str">
        <f t="shared" si="449"/>
        <v>N</v>
      </c>
      <c r="J1986" s="80"/>
    </row>
    <row r="1987" spans="1:10" ht="12.75" hidden="1" thickBot="1" x14ac:dyDescent="0.25">
      <c r="A1987" s="49">
        <f t="shared" si="444"/>
        <v>1984</v>
      </c>
      <c r="B1987" s="48"/>
      <c r="C1987" s="51"/>
      <c r="D1987" s="51"/>
      <c r="E1987" s="48"/>
      <c r="F1987" s="80" t="str">
        <f t="shared" si="447"/>
        <v xml:space="preserve"> </v>
      </c>
      <c r="G1987" s="82">
        <f t="shared" si="446"/>
        <v>0</v>
      </c>
      <c r="H1987" s="80" t="str">
        <f t="shared" si="448"/>
        <v>W</v>
      </c>
      <c r="I1987" s="80" t="str">
        <f t="shared" si="449"/>
        <v>N</v>
      </c>
      <c r="J1987" s="80"/>
    </row>
    <row r="1988" spans="1:10" ht="12.75" thickTop="1" x14ac:dyDescent="0.2">
      <c r="A1988" s="49">
        <f t="shared" si="444"/>
        <v>1985</v>
      </c>
      <c r="B1988" s="48" t="s">
        <v>1319</v>
      </c>
      <c r="C1988" s="63">
        <v>1</v>
      </c>
      <c r="D1988" s="52"/>
      <c r="E1988" s="53" t="s">
        <v>2583</v>
      </c>
      <c r="F1988" s="80">
        <f>SUMIF(OpnameTabel[PPO1], B1988,OpnameTabel[OpInventarislijst])+SUMIF(OpnameTabel[PPO2], B1988,OpnameTabel[OpInventarislijst])+SUMIF(OpnameTabel[PPO3], B1988,OpnameTabel[OpInventarislijst])+SUMIF(OpnameTabel[PPO4], B1988,OpnameTabel[OpInventarislijst])</f>
        <v>1</v>
      </c>
      <c r="G1988" s="81">
        <f t="shared" ref="G1988:G2007" si="450">$F$1988</f>
        <v>1</v>
      </c>
      <c r="H1988" s="80" t="s">
        <v>1409</v>
      </c>
      <c r="I1988" s="80" t="s">
        <v>1372</v>
      </c>
      <c r="J1988" s="80"/>
    </row>
    <row r="1989" spans="1:10" ht="12" x14ac:dyDescent="0.2">
      <c r="A1989" s="49">
        <f t="shared" si="444"/>
        <v>1986</v>
      </c>
      <c r="B1989" s="48"/>
      <c r="C1989" s="64"/>
      <c r="D1989" s="51"/>
      <c r="E1989" s="48" t="s">
        <v>2584</v>
      </c>
      <c r="F1989" s="80" t="str">
        <f t="shared" ref="F1989:F2006" si="451">IF($B1989=""," ",$H$1988)</f>
        <v xml:space="preserve"> </v>
      </c>
      <c r="G1989" s="82">
        <f t="shared" si="450"/>
        <v>1</v>
      </c>
      <c r="H1989" s="80" t="str">
        <f t="shared" ref="H1989:H2006" si="452">$H$1988</f>
        <v>W</v>
      </c>
      <c r="I1989" s="80" t="str">
        <f t="shared" ref="I1989:I2006" si="453">$I$1988</f>
        <v>N</v>
      </c>
      <c r="J1989" s="80"/>
    </row>
    <row r="1990" spans="1:10" ht="12" x14ac:dyDescent="0.2">
      <c r="A1990" s="49">
        <f t="shared" si="444"/>
        <v>1987</v>
      </c>
      <c r="B1990" s="48"/>
      <c r="C1990" s="64"/>
      <c r="D1990" s="51" t="s">
        <v>1374</v>
      </c>
      <c r="E1990" s="48" t="s">
        <v>2585</v>
      </c>
      <c r="F1990" s="80" t="str">
        <f t="shared" si="451"/>
        <v xml:space="preserve"> </v>
      </c>
      <c r="G1990" s="82">
        <f t="shared" si="450"/>
        <v>1</v>
      </c>
      <c r="H1990" s="80" t="str">
        <f t="shared" si="452"/>
        <v>W</v>
      </c>
      <c r="I1990" s="80" t="str">
        <f t="shared" si="453"/>
        <v>N</v>
      </c>
      <c r="J1990" s="80" t="s">
        <v>1373</v>
      </c>
    </row>
    <row r="1991" spans="1:10" ht="12" x14ac:dyDescent="0.2">
      <c r="A1991" s="49">
        <f t="shared" si="444"/>
        <v>1988</v>
      </c>
      <c r="B1991" s="48"/>
      <c r="C1991" s="64"/>
      <c r="D1991" s="51" t="s">
        <v>1374</v>
      </c>
      <c r="E1991" s="48" t="s">
        <v>2427</v>
      </c>
      <c r="F1991" s="80" t="str">
        <f t="shared" si="451"/>
        <v xml:space="preserve"> </v>
      </c>
      <c r="G1991" s="82">
        <f t="shared" si="450"/>
        <v>1</v>
      </c>
      <c r="H1991" s="80" t="str">
        <f t="shared" si="452"/>
        <v>W</v>
      </c>
      <c r="I1991" s="80" t="str">
        <f t="shared" si="453"/>
        <v>N</v>
      </c>
      <c r="J1991" s="80"/>
    </row>
    <row r="1992" spans="1:10" ht="12" x14ac:dyDescent="0.2">
      <c r="A1992" s="49">
        <f t="shared" si="444"/>
        <v>1989</v>
      </c>
      <c r="B1992" s="48"/>
      <c r="C1992" s="64"/>
      <c r="D1992" s="51" t="s">
        <v>1374</v>
      </c>
      <c r="E1992" s="48" t="s">
        <v>2428</v>
      </c>
      <c r="F1992" s="80" t="str">
        <f t="shared" si="451"/>
        <v xml:space="preserve"> </v>
      </c>
      <c r="G1992" s="82">
        <f t="shared" si="450"/>
        <v>1</v>
      </c>
      <c r="H1992" s="80" t="str">
        <f t="shared" si="452"/>
        <v>W</v>
      </c>
      <c r="I1992" s="80" t="str">
        <f t="shared" si="453"/>
        <v>N</v>
      </c>
      <c r="J1992" s="80"/>
    </row>
    <row r="1993" spans="1:10" ht="12" x14ac:dyDescent="0.2">
      <c r="A1993" s="49">
        <f t="shared" si="444"/>
        <v>1990</v>
      </c>
      <c r="B1993" s="48"/>
      <c r="C1993" s="64"/>
      <c r="D1993" s="51" t="s">
        <v>1374</v>
      </c>
      <c r="E1993" s="48" t="s">
        <v>2429</v>
      </c>
      <c r="F1993" s="80" t="str">
        <f t="shared" si="451"/>
        <v xml:space="preserve"> </v>
      </c>
      <c r="G1993" s="82">
        <f t="shared" si="450"/>
        <v>1</v>
      </c>
      <c r="H1993" s="80" t="str">
        <f t="shared" si="452"/>
        <v>W</v>
      </c>
      <c r="I1993" s="80" t="str">
        <f t="shared" si="453"/>
        <v>N</v>
      </c>
      <c r="J1993" s="80" t="s">
        <v>1373</v>
      </c>
    </row>
    <row r="1994" spans="1:10" ht="22.5" x14ac:dyDescent="0.2">
      <c r="A1994" s="49">
        <f t="shared" si="444"/>
        <v>1991</v>
      </c>
      <c r="B1994" s="48"/>
      <c r="C1994" s="64"/>
      <c r="D1994" s="51" t="s">
        <v>1374</v>
      </c>
      <c r="E1994" s="48" t="s">
        <v>2586</v>
      </c>
      <c r="F1994" s="80" t="str">
        <f t="shared" si="451"/>
        <v xml:space="preserve"> </v>
      </c>
      <c r="G1994" s="82">
        <f t="shared" si="450"/>
        <v>1</v>
      </c>
      <c r="H1994" s="80" t="str">
        <f t="shared" si="452"/>
        <v>W</v>
      </c>
      <c r="I1994" s="80" t="str">
        <f t="shared" si="453"/>
        <v>N</v>
      </c>
      <c r="J1994" s="80" t="s">
        <v>1373</v>
      </c>
    </row>
    <row r="1995" spans="1:10" ht="12" x14ac:dyDescent="0.2">
      <c r="A1995" s="49">
        <f t="shared" si="444"/>
        <v>1992</v>
      </c>
      <c r="B1995" s="48"/>
      <c r="C1995" s="64"/>
      <c r="D1995" s="51" t="s">
        <v>1374</v>
      </c>
      <c r="E1995" s="48" t="s">
        <v>2430</v>
      </c>
      <c r="F1995" s="80" t="str">
        <f t="shared" si="451"/>
        <v xml:space="preserve"> </v>
      </c>
      <c r="G1995" s="82">
        <f t="shared" si="450"/>
        <v>1</v>
      </c>
      <c r="H1995" s="80" t="str">
        <f t="shared" si="452"/>
        <v>W</v>
      </c>
      <c r="I1995" s="80" t="str">
        <f t="shared" si="453"/>
        <v>N</v>
      </c>
      <c r="J1995" s="80" t="s">
        <v>1373</v>
      </c>
    </row>
    <row r="1996" spans="1:10" ht="12" x14ac:dyDescent="0.2">
      <c r="A1996" s="49">
        <f t="shared" si="444"/>
        <v>1993</v>
      </c>
      <c r="B1996" s="48"/>
      <c r="C1996" s="64"/>
      <c r="D1996" s="51" t="s">
        <v>1374</v>
      </c>
      <c r="E1996" s="48" t="s">
        <v>2431</v>
      </c>
      <c r="F1996" s="80" t="str">
        <f t="shared" si="451"/>
        <v xml:space="preserve"> </v>
      </c>
      <c r="G1996" s="82">
        <f t="shared" si="450"/>
        <v>1</v>
      </c>
      <c r="H1996" s="80" t="str">
        <f t="shared" si="452"/>
        <v>W</v>
      </c>
      <c r="I1996" s="80" t="str">
        <f t="shared" si="453"/>
        <v>N</v>
      </c>
      <c r="J1996" s="80" t="s">
        <v>1373</v>
      </c>
    </row>
    <row r="1997" spans="1:10" ht="12" x14ac:dyDescent="0.2">
      <c r="A1997" s="49">
        <f t="shared" si="444"/>
        <v>1994</v>
      </c>
      <c r="B1997" s="48"/>
      <c r="C1997" s="64"/>
      <c r="D1997" s="51" t="s">
        <v>1374</v>
      </c>
      <c r="E1997" s="48" t="s">
        <v>2432</v>
      </c>
      <c r="F1997" s="80" t="str">
        <f t="shared" si="451"/>
        <v xml:space="preserve"> </v>
      </c>
      <c r="G1997" s="82">
        <f t="shared" si="450"/>
        <v>1</v>
      </c>
      <c r="H1997" s="80" t="str">
        <f t="shared" si="452"/>
        <v>W</v>
      </c>
      <c r="I1997" s="80" t="str">
        <f t="shared" si="453"/>
        <v>N</v>
      </c>
      <c r="J1997" s="80" t="s">
        <v>1373</v>
      </c>
    </row>
    <row r="1998" spans="1:10" ht="12" x14ac:dyDescent="0.2">
      <c r="A1998" s="49">
        <f t="shared" si="444"/>
        <v>1995</v>
      </c>
      <c r="B1998" s="48"/>
      <c r="C1998" s="64"/>
      <c r="D1998" s="51" t="s">
        <v>1374</v>
      </c>
      <c r="E1998" s="48" t="s">
        <v>2433</v>
      </c>
      <c r="F1998" s="80" t="str">
        <f t="shared" si="451"/>
        <v xml:space="preserve"> </v>
      </c>
      <c r="G1998" s="82">
        <f t="shared" si="450"/>
        <v>1</v>
      </c>
      <c r="H1998" s="80" t="str">
        <f t="shared" si="452"/>
        <v>W</v>
      </c>
      <c r="I1998" s="80" t="str">
        <f t="shared" si="453"/>
        <v>N</v>
      </c>
      <c r="J1998" s="80" t="s">
        <v>1373</v>
      </c>
    </row>
    <row r="1999" spans="1:10" ht="12" x14ac:dyDescent="0.2">
      <c r="A1999" s="49">
        <f t="shared" si="444"/>
        <v>1996</v>
      </c>
      <c r="B1999" s="48"/>
      <c r="C1999" s="64"/>
      <c r="D1999" s="51" t="s">
        <v>1374</v>
      </c>
      <c r="E1999" s="48" t="s">
        <v>2434</v>
      </c>
      <c r="F1999" s="80" t="str">
        <f t="shared" si="451"/>
        <v xml:space="preserve"> </v>
      </c>
      <c r="G1999" s="82">
        <f t="shared" si="450"/>
        <v>1</v>
      </c>
      <c r="H1999" s="80" t="str">
        <f t="shared" si="452"/>
        <v>W</v>
      </c>
      <c r="I1999" s="80" t="str">
        <f t="shared" si="453"/>
        <v>N</v>
      </c>
      <c r="J1999" s="80"/>
    </row>
    <row r="2000" spans="1:10" ht="12" x14ac:dyDescent="0.2">
      <c r="A2000" s="49">
        <f t="shared" si="444"/>
        <v>1997</v>
      </c>
      <c r="B2000" s="48"/>
      <c r="C2000" s="64"/>
      <c r="D2000" s="51" t="s">
        <v>1374</v>
      </c>
      <c r="E2000" s="48" t="s">
        <v>2435</v>
      </c>
      <c r="F2000" s="80" t="str">
        <f t="shared" si="451"/>
        <v xml:space="preserve"> </v>
      </c>
      <c r="G2000" s="82">
        <f t="shared" si="450"/>
        <v>1</v>
      </c>
      <c r="H2000" s="80" t="str">
        <f t="shared" si="452"/>
        <v>W</v>
      </c>
      <c r="I2000" s="80" t="str">
        <f t="shared" si="453"/>
        <v>N</v>
      </c>
      <c r="J2000" s="80" t="s">
        <v>1373</v>
      </c>
    </row>
    <row r="2001" spans="1:10" ht="12" x14ac:dyDescent="0.2">
      <c r="A2001" s="49">
        <f t="shared" si="444"/>
        <v>1998</v>
      </c>
      <c r="B2001" s="48"/>
      <c r="C2001" s="64"/>
      <c r="D2001" s="51" t="s">
        <v>1374</v>
      </c>
      <c r="E2001" s="48" t="s">
        <v>2587</v>
      </c>
      <c r="F2001" s="80" t="str">
        <f t="shared" si="451"/>
        <v xml:space="preserve"> </v>
      </c>
      <c r="G2001" s="82">
        <f t="shared" si="450"/>
        <v>1</v>
      </c>
      <c r="H2001" s="80" t="str">
        <f t="shared" si="452"/>
        <v>W</v>
      </c>
      <c r="I2001" s="80" t="str">
        <f t="shared" si="453"/>
        <v>N</v>
      </c>
      <c r="J2001" s="80"/>
    </row>
    <row r="2002" spans="1:10" ht="12" x14ac:dyDescent="0.2">
      <c r="A2002" s="49">
        <f t="shared" si="444"/>
        <v>1999</v>
      </c>
      <c r="B2002" s="48"/>
      <c r="C2002" s="64"/>
      <c r="D2002" s="51" t="s">
        <v>1374</v>
      </c>
      <c r="E2002" s="48" t="s">
        <v>2436</v>
      </c>
      <c r="F2002" s="80" t="str">
        <f t="shared" si="451"/>
        <v xml:space="preserve"> </v>
      </c>
      <c r="G2002" s="82">
        <f t="shared" si="450"/>
        <v>1</v>
      </c>
      <c r="H2002" s="80" t="str">
        <f t="shared" si="452"/>
        <v>W</v>
      </c>
      <c r="I2002" s="80" t="str">
        <f t="shared" si="453"/>
        <v>N</v>
      </c>
      <c r="J2002" s="80"/>
    </row>
    <row r="2003" spans="1:10" ht="12" x14ac:dyDescent="0.2">
      <c r="A2003" s="49">
        <f t="shared" si="444"/>
        <v>2000</v>
      </c>
      <c r="B2003" s="48"/>
      <c r="C2003" s="64"/>
      <c r="D2003" s="51" t="s">
        <v>1374</v>
      </c>
      <c r="E2003" s="48" t="s">
        <v>1924</v>
      </c>
      <c r="F2003" s="80" t="str">
        <f t="shared" si="451"/>
        <v xml:space="preserve"> </v>
      </c>
      <c r="G2003" s="82">
        <f t="shared" si="450"/>
        <v>1</v>
      </c>
      <c r="H2003" s="80" t="str">
        <f t="shared" si="452"/>
        <v>W</v>
      </c>
      <c r="I2003" s="80" t="str">
        <f t="shared" si="453"/>
        <v>N</v>
      </c>
      <c r="J2003" s="80"/>
    </row>
    <row r="2004" spans="1:10" ht="12" x14ac:dyDescent="0.2">
      <c r="A2004" s="49">
        <f t="shared" si="444"/>
        <v>2001</v>
      </c>
      <c r="B2004" s="48"/>
      <c r="C2004" s="64"/>
      <c r="D2004" s="51" t="s">
        <v>1374</v>
      </c>
      <c r="E2004" s="48" t="s">
        <v>1942</v>
      </c>
      <c r="F2004" s="80" t="str">
        <f t="shared" si="451"/>
        <v xml:space="preserve"> </v>
      </c>
      <c r="G2004" s="82">
        <f t="shared" si="450"/>
        <v>1</v>
      </c>
      <c r="H2004" s="80" t="str">
        <f t="shared" si="452"/>
        <v>W</v>
      </c>
      <c r="I2004" s="80" t="str">
        <f t="shared" si="453"/>
        <v>N</v>
      </c>
      <c r="J2004" s="80"/>
    </row>
    <row r="2005" spans="1:10" ht="12" x14ac:dyDescent="0.2">
      <c r="A2005" s="49">
        <f t="shared" ref="A2005:A2068" si="454">-3+ROW()</f>
        <v>2002</v>
      </c>
      <c r="B2005" s="48"/>
      <c r="C2005" s="64"/>
      <c r="D2005" s="51" t="s">
        <v>1374</v>
      </c>
      <c r="E2005" s="48" t="s">
        <v>2588</v>
      </c>
      <c r="F2005" s="80" t="str">
        <f t="shared" si="451"/>
        <v xml:space="preserve"> </v>
      </c>
      <c r="G2005" s="82">
        <f t="shared" si="450"/>
        <v>1</v>
      </c>
      <c r="H2005" s="80" t="str">
        <f t="shared" si="452"/>
        <v>W</v>
      </c>
      <c r="I2005" s="80" t="str">
        <f t="shared" si="453"/>
        <v>N</v>
      </c>
      <c r="J2005" s="80"/>
    </row>
    <row r="2006" spans="1:10" ht="12" x14ac:dyDescent="0.2">
      <c r="A2006" s="49">
        <f t="shared" si="454"/>
        <v>2003</v>
      </c>
      <c r="B2006" s="48"/>
      <c r="C2006" s="65"/>
      <c r="D2006" s="51" t="s">
        <v>1374</v>
      </c>
      <c r="E2006" s="48" t="s">
        <v>1926</v>
      </c>
      <c r="F2006" s="80" t="str">
        <f t="shared" si="451"/>
        <v xml:space="preserve"> </v>
      </c>
      <c r="G2006" s="86">
        <f t="shared" si="450"/>
        <v>1</v>
      </c>
      <c r="H2006" s="80" t="str">
        <f t="shared" si="452"/>
        <v>W</v>
      </c>
      <c r="I2006" s="80" t="str">
        <f t="shared" si="453"/>
        <v>N</v>
      </c>
      <c r="J2006" s="80"/>
    </row>
    <row r="2007" spans="1:10" ht="12" x14ac:dyDescent="0.2">
      <c r="A2007" s="49">
        <f t="shared" si="454"/>
        <v>2004</v>
      </c>
      <c r="B2007" s="48"/>
      <c r="C2007" s="51"/>
      <c r="D2007" s="51"/>
      <c r="E2007" s="48"/>
      <c r="F2007" s="80"/>
      <c r="G2007" s="86">
        <f t="shared" si="450"/>
        <v>1</v>
      </c>
      <c r="H2007" s="80"/>
      <c r="I2007" s="80"/>
      <c r="J2007" s="80"/>
    </row>
    <row r="2008" spans="1:10" ht="12" x14ac:dyDescent="0.2">
      <c r="A2008" s="49">
        <f t="shared" si="454"/>
        <v>2005</v>
      </c>
      <c r="B2008" s="48" t="s">
        <v>1320</v>
      </c>
      <c r="C2008" s="63">
        <v>0.25</v>
      </c>
      <c r="D2008" s="51"/>
      <c r="E2008" s="44" t="s">
        <v>2583</v>
      </c>
      <c r="F2008" s="80">
        <f>SUMIF(OpnameTabel[PPO1], B2008,OpnameTabel[OpInventarislijst])+SUMIF(OpnameTabel[PPO2], B2008,OpnameTabel[OpInventarislijst])+SUMIF(OpnameTabel[PPO3], B2008,OpnameTabel[OpInventarislijst])+SUMIF(OpnameTabel[PPO4], B2008,OpnameTabel[OpInventarislijst])</f>
        <v>1</v>
      </c>
      <c r="G2008" s="85">
        <f>$F$2008</f>
        <v>1</v>
      </c>
      <c r="H2008" s="80" t="s">
        <v>1409</v>
      </c>
      <c r="I2008" s="80" t="s">
        <v>1373</v>
      </c>
      <c r="J2008" s="80" t="s">
        <v>1373</v>
      </c>
    </row>
    <row r="2009" spans="1:10" ht="56.25" x14ac:dyDescent="0.2">
      <c r="A2009" s="49">
        <f t="shared" si="454"/>
        <v>2006</v>
      </c>
      <c r="B2009" s="48"/>
      <c r="C2009" s="65"/>
      <c r="D2009" s="51"/>
      <c r="E2009" s="48" t="s">
        <v>1703</v>
      </c>
      <c r="F2009" s="80" t="str">
        <f>IF($B2009=""," ",$H$2008)</f>
        <v xml:space="preserve"> </v>
      </c>
      <c r="G2009" s="82">
        <f>$F$2008</f>
        <v>1</v>
      </c>
      <c r="H2009" s="80" t="str">
        <f>$H$2008</f>
        <v>W</v>
      </c>
      <c r="I2009" s="80" t="str">
        <f>$I$2008</f>
        <v>J</v>
      </c>
      <c r="J2009" s="80"/>
    </row>
    <row r="2010" spans="1:10" ht="12.75" thickBot="1" x14ac:dyDescent="0.25">
      <c r="A2010" s="49">
        <f t="shared" si="454"/>
        <v>2007</v>
      </c>
      <c r="B2010" s="48"/>
      <c r="C2010" s="51"/>
      <c r="D2010" s="51"/>
      <c r="E2010" s="48"/>
      <c r="F2010" s="80" t="str">
        <f>IF($B2010=""," ",$H$2008)</f>
        <v xml:space="preserve"> </v>
      </c>
      <c r="G2010" s="83">
        <f>$F$2008</f>
        <v>1</v>
      </c>
      <c r="H2010" s="80" t="str">
        <f>$H$2008</f>
        <v>W</v>
      </c>
      <c r="I2010" s="80" t="str">
        <f>$I$2008</f>
        <v>J</v>
      </c>
      <c r="J2010" s="80"/>
    </row>
    <row r="2011" spans="1:10" ht="12.75" thickTop="1" x14ac:dyDescent="0.2">
      <c r="A2011" s="49">
        <f t="shared" si="454"/>
        <v>2008</v>
      </c>
      <c r="B2011" s="48" t="s">
        <v>1321</v>
      </c>
      <c r="C2011" s="63">
        <v>1</v>
      </c>
      <c r="E2011" s="44" t="s">
        <v>2589</v>
      </c>
      <c r="F2011" s="80">
        <f>SUMIF(OpnameTabel[PPO1], B2011,OpnameTabel[OpInventarislijst])+SUMIF(OpnameTabel[PPO2], B2011,OpnameTabel[OpInventarislijst])+SUMIF(OpnameTabel[PPO3], B2011,OpnameTabel[OpInventarislijst])+SUMIF(OpnameTabel[PPO4], B2011,OpnameTabel[OpInventarislijst])</f>
        <v>2</v>
      </c>
      <c r="G2011" s="81">
        <f t="shared" ref="G2011:G2022" si="455">$F$2011</f>
        <v>2</v>
      </c>
      <c r="H2011" s="80" t="s">
        <v>1409</v>
      </c>
      <c r="I2011" s="80" t="s">
        <v>1372</v>
      </c>
      <c r="J2011" s="80" t="s">
        <v>1373</v>
      </c>
    </row>
    <row r="2012" spans="1:10" ht="12" x14ac:dyDescent="0.2">
      <c r="A2012" s="49">
        <f t="shared" si="454"/>
        <v>2009</v>
      </c>
      <c r="B2012" s="48"/>
      <c r="C2012" s="64"/>
      <c r="D2012" s="51" t="s">
        <v>1374</v>
      </c>
      <c r="E2012" s="54" t="s">
        <v>1423</v>
      </c>
      <c r="F2012" s="80" t="str">
        <f t="shared" ref="F2012:F2022" si="456">IF($B2012=""," ",$H$2011)</f>
        <v xml:space="preserve"> </v>
      </c>
      <c r="G2012" s="82">
        <f t="shared" si="455"/>
        <v>2</v>
      </c>
      <c r="H2012" s="80" t="str">
        <f t="shared" ref="H2012:H2022" si="457">$H$2011</f>
        <v>W</v>
      </c>
      <c r="I2012" s="80" t="str">
        <f t="shared" ref="I2012:I2022" si="458">$I$2011</f>
        <v>N</v>
      </c>
      <c r="J2012" s="80" t="s">
        <v>1373</v>
      </c>
    </row>
    <row r="2013" spans="1:10" ht="12" x14ac:dyDescent="0.2">
      <c r="A2013" s="49">
        <f t="shared" si="454"/>
        <v>2010</v>
      </c>
      <c r="B2013" s="48"/>
      <c r="C2013" s="64"/>
      <c r="D2013" s="51" t="s">
        <v>1374</v>
      </c>
      <c r="E2013" s="54" t="s">
        <v>2590</v>
      </c>
      <c r="F2013" s="80" t="str">
        <f t="shared" si="456"/>
        <v xml:space="preserve"> </v>
      </c>
      <c r="G2013" s="82">
        <f t="shared" si="455"/>
        <v>2</v>
      </c>
      <c r="H2013" s="80" t="str">
        <f t="shared" si="457"/>
        <v>W</v>
      </c>
      <c r="I2013" s="80" t="str">
        <f t="shared" si="458"/>
        <v>N</v>
      </c>
      <c r="J2013" s="80" t="s">
        <v>1373</v>
      </c>
    </row>
    <row r="2014" spans="1:10" ht="12" x14ac:dyDescent="0.2">
      <c r="A2014" s="49">
        <f t="shared" si="454"/>
        <v>2011</v>
      </c>
      <c r="B2014" s="48"/>
      <c r="C2014" s="64"/>
      <c r="D2014" s="51" t="s">
        <v>1374</v>
      </c>
      <c r="E2014" s="54" t="s">
        <v>2591</v>
      </c>
      <c r="F2014" s="80" t="str">
        <f t="shared" si="456"/>
        <v xml:space="preserve"> </v>
      </c>
      <c r="G2014" s="82">
        <f t="shared" si="455"/>
        <v>2</v>
      </c>
      <c r="H2014" s="80" t="str">
        <f t="shared" si="457"/>
        <v>W</v>
      </c>
      <c r="I2014" s="80" t="str">
        <f t="shared" si="458"/>
        <v>N</v>
      </c>
      <c r="J2014" s="80" t="s">
        <v>1373</v>
      </c>
    </row>
    <row r="2015" spans="1:10" ht="12" x14ac:dyDescent="0.2">
      <c r="A2015" s="49">
        <f t="shared" si="454"/>
        <v>2012</v>
      </c>
      <c r="B2015" s="48"/>
      <c r="C2015" s="64"/>
      <c r="D2015" s="51" t="s">
        <v>1374</v>
      </c>
      <c r="E2015" s="54" t="s">
        <v>1429</v>
      </c>
      <c r="F2015" s="80" t="str">
        <f t="shared" si="456"/>
        <v xml:space="preserve"> </v>
      </c>
      <c r="G2015" s="82">
        <f t="shared" si="455"/>
        <v>2</v>
      </c>
      <c r="H2015" s="80" t="str">
        <f t="shared" si="457"/>
        <v>W</v>
      </c>
      <c r="I2015" s="80" t="str">
        <f t="shared" si="458"/>
        <v>N</v>
      </c>
      <c r="J2015" s="80" t="s">
        <v>1373</v>
      </c>
    </row>
    <row r="2016" spans="1:10" ht="12" x14ac:dyDescent="0.2">
      <c r="A2016" s="49">
        <f t="shared" si="454"/>
        <v>2013</v>
      </c>
      <c r="B2016" s="48"/>
      <c r="C2016" s="64"/>
      <c r="D2016" s="51" t="s">
        <v>1374</v>
      </c>
      <c r="E2016" s="54" t="s">
        <v>1430</v>
      </c>
      <c r="F2016" s="80" t="str">
        <f t="shared" si="456"/>
        <v xml:space="preserve"> </v>
      </c>
      <c r="G2016" s="82">
        <f t="shared" si="455"/>
        <v>2</v>
      </c>
      <c r="H2016" s="80" t="str">
        <f t="shared" si="457"/>
        <v>W</v>
      </c>
      <c r="I2016" s="80" t="str">
        <f t="shared" si="458"/>
        <v>N</v>
      </c>
      <c r="J2016" s="80" t="s">
        <v>1373</v>
      </c>
    </row>
    <row r="2017" spans="1:10" ht="12" x14ac:dyDescent="0.2">
      <c r="A2017" s="49">
        <f t="shared" si="454"/>
        <v>2014</v>
      </c>
      <c r="B2017" s="48"/>
      <c r="C2017" s="64"/>
      <c r="D2017" s="51" t="s">
        <v>1374</v>
      </c>
      <c r="E2017" s="54" t="s">
        <v>1426</v>
      </c>
      <c r="F2017" s="80" t="str">
        <f t="shared" si="456"/>
        <v xml:space="preserve"> </v>
      </c>
      <c r="G2017" s="82">
        <f t="shared" si="455"/>
        <v>2</v>
      </c>
      <c r="H2017" s="80" t="str">
        <f t="shared" si="457"/>
        <v>W</v>
      </c>
      <c r="I2017" s="80" t="str">
        <f t="shared" si="458"/>
        <v>N</v>
      </c>
      <c r="J2017" s="80" t="s">
        <v>1373</v>
      </c>
    </row>
    <row r="2018" spans="1:10" ht="22.5" x14ac:dyDescent="0.2">
      <c r="A2018" s="49">
        <f t="shared" si="454"/>
        <v>2015</v>
      </c>
      <c r="B2018" s="48"/>
      <c r="C2018" s="64"/>
      <c r="D2018" s="51" t="s">
        <v>1374</v>
      </c>
      <c r="E2018" s="54" t="s">
        <v>2592</v>
      </c>
      <c r="F2018" s="80" t="str">
        <f t="shared" si="456"/>
        <v xml:space="preserve"> </v>
      </c>
      <c r="G2018" s="82">
        <f t="shared" si="455"/>
        <v>2</v>
      </c>
      <c r="H2018" s="80" t="str">
        <f t="shared" si="457"/>
        <v>W</v>
      </c>
      <c r="I2018" s="80" t="str">
        <f t="shared" si="458"/>
        <v>N</v>
      </c>
      <c r="J2018" s="80" t="s">
        <v>1373</v>
      </c>
    </row>
    <row r="2019" spans="1:10" ht="12" x14ac:dyDescent="0.2">
      <c r="A2019" s="49">
        <f t="shared" si="454"/>
        <v>2016</v>
      </c>
      <c r="B2019" s="48"/>
      <c r="C2019" s="64"/>
      <c r="D2019" s="51" t="s">
        <v>1374</v>
      </c>
      <c r="E2019" s="54" t="s">
        <v>2593</v>
      </c>
      <c r="F2019" s="80" t="str">
        <f t="shared" si="456"/>
        <v xml:space="preserve"> </v>
      </c>
      <c r="G2019" s="82">
        <f t="shared" si="455"/>
        <v>2</v>
      </c>
      <c r="H2019" s="80" t="str">
        <f t="shared" si="457"/>
        <v>W</v>
      </c>
      <c r="I2019" s="80" t="str">
        <f t="shared" si="458"/>
        <v>N</v>
      </c>
      <c r="J2019" s="80" t="s">
        <v>1373</v>
      </c>
    </row>
    <row r="2020" spans="1:10" ht="12" x14ac:dyDescent="0.2">
      <c r="A2020" s="49">
        <f t="shared" si="454"/>
        <v>2017</v>
      </c>
      <c r="B2020" s="48"/>
      <c r="C2020" s="64"/>
      <c r="D2020" s="51" t="s">
        <v>1374</v>
      </c>
      <c r="E2020" s="54" t="s">
        <v>1432</v>
      </c>
      <c r="F2020" s="80" t="str">
        <f t="shared" si="456"/>
        <v xml:space="preserve"> </v>
      </c>
      <c r="G2020" s="82">
        <f t="shared" si="455"/>
        <v>2</v>
      </c>
      <c r="H2020" s="80" t="str">
        <f t="shared" si="457"/>
        <v>W</v>
      </c>
      <c r="I2020" s="80" t="str">
        <f t="shared" si="458"/>
        <v>N</v>
      </c>
      <c r="J2020" s="80" t="s">
        <v>1373</v>
      </c>
    </row>
    <row r="2021" spans="1:10" ht="12" x14ac:dyDescent="0.2">
      <c r="A2021" s="49">
        <f t="shared" si="454"/>
        <v>2018</v>
      </c>
      <c r="B2021" s="48"/>
      <c r="C2021" s="65"/>
      <c r="D2021" s="51" t="s">
        <v>1374</v>
      </c>
      <c r="E2021" s="54" t="s">
        <v>1433</v>
      </c>
      <c r="F2021" s="80" t="str">
        <f t="shared" si="456"/>
        <v xml:space="preserve"> </v>
      </c>
      <c r="G2021" s="82">
        <f t="shared" si="455"/>
        <v>2</v>
      </c>
      <c r="H2021" s="80" t="str">
        <f t="shared" si="457"/>
        <v>W</v>
      </c>
      <c r="I2021" s="80" t="str">
        <f t="shared" si="458"/>
        <v>N</v>
      </c>
      <c r="J2021" s="80"/>
    </row>
    <row r="2022" spans="1:10" ht="12.75" thickBot="1" x14ac:dyDescent="0.25">
      <c r="A2022" s="49">
        <f t="shared" si="454"/>
        <v>2019</v>
      </c>
      <c r="B2022" s="48"/>
      <c r="C2022" s="51"/>
      <c r="D2022" s="51"/>
      <c r="E2022" s="48"/>
      <c r="F2022" s="80" t="str">
        <f t="shared" si="456"/>
        <v xml:space="preserve"> </v>
      </c>
      <c r="G2022" s="82">
        <f t="shared" si="455"/>
        <v>2</v>
      </c>
      <c r="H2022" s="80" t="str">
        <f t="shared" si="457"/>
        <v>W</v>
      </c>
      <c r="I2022" s="80" t="str">
        <f t="shared" si="458"/>
        <v>N</v>
      </c>
      <c r="J2022" s="80"/>
    </row>
    <row r="2023" spans="1:10" ht="12.75" thickTop="1" x14ac:dyDescent="0.2">
      <c r="A2023" s="49">
        <f t="shared" si="454"/>
        <v>2020</v>
      </c>
      <c r="B2023" s="54" t="s">
        <v>1322</v>
      </c>
      <c r="C2023" s="59">
        <v>1</v>
      </c>
      <c r="D2023" s="52"/>
      <c r="E2023" s="53" t="s">
        <v>2594</v>
      </c>
      <c r="F2023" s="80">
        <f>SUMIF(OpnameTabel[PPO1], B2023,OpnameTabel[OpInventarislijst])+SUMIF(OpnameTabel[PPO2], B2023,OpnameTabel[OpInventarislijst])+SUMIF(OpnameTabel[PPO3], B2023,OpnameTabel[OpInventarislijst])+SUMIF(OpnameTabel[PPO4], B2023,OpnameTabel[OpInventarislijst])</f>
        <v>37</v>
      </c>
      <c r="G2023" s="81">
        <f t="shared" ref="G2023:G2028" si="459">$F$2023</f>
        <v>37</v>
      </c>
      <c r="H2023" s="80" t="s">
        <v>1409</v>
      </c>
      <c r="I2023" s="80" t="s">
        <v>1372</v>
      </c>
      <c r="J2023" s="80" t="s">
        <v>1373</v>
      </c>
    </row>
    <row r="2024" spans="1:10" ht="12" x14ac:dyDescent="0.2">
      <c r="A2024" s="49">
        <f t="shared" si="454"/>
        <v>2021</v>
      </c>
      <c r="C2024" s="60"/>
      <c r="D2024" s="51" t="s">
        <v>1374</v>
      </c>
      <c r="E2024" s="54" t="s">
        <v>2595</v>
      </c>
      <c r="F2024" s="80" t="str">
        <f>IF($B2024=""," ",$H$2023)</f>
        <v xml:space="preserve"> </v>
      </c>
      <c r="G2024" s="82">
        <f t="shared" si="459"/>
        <v>37</v>
      </c>
      <c r="H2024" s="80" t="str">
        <f>$H$2023</f>
        <v>W</v>
      </c>
      <c r="I2024" s="80" t="str">
        <f>$I$2023</f>
        <v>N</v>
      </c>
      <c r="J2024" s="80" t="s">
        <v>1373</v>
      </c>
    </row>
    <row r="2025" spans="1:10" ht="12" x14ac:dyDescent="0.2">
      <c r="A2025" s="49">
        <f t="shared" si="454"/>
        <v>2022</v>
      </c>
      <c r="C2025" s="60"/>
      <c r="D2025" s="51" t="s">
        <v>1374</v>
      </c>
      <c r="E2025" s="54" t="s">
        <v>2596</v>
      </c>
      <c r="F2025" s="80" t="str">
        <f>IF($B2025=""," ",$H$2023)</f>
        <v xml:space="preserve"> </v>
      </c>
      <c r="G2025" s="82">
        <f t="shared" si="459"/>
        <v>37</v>
      </c>
      <c r="H2025" s="80" t="str">
        <f>$H$2023</f>
        <v>W</v>
      </c>
      <c r="I2025" s="80" t="str">
        <f>$I$2023</f>
        <v>N</v>
      </c>
      <c r="J2025" s="80" t="s">
        <v>1373</v>
      </c>
    </row>
    <row r="2026" spans="1:10" ht="12" x14ac:dyDescent="0.2">
      <c r="A2026" s="49">
        <f t="shared" si="454"/>
        <v>2023</v>
      </c>
      <c r="C2026" s="60"/>
      <c r="D2026" s="51" t="s">
        <v>1374</v>
      </c>
      <c r="E2026" s="54" t="s">
        <v>2587</v>
      </c>
      <c r="F2026" s="80" t="str">
        <f>IF($B2026=""," ",$H$2023)</f>
        <v xml:space="preserve"> </v>
      </c>
      <c r="G2026" s="82">
        <f t="shared" si="459"/>
        <v>37</v>
      </c>
      <c r="H2026" s="80" t="str">
        <f>$H$2023</f>
        <v>W</v>
      </c>
      <c r="I2026" s="80" t="str">
        <f>$I$2023</f>
        <v>N</v>
      </c>
      <c r="J2026" s="80" t="s">
        <v>1373</v>
      </c>
    </row>
    <row r="2027" spans="1:10" ht="12" x14ac:dyDescent="0.2">
      <c r="A2027" s="49">
        <f t="shared" si="454"/>
        <v>2024</v>
      </c>
      <c r="C2027" s="61"/>
      <c r="D2027" s="51" t="s">
        <v>1374</v>
      </c>
      <c r="E2027" s="54" t="s">
        <v>2588</v>
      </c>
      <c r="F2027" s="80" t="str">
        <f>IF($B2027=""," ",$H$2023)</f>
        <v xml:space="preserve"> </v>
      </c>
      <c r="G2027" s="82">
        <f t="shared" si="459"/>
        <v>37</v>
      </c>
      <c r="H2027" s="80" t="str">
        <f>$H$2023</f>
        <v>W</v>
      </c>
      <c r="I2027" s="80" t="str">
        <f>$I$2023</f>
        <v>N</v>
      </c>
      <c r="J2027" s="80"/>
    </row>
    <row r="2028" spans="1:10" ht="12.75" thickBot="1" x14ac:dyDescent="0.25">
      <c r="A2028" s="49">
        <f t="shared" si="454"/>
        <v>2025</v>
      </c>
      <c r="D2028" s="51"/>
      <c r="F2028" s="80" t="str">
        <f>IF($B2028=""," ",$H$2023)</f>
        <v xml:space="preserve"> </v>
      </c>
      <c r="G2028" s="82">
        <f t="shared" si="459"/>
        <v>37</v>
      </c>
      <c r="H2028" s="80" t="str">
        <f>$H$2023</f>
        <v>W</v>
      </c>
      <c r="I2028" s="80" t="str">
        <f>$I$2023</f>
        <v>N</v>
      </c>
      <c r="J2028" s="80"/>
    </row>
    <row r="2029" spans="1:10" ht="12.75" thickTop="1" x14ac:dyDescent="0.2">
      <c r="A2029" s="49">
        <f t="shared" si="454"/>
        <v>2026</v>
      </c>
      <c r="B2029" s="54" t="s">
        <v>1323</v>
      </c>
      <c r="C2029" s="59">
        <v>1</v>
      </c>
      <c r="D2029" s="52"/>
      <c r="E2029" s="53" t="s">
        <v>2597</v>
      </c>
      <c r="F2029" s="80">
        <f>SUMIF(OpnameTabel[PPO1], B2029,OpnameTabel[OpInventarislijst])+SUMIF(OpnameTabel[PPO2], B2029,OpnameTabel[OpInventarislijst])+SUMIF(OpnameTabel[PPO3], B2029,OpnameTabel[OpInventarislijst])+SUMIF(OpnameTabel[PPO4], B2029,OpnameTabel[OpInventarislijst])</f>
        <v>1</v>
      </c>
      <c r="G2029" s="81">
        <f t="shared" ref="G2029:G2038" si="460">$F$2029</f>
        <v>1</v>
      </c>
      <c r="H2029" s="80" t="s">
        <v>1409</v>
      </c>
      <c r="I2029" s="80" t="s">
        <v>1372</v>
      </c>
      <c r="J2029" s="80"/>
    </row>
    <row r="2030" spans="1:10" ht="12" x14ac:dyDescent="0.2">
      <c r="A2030" s="49">
        <f t="shared" si="454"/>
        <v>2027</v>
      </c>
      <c r="C2030" s="60"/>
      <c r="D2030" s="51" t="s">
        <v>1374</v>
      </c>
      <c r="E2030" s="54" t="s">
        <v>2483</v>
      </c>
      <c r="F2030" s="80" t="str">
        <f t="shared" ref="F2030:F2038" si="461">IF($B2030=""," ",$H$2029)</f>
        <v xml:space="preserve"> </v>
      </c>
      <c r="G2030" s="82">
        <f t="shared" si="460"/>
        <v>1</v>
      </c>
      <c r="H2030" s="80" t="str">
        <f t="shared" ref="H2030:H2038" si="462">$H$2029</f>
        <v>W</v>
      </c>
      <c r="I2030" s="80" t="str">
        <f t="shared" ref="I2030:I2038" si="463">$I$2029</f>
        <v>N</v>
      </c>
      <c r="J2030" s="80" t="s">
        <v>1373</v>
      </c>
    </row>
    <row r="2031" spans="1:10" ht="12" x14ac:dyDescent="0.2">
      <c r="A2031" s="49">
        <f t="shared" si="454"/>
        <v>2028</v>
      </c>
      <c r="C2031" s="60"/>
      <c r="D2031" s="51" t="s">
        <v>1374</v>
      </c>
      <c r="E2031" s="54" t="s">
        <v>1781</v>
      </c>
      <c r="F2031" s="80" t="str">
        <f t="shared" si="461"/>
        <v xml:space="preserve"> </v>
      </c>
      <c r="G2031" s="82">
        <f t="shared" si="460"/>
        <v>1</v>
      </c>
      <c r="H2031" s="80" t="str">
        <f t="shared" si="462"/>
        <v>W</v>
      </c>
      <c r="I2031" s="80" t="str">
        <f t="shared" si="463"/>
        <v>N</v>
      </c>
      <c r="J2031" s="80" t="s">
        <v>1373</v>
      </c>
    </row>
    <row r="2032" spans="1:10" ht="12" x14ac:dyDescent="0.2">
      <c r="A2032" s="49">
        <f t="shared" si="454"/>
        <v>2029</v>
      </c>
      <c r="C2032" s="60"/>
      <c r="D2032" s="51" t="s">
        <v>1374</v>
      </c>
      <c r="E2032" s="54" t="s">
        <v>2484</v>
      </c>
      <c r="F2032" s="80" t="str">
        <f t="shared" si="461"/>
        <v xml:space="preserve"> </v>
      </c>
      <c r="G2032" s="82">
        <f t="shared" si="460"/>
        <v>1</v>
      </c>
      <c r="H2032" s="80" t="str">
        <f t="shared" si="462"/>
        <v>W</v>
      </c>
      <c r="I2032" s="80" t="str">
        <f t="shared" si="463"/>
        <v>N</v>
      </c>
      <c r="J2032" s="80" t="s">
        <v>1373</v>
      </c>
    </row>
    <row r="2033" spans="1:10" ht="12" x14ac:dyDescent="0.2">
      <c r="A2033" s="49">
        <f t="shared" si="454"/>
        <v>2030</v>
      </c>
      <c r="C2033" s="60"/>
      <c r="D2033" s="51" t="s">
        <v>1374</v>
      </c>
      <c r="E2033" s="54" t="s">
        <v>2570</v>
      </c>
      <c r="F2033" s="80" t="str">
        <f t="shared" si="461"/>
        <v xml:space="preserve"> </v>
      </c>
      <c r="G2033" s="82">
        <f t="shared" si="460"/>
        <v>1</v>
      </c>
      <c r="H2033" s="80" t="str">
        <f t="shared" si="462"/>
        <v>W</v>
      </c>
      <c r="I2033" s="80" t="str">
        <f t="shared" si="463"/>
        <v>N</v>
      </c>
      <c r="J2033" s="80"/>
    </row>
    <row r="2034" spans="1:10" ht="12" x14ac:dyDescent="0.2">
      <c r="A2034" s="49">
        <f t="shared" si="454"/>
        <v>2031</v>
      </c>
      <c r="C2034" s="60"/>
      <c r="D2034" s="51" t="s">
        <v>1374</v>
      </c>
      <c r="E2034" s="54" t="s">
        <v>1924</v>
      </c>
      <c r="F2034" s="80" t="str">
        <f t="shared" si="461"/>
        <v xml:space="preserve"> </v>
      </c>
      <c r="G2034" s="82">
        <f t="shared" si="460"/>
        <v>1</v>
      </c>
      <c r="H2034" s="80" t="str">
        <f t="shared" si="462"/>
        <v>W</v>
      </c>
      <c r="I2034" s="80" t="str">
        <f t="shared" si="463"/>
        <v>N</v>
      </c>
      <c r="J2034" s="80"/>
    </row>
    <row r="2035" spans="1:10" ht="12" x14ac:dyDescent="0.2">
      <c r="A2035" s="49">
        <f t="shared" si="454"/>
        <v>2032</v>
      </c>
      <c r="C2035" s="60"/>
      <c r="D2035" s="51" t="s">
        <v>1374</v>
      </c>
      <c r="E2035" s="54" t="s">
        <v>2486</v>
      </c>
      <c r="F2035" s="80" t="str">
        <f t="shared" si="461"/>
        <v xml:space="preserve"> </v>
      </c>
      <c r="G2035" s="82">
        <f t="shared" si="460"/>
        <v>1</v>
      </c>
      <c r="H2035" s="80" t="str">
        <f t="shared" si="462"/>
        <v>W</v>
      </c>
      <c r="I2035" s="80" t="str">
        <f t="shared" si="463"/>
        <v>N</v>
      </c>
      <c r="J2035" s="80" t="s">
        <v>1373</v>
      </c>
    </row>
    <row r="2036" spans="1:10" ht="12" x14ac:dyDescent="0.2">
      <c r="A2036" s="49">
        <f t="shared" si="454"/>
        <v>2033</v>
      </c>
      <c r="C2036" s="60"/>
      <c r="D2036" s="51" t="s">
        <v>1374</v>
      </c>
      <c r="E2036" s="54" t="s">
        <v>2588</v>
      </c>
      <c r="F2036" s="80" t="str">
        <f t="shared" si="461"/>
        <v xml:space="preserve"> </v>
      </c>
      <c r="G2036" s="82">
        <f t="shared" si="460"/>
        <v>1</v>
      </c>
      <c r="H2036" s="80" t="str">
        <f t="shared" si="462"/>
        <v>W</v>
      </c>
      <c r="I2036" s="80" t="str">
        <f t="shared" si="463"/>
        <v>N</v>
      </c>
      <c r="J2036" s="80"/>
    </row>
    <row r="2037" spans="1:10" ht="12" x14ac:dyDescent="0.2">
      <c r="A2037" s="49">
        <f t="shared" si="454"/>
        <v>2034</v>
      </c>
      <c r="B2037" s="48"/>
      <c r="C2037" s="65"/>
      <c r="D2037" s="51" t="s">
        <v>1374</v>
      </c>
      <c r="E2037" s="54" t="s">
        <v>1926</v>
      </c>
      <c r="F2037" s="80" t="str">
        <f t="shared" si="461"/>
        <v xml:space="preserve"> </v>
      </c>
      <c r="G2037" s="82">
        <f t="shared" si="460"/>
        <v>1</v>
      </c>
      <c r="H2037" s="80" t="str">
        <f t="shared" si="462"/>
        <v>W</v>
      </c>
      <c r="I2037" s="80" t="str">
        <f t="shared" si="463"/>
        <v>N</v>
      </c>
      <c r="J2037" s="80"/>
    </row>
    <row r="2038" spans="1:10" ht="12.75" thickBot="1" x14ac:dyDescent="0.25">
      <c r="A2038" s="49">
        <f t="shared" si="454"/>
        <v>2035</v>
      </c>
      <c r="B2038" s="48"/>
      <c r="C2038" s="51"/>
      <c r="D2038" s="51"/>
      <c r="E2038" s="48"/>
      <c r="F2038" s="80" t="str">
        <f t="shared" si="461"/>
        <v xml:space="preserve"> </v>
      </c>
      <c r="G2038" s="82">
        <f t="shared" si="460"/>
        <v>1</v>
      </c>
      <c r="H2038" s="80" t="str">
        <f t="shared" si="462"/>
        <v>W</v>
      </c>
      <c r="I2038" s="80" t="str">
        <f t="shared" si="463"/>
        <v>N</v>
      </c>
      <c r="J2038" s="80"/>
    </row>
    <row r="2039" spans="1:10" ht="35.25" hidden="1" thickTop="1" thickBot="1" x14ac:dyDescent="0.25">
      <c r="A2039" s="49">
        <f t="shared" si="454"/>
        <v>2036</v>
      </c>
      <c r="B2039" s="48" t="s">
        <v>1324</v>
      </c>
      <c r="C2039" s="68" t="s">
        <v>2598</v>
      </c>
      <c r="D2039" s="52"/>
      <c r="E2039" s="53" t="s">
        <v>2599</v>
      </c>
      <c r="F2039" s="80">
        <f>SUMIF(OpnameTabel[PPO1], B2039,OpnameTabel[OpInventarislijst])+SUMIF(OpnameTabel[PPO2], B2039,OpnameTabel[OpInventarislijst])+SUMIF(OpnameTabel[PPO3], B2039,OpnameTabel[OpInventarislijst])+SUMIF(OpnameTabel[PPO4], B2039,OpnameTabel[OpInventarislijst])</f>
        <v>0</v>
      </c>
      <c r="G2039" s="81">
        <f t="shared" ref="G2039:G2044" si="464">$F$2039</f>
        <v>0</v>
      </c>
      <c r="H2039" s="80" t="s">
        <v>1409</v>
      </c>
      <c r="I2039" s="80" t="s">
        <v>1373</v>
      </c>
      <c r="J2039" s="80" t="s">
        <v>1373</v>
      </c>
    </row>
    <row r="2040" spans="1:10" ht="23.25" hidden="1" thickBot="1" x14ac:dyDescent="0.25">
      <c r="A2040" s="49">
        <f t="shared" si="454"/>
        <v>2037</v>
      </c>
      <c r="B2040" s="48"/>
      <c r="C2040" s="64"/>
      <c r="D2040" s="51"/>
      <c r="E2040" s="48" t="s">
        <v>2600</v>
      </c>
      <c r="F2040" s="80" t="str">
        <f>IF($B2040=""," ",$H$2039)</f>
        <v xml:space="preserve"> </v>
      </c>
      <c r="G2040" s="82">
        <f t="shared" si="464"/>
        <v>0</v>
      </c>
      <c r="H2040" s="80" t="str">
        <f>$H$2039</f>
        <v>W</v>
      </c>
      <c r="I2040" s="80" t="str">
        <f>$I$2039</f>
        <v>J</v>
      </c>
      <c r="J2040" s="80" t="s">
        <v>1373</v>
      </c>
    </row>
    <row r="2041" spans="1:10" ht="23.25" hidden="1" thickBot="1" x14ac:dyDescent="0.25">
      <c r="A2041" s="49">
        <f t="shared" si="454"/>
        <v>2038</v>
      </c>
      <c r="B2041" s="48"/>
      <c r="C2041" s="64"/>
      <c r="D2041" s="51" t="s">
        <v>1374</v>
      </c>
      <c r="E2041" s="48" t="s">
        <v>2601</v>
      </c>
      <c r="F2041" s="80" t="str">
        <f>IF($B2041=""," ",$H$2039)</f>
        <v xml:space="preserve"> </v>
      </c>
      <c r="G2041" s="82">
        <f t="shared" si="464"/>
        <v>0</v>
      </c>
      <c r="H2041" s="80" t="str">
        <f>$H$2039</f>
        <v>W</v>
      </c>
      <c r="I2041" s="80" t="str">
        <f>$I$2039</f>
        <v>J</v>
      </c>
      <c r="J2041" s="80" t="s">
        <v>1373</v>
      </c>
    </row>
    <row r="2042" spans="1:10" ht="45.75" hidden="1" thickBot="1" x14ac:dyDescent="0.25">
      <c r="A2042" s="49">
        <f t="shared" si="454"/>
        <v>2039</v>
      </c>
      <c r="B2042" s="48"/>
      <c r="C2042" s="64"/>
      <c r="D2042" s="51" t="s">
        <v>1374</v>
      </c>
      <c r="E2042" s="48" t="s">
        <v>2602</v>
      </c>
      <c r="F2042" s="80" t="str">
        <f>IF($B2042=""," ",$H$2039)</f>
        <v xml:space="preserve"> </v>
      </c>
      <c r="G2042" s="82">
        <f t="shared" si="464"/>
        <v>0</v>
      </c>
      <c r="H2042" s="80" t="str">
        <f>$H$2039</f>
        <v>W</v>
      </c>
      <c r="I2042" s="80" t="str">
        <f>$I$2039</f>
        <v>J</v>
      </c>
      <c r="J2042" s="80" t="s">
        <v>1373</v>
      </c>
    </row>
    <row r="2043" spans="1:10" ht="12.75" hidden="1" thickBot="1" x14ac:dyDescent="0.25">
      <c r="A2043" s="49">
        <f t="shared" si="454"/>
        <v>2040</v>
      </c>
      <c r="B2043" s="48"/>
      <c r="C2043" s="61"/>
      <c r="D2043" s="51" t="s">
        <v>1374</v>
      </c>
      <c r="E2043" s="48" t="s">
        <v>2603</v>
      </c>
      <c r="F2043" s="80" t="str">
        <f>IF($B2043=""," ",$H$2039)</f>
        <v xml:space="preserve"> </v>
      </c>
      <c r="G2043" s="82">
        <f t="shared" si="464"/>
        <v>0</v>
      </c>
      <c r="H2043" s="80" t="str">
        <f>$H$2039</f>
        <v>W</v>
      </c>
      <c r="I2043" s="80" t="str">
        <f>$I$2039</f>
        <v>J</v>
      </c>
      <c r="J2043" s="80"/>
    </row>
    <row r="2044" spans="1:10" ht="12.75" hidden="1" thickBot="1" x14ac:dyDescent="0.25">
      <c r="A2044" s="49">
        <f t="shared" si="454"/>
        <v>2041</v>
      </c>
      <c r="B2044" s="48"/>
      <c r="D2044" s="51"/>
      <c r="E2044" s="48"/>
      <c r="F2044" s="80"/>
      <c r="G2044" s="82">
        <f t="shared" si="464"/>
        <v>0</v>
      </c>
      <c r="H2044" s="80"/>
      <c r="I2044" s="80"/>
      <c r="J2044" s="80"/>
    </row>
    <row r="2045" spans="1:10" ht="12.75" hidden="1" thickBot="1" x14ac:dyDescent="0.25">
      <c r="A2045" s="49">
        <f t="shared" si="454"/>
        <v>2042</v>
      </c>
      <c r="B2045" s="48" t="s">
        <v>1325</v>
      </c>
      <c r="C2045" s="59">
        <v>2</v>
      </c>
      <c r="D2045" s="52"/>
      <c r="E2045" s="53" t="s">
        <v>2604</v>
      </c>
      <c r="F2045" s="80">
        <f>SUMIF(OpnameTabel[PPO1], B2045,OpnameTabel[OpInventarislijst])+SUMIF(OpnameTabel[PPO2], B2045,OpnameTabel[OpInventarislijst])+SUMIF(OpnameTabel[PPO3], B2045,OpnameTabel[OpInventarislijst])+SUMIF(OpnameTabel[PPO4], B2045,OpnameTabel[OpInventarislijst])</f>
        <v>0</v>
      </c>
      <c r="G2045" s="85">
        <f>$F$2045</f>
        <v>0</v>
      </c>
      <c r="H2045" s="80" t="s">
        <v>1409</v>
      </c>
      <c r="I2045" s="80" t="s">
        <v>1373</v>
      </c>
      <c r="J2045" s="80" t="s">
        <v>1373</v>
      </c>
    </row>
    <row r="2046" spans="1:10" ht="23.25" hidden="1" thickBot="1" x14ac:dyDescent="0.25">
      <c r="A2046" s="49">
        <f t="shared" si="454"/>
        <v>2043</v>
      </c>
      <c r="B2046" s="48"/>
      <c r="C2046" s="65"/>
      <c r="D2046" s="51" t="s">
        <v>1374</v>
      </c>
      <c r="E2046" s="48" t="s">
        <v>2605</v>
      </c>
      <c r="F2046" s="80" t="str">
        <f>IF($B2046=""," ",$H$2045)</f>
        <v xml:space="preserve"> </v>
      </c>
      <c r="G2046" s="85">
        <f t="shared" ref="G2046:G2047" si="465">$F$2045</f>
        <v>0</v>
      </c>
      <c r="H2046" s="80" t="str">
        <f>$H$2045</f>
        <v>W</v>
      </c>
      <c r="I2046" s="80" t="str">
        <f>$I$2045</f>
        <v>J</v>
      </c>
      <c r="J2046" s="80"/>
    </row>
    <row r="2047" spans="1:10" ht="12.75" hidden="1" thickBot="1" x14ac:dyDescent="0.25">
      <c r="A2047" s="49">
        <f t="shared" si="454"/>
        <v>2044</v>
      </c>
      <c r="B2047" s="48"/>
      <c r="C2047" s="51"/>
      <c r="D2047" s="51"/>
      <c r="E2047" s="48"/>
      <c r="F2047" s="80" t="str">
        <f>IF($B2047=""," ",$H$2045)</f>
        <v xml:space="preserve"> </v>
      </c>
      <c r="G2047" s="85">
        <f t="shared" si="465"/>
        <v>0</v>
      </c>
      <c r="H2047" s="80" t="str">
        <f>$H$2045</f>
        <v>W</v>
      </c>
      <c r="I2047" s="80" t="str">
        <f>$I$2045</f>
        <v>J</v>
      </c>
      <c r="J2047" s="80"/>
    </row>
    <row r="2048" spans="1:10" ht="13.5" hidden="1" thickTop="1" thickBot="1" x14ac:dyDescent="0.25">
      <c r="A2048" s="49">
        <f t="shared" si="454"/>
        <v>2045</v>
      </c>
      <c r="B2048" s="48" t="s">
        <v>1326</v>
      </c>
      <c r="C2048" s="63">
        <v>1</v>
      </c>
      <c r="D2048" s="52"/>
      <c r="E2048" s="53" t="s">
        <v>2606</v>
      </c>
      <c r="F2048" s="80">
        <f>SUMIF(OpnameTabel[PPO1], B2048,OpnameTabel[OpInventarislijst])+SUMIF(OpnameTabel[PPO2], B2048,OpnameTabel[OpInventarislijst])+SUMIF(OpnameTabel[PPO3], B2048,OpnameTabel[OpInventarislijst])+SUMIF(OpnameTabel[PPO4], B2048,OpnameTabel[OpInventarislijst])</f>
        <v>0</v>
      </c>
      <c r="G2048" s="81">
        <f t="shared" ref="G2048:G2053" si="466">$F$2048</f>
        <v>0</v>
      </c>
      <c r="H2048" s="80" t="s">
        <v>1409</v>
      </c>
      <c r="I2048" s="80" t="s">
        <v>1372</v>
      </c>
      <c r="J2048" s="80" t="s">
        <v>1373</v>
      </c>
    </row>
    <row r="2049" spans="1:10" ht="12.75" hidden="1" thickBot="1" x14ac:dyDescent="0.25">
      <c r="A2049" s="49">
        <f t="shared" si="454"/>
        <v>2046</v>
      </c>
      <c r="B2049" s="48"/>
      <c r="C2049" s="64"/>
      <c r="D2049" s="51" t="s">
        <v>1374</v>
      </c>
      <c r="E2049" s="48" t="s">
        <v>2607</v>
      </c>
      <c r="F2049" s="80" t="str">
        <f>IF($B2049=""," ",$H$2048)</f>
        <v xml:space="preserve"> </v>
      </c>
      <c r="G2049" s="82">
        <f t="shared" si="466"/>
        <v>0</v>
      </c>
      <c r="H2049" s="80" t="str">
        <f>$H$2048</f>
        <v>W</v>
      </c>
      <c r="I2049" s="80" t="str">
        <f>$I$2048</f>
        <v>N</v>
      </c>
      <c r="J2049" s="80"/>
    </row>
    <row r="2050" spans="1:10" ht="12.75" hidden="1" thickBot="1" x14ac:dyDescent="0.25">
      <c r="A2050" s="49">
        <f t="shared" si="454"/>
        <v>2047</v>
      </c>
      <c r="B2050" s="48"/>
      <c r="C2050" s="64"/>
      <c r="D2050" s="51" t="s">
        <v>1374</v>
      </c>
      <c r="E2050" s="48" t="s">
        <v>2608</v>
      </c>
      <c r="F2050" s="80" t="str">
        <f>IF($B2050=""," ",$H$2048)</f>
        <v xml:space="preserve"> </v>
      </c>
      <c r="G2050" s="82">
        <f t="shared" si="466"/>
        <v>0</v>
      </c>
      <c r="H2050" s="80" t="str">
        <f>$H$2048</f>
        <v>W</v>
      </c>
      <c r="I2050" s="80" t="str">
        <f>$I$2048</f>
        <v>N</v>
      </c>
      <c r="J2050" s="80" t="s">
        <v>1373</v>
      </c>
    </row>
    <row r="2051" spans="1:10" ht="12.75" hidden="1" thickBot="1" x14ac:dyDescent="0.25">
      <c r="A2051" s="49">
        <f t="shared" si="454"/>
        <v>2048</v>
      </c>
      <c r="B2051" s="48"/>
      <c r="C2051" s="64"/>
      <c r="D2051" s="51" t="s">
        <v>1374</v>
      </c>
      <c r="E2051" s="48" t="s">
        <v>2609</v>
      </c>
      <c r="F2051" s="80" t="str">
        <f>IF($B2051=""," ",$H$2048)</f>
        <v xml:space="preserve"> </v>
      </c>
      <c r="G2051" s="82">
        <f t="shared" si="466"/>
        <v>0</v>
      </c>
      <c r="H2051" s="80" t="str">
        <f>$H$2048</f>
        <v>W</v>
      </c>
      <c r="I2051" s="80" t="str">
        <f>$I$2048</f>
        <v>N</v>
      </c>
      <c r="J2051" s="80" t="s">
        <v>1373</v>
      </c>
    </row>
    <row r="2052" spans="1:10" ht="12.75" hidden="1" thickBot="1" x14ac:dyDescent="0.25">
      <c r="A2052" s="49">
        <f t="shared" si="454"/>
        <v>2049</v>
      </c>
      <c r="B2052" s="48"/>
      <c r="C2052" s="65"/>
      <c r="D2052" s="51" t="s">
        <v>1374</v>
      </c>
      <c r="E2052" s="48" t="s">
        <v>2610</v>
      </c>
      <c r="F2052" s="80" t="str">
        <f>IF($B2052=""," ",$H$2048)</f>
        <v xml:space="preserve"> </v>
      </c>
      <c r="G2052" s="82">
        <f t="shared" si="466"/>
        <v>0</v>
      </c>
      <c r="H2052" s="80" t="str">
        <f>$H$2048</f>
        <v>W</v>
      </c>
      <c r="I2052" s="80" t="str">
        <f>$I$2048</f>
        <v>N</v>
      </c>
      <c r="J2052" s="80"/>
    </row>
    <row r="2053" spans="1:10" ht="12.75" hidden="1" thickBot="1" x14ac:dyDescent="0.25">
      <c r="A2053" s="49">
        <f t="shared" si="454"/>
        <v>2050</v>
      </c>
      <c r="B2053" s="48"/>
      <c r="C2053" s="51"/>
      <c r="D2053" s="51"/>
      <c r="E2053" s="48"/>
      <c r="F2053" s="80" t="str">
        <f>IF($B2053=""," ",$H$2048)</f>
        <v xml:space="preserve"> </v>
      </c>
      <c r="G2053" s="82">
        <f t="shared" si="466"/>
        <v>0</v>
      </c>
      <c r="H2053" s="80" t="str">
        <f>$H$2048</f>
        <v>W</v>
      </c>
      <c r="I2053" s="80" t="str">
        <f>$I$2048</f>
        <v>N</v>
      </c>
      <c r="J2053" s="80"/>
    </row>
    <row r="2054" spans="1:10" ht="13.5" hidden="1" thickTop="1" thickBot="1" x14ac:dyDescent="0.25">
      <c r="A2054" s="49">
        <f t="shared" si="454"/>
        <v>2051</v>
      </c>
      <c r="B2054" s="48" t="s">
        <v>1327</v>
      </c>
      <c r="C2054" s="63">
        <v>1</v>
      </c>
      <c r="D2054" s="52"/>
      <c r="E2054" s="56" t="s">
        <v>2611</v>
      </c>
      <c r="F2054" s="80">
        <f>SUMIF(OpnameTabel[PPO1], B2054,OpnameTabel[OpInventarislijst])+SUMIF(OpnameTabel[PPO2], B2054,OpnameTabel[OpInventarislijst])+SUMIF(OpnameTabel[PPO3], B2054,OpnameTabel[OpInventarislijst])+SUMIF(OpnameTabel[PPO4], B2054,OpnameTabel[OpInventarislijst])</f>
        <v>0</v>
      </c>
      <c r="G2054" s="81">
        <f t="shared" ref="G2054:G2062" si="467">$F$2054</f>
        <v>0</v>
      </c>
      <c r="H2054" s="80" t="s">
        <v>1409</v>
      </c>
      <c r="I2054" s="80" t="s">
        <v>1372</v>
      </c>
      <c r="J2054" s="80"/>
    </row>
    <row r="2055" spans="1:10" ht="12.75" hidden="1" thickBot="1" x14ac:dyDescent="0.25">
      <c r="A2055" s="49">
        <f t="shared" si="454"/>
        <v>2052</v>
      </c>
      <c r="B2055" s="48"/>
      <c r="C2055" s="64"/>
      <c r="D2055" s="51" t="s">
        <v>1374</v>
      </c>
      <c r="E2055" s="48" t="s">
        <v>2612</v>
      </c>
      <c r="F2055" s="80" t="str">
        <f t="shared" ref="F2055:F2061" si="468">IF($B2055=""," ",$H$2054)</f>
        <v xml:space="preserve"> </v>
      </c>
      <c r="G2055" s="82">
        <f t="shared" si="467"/>
        <v>0</v>
      </c>
      <c r="H2055" s="80" t="str">
        <f t="shared" ref="H2055:H2061" si="469">$H$2054</f>
        <v>W</v>
      </c>
      <c r="I2055" s="80" t="str">
        <f t="shared" ref="I2055:I2061" si="470">$I$2054</f>
        <v>N</v>
      </c>
      <c r="J2055" s="80" t="s">
        <v>1373</v>
      </c>
    </row>
    <row r="2056" spans="1:10" ht="12.75" hidden="1" thickBot="1" x14ac:dyDescent="0.25">
      <c r="A2056" s="49">
        <f t="shared" si="454"/>
        <v>2053</v>
      </c>
      <c r="B2056" s="48"/>
      <c r="C2056" s="64"/>
      <c r="D2056" s="51" t="s">
        <v>1374</v>
      </c>
      <c r="E2056" s="48" t="s">
        <v>2613</v>
      </c>
      <c r="F2056" s="80" t="str">
        <f t="shared" si="468"/>
        <v xml:space="preserve"> </v>
      </c>
      <c r="G2056" s="82">
        <f t="shared" si="467"/>
        <v>0</v>
      </c>
      <c r="H2056" s="80" t="str">
        <f t="shared" si="469"/>
        <v>W</v>
      </c>
      <c r="I2056" s="80" t="str">
        <f t="shared" si="470"/>
        <v>N</v>
      </c>
      <c r="J2056" s="80" t="s">
        <v>1373</v>
      </c>
    </row>
    <row r="2057" spans="1:10" ht="12.75" hidden="1" thickBot="1" x14ac:dyDescent="0.25">
      <c r="A2057" s="49">
        <f t="shared" si="454"/>
        <v>2054</v>
      </c>
      <c r="B2057" s="48"/>
      <c r="C2057" s="64"/>
      <c r="D2057" s="51" t="s">
        <v>1374</v>
      </c>
      <c r="E2057" s="48" t="s">
        <v>2614</v>
      </c>
      <c r="F2057" s="80" t="str">
        <f t="shared" si="468"/>
        <v xml:space="preserve"> </v>
      </c>
      <c r="G2057" s="82">
        <f t="shared" si="467"/>
        <v>0</v>
      </c>
      <c r="H2057" s="80" t="str">
        <f t="shared" si="469"/>
        <v>W</v>
      </c>
      <c r="I2057" s="80" t="str">
        <f t="shared" si="470"/>
        <v>N</v>
      </c>
      <c r="J2057" s="80" t="s">
        <v>1373</v>
      </c>
    </row>
    <row r="2058" spans="1:10" ht="12.75" hidden="1" thickBot="1" x14ac:dyDescent="0.25">
      <c r="A2058" s="49">
        <f t="shared" si="454"/>
        <v>2055</v>
      </c>
      <c r="B2058" s="48"/>
      <c r="C2058" s="64"/>
      <c r="D2058" s="51" t="s">
        <v>1374</v>
      </c>
      <c r="E2058" s="48" t="s">
        <v>2615</v>
      </c>
      <c r="F2058" s="80" t="str">
        <f t="shared" si="468"/>
        <v xml:space="preserve"> </v>
      </c>
      <c r="G2058" s="82">
        <f t="shared" si="467"/>
        <v>0</v>
      </c>
      <c r="H2058" s="80" t="str">
        <f t="shared" si="469"/>
        <v>W</v>
      </c>
      <c r="I2058" s="80" t="str">
        <f t="shared" si="470"/>
        <v>N</v>
      </c>
      <c r="J2058" s="80"/>
    </row>
    <row r="2059" spans="1:10" ht="12.75" hidden="1" thickBot="1" x14ac:dyDescent="0.25">
      <c r="A2059" s="49">
        <f t="shared" si="454"/>
        <v>2056</v>
      </c>
      <c r="B2059" s="48"/>
      <c r="C2059" s="64"/>
      <c r="D2059" s="51" t="s">
        <v>1374</v>
      </c>
      <c r="E2059" s="48" t="s">
        <v>2616</v>
      </c>
      <c r="F2059" s="80" t="str">
        <f t="shared" si="468"/>
        <v xml:space="preserve"> </v>
      </c>
      <c r="G2059" s="82">
        <f t="shared" si="467"/>
        <v>0</v>
      </c>
      <c r="H2059" s="80" t="str">
        <f t="shared" si="469"/>
        <v>W</v>
      </c>
      <c r="I2059" s="80" t="str">
        <f t="shared" si="470"/>
        <v>N</v>
      </c>
      <c r="J2059" s="80" t="s">
        <v>1373</v>
      </c>
    </row>
    <row r="2060" spans="1:10" ht="12.75" hidden="1" thickBot="1" x14ac:dyDescent="0.25">
      <c r="A2060" s="49">
        <f t="shared" si="454"/>
        <v>2057</v>
      </c>
      <c r="B2060" s="48"/>
      <c r="C2060" s="64"/>
      <c r="D2060" s="51" t="s">
        <v>1374</v>
      </c>
      <c r="E2060" s="48" t="s">
        <v>2341</v>
      </c>
      <c r="F2060" s="80" t="str">
        <f t="shared" si="468"/>
        <v xml:space="preserve"> </v>
      </c>
      <c r="G2060" s="82">
        <f t="shared" si="467"/>
        <v>0</v>
      </c>
      <c r="H2060" s="80" t="str">
        <f t="shared" si="469"/>
        <v>W</v>
      </c>
      <c r="I2060" s="80" t="str">
        <f t="shared" si="470"/>
        <v>N</v>
      </c>
      <c r="J2060" s="80"/>
    </row>
    <row r="2061" spans="1:10" ht="23.25" hidden="1" thickBot="1" x14ac:dyDescent="0.25">
      <c r="A2061" s="49">
        <f t="shared" si="454"/>
        <v>2058</v>
      </c>
      <c r="B2061" s="48"/>
      <c r="C2061" s="65"/>
      <c r="D2061" s="51" t="s">
        <v>1374</v>
      </c>
      <c r="E2061" s="48" t="s">
        <v>2617</v>
      </c>
      <c r="F2061" s="80" t="str">
        <f t="shared" si="468"/>
        <v xml:space="preserve"> </v>
      </c>
      <c r="G2061" s="82">
        <f t="shared" si="467"/>
        <v>0</v>
      </c>
      <c r="H2061" s="80" t="str">
        <f t="shared" si="469"/>
        <v>W</v>
      </c>
      <c r="I2061" s="80" t="str">
        <f t="shared" si="470"/>
        <v>N</v>
      </c>
      <c r="J2061" s="80"/>
    </row>
    <row r="2062" spans="1:10" ht="12.75" hidden="1" thickBot="1" x14ac:dyDescent="0.25">
      <c r="A2062" s="49">
        <f t="shared" si="454"/>
        <v>2059</v>
      </c>
      <c r="B2062" s="48"/>
      <c r="C2062" s="51"/>
      <c r="D2062" s="51"/>
      <c r="E2062" s="48"/>
      <c r="F2062" s="80"/>
      <c r="G2062" s="82">
        <f t="shared" si="467"/>
        <v>0</v>
      </c>
      <c r="H2062" s="80"/>
      <c r="I2062" s="80"/>
      <c r="J2062" s="80"/>
    </row>
    <row r="2063" spans="1:10" ht="12.75" hidden="1" thickBot="1" x14ac:dyDescent="0.25">
      <c r="A2063" s="49">
        <f t="shared" si="454"/>
        <v>2060</v>
      </c>
      <c r="B2063" s="48" t="s">
        <v>1328</v>
      </c>
      <c r="C2063" s="63">
        <v>12</v>
      </c>
      <c r="D2063" s="52"/>
      <c r="E2063" s="56" t="s">
        <v>2611</v>
      </c>
      <c r="F2063" s="80">
        <f>SUMIF(OpnameTabel[PPO1], B2063,OpnameTabel[OpInventarislijst])+SUMIF(OpnameTabel[PPO2], B2063,OpnameTabel[OpInventarislijst])+SUMIF(OpnameTabel[PPO3], B2063,OpnameTabel[OpInventarislijst])+SUMIF(OpnameTabel[PPO4], B2063,OpnameTabel[OpInventarislijst])</f>
        <v>0</v>
      </c>
      <c r="G2063" s="82">
        <f>$F$2063</f>
        <v>0</v>
      </c>
      <c r="H2063" s="80" t="s">
        <v>1409</v>
      </c>
      <c r="I2063" s="80" t="s">
        <v>1372</v>
      </c>
      <c r="J2063" s="80"/>
    </row>
    <row r="2064" spans="1:10" ht="12.75" hidden="1" thickBot="1" x14ac:dyDescent="0.25">
      <c r="A2064" s="49">
        <f t="shared" si="454"/>
        <v>2061</v>
      </c>
      <c r="C2064" s="60"/>
      <c r="D2064" s="51"/>
      <c r="E2064" s="48" t="s">
        <v>2618</v>
      </c>
      <c r="F2064" s="80" t="str">
        <f>IF($B2064=""," ",$H$2063)</f>
        <v xml:space="preserve"> </v>
      </c>
      <c r="G2064" s="82">
        <f>$F$2063</f>
        <v>0</v>
      </c>
      <c r="H2064" s="80" t="str">
        <f>$H$2063</f>
        <v>W</v>
      </c>
      <c r="I2064" s="80" t="str">
        <f>$I$2063</f>
        <v>N</v>
      </c>
      <c r="J2064" s="80" t="s">
        <v>1373</v>
      </c>
    </row>
    <row r="2065" spans="1:10" ht="12.75" hidden="1" thickBot="1" x14ac:dyDescent="0.25">
      <c r="A2065" s="49">
        <f t="shared" si="454"/>
        <v>2062</v>
      </c>
      <c r="C2065" s="60"/>
      <c r="D2065" s="51" t="s">
        <v>1374</v>
      </c>
      <c r="E2065" s="48" t="s">
        <v>2619</v>
      </c>
      <c r="F2065" s="80" t="str">
        <f>IF($B2065=""," ",$H$2063)</f>
        <v xml:space="preserve"> </v>
      </c>
      <c r="G2065" s="82">
        <f>$F$2063</f>
        <v>0</v>
      </c>
      <c r="H2065" s="80" t="str">
        <f>$H$2063</f>
        <v>W</v>
      </c>
      <c r="I2065" s="80" t="str">
        <f>$I$2063</f>
        <v>N</v>
      </c>
      <c r="J2065" s="80"/>
    </row>
    <row r="2066" spans="1:10" ht="12.75" hidden="1" thickBot="1" x14ac:dyDescent="0.25">
      <c r="A2066" s="49">
        <f t="shared" si="454"/>
        <v>2063</v>
      </c>
      <c r="C2066" s="61"/>
      <c r="D2066" s="51"/>
      <c r="E2066" s="48"/>
      <c r="F2066" s="80" t="str">
        <f>IF($B2066=""," ",$H$2063)</f>
        <v xml:space="preserve"> </v>
      </c>
      <c r="G2066" s="82">
        <f>$F$2063</f>
        <v>0</v>
      </c>
      <c r="H2066" s="80" t="str">
        <f>$H$2063</f>
        <v>W</v>
      </c>
      <c r="I2066" s="80" t="str">
        <f>$I$2063</f>
        <v>N</v>
      </c>
      <c r="J2066" s="80"/>
    </row>
    <row r="2067" spans="1:10" ht="12.75" hidden="1" thickBot="1" x14ac:dyDescent="0.25">
      <c r="A2067" s="49">
        <f t="shared" si="454"/>
        <v>2064</v>
      </c>
      <c r="B2067" s="48"/>
      <c r="C2067" s="51"/>
      <c r="D2067" s="51"/>
      <c r="E2067" s="48"/>
      <c r="F2067" s="80" t="str">
        <f>IF($B2067=""," ",$H$2063)</f>
        <v xml:space="preserve"> </v>
      </c>
      <c r="G2067" s="82">
        <f>$F$2063</f>
        <v>0</v>
      </c>
      <c r="H2067" s="80" t="str">
        <f>$H$2063</f>
        <v>W</v>
      </c>
      <c r="I2067" s="80" t="str">
        <f>$I$2063</f>
        <v>N</v>
      </c>
      <c r="J2067" s="80"/>
    </row>
    <row r="2068" spans="1:10" ht="13.5" hidden="1" thickTop="1" thickBot="1" x14ac:dyDescent="0.25">
      <c r="A2068" s="49">
        <f t="shared" si="454"/>
        <v>2065</v>
      </c>
      <c r="B2068" s="48" t="s">
        <v>1329</v>
      </c>
      <c r="C2068" s="63">
        <v>1</v>
      </c>
      <c r="E2068" s="44" t="s">
        <v>2620</v>
      </c>
      <c r="F2068" s="80">
        <f>SUMIF(OpnameTabel[PPO1], B2068,OpnameTabel[OpInventarislijst])+SUMIF(OpnameTabel[PPO2], B2068,OpnameTabel[OpInventarislijst])+SUMIF(OpnameTabel[PPO3], B2068,OpnameTabel[OpInventarislijst])+SUMIF(OpnameTabel[PPO4], B2068,OpnameTabel[OpInventarislijst])</f>
        <v>0</v>
      </c>
      <c r="G2068" s="81">
        <f t="shared" ref="G2068:G2080" si="471">$F$2068</f>
        <v>0</v>
      </c>
      <c r="H2068" s="80" t="s">
        <v>1409</v>
      </c>
      <c r="I2068" s="80" t="s">
        <v>1372</v>
      </c>
      <c r="J2068" s="80"/>
    </row>
    <row r="2069" spans="1:10" ht="12.75" hidden="1" thickBot="1" x14ac:dyDescent="0.25">
      <c r="A2069" s="49">
        <f t="shared" ref="A2069:A2132" si="472">-3+ROW()</f>
        <v>2066</v>
      </c>
      <c r="B2069" s="48"/>
      <c r="C2069" s="64"/>
      <c r="D2069" s="51" t="s">
        <v>1374</v>
      </c>
      <c r="E2069" s="48" t="s">
        <v>2621</v>
      </c>
      <c r="F2069" s="80" t="str">
        <f t="shared" ref="F2069:F2080" si="473">IF($B2069=""," ",$H$2068)</f>
        <v xml:space="preserve"> </v>
      </c>
      <c r="G2069" s="82">
        <f t="shared" si="471"/>
        <v>0</v>
      </c>
      <c r="H2069" s="80" t="str">
        <f t="shared" ref="H2069:H2080" si="474">$H$2068</f>
        <v>W</v>
      </c>
      <c r="I2069" s="80" t="str">
        <f t="shared" ref="I2069:I2080" si="475">$I$2068</f>
        <v>N</v>
      </c>
      <c r="J2069" s="80" t="s">
        <v>1373</v>
      </c>
    </row>
    <row r="2070" spans="1:10" ht="12.75" hidden="1" thickBot="1" x14ac:dyDescent="0.25">
      <c r="A2070" s="49">
        <f t="shared" si="472"/>
        <v>2067</v>
      </c>
      <c r="B2070" s="48"/>
      <c r="C2070" s="64"/>
      <c r="D2070" s="51" t="s">
        <v>1374</v>
      </c>
      <c r="E2070" s="48" t="s">
        <v>2622</v>
      </c>
      <c r="F2070" s="80" t="str">
        <f t="shared" si="473"/>
        <v xml:space="preserve"> </v>
      </c>
      <c r="G2070" s="82">
        <f t="shared" si="471"/>
        <v>0</v>
      </c>
      <c r="H2070" s="80" t="str">
        <f t="shared" si="474"/>
        <v>W</v>
      </c>
      <c r="I2070" s="80" t="str">
        <f t="shared" si="475"/>
        <v>N</v>
      </c>
      <c r="J2070" s="80" t="s">
        <v>1373</v>
      </c>
    </row>
    <row r="2071" spans="1:10" ht="12.75" hidden="1" thickBot="1" x14ac:dyDescent="0.25">
      <c r="A2071" s="49">
        <f t="shared" si="472"/>
        <v>2068</v>
      </c>
      <c r="B2071" s="48"/>
      <c r="C2071" s="64"/>
      <c r="D2071" s="51" t="s">
        <v>1374</v>
      </c>
      <c r="E2071" s="48" t="s">
        <v>2623</v>
      </c>
      <c r="F2071" s="80" t="str">
        <f t="shared" si="473"/>
        <v xml:space="preserve"> </v>
      </c>
      <c r="G2071" s="82">
        <f t="shared" si="471"/>
        <v>0</v>
      </c>
      <c r="H2071" s="80" t="str">
        <f t="shared" si="474"/>
        <v>W</v>
      </c>
      <c r="I2071" s="80" t="str">
        <f t="shared" si="475"/>
        <v>N</v>
      </c>
      <c r="J2071" s="80" t="s">
        <v>1373</v>
      </c>
    </row>
    <row r="2072" spans="1:10" ht="12.75" hidden="1" thickBot="1" x14ac:dyDescent="0.25">
      <c r="A2072" s="49">
        <f t="shared" si="472"/>
        <v>2069</v>
      </c>
      <c r="B2072" s="48"/>
      <c r="C2072" s="64"/>
      <c r="D2072" s="51" t="s">
        <v>1374</v>
      </c>
      <c r="E2072" s="48" t="s">
        <v>2624</v>
      </c>
      <c r="F2072" s="80" t="str">
        <f t="shared" si="473"/>
        <v xml:space="preserve"> </v>
      </c>
      <c r="G2072" s="82">
        <f t="shared" si="471"/>
        <v>0</v>
      </c>
      <c r="H2072" s="80" t="str">
        <f t="shared" si="474"/>
        <v>W</v>
      </c>
      <c r="I2072" s="80" t="str">
        <f t="shared" si="475"/>
        <v>N</v>
      </c>
      <c r="J2072" s="80" t="s">
        <v>1373</v>
      </c>
    </row>
    <row r="2073" spans="1:10" ht="12.75" hidden="1" thickBot="1" x14ac:dyDescent="0.25">
      <c r="A2073" s="49">
        <f t="shared" si="472"/>
        <v>2070</v>
      </c>
      <c r="B2073" s="48"/>
      <c r="C2073" s="64"/>
      <c r="D2073" s="51" t="s">
        <v>1374</v>
      </c>
      <c r="E2073" s="48" t="s">
        <v>2625</v>
      </c>
      <c r="F2073" s="80" t="str">
        <f t="shared" si="473"/>
        <v xml:space="preserve"> </v>
      </c>
      <c r="G2073" s="82">
        <f t="shared" si="471"/>
        <v>0</v>
      </c>
      <c r="H2073" s="80" t="str">
        <f t="shared" si="474"/>
        <v>W</v>
      </c>
      <c r="I2073" s="80" t="str">
        <f t="shared" si="475"/>
        <v>N</v>
      </c>
      <c r="J2073" s="80"/>
    </row>
    <row r="2074" spans="1:10" ht="12.75" hidden="1" thickBot="1" x14ac:dyDescent="0.25">
      <c r="A2074" s="49">
        <f t="shared" si="472"/>
        <v>2071</v>
      </c>
      <c r="B2074" s="48"/>
      <c r="C2074" s="64"/>
      <c r="D2074" s="51" t="s">
        <v>1374</v>
      </c>
      <c r="E2074" s="48" t="s">
        <v>2626</v>
      </c>
      <c r="F2074" s="80" t="str">
        <f t="shared" si="473"/>
        <v xml:space="preserve"> </v>
      </c>
      <c r="G2074" s="82">
        <f t="shared" si="471"/>
        <v>0</v>
      </c>
      <c r="H2074" s="80" t="str">
        <f t="shared" si="474"/>
        <v>W</v>
      </c>
      <c r="I2074" s="80" t="str">
        <f t="shared" si="475"/>
        <v>N</v>
      </c>
      <c r="J2074" s="80"/>
    </row>
    <row r="2075" spans="1:10" ht="12.75" hidden="1" thickBot="1" x14ac:dyDescent="0.25">
      <c r="A2075" s="49">
        <f t="shared" si="472"/>
        <v>2072</v>
      </c>
      <c r="B2075" s="48"/>
      <c r="C2075" s="64"/>
      <c r="D2075" s="51" t="s">
        <v>1374</v>
      </c>
      <c r="E2075" s="48" t="s">
        <v>2627</v>
      </c>
      <c r="F2075" s="80" t="str">
        <f t="shared" si="473"/>
        <v xml:space="preserve"> </v>
      </c>
      <c r="G2075" s="82">
        <f t="shared" si="471"/>
        <v>0</v>
      </c>
      <c r="H2075" s="80" t="str">
        <f t="shared" si="474"/>
        <v>W</v>
      </c>
      <c r="I2075" s="80" t="str">
        <f t="shared" si="475"/>
        <v>N</v>
      </c>
      <c r="J2075" s="80" t="s">
        <v>1373</v>
      </c>
    </row>
    <row r="2076" spans="1:10" ht="12.75" hidden="1" thickBot="1" x14ac:dyDescent="0.25">
      <c r="A2076" s="49">
        <f t="shared" si="472"/>
        <v>2073</v>
      </c>
      <c r="B2076" s="48"/>
      <c r="C2076" s="64"/>
      <c r="D2076" s="51" t="s">
        <v>1374</v>
      </c>
      <c r="E2076" s="48" t="s">
        <v>2628</v>
      </c>
      <c r="F2076" s="80" t="str">
        <f t="shared" si="473"/>
        <v xml:space="preserve"> </v>
      </c>
      <c r="G2076" s="82">
        <f t="shared" si="471"/>
        <v>0</v>
      </c>
      <c r="H2076" s="80" t="str">
        <f t="shared" si="474"/>
        <v>W</v>
      </c>
      <c r="I2076" s="80" t="str">
        <f t="shared" si="475"/>
        <v>N</v>
      </c>
      <c r="J2076" s="80" t="s">
        <v>1373</v>
      </c>
    </row>
    <row r="2077" spans="1:10" ht="12.75" hidden="1" thickBot="1" x14ac:dyDescent="0.25">
      <c r="A2077" s="49">
        <f t="shared" si="472"/>
        <v>2074</v>
      </c>
      <c r="B2077" s="48"/>
      <c r="C2077" s="64"/>
      <c r="D2077" s="51" t="s">
        <v>1374</v>
      </c>
      <c r="E2077" s="48" t="s">
        <v>2629</v>
      </c>
      <c r="F2077" s="80" t="str">
        <f t="shared" si="473"/>
        <v xml:space="preserve"> </v>
      </c>
      <c r="G2077" s="82">
        <f t="shared" si="471"/>
        <v>0</v>
      </c>
      <c r="H2077" s="80" t="str">
        <f t="shared" si="474"/>
        <v>W</v>
      </c>
      <c r="I2077" s="80" t="str">
        <f t="shared" si="475"/>
        <v>N</v>
      </c>
      <c r="J2077" s="80"/>
    </row>
    <row r="2078" spans="1:10" ht="12.75" hidden="1" thickBot="1" x14ac:dyDescent="0.25">
      <c r="A2078" s="49">
        <f t="shared" si="472"/>
        <v>2075</v>
      </c>
      <c r="B2078" s="48"/>
      <c r="C2078" s="64"/>
      <c r="D2078" s="51" t="s">
        <v>1374</v>
      </c>
      <c r="E2078" s="48" t="s">
        <v>2630</v>
      </c>
      <c r="F2078" s="80" t="str">
        <f t="shared" si="473"/>
        <v xml:space="preserve"> </v>
      </c>
      <c r="G2078" s="82">
        <f t="shared" si="471"/>
        <v>0</v>
      </c>
      <c r="H2078" s="80" t="str">
        <f t="shared" si="474"/>
        <v>W</v>
      </c>
      <c r="I2078" s="80" t="str">
        <f t="shared" si="475"/>
        <v>N</v>
      </c>
      <c r="J2078" s="80"/>
    </row>
    <row r="2079" spans="1:10" ht="12.75" hidden="1" thickBot="1" x14ac:dyDescent="0.25">
      <c r="A2079" s="49">
        <f t="shared" si="472"/>
        <v>2076</v>
      </c>
      <c r="B2079" s="48"/>
      <c r="C2079" s="65"/>
      <c r="D2079" s="51" t="s">
        <v>1374</v>
      </c>
      <c r="E2079" s="48" t="s">
        <v>2631</v>
      </c>
      <c r="F2079" s="80" t="str">
        <f t="shared" si="473"/>
        <v xml:space="preserve"> </v>
      </c>
      <c r="G2079" s="82">
        <f t="shared" si="471"/>
        <v>0</v>
      </c>
      <c r="H2079" s="80" t="str">
        <f t="shared" si="474"/>
        <v>W</v>
      </c>
      <c r="I2079" s="80" t="str">
        <f t="shared" si="475"/>
        <v>N</v>
      </c>
      <c r="J2079" s="80"/>
    </row>
    <row r="2080" spans="1:10" ht="12.75" hidden="1" thickBot="1" x14ac:dyDescent="0.25">
      <c r="A2080" s="49">
        <f t="shared" si="472"/>
        <v>2077</v>
      </c>
      <c r="B2080" s="48"/>
      <c r="C2080" s="51"/>
      <c r="D2080" s="51"/>
      <c r="E2080" s="48"/>
      <c r="F2080" s="80" t="str">
        <f t="shared" si="473"/>
        <v xml:space="preserve"> </v>
      </c>
      <c r="G2080" s="82">
        <f t="shared" si="471"/>
        <v>0</v>
      </c>
      <c r="H2080" s="80" t="str">
        <f t="shared" si="474"/>
        <v>W</v>
      </c>
      <c r="I2080" s="80" t="str">
        <f t="shared" si="475"/>
        <v>N</v>
      </c>
      <c r="J2080" s="80"/>
    </row>
    <row r="2081" spans="1:10" ht="12.75" thickTop="1" x14ac:dyDescent="0.2">
      <c r="A2081" s="49">
        <f t="shared" si="472"/>
        <v>2078</v>
      </c>
      <c r="B2081" s="48" t="s">
        <v>1330</v>
      </c>
      <c r="C2081" s="63">
        <v>1</v>
      </c>
      <c r="D2081" s="52"/>
      <c r="E2081" s="53" t="s">
        <v>2632</v>
      </c>
      <c r="F2081" s="80">
        <f>SUMIF(OpnameTabel[PPO1], B2081,OpnameTabel[OpInventarislijst])+SUMIF(OpnameTabel[PPO2], B2081,OpnameTabel[OpInventarislijst])+SUMIF(OpnameTabel[PPO3], B2081,OpnameTabel[OpInventarislijst])+SUMIF(OpnameTabel[PPO4], B2081,OpnameTabel[OpInventarislijst])</f>
        <v>13</v>
      </c>
      <c r="G2081" s="81">
        <f t="shared" ref="G2081:G2094" si="476">$F$2081</f>
        <v>13</v>
      </c>
      <c r="H2081" s="80" t="s">
        <v>1409</v>
      </c>
      <c r="I2081" s="80" t="s">
        <v>1372</v>
      </c>
      <c r="J2081" s="80" t="s">
        <v>1373</v>
      </c>
    </row>
    <row r="2082" spans="1:10" ht="12" x14ac:dyDescent="0.2">
      <c r="A2082" s="49">
        <f t="shared" si="472"/>
        <v>2079</v>
      </c>
      <c r="B2082" s="48"/>
      <c r="C2082" s="64"/>
      <c r="D2082" s="51" t="s">
        <v>1374</v>
      </c>
      <c r="E2082" s="48" t="s">
        <v>2633</v>
      </c>
      <c r="F2082" s="80" t="str">
        <f t="shared" ref="F2082:F2094" si="477">IF($B2082=""," ",$H$2081)</f>
        <v xml:space="preserve"> </v>
      </c>
      <c r="G2082" s="82">
        <f t="shared" si="476"/>
        <v>13</v>
      </c>
      <c r="H2082" s="80" t="str">
        <f t="shared" ref="H2082:H2094" si="478">$H$2081</f>
        <v>W</v>
      </c>
      <c r="I2082" s="80" t="str">
        <f t="shared" ref="I2082:I2094" si="479">$I$2081</f>
        <v>N</v>
      </c>
      <c r="J2082" s="80" t="s">
        <v>1373</v>
      </c>
    </row>
    <row r="2083" spans="1:10" ht="22.5" x14ac:dyDescent="0.2">
      <c r="A2083" s="49">
        <f t="shared" si="472"/>
        <v>2080</v>
      </c>
      <c r="B2083" s="48"/>
      <c r="C2083" s="64"/>
      <c r="D2083" s="51" t="s">
        <v>1374</v>
      </c>
      <c r="E2083" s="48" t="s">
        <v>2634</v>
      </c>
      <c r="F2083" s="80" t="str">
        <f t="shared" si="477"/>
        <v xml:space="preserve"> </v>
      </c>
      <c r="G2083" s="82">
        <f t="shared" si="476"/>
        <v>13</v>
      </c>
      <c r="H2083" s="80" t="str">
        <f t="shared" si="478"/>
        <v>W</v>
      </c>
      <c r="I2083" s="80" t="str">
        <f t="shared" si="479"/>
        <v>N</v>
      </c>
      <c r="J2083" s="80" t="s">
        <v>1373</v>
      </c>
    </row>
    <row r="2084" spans="1:10" ht="12" x14ac:dyDescent="0.2">
      <c r="A2084" s="49">
        <f t="shared" si="472"/>
        <v>2081</v>
      </c>
      <c r="B2084" s="48"/>
      <c r="C2084" s="64"/>
      <c r="D2084" s="51" t="s">
        <v>1374</v>
      </c>
      <c r="E2084" s="48" t="s">
        <v>2635</v>
      </c>
      <c r="F2084" s="80" t="str">
        <f t="shared" si="477"/>
        <v xml:space="preserve"> </v>
      </c>
      <c r="G2084" s="82">
        <f t="shared" si="476"/>
        <v>13</v>
      </c>
      <c r="H2084" s="80" t="str">
        <f t="shared" si="478"/>
        <v>W</v>
      </c>
      <c r="I2084" s="80" t="str">
        <f t="shared" si="479"/>
        <v>N</v>
      </c>
      <c r="J2084" s="80" t="s">
        <v>1373</v>
      </c>
    </row>
    <row r="2085" spans="1:10" ht="12" x14ac:dyDescent="0.2">
      <c r="A2085" s="49">
        <f t="shared" si="472"/>
        <v>2082</v>
      </c>
      <c r="B2085" s="48"/>
      <c r="C2085" s="64"/>
      <c r="D2085" s="51" t="s">
        <v>1374</v>
      </c>
      <c r="E2085" s="48" t="s">
        <v>2636</v>
      </c>
      <c r="F2085" s="80" t="str">
        <f t="shared" si="477"/>
        <v xml:space="preserve"> </v>
      </c>
      <c r="G2085" s="82">
        <f t="shared" si="476"/>
        <v>13</v>
      </c>
      <c r="H2085" s="80" t="str">
        <f t="shared" si="478"/>
        <v>W</v>
      </c>
      <c r="I2085" s="80" t="str">
        <f t="shared" si="479"/>
        <v>N</v>
      </c>
      <c r="J2085" s="80" t="s">
        <v>1373</v>
      </c>
    </row>
    <row r="2086" spans="1:10" ht="12" x14ac:dyDescent="0.2">
      <c r="A2086" s="49">
        <f t="shared" si="472"/>
        <v>2083</v>
      </c>
      <c r="B2086" s="48"/>
      <c r="C2086" s="64"/>
      <c r="D2086" s="51" t="s">
        <v>1374</v>
      </c>
      <c r="E2086" s="48" t="s">
        <v>2637</v>
      </c>
      <c r="F2086" s="80" t="str">
        <f t="shared" si="477"/>
        <v xml:space="preserve"> </v>
      </c>
      <c r="G2086" s="82">
        <f t="shared" si="476"/>
        <v>13</v>
      </c>
      <c r="H2086" s="80" t="str">
        <f t="shared" si="478"/>
        <v>W</v>
      </c>
      <c r="I2086" s="80" t="str">
        <f t="shared" si="479"/>
        <v>N</v>
      </c>
      <c r="J2086" s="80" t="s">
        <v>1373</v>
      </c>
    </row>
    <row r="2087" spans="1:10" ht="12" x14ac:dyDescent="0.2">
      <c r="A2087" s="49">
        <f t="shared" si="472"/>
        <v>2084</v>
      </c>
      <c r="B2087" s="48"/>
      <c r="C2087" s="64"/>
      <c r="D2087" s="51" t="s">
        <v>1374</v>
      </c>
      <c r="E2087" s="48" t="s">
        <v>2638</v>
      </c>
      <c r="F2087" s="80" t="str">
        <f t="shared" si="477"/>
        <v xml:space="preserve"> </v>
      </c>
      <c r="G2087" s="82">
        <f t="shared" si="476"/>
        <v>13</v>
      </c>
      <c r="H2087" s="80" t="str">
        <f t="shared" si="478"/>
        <v>W</v>
      </c>
      <c r="I2087" s="80" t="str">
        <f t="shared" si="479"/>
        <v>N</v>
      </c>
      <c r="J2087" s="80" t="s">
        <v>1373</v>
      </c>
    </row>
    <row r="2088" spans="1:10" ht="12" x14ac:dyDescent="0.2">
      <c r="A2088" s="49">
        <f t="shared" si="472"/>
        <v>2085</v>
      </c>
      <c r="B2088" s="48"/>
      <c r="C2088" s="64"/>
      <c r="D2088" s="51" t="s">
        <v>1374</v>
      </c>
      <c r="E2088" s="48" t="s">
        <v>2639</v>
      </c>
      <c r="F2088" s="80" t="str">
        <f t="shared" si="477"/>
        <v xml:space="preserve"> </v>
      </c>
      <c r="G2088" s="82">
        <f t="shared" si="476"/>
        <v>13</v>
      </c>
      <c r="H2088" s="80" t="str">
        <f t="shared" si="478"/>
        <v>W</v>
      </c>
      <c r="I2088" s="80" t="str">
        <f t="shared" si="479"/>
        <v>N</v>
      </c>
      <c r="J2088" s="80"/>
    </row>
    <row r="2089" spans="1:10" ht="22.5" x14ac:dyDescent="0.2">
      <c r="A2089" s="49">
        <f t="shared" si="472"/>
        <v>2086</v>
      </c>
      <c r="B2089" s="48"/>
      <c r="C2089" s="64"/>
      <c r="D2089" s="51" t="s">
        <v>1374</v>
      </c>
      <c r="E2089" s="48" t="s">
        <v>2640</v>
      </c>
      <c r="F2089" s="80" t="str">
        <f t="shared" si="477"/>
        <v xml:space="preserve"> </v>
      </c>
      <c r="G2089" s="82">
        <f t="shared" si="476"/>
        <v>13</v>
      </c>
      <c r="H2089" s="80" t="str">
        <f t="shared" si="478"/>
        <v>W</v>
      </c>
      <c r="I2089" s="80" t="str">
        <f t="shared" si="479"/>
        <v>N</v>
      </c>
      <c r="J2089" s="80"/>
    </row>
    <row r="2090" spans="1:10" ht="12" x14ac:dyDescent="0.2">
      <c r="A2090" s="49">
        <f t="shared" si="472"/>
        <v>2087</v>
      </c>
      <c r="B2090" s="48"/>
      <c r="C2090" s="64"/>
      <c r="D2090" s="51" t="s">
        <v>1374</v>
      </c>
      <c r="E2090" s="48" t="s">
        <v>2641</v>
      </c>
      <c r="F2090" s="80" t="str">
        <f t="shared" si="477"/>
        <v xml:space="preserve"> </v>
      </c>
      <c r="G2090" s="82">
        <f t="shared" si="476"/>
        <v>13</v>
      </c>
      <c r="H2090" s="80" t="str">
        <f t="shared" si="478"/>
        <v>W</v>
      </c>
      <c r="I2090" s="80" t="str">
        <f t="shared" si="479"/>
        <v>N</v>
      </c>
      <c r="J2090" s="80"/>
    </row>
    <row r="2091" spans="1:10" ht="12" x14ac:dyDescent="0.2">
      <c r="A2091" s="49">
        <f t="shared" si="472"/>
        <v>2088</v>
      </c>
      <c r="B2091" s="48"/>
      <c r="C2091" s="64"/>
      <c r="D2091" s="51" t="s">
        <v>1374</v>
      </c>
      <c r="E2091" s="48" t="s">
        <v>2642</v>
      </c>
      <c r="F2091" s="80" t="str">
        <f t="shared" si="477"/>
        <v xml:space="preserve"> </v>
      </c>
      <c r="G2091" s="82">
        <f t="shared" si="476"/>
        <v>13</v>
      </c>
      <c r="H2091" s="80" t="str">
        <f t="shared" si="478"/>
        <v>W</v>
      </c>
      <c r="I2091" s="80" t="str">
        <f t="shared" si="479"/>
        <v>N</v>
      </c>
      <c r="J2091" s="80"/>
    </row>
    <row r="2092" spans="1:10" ht="12" x14ac:dyDescent="0.2">
      <c r="A2092" s="49">
        <f t="shared" si="472"/>
        <v>2089</v>
      </c>
      <c r="B2092" s="48"/>
      <c r="C2092" s="64"/>
      <c r="D2092" s="51" t="s">
        <v>1374</v>
      </c>
      <c r="E2092" s="48" t="s">
        <v>2643</v>
      </c>
      <c r="F2092" s="80" t="str">
        <f t="shared" si="477"/>
        <v xml:space="preserve"> </v>
      </c>
      <c r="G2092" s="82">
        <f t="shared" si="476"/>
        <v>13</v>
      </c>
      <c r="H2092" s="80" t="str">
        <f t="shared" si="478"/>
        <v>W</v>
      </c>
      <c r="I2092" s="80" t="str">
        <f t="shared" si="479"/>
        <v>N</v>
      </c>
      <c r="J2092" s="80"/>
    </row>
    <row r="2093" spans="1:10" ht="12" x14ac:dyDescent="0.2">
      <c r="A2093" s="49">
        <f t="shared" si="472"/>
        <v>2090</v>
      </c>
      <c r="B2093" s="48"/>
      <c r="C2093" s="65"/>
      <c r="D2093" s="51" t="s">
        <v>1374</v>
      </c>
      <c r="E2093" s="48" t="s">
        <v>2644</v>
      </c>
      <c r="F2093" s="80" t="str">
        <f t="shared" si="477"/>
        <v xml:space="preserve"> </v>
      </c>
      <c r="G2093" s="82">
        <f t="shared" si="476"/>
        <v>13</v>
      </c>
      <c r="H2093" s="80" t="str">
        <f t="shared" si="478"/>
        <v>W</v>
      </c>
      <c r="I2093" s="80" t="str">
        <f t="shared" si="479"/>
        <v>N</v>
      </c>
      <c r="J2093" s="80"/>
    </row>
    <row r="2094" spans="1:10" ht="12.75" thickBot="1" x14ac:dyDescent="0.25">
      <c r="A2094" s="49">
        <f t="shared" si="472"/>
        <v>2091</v>
      </c>
      <c r="B2094" s="48"/>
      <c r="C2094" s="51"/>
      <c r="D2094" s="51"/>
      <c r="E2094" s="48"/>
      <c r="F2094" s="80" t="str">
        <f t="shared" si="477"/>
        <v xml:space="preserve"> </v>
      </c>
      <c r="G2094" s="82">
        <f t="shared" si="476"/>
        <v>13</v>
      </c>
      <c r="H2094" s="80" t="str">
        <f t="shared" si="478"/>
        <v>W</v>
      </c>
      <c r="I2094" s="80" t="str">
        <f t="shared" si="479"/>
        <v>N</v>
      </c>
      <c r="J2094" s="80"/>
    </row>
    <row r="2095" spans="1:10" ht="12.75" thickTop="1" x14ac:dyDescent="0.2">
      <c r="A2095" s="49">
        <f t="shared" si="472"/>
        <v>2092</v>
      </c>
      <c r="B2095" s="48" t="s">
        <v>1331</v>
      </c>
      <c r="C2095" s="63">
        <v>1</v>
      </c>
      <c r="E2095" s="44" t="s">
        <v>2645</v>
      </c>
      <c r="F2095" s="80">
        <f>SUMIF(OpnameTabel[PPO1], B2095,OpnameTabel[OpInventarislijst])+SUMIF(OpnameTabel[PPO2], B2095,OpnameTabel[OpInventarislijst])+SUMIF(OpnameTabel[PPO3], B2095,OpnameTabel[OpInventarislijst])+SUMIF(OpnameTabel[PPO4], B2095,OpnameTabel[OpInventarislijst])</f>
        <v>4</v>
      </c>
      <c r="G2095" s="81">
        <f t="shared" ref="G2095:G2101" si="480">$F$2095</f>
        <v>4</v>
      </c>
      <c r="H2095" s="80" t="s">
        <v>1409</v>
      </c>
      <c r="I2095" s="80" t="s">
        <v>1373</v>
      </c>
      <c r="J2095" s="80"/>
    </row>
    <row r="2096" spans="1:10" ht="12" x14ac:dyDescent="0.2">
      <c r="A2096" s="49">
        <f t="shared" si="472"/>
        <v>2093</v>
      </c>
      <c r="B2096" s="48"/>
      <c r="C2096" s="64"/>
      <c r="D2096" s="51" t="s">
        <v>1374</v>
      </c>
      <c r="E2096" s="48" t="s">
        <v>2646</v>
      </c>
      <c r="F2096" s="80" t="str">
        <f t="shared" ref="F2096:F2101" si="481">IF($B2096=""," ",$H$2095)</f>
        <v xml:space="preserve"> </v>
      </c>
      <c r="G2096" s="82">
        <f t="shared" si="480"/>
        <v>4</v>
      </c>
      <c r="H2096" s="80" t="str">
        <f t="shared" ref="H2096:H2101" si="482">$H$2095</f>
        <v>W</v>
      </c>
      <c r="I2096" s="80" t="str">
        <f t="shared" ref="I2096:I2101" si="483">$I$2095</f>
        <v>J</v>
      </c>
      <c r="J2096" s="80" t="s">
        <v>1373</v>
      </c>
    </row>
    <row r="2097" spans="1:10" ht="12" x14ac:dyDescent="0.2">
      <c r="A2097" s="49">
        <f t="shared" si="472"/>
        <v>2094</v>
      </c>
      <c r="B2097" s="48"/>
      <c r="C2097" s="64"/>
      <c r="D2097" s="51" t="s">
        <v>1374</v>
      </c>
      <c r="E2097" s="48" t="s">
        <v>2647</v>
      </c>
      <c r="F2097" s="80" t="str">
        <f t="shared" si="481"/>
        <v xml:space="preserve"> </v>
      </c>
      <c r="G2097" s="82">
        <f t="shared" si="480"/>
        <v>4</v>
      </c>
      <c r="H2097" s="80" t="str">
        <f t="shared" si="482"/>
        <v>W</v>
      </c>
      <c r="I2097" s="80" t="str">
        <f t="shared" si="483"/>
        <v>J</v>
      </c>
      <c r="J2097" s="80" t="s">
        <v>1373</v>
      </c>
    </row>
    <row r="2098" spans="1:10" ht="12" x14ac:dyDescent="0.2">
      <c r="A2098" s="49">
        <f t="shared" si="472"/>
        <v>2095</v>
      </c>
      <c r="B2098" s="48"/>
      <c r="C2098" s="64"/>
      <c r="D2098" s="51" t="s">
        <v>1374</v>
      </c>
      <c r="E2098" s="48" t="s">
        <v>2648</v>
      </c>
      <c r="F2098" s="80" t="str">
        <f t="shared" si="481"/>
        <v xml:space="preserve"> </v>
      </c>
      <c r="G2098" s="82">
        <f t="shared" si="480"/>
        <v>4</v>
      </c>
      <c r="H2098" s="80" t="str">
        <f t="shared" si="482"/>
        <v>W</v>
      </c>
      <c r="I2098" s="80" t="str">
        <f t="shared" si="483"/>
        <v>J</v>
      </c>
      <c r="J2098" s="80" t="s">
        <v>1373</v>
      </c>
    </row>
    <row r="2099" spans="1:10" ht="12" x14ac:dyDescent="0.2">
      <c r="A2099" s="49">
        <f t="shared" si="472"/>
        <v>2096</v>
      </c>
      <c r="B2099" s="48"/>
      <c r="C2099" s="64"/>
      <c r="D2099" s="51" t="s">
        <v>1374</v>
      </c>
      <c r="E2099" s="48" t="s">
        <v>2649</v>
      </c>
      <c r="F2099" s="80" t="str">
        <f t="shared" si="481"/>
        <v xml:space="preserve"> </v>
      </c>
      <c r="G2099" s="82">
        <f t="shared" si="480"/>
        <v>4</v>
      </c>
      <c r="H2099" s="80" t="str">
        <f t="shared" si="482"/>
        <v>W</v>
      </c>
      <c r="I2099" s="80" t="str">
        <f t="shared" si="483"/>
        <v>J</v>
      </c>
      <c r="J2099" s="80" t="s">
        <v>1373</v>
      </c>
    </row>
    <row r="2100" spans="1:10" ht="12" x14ac:dyDescent="0.2">
      <c r="A2100" s="49">
        <f t="shared" si="472"/>
        <v>2097</v>
      </c>
      <c r="B2100" s="48"/>
      <c r="C2100" s="65"/>
      <c r="D2100" s="51" t="s">
        <v>1374</v>
      </c>
      <c r="E2100" s="48" t="s">
        <v>2650</v>
      </c>
      <c r="F2100" s="80" t="str">
        <f t="shared" si="481"/>
        <v xml:space="preserve"> </v>
      </c>
      <c r="G2100" s="82">
        <f t="shared" si="480"/>
        <v>4</v>
      </c>
      <c r="H2100" s="80" t="str">
        <f t="shared" si="482"/>
        <v>W</v>
      </c>
      <c r="I2100" s="80" t="str">
        <f t="shared" si="483"/>
        <v>J</v>
      </c>
      <c r="J2100" s="80"/>
    </row>
    <row r="2101" spans="1:10" ht="12.75" thickBot="1" x14ac:dyDescent="0.25">
      <c r="A2101" s="49">
        <f t="shared" si="472"/>
        <v>2098</v>
      </c>
      <c r="B2101" s="48"/>
      <c r="C2101" s="51"/>
      <c r="D2101" s="51"/>
      <c r="E2101" s="48"/>
      <c r="F2101" s="80" t="str">
        <f t="shared" si="481"/>
        <v xml:space="preserve"> </v>
      </c>
      <c r="G2101" s="82">
        <f t="shared" si="480"/>
        <v>4</v>
      </c>
      <c r="H2101" s="80" t="str">
        <f t="shared" si="482"/>
        <v>W</v>
      </c>
      <c r="I2101" s="80" t="str">
        <f t="shared" si="483"/>
        <v>J</v>
      </c>
      <c r="J2101" s="80"/>
    </row>
    <row r="2102" spans="1:10" ht="13.5" hidden="1" thickTop="1" thickBot="1" x14ac:dyDescent="0.25">
      <c r="A2102" s="49">
        <f t="shared" si="472"/>
        <v>2099</v>
      </c>
      <c r="B2102" s="48" t="s">
        <v>1332</v>
      </c>
      <c r="C2102" s="63">
        <v>1</v>
      </c>
      <c r="E2102" s="44" t="s">
        <v>2651</v>
      </c>
      <c r="F2102" s="80">
        <f>SUMIF(OpnameTabel[PPO1], B2102,OpnameTabel[OpInventarislijst])+SUMIF(OpnameTabel[PPO2], B2102,OpnameTabel[OpInventarislijst])+SUMIF(OpnameTabel[PPO3], B2102,OpnameTabel[OpInventarislijst])+SUMIF(OpnameTabel[PPO4], B2102,OpnameTabel[OpInventarislijst])</f>
        <v>0</v>
      </c>
      <c r="G2102" s="81">
        <f t="shared" ref="G2102:G2112" si="484">$F$2102</f>
        <v>0</v>
      </c>
      <c r="H2102" s="80" t="s">
        <v>1409</v>
      </c>
      <c r="I2102" s="80" t="s">
        <v>1372</v>
      </c>
      <c r="J2102" s="80"/>
    </row>
    <row r="2103" spans="1:10" ht="12.75" hidden="1" thickBot="1" x14ac:dyDescent="0.25">
      <c r="A2103" s="49">
        <f t="shared" si="472"/>
        <v>2100</v>
      </c>
      <c r="B2103" s="48"/>
      <c r="C2103" s="64"/>
      <c r="D2103" s="51"/>
      <c r="E2103" s="48" t="s">
        <v>2652</v>
      </c>
      <c r="F2103" s="80" t="str">
        <f t="shared" ref="F2103:F2112" si="485">IF($B2103=""," ",$H$2102)</f>
        <v xml:space="preserve"> </v>
      </c>
      <c r="G2103" s="82">
        <f t="shared" si="484"/>
        <v>0</v>
      </c>
      <c r="H2103" s="80" t="str">
        <f t="shared" ref="H2103:H2112" si="486">$H$2102</f>
        <v>W</v>
      </c>
      <c r="I2103" s="80" t="str">
        <f t="shared" ref="I2103:I2112" si="487">$I$2102</f>
        <v>N</v>
      </c>
      <c r="J2103" s="80"/>
    </row>
    <row r="2104" spans="1:10" ht="12.75" hidden="1" thickBot="1" x14ac:dyDescent="0.25">
      <c r="A2104" s="49">
        <f t="shared" si="472"/>
        <v>2101</v>
      </c>
      <c r="B2104" s="48"/>
      <c r="C2104" s="64"/>
      <c r="D2104" s="51"/>
      <c r="E2104" s="48" t="s">
        <v>2573</v>
      </c>
      <c r="F2104" s="80" t="str">
        <f t="shared" si="485"/>
        <v xml:space="preserve"> </v>
      </c>
      <c r="G2104" s="82">
        <f t="shared" si="484"/>
        <v>0</v>
      </c>
      <c r="H2104" s="80" t="str">
        <f t="shared" si="486"/>
        <v>W</v>
      </c>
      <c r="I2104" s="80" t="str">
        <f t="shared" si="487"/>
        <v>N</v>
      </c>
      <c r="J2104" s="80"/>
    </row>
    <row r="2105" spans="1:10" ht="12.75" hidden="1" thickBot="1" x14ac:dyDescent="0.25">
      <c r="A2105" s="49">
        <f t="shared" si="472"/>
        <v>2102</v>
      </c>
      <c r="B2105" s="48"/>
      <c r="C2105" s="64"/>
      <c r="D2105" s="51"/>
      <c r="E2105" s="48" t="s">
        <v>2574</v>
      </c>
      <c r="F2105" s="80" t="str">
        <f t="shared" si="485"/>
        <v xml:space="preserve"> </v>
      </c>
      <c r="G2105" s="82">
        <f t="shared" si="484"/>
        <v>0</v>
      </c>
      <c r="H2105" s="80" t="str">
        <f t="shared" si="486"/>
        <v>W</v>
      </c>
      <c r="I2105" s="80" t="str">
        <f t="shared" si="487"/>
        <v>N</v>
      </c>
      <c r="J2105" s="80" t="s">
        <v>1373</v>
      </c>
    </row>
    <row r="2106" spans="1:10" ht="12.75" hidden="1" thickBot="1" x14ac:dyDescent="0.25">
      <c r="A2106" s="49">
        <f t="shared" si="472"/>
        <v>2103</v>
      </c>
      <c r="B2106" s="48"/>
      <c r="C2106" s="64"/>
      <c r="D2106" s="51" t="s">
        <v>1374</v>
      </c>
      <c r="E2106" s="48" t="s">
        <v>2653</v>
      </c>
      <c r="F2106" s="80" t="str">
        <f t="shared" si="485"/>
        <v xml:space="preserve"> </v>
      </c>
      <c r="G2106" s="82">
        <f t="shared" si="484"/>
        <v>0</v>
      </c>
      <c r="H2106" s="80" t="str">
        <f t="shared" si="486"/>
        <v>W</v>
      </c>
      <c r="I2106" s="80" t="str">
        <f t="shared" si="487"/>
        <v>N</v>
      </c>
      <c r="J2106" s="80" t="s">
        <v>1373</v>
      </c>
    </row>
    <row r="2107" spans="1:10" ht="12.75" hidden="1" thickBot="1" x14ac:dyDescent="0.25">
      <c r="A2107" s="49">
        <f t="shared" si="472"/>
        <v>2104</v>
      </c>
      <c r="B2107" s="48"/>
      <c r="C2107" s="64"/>
      <c r="D2107" s="51" t="s">
        <v>1374</v>
      </c>
      <c r="E2107" s="48" t="s">
        <v>2654</v>
      </c>
      <c r="F2107" s="80" t="str">
        <f t="shared" si="485"/>
        <v xml:space="preserve"> </v>
      </c>
      <c r="G2107" s="82">
        <f t="shared" si="484"/>
        <v>0</v>
      </c>
      <c r="H2107" s="80" t="str">
        <f t="shared" si="486"/>
        <v>W</v>
      </c>
      <c r="I2107" s="80" t="str">
        <f t="shared" si="487"/>
        <v>N</v>
      </c>
      <c r="J2107" s="80"/>
    </row>
    <row r="2108" spans="1:10" ht="12.75" hidden="1" thickBot="1" x14ac:dyDescent="0.25">
      <c r="A2108" s="49">
        <f t="shared" si="472"/>
        <v>2105</v>
      </c>
      <c r="B2108" s="48"/>
      <c r="C2108" s="64"/>
      <c r="D2108" s="51" t="s">
        <v>1374</v>
      </c>
      <c r="E2108" s="48" t="s">
        <v>2655</v>
      </c>
      <c r="F2108" s="80" t="str">
        <f t="shared" si="485"/>
        <v xml:space="preserve"> </v>
      </c>
      <c r="G2108" s="82">
        <f t="shared" si="484"/>
        <v>0</v>
      </c>
      <c r="H2108" s="80" t="str">
        <f t="shared" si="486"/>
        <v>W</v>
      </c>
      <c r="I2108" s="80" t="str">
        <f t="shared" si="487"/>
        <v>N</v>
      </c>
      <c r="J2108" s="80" t="s">
        <v>1373</v>
      </c>
    </row>
    <row r="2109" spans="1:10" ht="12.75" hidden="1" thickBot="1" x14ac:dyDescent="0.25">
      <c r="A2109" s="49">
        <f t="shared" si="472"/>
        <v>2106</v>
      </c>
      <c r="B2109" s="48"/>
      <c r="C2109" s="64"/>
      <c r="D2109" s="51" t="s">
        <v>1374</v>
      </c>
      <c r="E2109" s="48" t="s">
        <v>2656</v>
      </c>
      <c r="F2109" s="80" t="str">
        <f t="shared" si="485"/>
        <v xml:space="preserve"> </v>
      </c>
      <c r="G2109" s="82">
        <f t="shared" si="484"/>
        <v>0</v>
      </c>
      <c r="H2109" s="80" t="str">
        <f t="shared" si="486"/>
        <v>W</v>
      </c>
      <c r="I2109" s="80" t="str">
        <f t="shared" si="487"/>
        <v>N</v>
      </c>
      <c r="J2109" s="80" t="s">
        <v>1373</v>
      </c>
    </row>
    <row r="2110" spans="1:10" ht="12.75" hidden="1" thickBot="1" x14ac:dyDescent="0.25">
      <c r="A2110" s="49">
        <f t="shared" si="472"/>
        <v>2107</v>
      </c>
      <c r="B2110" s="48"/>
      <c r="C2110" s="64"/>
      <c r="D2110" s="51" t="s">
        <v>1374</v>
      </c>
      <c r="E2110" s="48" t="s">
        <v>2657</v>
      </c>
      <c r="F2110" s="80" t="str">
        <f t="shared" si="485"/>
        <v xml:space="preserve"> </v>
      </c>
      <c r="G2110" s="82">
        <f t="shared" si="484"/>
        <v>0</v>
      </c>
      <c r="H2110" s="80" t="str">
        <f t="shared" si="486"/>
        <v>W</v>
      </c>
      <c r="I2110" s="80" t="str">
        <f t="shared" si="487"/>
        <v>N</v>
      </c>
      <c r="J2110" s="80" t="s">
        <v>1373</v>
      </c>
    </row>
    <row r="2111" spans="1:10" ht="12.75" hidden="1" thickBot="1" x14ac:dyDescent="0.25">
      <c r="A2111" s="49">
        <f t="shared" si="472"/>
        <v>2108</v>
      </c>
      <c r="B2111" s="48"/>
      <c r="C2111" s="65"/>
      <c r="D2111" s="51" t="s">
        <v>1374</v>
      </c>
      <c r="E2111" s="48" t="s">
        <v>2658</v>
      </c>
      <c r="F2111" s="80" t="str">
        <f t="shared" si="485"/>
        <v xml:space="preserve"> </v>
      </c>
      <c r="G2111" s="82">
        <f t="shared" si="484"/>
        <v>0</v>
      </c>
      <c r="H2111" s="80" t="str">
        <f t="shared" si="486"/>
        <v>W</v>
      </c>
      <c r="I2111" s="80" t="str">
        <f t="shared" si="487"/>
        <v>N</v>
      </c>
      <c r="J2111" s="80"/>
    </row>
    <row r="2112" spans="1:10" ht="12.75" hidden="1" thickBot="1" x14ac:dyDescent="0.25">
      <c r="A2112" s="49">
        <f t="shared" si="472"/>
        <v>2109</v>
      </c>
      <c r="B2112" s="48"/>
      <c r="C2112" s="51"/>
      <c r="D2112" s="51"/>
      <c r="E2112" s="48"/>
      <c r="F2112" s="80" t="str">
        <f t="shared" si="485"/>
        <v xml:space="preserve"> </v>
      </c>
      <c r="G2112" s="82">
        <f t="shared" si="484"/>
        <v>0</v>
      </c>
      <c r="H2112" s="80" t="str">
        <f t="shared" si="486"/>
        <v>W</v>
      </c>
      <c r="I2112" s="80" t="str">
        <f t="shared" si="487"/>
        <v>N</v>
      </c>
      <c r="J2112" s="80"/>
    </row>
    <row r="2113" spans="1:10" ht="13.5" hidden="1" thickTop="1" thickBot="1" x14ac:dyDescent="0.25">
      <c r="A2113" s="49">
        <f t="shared" si="472"/>
        <v>2110</v>
      </c>
      <c r="B2113" s="48" t="s">
        <v>1333</v>
      </c>
      <c r="C2113" s="63">
        <v>1</v>
      </c>
      <c r="D2113" s="52"/>
      <c r="E2113" s="53" t="s">
        <v>2659</v>
      </c>
      <c r="F2113" s="80">
        <f>SUMIF(OpnameTabel[PPO1], B2113,OpnameTabel[OpInventarislijst])+SUMIF(OpnameTabel[PPO2], B2113,OpnameTabel[OpInventarislijst])+SUMIF(OpnameTabel[PPO3], B2113,OpnameTabel[OpInventarislijst])+SUMIF(OpnameTabel[PPO4], B2113,OpnameTabel[OpInventarislijst])</f>
        <v>0</v>
      </c>
      <c r="G2113" s="81">
        <f>$F$2113</f>
        <v>0</v>
      </c>
      <c r="H2113" s="80" t="s">
        <v>1409</v>
      </c>
      <c r="I2113" s="80" t="s">
        <v>1372</v>
      </c>
      <c r="J2113" s="80" t="s">
        <v>1373</v>
      </c>
    </row>
    <row r="2114" spans="1:10" ht="12.75" hidden="1" thickBot="1" x14ac:dyDescent="0.25">
      <c r="A2114" s="49">
        <f t="shared" si="472"/>
        <v>2111</v>
      </c>
      <c r="B2114" s="48"/>
      <c r="C2114" s="64"/>
      <c r="D2114" s="51" t="s">
        <v>1374</v>
      </c>
      <c r="E2114" s="48" t="s">
        <v>2660</v>
      </c>
      <c r="F2114" s="80" t="str">
        <f>IF($B2114=""," ",$H$2113)</f>
        <v xml:space="preserve"> </v>
      </c>
      <c r="G2114" s="82">
        <f>$F$2113</f>
        <v>0</v>
      </c>
      <c r="H2114" s="80" t="str">
        <f>$H$2113</f>
        <v>W</v>
      </c>
      <c r="I2114" s="80" t="str">
        <f>$I$2113</f>
        <v>N</v>
      </c>
      <c r="J2114" s="80" t="s">
        <v>1373</v>
      </c>
    </row>
    <row r="2115" spans="1:10" ht="12.75" hidden="1" thickBot="1" x14ac:dyDescent="0.25">
      <c r="A2115" s="49">
        <f t="shared" si="472"/>
        <v>2112</v>
      </c>
      <c r="B2115" s="48"/>
      <c r="C2115" s="64"/>
      <c r="D2115" s="51" t="s">
        <v>1374</v>
      </c>
      <c r="E2115" s="48" t="s">
        <v>2661</v>
      </c>
      <c r="F2115" s="80" t="str">
        <f>IF($B2115=""," ",$H$2113)</f>
        <v xml:space="preserve"> </v>
      </c>
      <c r="G2115" s="82">
        <f>$F$2113</f>
        <v>0</v>
      </c>
      <c r="H2115" s="80" t="str">
        <f>$H$2113</f>
        <v>W</v>
      </c>
      <c r="I2115" s="80" t="str">
        <f>$I$2113</f>
        <v>N</v>
      </c>
      <c r="J2115" s="80"/>
    </row>
    <row r="2116" spans="1:10" ht="12.75" hidden="1" thickBot="1" x14ac:dyDescent="0.25">
      <c r="A2116" s="49">
        <f t="shared" si="472"/>
        <v>2113</v>
      </c>
      <c r="B2116" s="48"/>
      <c r="C2116" s="65"/>
      <c r="D2116" s="51" t="s">
        <v>1374</v>
      </c>
      <c r="E2116" s="48" t="s">
        <v>2662</v>
      </c>
      <c r="F2116" s="80" t="str">
        <f>IF($B2116=""," ",$H$2113)</f>
        <v xml:space="preserve"> </v>
      </c>
      <c r="G2116" s="82">
        <f>$F$2113</f>
        <v>0</v>
      </c>
      <c r="H2116" s="80" t="str">
        <f>$H$2113</f>
        <v>W</v>
      </c>
      <c r="I2116" s="80" t="str">
        <f>$I$2113</f>
        <v>N</v>
      </c>
      <c r="J2116" s="80"/>
    </row>
    <row r="2117" spans="1:10" ht="12.75" hidden="1" thickBot="1" x14ac:dyDescent="0.25">
      <c r="A2117" s="49">
        <f t="shared" si="472"/>
        <v>2114</v>
      </c>
      <c r="B2117" s="48"/>
      <c r="C2117" s="51"/>
      <c r="D2117" s="51"/>
      <c r="E2117" s="48"/>
      <c r="F2117" s="80" t="str">
        <f>IF($B2117=""," ",$H$2113)</f>
        <v xml:space="preserve"> </v>
      </c>
      <c r="G2117" s="82">
        <f>$F$2113</f>
        <v>0</v>
      </c>
      <c r="H2117" s="80" t="str">
        <f>$H$2113</f>
        <v>W</v>
      </c>
      <c r="I2117" s="80" t="str">
        <f>$I$2113</f>
        <v>N</v>
      </c>
      <c r="J2117" s="80"/>
    </row>
    <row r="2118" spans="1:10" ht="13.5" hidden="1" thickTop="1" thickBot="1" x14ac:dyDescent="0.25">
      <c r="A2118" s="49">
        <f t="shared" si="472"/>
        <v>2115</v>
      </c>
      <c r="B2118" s="48" t="s">
        <v>1334</v>
      </c>
      <c r="C2118" s="63">
        <v>1</v>
      </c>
      <c r="D2118" s="52"/>
      <c r="E2118" s="53" t="s">
        <v>2663</v>
      </c>
      <c r="F2118" s="80">
        <f>SUMIF(OpnameTabel[PPO1], B2118,OpnameTabel[OpInventarislijst])+SUMIF(OpnameTabel[PPO2], B2118,OpnameTabel[OpInventarislijst])+SUMIF(OpnameTabel[PPO3], B2118,OpnameTabel[OpInventarislijst])+SUMIF(OpnameTabel[PPO4], B2118,OpnameTabel[OpInventarislijst])</f>
        <v>0</v>
      </c>
      <c r="G2118" s="81">
        <f t="shared" ref="G2118:G2129" si="488">$F$2118</f>
        <v>0</v>
      </c>
      <c r="H2118" s="80" t="s">
        <v>1409</v>
      </c>
      <c r="I2118" s="80" t="s">
        <v>1372</v>
      </c>
      <c r="J2118" s="80"/>
    </row>
    <row r="2119" spans="1:10" ht="12.75" hidden="1" thickBot="1" x14ac:dyDescent="0.25">
      <c r="A2119" s="49">
        <f t="shared" si="472"/>
        <v>2116</v>
      </c>
      <c r="B2119" s="48"/>
      <c r="C2119" s="64"/>
      <c r="D2119" s="51"/>
      <c r="E2119" s="48" t="s">
        <v>1613</v>
      </c>
      <c r="F2119" s="80" t="str">
        <f t="shared" ref="F2119:F2129" si="489">IF($B2119=""," ",$H$2118)</f>
        <v xml:space="preserve"> </v>
      </c>
      <c r="G2119" s="82">
        <f t="shared" si="488"/>
        <v>0</v>
      </c>
      <c r="H2119" s="80" t="str">
        <f t="shared" ref="H2119:H2129" si="490">$H$2118</f>
        <v>W</v>
      </c>
      <c r="I2119" s="80" t="str">
        <f t="shared" ref="I2119:I2129" si="491">$I$2118</f>
        <v>N</v>
      </c>
      <c r="J2119" s="80" t="s">
        <v>1373</v>
      </c>
    </row>
    <row r="2120" spans="1:10" ht="12.75" hidden="1" thickBot="1" x14ac:dyDescent="0.25">
      <c r="A2120" s="49">
        <f t="shared" si="472"/>
        <v>2117</v>
      </c>
      <c r="B2120" s="48"/>
      <c r="C2120" s="64"/>
      <c r="D2120" s="51" t="s">
        <v>1374</v>
      </c>
      <c r="E2120" s="48" t="s">
        <v>2664</v>
      </c>
      <c r="F2120" s="80" t="str">
        <f t="shared" si="489"/>
        <v xml:space="preserve"> </v>
      </c>
      <c r="G2120" s="82">
        <f t="shared" si="488"/>
        <v>0</v>
      </c>
      <c r="H2120" s="80" t="str">
        <f t="shared" si="490"/>
        <v>W</v>
      </c>
      <c r="I2120" s="80" t="str">
        <f t="shared" si="491"/>
        <v>N</v>
      </c>
      <c r="J2120" s="80" t="s">
        <v>1373</v>
      </c>
    </row>
    <row r="2121" spans="1:10" ht="23.25" hidden="1" thickBot="1" x14ac:dyDescent="0.25">
      <c r="A2121" s="49">
        <f t="shared" si="472"/>
        <v>2118</v>
      </c>
      <c r="B2121" s="48"/>
      <c r="C2121" s="64"/>
      <c r="D2121" s="51" t="s">
        <v>1374</v>
      </c>
      <c r="E2121" s="48" t="s">
        <v>2665</v>
      </c>
      <c r="F2121" s="80" t="str">
        <f t="shared" si="489"/>
        <v xml:space="preserve"> </v>
      </c>
      <c r="G2121" s="82">
        <f t="shared" si="488"/>
        <v>0</v>
      </c>
      <c r="H2121" s="80" t="str">
        <f t="shared" si="490"/>
        <v>W</v>
      </c>
      <c r="I2121" s="80" t="str">
        <f t="shared" si="491"/>
        <v>N</v>
      </c>
      <c r="J2121" s="80" t="s">
        <v>1373</v>
      </c>
    </row>
    <row r="2122" spans="1:10" ht="12.75" hidden="1" thickBot="1" x14ac:dyDescent="0.25">
      <c r="A2122" s="49">
        <f t="shared" si="472"/>
        <v>2119</v>
      </c>
      <c r="B2122" s="48"/>
      <c r="C2122" s="64"/>
      <c r="D2122" s="51" t="s">
        <v>1374</v>
      </c>
      <c r="E2122" s="48" t="s">
        <v>2666</v>
      </c>
      <c r="F2122" s="80" t="str">
        <f t="shared" si="489"/>
        <v xml:space="preserve"> </v>
      </c>
      <c r="G2122" s="82">
        <f t="shared" si="488"/>
        <v>0</v>
      </c>
      <c r="H2122" s="80" t="str">
        <f t="shared" si="490"/>
        <v>W</v>
      </c>
      <c r="I2122" s="80" t="str">
        <f t="shared" si="491"/>
        <v>N</v>
      </c>
      <c r="J2122" s="80"/>
    </row>
    <row r="2123" spans="1:10" ht="12.75" hidden="1" thickBot="1" x14ac:dyDescent="0.25">
      <c r="A2123" s="49">
        <f t="shared" si="472"/>
        <v>2120</v>
      </c>
      <c r="B2123" s="48"/>
      <c r="C2123" s="64"/>
      <c r="D2123" s="51" t="s">
        <v>1374</v>
      </c>
      <c r="E2123" s="48" t="s">
        <v>2667</v>
      </c>
      <c r="F2123" s="80" t="str">
        <f t="shared" si="489"/>
        <v xml:space="preserve"> </v>
      </c>
      <c r="G2123" s="82">
        <f t="shared" si="488"/>
        <v>0</v>
      </c>
      <c r="H2123" s="80" t="str">
        <f t="shared" si="490"/>
        <v>W</v>
      </c>
      <c r="I2123" s="80" t="str">
        <f t="shared" si="491"/>
        <v>N</v>
      </c>
      <c r="J2123" s="80" t="s">
        <v>1373</v>
      </c>
    </row>
    <row r="2124" spans="1:10" ht="12.75" hidden="1" thickBot="1" x14ac:dyDescent="0.25">
      <c r="A2124" s="49">
        <f t="shared" si="472"/>
        <v>2121</v>
      </c>
      <c r="B2124" s="48"/>
      <c r="C2124" s="64"/>
      <c r="D2124" s="51" t="s">
        <v>1374</v>
      </c>
      <c r="E2124" s="48" t="s">
        <v>2668</v>
      </c>
      <c r="F2124" s="80" t="str">
        <f t="shared" si="489"/>
        <v xml:space="preserve"> </v>
      </c>
      <c r="G2124" s="82">
        <f t="shared" si="488"/>
        <v>0</v>
      </c>
      <c r="H2124" s="80" t="str">
        <f t="shared" si="490"/>
        <v>W</v>
      </c>
      <c r="I2124" s="80" t="str">
        <f t="shared" si="491"/>
        <v>N</v>
      </c>
      <c r="J2124" s="80" t="s">
        <v>1373</v>
      </c>
    </row>
    <row r="2125" spans="1:10" ht="12.75" hidden="1" thickBot="1" x14ac:dyDescent="0.25">
      <c r="A2125" s="49">
        <f t="shared" si="472"/>
        <v>2122</v>
      </c>
      <c r="B2125" s="48"/>
      <c r="C2125" s="64"/>
      <c r="D2125" s="51" t="s">
        <v>1374</v>
      </c>
      <c r="E2125" s="48" t="s">
        <v>2669</v>
      </c>
      <c r="F2125" s="80" t="str">
        <f t="shared" si="489"/>
        <v xml:space="preserve"> </v>
      </c>
      <c r="G2125" s="82">
        <f t="shared" si="488"/>
        <v>0</v>
      </c>
      <c r="H2125" s="80" t="str">
        <f t="shared" si="490"/>
        <v>W</v>
      </c>
      <c r="I2125" s="80" t="str">
        <f t="shared" si="491"/>
        <v>N</v>
      </c>
      <c r="J2125" s="80" t="s">
        <v>1373</v>
      </c>
    </row>
    <row r="2126" spans="1:10" ht="12.75" hidden="1" thickBot="1" x14ac:dyDescent="0.25">
      <c r="A2126" s="49">
        <f t="shared" si="472"/>
        <v>2123</v>
      </c>
      <c r="B2126" s="48"/>
      <c r="C2126" s="64"/>
      <c r="D2126" s="51" t="s">
        <v>1374</v>
      </c>
      <c r="E2126" s="48" t="s">
        <v>2670</v>
      </c>
      <c r="F2126" s="80" t="str">
        <f t="shared" si="489"/>
        <v xml:space="preserve"> </v>
      </c>
      <c r="G2126" s="82">
        <f t="shared" si="488"/>
        <v>0</v>
      </c>
      <c r="H2126" s="80" t="str">
        <f t="shared" si="490"/>
        <v>W</v>
      </c>
      <c r="I2126" s="80" t="str">
        <f t="shared" si="491"/>
        <v>N</v>
      </c>
      <c r="J2126" s="80" t="s">
        <v>1373</v>
      </c>
    </row>
    <row r="2127" spans="1:10" ht="12.75" hidden="1" thickBot="1" x14ac:dyDescent="0.25">
      <c r="A2127" s="49">
        <f t="shared" si="472"/>
        <v>2124</v>
      </c>
      <c r="B2127" s="48"/>
      <c r="C2127" s="64"/>
      <c r="D2127" s="51" t="s">
        <v>1374</v>
      </c>
      <c r="E2127" s="48" t="s">
        <v>2671</v>
      </c>
      <c r="F2127" s="80" t="str">
        <f t="shared" si="489"/>
        <v xml:space="preserve"> </v>
      </c>
      <c r="G2127" s="82">
        <f t="shared" si="488"/>
        <v>0</v>
      </c>
      <c r="H2127" s="80" t="str">
        <f t="shared" si="490"/>
        <v>W</v>
      </c>
      <c r="I2127" s="80" t="str">
        <f t="shared" si="491"/>
        <v>N</v>
      </c>
      <c r="J2127" s="80" t="s">
        <v>1373</v>
      </c>
    </row>
    <row r="2128" spans="1:10" ht="12.75" hidden="1" thickBot="1" x14ac:dyDescent="0.25">
      <c r="A2128" s="49">
        <f t="shared" si="472"/>
        <v>2125</v>
      </c>
      <c r="B2128" s="48"/>
      <c r="C2128" s="65"/>
      <c r="D2128" s="51" t="s">
        <v>1374</v>
      </c>
      <c r="E2128" s="48" t="s">
        <v>2672</v>
      </c>
      <c r="F2128" s="80" t="str">
        <f t="shared" si="489"/>
        <v xml:space="preserve"> </v>
      </c>
      <c r="G2128" s="82">
        <f t="shared" si="488"/>
        <v>0</v>
      </c>
      <c r="H2128" s="80" t="str">
        <f t="shared" si="490"/>
        <v>W</v>
      </c>
      <c r="I2128" s="80" t="str">
        <f t="shared" si="491"/>
        <v>N</v>
      </c>
      <c r="J2128" s="80"/>
    </row>
    <row r="2129" spans="1:10" ht="12.75" hidden="1" thickBot="1" x14ac:dyDescent="0.25">
      <c r="A2129" s="49">
        <f t="shared" si="472"/>
        <v>2126</v>
      </c>
      <c r="B2129" s="48"/>
      <c r="C2129" s="51"/>
      <c r="D2129" s="51"/>
      <c r="E2129" s="48"/>
      <c r="F2129" s="80" t="str">
        <f t="shared" si="489"/>
        <v xml:space="preserve"> </v>
      </c>
      <c r="G2129" s="82">
        <f t="shared" si="488"/>
        <v>0</v>
      </c>
      <c r="H2129" s="80" t="str">
        <f t="shared" si="490"/>
        <v>W</v>
      </c>
      <c r="I2129" s="80" t="str">
        <f t="shared" si="491"/>
        <v>N</v>
      </c>
      <c r="J2129" s="80"/>
    </row>
    <row r="2130" spans="1:10" ht="12.75" thickTop="1" x14ac:dyDescent="0.2">
      <c r="A2130" s="49">
        <f t="shared" si="472"/>
        <v>2127</v>
      </c>
      <c r="B2130" s="48" t="s">
        <v>1335</v>
      </c>
      <c r="C2130" s="63">
        <v>1</v>
      </c>
      <c r="D2130" s="52"/>
      <c r="E2130" s="53" t="s">
        <v>2673</v>
      </c>
      <c r="F2130" s="80">
        <f>SUMIF(OpnameTabel[PPO1], B2130,OpnameTabel[OpInventarislijst])+SUMIF(OpnameTabel[PPO2], B2130,OpnameTabel[OpInventarislijst])+SUMIF(OpnameTabel[PPO3], B2130,OpnameTabel[OpInventarislijst])+SUMIF(OpnameTabel[PPO4], B2130,OpnameTabel[OpInventarislijst])</f>
        <v>8</v>
      </c>
      <c r="G2130" s="81">
        <f t="shared" ref="G2130:G2140" si="492">$F$2130</f>
        <v>8</v>
      </c>
      <c r="H2130" s="80" t="s">
        <v>1409</v>
      </c>
      <c r="I2130" s="80" t="s">
        <v>1372</v>
      </c>
      <c r="J2130" s="80"/>
    </row>
    <row r="2131" spans="1:10" ht="12" x14ac:dyDescent="0.2">
      <c r="A2131" s="49">
        <f t="shared" si="472"/>
        <v>2128</v>
      </c>
      <c r="B2131" s="48"/>
      <c r="C2131" s="64"/>
      <c r="D2131" s="51"/>
      <c r="E2131" s="48" t="s">
        <v>1613</v>
      </c>
      <c r="F2131" s="80" t="str">
        <f t="shared" ref="F2131:F2140" si="493">IF($B2131=""," ",$H$2130)</f>
        <v xml:space="preserve"> </v>
      </c>
      <c r="G2131" s="82">
        <f t="shared" si="492"/>
        <v>8</v>
      </c>
      <c r="H2131" s="80" t="str">
        <f t="shared" ref="H2131:H2140" si="494">$H$2130</f>
        <v>W</v>
      </c>
      <c r="I2131" s="80" t="str">
        <f t="shared" ref="I2131:I2140" si="495">$I$2130</f>
        <v>N</v>
      </c>
      <c r="J2131" s="80" t="s">
        <v>1373</v>
      </c>
    </row>
    <row r="2132" spans="1:10" ht="12" x14ac:dyDescent="0.2">
      <c r="A2132" s="49">
        <f t="shared" si="472"/>
        <v>2129</v>
      </c>
      <c r="B2132" s="48"/>
      <c r="C2132" s="64"/>
      <c r="D2132" s="51" t="s">
        <v>1374</v>
      </c>
      <c r="E2132" s="48" t="s">
        <v>2674</v>
      </c>
      <c r="F2132" s="80" t="str">
        <f t="shared" si="493"/>
        <v xml:space="preserve"> </v>
      </c>
      <c r="G2132" s="82">
        <f t="shared" si="492"/>
        <v>8</v>
      </c>
      <c r="H2132" s="80" t="str">
        <f t="shared" si="494"/>
        <v>W</v>
      </c>
      <c r="I2132" s="80" t="str">
        <f t="shared" si="495"/>
        <v>N</v>
      </c>
      <c r="J2132" s="80" t="s">
        <v>1373</v>
      </c>
    </row>
    <row r="2133" spans="1:10" ht="12" x14ac:dyDescent="0.2">
      <c r="A2133" s="49">
        <f t="shared" ref="A2133:A2196" si="496">-3+ROW()</f>
        <v>2130</v>
      </c>
      <c r="B2133" s="48"/>
      <c r="C2133" s="64"/>
      <c r="D2133" s="51" t="s">
        <v>1374</v>
      </c>
      <c r="E2133" s="48" t="s">
        <v>2675</v>
      </c>
      <c r="F2133" s="80" t="str">
        <f t="shared" si="493"/>
        <v xml:space="preserve"> </v>
      </c>
      <c r="G2133" s="82">
        <f t="shared" si="492"/>
        <v>8</v>
      </c>
      <c r="H2133" s="80" t="str">
        <f t="shared" si="494"/>
        <v>W</v>
      </c>
      <c r="I2133" s="80" t="str">
        <f t="shared" si="495"/>
        <v>N</v>
      </c>
      <c r="J2133" s="80" t="s">
        <v>1373</v>
      </c>
    </row>
    <row r="2134" spans="1:10" ht="12" x14ac:dyDescent="0.2">
      <c r="A2134" s="49">
        <f t="shared" si="496"/>
        <v>2131</v>
      </c>
      <c r="B2134" s="48"/>
      <c r="C2134" s="64"/>
      <c r="D2134" s="51" t="s">
        <v>1374</v>
      </c>
      <c r="E2134" s="48" t="s">
        <v>2676</v>
      </c>
      <c r="F2134" s="80" t="str">
        <f t="shared" si="493"/>
        <v xml:space="preserve"> </v>
      </c>
      <c r="G2134" s="82">
        <f t="shared" si="492"/>
        <v>8</v>
      </c>
      <c r="H2134" s="80" t="str">
        <f t="shared" si="494"/>
        <v>W</v>
      </c>
      <c r="I2134" s="80" t="str">
        <f t="shared" si="495"/>
        <v>N</v>
      </c>
      <c r="J2134" s="80" t="s">
        <v>1373</v>
      </c>
    </row>
    <row r="2135" spans="1:10" ht="12" x14ac:dyDescent="0.2">
      <c r="A2135" s="49">
        <f t="shared" si="496"/>
        <v>2132</v>
      </c>
      <c r="B2135" s="48"/>
      <c r="C2135" s="64"/>
      <c r="D2135" s="51" t="s">
        <v>1374</v>
      </c>
      <c r="E2135" s="48" t="s">
        <v>2677</v>
      </c>
      <c r="F2135" s="80" t="str">
        <f t="shared" si="493"/>
        <v xml:space="preserve"> </v>
      </c>
      <c r="G2135" s="82">
        <f t="shared" si="492"/>
        <v>8</v>
      </c>
      <c r="H2135" s="80" t="str">
        <f t="shared" si="494"/>
        <v>W</v>
      </c>
      <c r="I2135" s="80" t="str">
        <f t="shared" si="495"/>
        <v>N</v>
      </c>
      <c r="J2135" s="80" t="s">
        <v>1373</v>
      </c>
    </row>
    <row r="2136" spans="1:10" ht="12" x14ac:dyDescent="0.2">
      <c r="A2136" s="49">
        <f t="shared" si="496"/>
        <v>2133</v>
      </c>
      <c r="B2136" s="48"/>
      <c r="C2136" s="64"/>
      <c r="D2136" s="51" t="s">
        <v>1374</v>
      </c>
      <c r="E2136" s="48" t="s">
        <v>2678</v>
      </c>
      <c r="F2136" s="80" t="str">
        <f t="shared" si="493"/>
        <v xml:space="preserve"> </v>
      </c>
      <c r="G2136" s="82">
        <f t="shared" si="492"/>
        <v>8</v>
      </c>
      <c r="H2136" s="80" t="str">
        <f t="shared" si="494"/>
        <v>W</v>
      </c>
      <c r="I2136" s="80" t="str">
        <f t="shared" si="495"/>
        <v>N</v>
      </c>
      <c r="J2136" s="80" t="s">
        <v>1373</v>
      </c>
    </row>
    <row r="2137" spans="1:10" ht="12" x14ac:dyDescent="0.2">
      <c r="A2137" s="49">
        <f t="shared" si="496"/>
        <v>2134</v>
      </c>
      <c r="B2137" s="48"/>
      <c r="C2137" s="64"/>
      <c r="D2137" s="51" t="s">
        <v>1374</v>
      </c>
      <c r="E2137" s="48" t="s">
        <v>2679</v>
      </c>
      <c r="F2137" s="80" t="str">
        <f t="shared" si="493"/>
        <v xml:space="preserve"> </v>
      </c>
      <c r="G2137" s="82">
        <f t="shared" si="492"/>
        <v>8</v>
      </c>
      <c r="H2137" s="80" t="str">
        <f t="shared" si="494"/>
        <v>W</v>
      </c>
      <c r="I2137" s="80" t="str">
        <f t="shared" si="495"/>
        <v>N</v>
      </c>
      <c r="J2137" s="80" t="s">
        <v>1373</v>
      </c>
    </row>
    <row r="2138" spans="1:10" ht="12" x14ac:dyDescent="0.2">
      <c r="A2138" s="49">
        <f t="shared" si="496"/>
        <v>2135</v>
      </c>
      <c r="B2138" s="48"/>
      <c r="C2138" s="64"/>
      <c r="D2138" s="51" t="s">
        <v>1374</v>
      </c>
      <c r="E2138" s="48" t="s">
        <v>2680</v>
      </c>
      <c r="F2138" s="80" t="str">
        <f t="shared" si="493"/>
        <v xml:space="preserve"> </v>
      </c>
      <c r="G2138" s="82">
        <f t="shared" si="492"/>
        <v>8</v>
      </c>
      <c r="H2138" s="80" t="str">
        <f t="shared" si="494"/>
        <v>W</v>
      </c>
      <c r="I2138" s="80" t="str">
        <f t="shared" si="495"/>
        <v>N</v>
      </c>
      <c r="J2138" s="80" t="s">
        <v>1373</v>
      </c>
    </row>
    <row r="2139" spans="1:10" ht="12" x14ac:dyDescent="0.2">
      <c r="A2139" s="49">
        <f t="shared" si="496"/>
        <v>2136</v>
      </c>
      <c r="B2139" s="48"/>
      <c r="C2139" s="65"/>
      <c r="D2139" s="51" t="s">
        <v>1374</v>
      </c>
      <c r="E2139" s="48" t="s">
        <v>2681</v>
      </c>
      <c r="F2139" s="80" t="str">
        <f t="shared" si="493"/>
        <v xml:space="preserve"> </v>
      </c>
      <c r="G2139" s="82">
        <f t="shared" si="492"/>
        <v>8</v>
      </c>
      <c r="H2139" s="80" t="str">
        <f t="shared" si="494"/>
        <v>W</v>
      </c>
      <c r="I2139" s="80" t="str">
        <f t="shared" si="495"/>
        <v>N</v>
      </c>
      <c r="J2139" s="80"/>
    </row>
    <row r="2140" spans="1:10" ht="12.75" thickBot="1" x14ac:dyDescent="0.25">
      <c r="A2140" s="49">
        <f t="shared" si="496"/>
        <v>2137</v>
      </c>
      <c r="B2140" s="48"/>
      <c r="C2140" s="51"/>
      <c r="D2140" s="51"/>
      <c r="E2140" s="48"/>
      <c r="F2140" s="80" t="str">
        <f t="shared" si="493"/>
        <v xml:space="preserve"> </v>
      </c>
      <c r="G2140" s="82">
        <f t="shared" si="492"/>
        <v>8</v>
      </c>
      <c r="H2140" s="80" t="str">
        <f t="shared" si="494"/>
        <v>W</v>
      </c>
      <c r="I2140" s="80" t="str">
        <f t="shared" si="495"/>
        <v>N</v>
      </c>
      <c r="J2140" s="80"/>
    </row>
    <row r="2141" spans="1:10" ht="13.5" hidden="1" thickTop="1" thickBot="1" x14ac:dyDescent="0.25">
      <c r="A2141" s="49">
        <f t="shared" si="496"/>
        <v>2138</v>
      </c>
      <c r="B2141" s="48" t="s">
        <v>1336</v>
      </c>
      <c r="C2141" s="63">
        <v>1</v>
      </c>
      <c r="D2141" s="52"/>
      <c r="E2141" s="53" t="s">
        <v>2682</v>
      </c>
      <c r="F2141" s="80">
        <f>SUMIF(OpnameTabel[PPO1], B2141,OpnameTabel[OpInventarislijst])+SUMIF(OpnameTabel[PPO2], B2141,OpnameTabel[OpInventarislijst])+SUMIF(OpnameTabel[PPO3], B2141,OpnameTabel[OpInventarislijst])+SUMIF(OpnameTabel[PPO4], B2141,OpnameTabel[OpInventarislijst])</f>
        <v>0</v>
      </c>
      <c r="G2141" s="81">
        <f t="shared" ref="G2141:G2148" si="497">$F$2141</f>
        <v>0</v>
      </c>
      <c r="H2141" s="80" t="s">
        <v>1409</v>
      </c>
      <c r="I2141" s="80" t="s">
        <v>1372</v>
      </c>
      <c r="J2141" s="80"/>
    </row>
    <row r="2142" spans="1:10" ht="12.75" hidden="1" thickBot="1" x14ac:dyDescent="0.25">
      <c r="A2142" s="49">
        <f t="shared" si="496"/>
        <v>2139</v>
      </c>
      <c r="B2142" s="48"/>
      <c r="C2142" s="64"/>
      <c r="D2142" s="51"/>
      <c r="E2142" s="48" t="s">
        <v>1613</v>
      </c>
      <c r="F2142" s="80" t="str">
        <f t="shared" ref="F2142:F2148" si="498">IF($B2142=""," ",$H$2141)</f>
        <v xml:space="preserve"> </v>
      </c>
      <c r="G2142" s="82">
        <f t="shared" si="497"/>
        <v>0</v>
      </c>
      <c r="H2142" s="80" t="str">
        <f t="shared" ref="H2142:H2148" si="499">$H$2141</f>
        <v>W</v>
      </c>
      <c r="I2142" s="80" t="str">
        <f t="shared" ref="I2142:I2148" si="500">$I$2141</f>
        <v>N</v>
      </c>
      <c r="J2142" s="80" t="s">
        <v>1373</v>
      </c>
    </row>
    <row r="2143" spans="1:10" ht="12.75" hidden="1" thickBot="1" x14ac:dyDescent="0.25">
      <c r="A2143" s="49">
        <f t="shared" si="496"/>
        <v>2140</v>
      </c>
      <c r="B2143" s="48"/>
      <c r="C2143" s="64"/>
      <c r="D2143" s="51" t="s">
        <v>1374</v>
      </c>
      <c r="E2143" s="48" t="s">
        <v>2668</v>
      </c>
      <c r="F2143" s="80" t="str">
        <f t="shared" si="498"/>
        <v xml:space="preserve"> </v>
      </c>
      <c r="G2143" s="82">
        <f t="shared" si="497"/>
        <v>0</v>
      </c>
      <c r="H2143" s="80" t="str">
        <f t="shared" si="499"/>
        <v>W</v>
      </c>
      <c r="I2143" s="80" t="str">
        <f t="shared" si="500"/>
        <v>N</v>
      </c>
      <c r="J2143" s="80" t="s">
        <v>1373</v>
      </c>
    </row>
    <row r="2144" spans="1:10" ht="12.75" hidden="1" thickBot="1" x14ac:dyDescent="0.25">
      <c r="A2144" s="49">
        <f t="shared" si="496"/>
        <v>2141</v>
      </c>
      <c r="B2144" s="48"/>
      <c r="C2144" s="64"/>
      <c r="D2144" s="51" t="s">
        <v>1374</v>
      </c>
      <c r="E2144" s="48" t="s">
        <v>2669</v>
      </c>
      <c r="F2144" s="80" t="str">
        <f t="shared" si="498"/>
        <v xml:space="preserve"> </v>
      </c>
      <c r="G2144" s="82">
        <f t="shared" si="497"/>
        <v>0</v>
      </c>
      <c r="H2144" s="80" t="str">
        <f t="shared" si="499"/>
        <v>W</v>
      </c>
      <c r="I2144" s="80" t="str">
        <f t="shared" si="500"/>
        <v>N</v>
      </c>
      <c r="J2144" s="80" t="s">
        <v>1373</v>
      </c>
    </row>
    <row r="2145" spans="1:10" ht="12.75" hidden="1" thickBot="1" x14ac:dyDescent="0.25">
      <c r="A2145" s="49">
        <f t="shared" si="496"/>
        <v>2142</v>
      </c>
      <c r="B2145" s="48"/>
      <c r="C2145" s="64"/>
      <c r="D2145" s="51" t="s">
        <v>1374</v>
      </c>
      <c r="E2145" s="48" t="s">
        <v>2670</v>
      </c>
      <c r="F2145" s="80" t="str">
        <f t="shared" si="498"/>
        <v xml:space="preserve"> </v>
      </c>
      <c r="G2145" s="82">
        <f t="shared" si="497"/>
        <v>0</v>
      </c>
      <c r="H2145" s="80" t="str">
        <f t="shared" si="499"/>
        <v>W</v>
      </c>
      <c r="I2145" s="80" t="str">
        <f t="shared" si="500"/>
        <v>N</v>
      </c>
      <c r="J2145" s="80" t="s">
        <v>1373</v>
      </c>
    </row>
    <row r="2146" spans="1:10" ht="12.75" hidden="1" thickBot="1" x14ac:dyDescent="0.25">
      <c r="A2146" s="49">
        <f t="shared" si="496"/>
        <v>2143</v>
      </c>
      <c r="B2146" s="48"/>
      <c r="C2146" s="64"/>
      <c r="D2146" s="51" t="s">
        <v>1374</v>
      </c>
      <c r="E2146" s="48" t="s">
        <v>2671</v>
      </c>
      <c r="F2146" s="80" t="str">
        <f t="shared" si="498"/>
        <v xml:space="preserve"> </v>
      </c>
      <c r="G2146" s="82">
        <f t="shared" si="497"/>
        <v>0</v>
      </c>
      <c r="H2146" s="80" t="str">
        <f t="shared" si="499"/>
        <v>W</v>
      </c>
      <c r="I2146" s="80" t="str">
        <f t="shared" si="500"/>
        <v>N</v>
      </c>
      <c r="J2146" s="80" t="s">
        <v>1373</v>
      </c>
    </row>
    <row r="2147" spans="1:10" ht="12.75" hidden="1" thickBot="1" x14ac:dyDescent="0.25">
      <c r="A2147" s="49">
        <f t="shared" si="496"/>
        <v>2144</v>
      </c>
      <c r="B2147" s="48"/>
      <c r="C2147" s="65"/>
      <c r="D2147" s="51" t="s">
        <v>1374</v>
      </c>
      <c r="E2147" s="48" t="s">
        <v>2672</v>
      </c>
      <c r="F2147" s="80" t="str">
        <f t="shared" si="498"/>
        <v xml:space="preserve"> </v>
      </c>
      <c r="G2147" s="82">
        <f t="shared" si="497"/>
        <v>0</v>
      </c>
      <c r="H2147" s="80" t="str">
        <f t="shared" si="499"/>
        <v>W</v>
      </c>
      <c r="I2147" s="80" t="str">
        <f t="shared" si="500"/>
        <v>N</v>
      </c>
      <c r="J2147" s="80"/>
    </row>
    <row r="2148" spans="1:10" ht="12.75" hidden="1" thickBot="1" x14ac:dyDescent="0.25">
      <c r="A2148" s="49">
        <f t="shared" si="496"/>
        <v>2145</v>
      </c>
      <c r="B2148" s="48"/>
      <c r="C2148" s="51"/>
      <c r="D2148" s="51"/>
      <c r="E2148" s="48"/>
      <c r="F2148" s="80" t="str">
        <f t="shared" si="498"/>
        <v xml:space="preserve"> </v>
      </c>
      <c r="G2148" s="82">
        <f t="shared" si="497"/>
        <v>0</v>
      </c>
      <c r="H2148" s="80" t="str">
        <f t="shared" si="499"/>
        <v>W</v>
      </c>
      <c r="I2148" s="80" t="str">
        <f t="shared" si="500"/>
        <v>N</v>
      </c>
      <c r="J2148" s="80"/>
    </row>
    <row r="2149" spans="1:10" ht="12.75" thickTop="1" x14ac:dyDescent="0.2">
      <c r="A2149" s="49">
        <f t="shared" si="496"/>
        <v>2146</v>
      </c>
      <c r="B2149" s="48" t="s">
        <v>1337</v>
      </c>
      <c r="C2149" s="63">
        <v>1</v>
      </c>
      <c r="D2149" s="52"/>
      <c r="E2149" s="53" t="s">
        <v>2683</v>
      </c>
      <c r="F2149" s="80">
        <f>SUMIF(OpnameTabel[PPO1], B2149,OpnameTabel[OpInventarislijst])+SUMIF(OpnameTabel[PPO2], B2149,OpnameTabel[OpInventarislijst])+SUMIF(OpnameTabel[PPO3], B2149,OpnameTabel[OpInventarislijst])+SUMIF(OpnameTabel[PPO4], B2149,OpnameTabel[OpInventarislijst])</f>
        <v>9</v>
      </c>
      <c r="G2149" s="81">
        <f t="shared" ref="G2149:G2155" si="501">$F$2149</f>
        <v>9</v>
      </c>
      <c r="H2149" s="80" t="s">
        <v>1409</v>
      </c>
      <c r="I2149" s="80" t="s">
        <v>1372</v>
      </c>
      <c r="J2149" s="80"/>
    </row>
    <row r="2150" spans="1:10" ht="12" x14ac:dyDescent="0.2">
      <c r="A2150" s="49">
        <f t="shared" si="496"/>
        <v>2147</v>
      </c>
      <c r="B2150" s="48"/>
      <c r="C2150" s="64"/>
      <c r="D2150" s="51"/>
      <c r="E2150" s="48" t="s">
        <v>2684</v>
      </c>
      <c r="F2150" s="80" t="str">
        <f t="shared" ref="F2150:F2155" si="502">IF($B2150=""," ",$H$2149)</f>
        <v xml:space="preserve"> </v>
      </c>
      <c r="G2150" s="82">
        <f t="shared" si="501"/>
        <v>9</v>
      </c>
      <c r="H2150" s="80" t="str">
        <f t="shared" ref="H2150:H2155" si="503">$H$2149</f>
        <v>W</v>
      </c>
      <c r="I2150" s="80" t="str">
        <f t="shared" ref="I2150:I2155" si="504">$I$2149</f>
        <v>N</v>
      </c>
      <c r="J2150" s="80" t="s">
        <v>1373</v>
      </c>
    </row>
    <row r="2151" spans="1:10" ht="12" x14ac:dyDescent="0.2">
      <c r="A2151" s="49">
        <f t="shared" si="496"/>
        <v>2148</v>
      </c>
      <c r="B2151" s="48"/>
      <c r="C2151" s="64"/>
      <c r="D2151" s="51" t="s">
        <v>1374</v>
      </c>
      <c r="E2151" s="48" t="s">
        <v>2685</v>
      </c>
      <c r="F2151" s="80" t="str">
        <f t="shared" si="502"/>
        <v xml:space="preserve"> </v>
      </c>
      <c r="G2151" s="82">
        <f t="shared" si="501"/>
        <v>9</v>
      </c>
      <c r="H2151" s="80" t="str">
        <f t="shared" si="503"/>
        <v>W</v>
      </c>
      <c r="I2151" s="80" t="str">
        <f t="shared" si="504"/>
        <v>N</v>
      </c>
      <c r="J2151" s="80"/>
    </row>
    <row r="2152" spans="1:10" ht="12" x14ac:dyDescent="0.2">
      <c r="A2152" s="49">
        <f t="shared" si="496"/>
        <v>2149</v>
      </c>
      <c r="B2152" s="48"/>
      <c r="C2152" s="64"/>
      <c r="D2152" s="51"/>
      <c r="E2152" s="48"/>
      <c r="F2152" s="80" t="str">
        <f t="shared" si="502"/>
        <v xml:space="preserve"> </v>
      </c>
      <c r="G2152" s="82">
        <f t="shared" si="501"/>
        <v>9</v>
      </c>
      <c r="H2152" s="80" t="str">
        <f t="shared" si="503"/>
        <v>W</v>
      </c>
      <c r="I2152" s="80" t="str">
        <f t="shared" si="504"/>
        <v>N</v>
      </c>
      <c r="J2152" s="80"/>
    </row>
    <row r="2153" spans="1:10" ht="12" x14ac:dyDescent="0.2">
      <c r="A2153" s="49">
        <f t="shared" si="496"/>
        <v>2150</v>
      </c>
      <c r="B2153" s="48"/>
      <c r="C2153" s="64"/>
      <c r="D2153" s="51"/>
      <c r="E2153" s="48" t="s">
        <v>2686</v>
      </c>
      <c r="F2153" s="80" t="str">
        <f t="shared" si="502"/>
        <v xml:space="preserve"> </v>
      </c>
      <c r="G2153" s="82">
        <f t="shared" si="501"/>
        <v>9</v>
      </c>
      <c r="H2153" s="80" t="str">
        <f t="shared" si="503"/>
        <v>W</v>
      </c>
      <c r="I2153" s="80" t="str">
        <f t="shared" si="504"/>
        <v>N</v>
      </c>
      <c r="J2153" s="80" t="s">
        <v>1373</v>
      </c>
    </row>
    <row r="2154" spans="1:10" ht="12" x14ac:dyDescent="0.2">
      <c r="A2154" s="49">
        <f t="shared" si="496"/>
        <v>2151</v>
      </c>
      <c r="B2154" s="48"/>
      <c r="C2154" s="65"/>
      <c r="D2154" s="51" t="s">
        <v>1374</v>
      </c>
      <c r="E2154" s="48" t="s">
        <v>2687</v>
      </c>
      <c r="F2154" s="80" t="str">
        <f t="shared" si="502"/>
        <v xml:space="preserve"> </v>
      </c>
      <c r="G2154" s="82">
        <f t="shared" si="501"/>
        <v>9</v>
      </c>
      <c r="H2154" s="80" t="str">
        <f t="shared" si="503"/>
        <v>W</v>
      </c>
      <c r="I2154" s="80" t="str">
        <f t="shared" si="504"/>
        <v>N</v>
      </c>
      <c r="J2154" s="80"/>
    </row>
    <row r="2155" spans="1:10" ht="12.75" thickBot="1" x14ac:dyDescent="0.25">
      <c r="A2155" s="49">
        <f t="shared" si="496"/>
        <v>2152</v>
      </c>
      <c r="B2155" s="48"/>
      <c r="C2155" s="51"/>
      <c r="D2155" s="51"/>
      <c r="E2155" s="48"/>
      <c r="F2155" s="80" t="str">
        <f t="shared" si="502"/>
        <v xml:space="preserve"> </v>
      </c>
      <c r="G2155" s="82">
        <f t="shared" si="501"/>
        <v>9</v>
      </c>
      <c r="H2155" s="80" t="str">
        <f t="shared" si="503"/>
        <v>W</v>
      </c>
      <c r="I2155" s="80" t="str">
        <f t="shared" si="504"/>
        <v>N</v>
      </c>
      <c r="J2155" s="80"/>
    </row>
    <row r="2156" spans="1:10" ht="12.75" thickTop="1" x14ac:dyDescent="0.2">
      <c r="A2156" s="49">
        <f t="shared" si="496"/>
        <v>2153</v>
      </c>
      <c r="B2156" s="48" t="s">
        <v>1338</v>
      </c>
      <c r="C2156" s="63">
        <v>1</v>
      </c>
      <c r="E2156" s="44" t="s">
        <v>2688</v>
      </c>
      <c r="F2156" s="80">
        <f>SUMIF(OpnameTabel[PPO1], B2156,OpnameTabel[OpInventarislijst])+SUMIF(OpnameTabel[PPO2], B2156,OpnameTabel[OpInventarislijst])+SUMIF(OpnameTabel[PPO3], B2156,OpnameTabel[OpInventarislijst])+SUMIF(OpnameTabel[PPO4], B2156,OpnameTabel[OpInventarislijst])</f>
        <v>7</v>
      </c>
      <c r="G2156" s="81">
        <f t="shared" ref="G2156:G2170" si="505">$F$2156</f>
        <v>7</v>
      </c>
      <c r="H2156" s="80" t="s">
        <v>1409</v>
      </c>
      <c r="I2156" s="80" t="s">
        <v>1372</v>
      </c>
      <c r="J2156" s="80"/>
    </row>
    <row r="2157" spans="1:10" ht="12" x14ac:dyDescent="0.2">
      <c r="A2157" s="49">
        <f t="shared" si="496"/>
        <v>2154</v>
      </c>
      <c r="B2157" s="48"/>
      <c r="C2157" s="64"/>
      <c r="D2157" s="51" t="s">
        <v>1374</v>
      </c>
      <c r="E2157" s="48" t="s">
        <v>2689</v>
      </c>
      <c r="F2157" s="80" t="str">
        <f t="shared" ref="F2157:F2170" si="506">IF($B2157=""," ",$H$2156)</f>
        <v xml:space="preserve"> </v>
      </c>
      <c r="G2157" s="82">
        <f t="shared" si="505"/>
        <v>7</v>
      </c>
      <c r="H2157" s="80" t="str">
        <f t="shared" ref="H2157:H2170" si="507">$H$2156</f>
        <v>W</v>
      </c>
      <c r="I2157" s="80" t="str">
        <f t="shared" ref="I2157:I2170" si="508">$I$2156</f>
        <v>N</v>
      </c>
      <c r="J2157" s="80" t="s">
        <v>1373</v>
      </c>
    </row>
    <row r="2158" spans="1:10" ht="12" x14ac:dyDescent="0.2">
      <c r="A2158" s="49">
        <f t="shared" si="496"/>
        <v>2155</v>
      </c>
      <c r="B2158" s="48"/>
      <c r="C2158" s="64"/>
      <c r="D2158" s="51" t="s">
        <v>1374</v>
      </c>
      <c r="E2158" s="48" t="s">
        <v>2622</v>
      </c>
      <c r="F2158" s="80" t="str">
        <f t="shared" si="506"/>
        <v xml:space="preserve"> </v>
      </c>
      <c r="G2158" s="82">
        <f t="shared" si="505"/>
        <v>7</v>
      </c>
      <c r="H2158" s="80" t="str">
        <f t="shared" si="507"/>
        <v>W</v>
      </c>
      <c r="I2158" s="80" t="str">
        <f t="shared" si="508"/>
        <v>N</v>
      </c>
      <c r="J2158" s="80" t="s">
        <v>1373</v>
      </c>
    </row>
    <row r="2159" spans="1:10" ht="12" x14ac:dyDescent="0.2">
      <c r="A2159" s="49">
        <f t="shared" si="496"/>
        <v>2156</v>
      </c>
      <c r="B2159" s="48"/>
      <c r="C2159" s="64"/>
      <c r="D2159" s="51" t="s">
        <v>1374</v>
      </c>
      <c r="E2159" s="48" t="s">
        <v>2623</v>
      </c>
      <c r="F2159" s="80" t="str">
        <f t="shared" si="506"/>
        <v xml:space="preserve"> </v>
      </c>
      <c r="G2159" s="82">
        <f t="shared" si="505"/>
        <v>7</v>
      </c>
      <c r="H2159" s="80" t="str">
        <f t="shared" si="507"/>
        <v>W</v>
      </c>
      <c r="I2159" s="80" t="str">
        <f t="shared" si="508"/>
        <v>N</v>
      </c>
      <c r="J2159" s="80"/>
    </row>
    <row r="2160" spans="1:10" ht="12" x14ac:dyDescent="0.2">
      <c r="A2160" s="49">
        <f t="shared" si="496"/>
        <v>2157</v>
      </c>
      <c r="B2160" s="48"/>
      <c r="C2160" s="64"/>
      <c r="D2160" s="51" t="s">
        <v>1374</v>
      </c>
      <c r="E2160" s="48" t="s">
        <v>2626</v>
      </c>
      <c r="F2160" s="80" t="str">
        <f t="shared" si="506"/>
        <v xml:space="preserve"> </v>
      </c>
      <c r="G2160" s="82">
        <f t="shared" si="505"/>
        <v>7</v>
      </c>
      <c r="H2160" s="80" t="str">
        <f t="shared" si="507"/>
        <v>W</v>
      </c>
      <c r="I2160" s="80" t="str">
        <f t="shared" si="508"/>
        <v>N</v>
      </c>
      <c r="J2160" s="80"/>
    </row>
    <row r="2161" spans="1:10" ht="12" x14ac:dyDescent="0.2">
      <c r="A2161" s="49">
        <f t="shared" si="496"/>
        <v>2158</v>
      </c>
      <c r="B2161" s="48"/>
      <c r="C2161" s="64"/>
      <c r="D2161" s="51" t="s">
        <v>1374</v>
      </c>
      <c r="E2161" s="48" t="s">
        <v>2690</v>
      </c>
      <c r="F2161" s="80" t="str">
        <f t="shared" si="506"/>
        <v xml:space="preserve"> </v>
      </c>
      <c r="G2161" s="82">
        <f t="shared" si="505"/>
        <v>7</v>
      </c>
      <c r="H2161" s="80" t="str">
        <f t="shared" si="507"/>
        <v>W</v>
      </c>
      <c r="I2161" s="80" t="str">
        <f t="shared" si="508"/>
        <v>N</v>
      </c>
      <c r="J2161" s="80" t="s">
        <v>1373</v>
      </c>
    </row>
    <row r="2162" spans="1:10" ht="12" x14ac:dyDescent="0.2">
      <c r="A2162" s="49">
        <f t="shared" si="496"/>
        <v>2159</v>
      </c>
      <c r="B2162" s="48"/>
      <c r="C2162" s="64"/>
      <c r="D2162" s="51" t="s">
        <v>1374</v>
      </c>
      <c r="E2162" s="48" t="s">
        <v>2628</v>
      </c>
      <c r="F2162" s="80" t="str">
        <f t="shared" si="506"/>
        <v xml:space="preserve"> </v>
      </c>
      <c r="G2162" s="82">
        <f t="shared" si="505"/>
        <v>7</v>
      </c>
      <c r="H2162" s="80" t="str">
        <f t="shared" si="507"/>
        <v>W</v>
      </c>
      <c r="I2162" s="80" t="str">
        <f t="shared" si="508"/>
        <v>N</v>
      </c>
      <c r="J2162" s="80" t="s">
        <v>1373</v>
      </c>
    </row>
    <row r="2163" spans="1:10" ht="12" x14ac:dyDescent="0.2">
      <c r="A2163" s="49">
        <f t="shared" si="496"/>
        <v>2160</v>
      </c>
      <c r="B2163" s="48"/>
      <c r="C2163" s="64"/>
      <c r="D2163" s="51" t="s">
        <v>1374</v>
      </c>
      <c r="E2163" s="48" t="s">
        <v>2629</v>
      </c>
      <c r="F2163" s="80" t="str">
        <f t="shared" si="506"/>
        <v xml:space="preserve"> </v>
      </c>
      <c r="G2163" s="82">
        <f t="shared" si="505"/>
        <v>7</v>
      </c>
      <c r="H2163" s="80" t="str">
        <f t="shared" si="507"/>
        <v>W</v>
      </c>
      <c r="I2163" s="80" t="str">
        <f t="shared" si="508"/>
        <v>N</v>
      </c>
      <c r="J2163" s="80" t="s">
        <v>1373</v>
      </c>
    </row>
    <row r="2164" spans="1:10" ht="12" x14ac:dyDescent="0.2">
      <c r="A2164" s="49">
        <f t="shared" si="496"/>
        <v>2161</v>
      </c>
      <c r="B2164" s="48"/>
      <c r="C2164" s="64"/>
      <c r="D2164" s="51" t="s">
        <v>1374</v>
      </c>
      <c r="E2164" s="48" t="s">
        <v>2691</v>
      </c>
      <c r="F2164" s="80" t="str">
        <f t="shared" si="506"/>
        <v xml:space="preserve"> </v>
      </c>
      <c r="G2164" s="82">
        <f t="shared" si="505"/>
        <v>7</v>
      </c>
      <c r="H2164" s="80" t="str">
        <f t="shared" si="507"/>
        <v>W</v>
      </c>
      <c r="I2164" s="80" t="str">
        <f t="shared" si="508"/>
        <v>N</v>
      </c>
      <c r="J2164" s="80"/>
    </row>
    <row r="2165" spans="1:10" ht="12" x14ac:dyDescent="0.2">
      <c r="A2165" s="49">
        <f t="shared" si="496"/>
        <v>2162</v>
      </c>
      <c r="B2165" s="48"/>
      <c r="C2165" s="64"/>
      <c r="D2165" s="51"/>
      <c r="E2165" s="48"/>
      <c r="F2165" s="80" t="str">
        <f t="shared" si="506"/>
        <v xml:space="preserve"> </v>
      </c>
      <c r="G2165" s="82">
        <f t="shared" si="505"/>
        <v>7</v>
      </c>
      <c r="H2165" s="80" t="str">
        <f t="shared" si="507"/>
        <v>W</v>
      </c>
      <c r="I2165" s="80" t="str">
        <f t="shared" si="508"/>
        <v>N</v>
      </c>
      <c r="J2165" s="80"/>
    </row>
    <row r="2166" spans="1:10" ht="12" x14ac:dyDescent="0.2">
      <c r="A2166" s="49">
        <f t="shared" si="496"/>
        <v>2163</v>
      </c>
      <c r="B2166" s="48"/>
      <c r="C2166" s="64"/>
      <c r="D2166" s="51"/>
      <c r="E2166" s="48" t="s">
        <v>2692</v>
      </c>
      <c r="F2166" s="80" t="str">
        <f t="shared" si="506"/>
        <v xml:space="preserve"> </v>
      </c>
      <c r="G2166" s="82">
        <f t="shared" si="505"/>
        <v>7</v>
      </c>
      <c r="H2166" s="80" t="str">
        <f t="shared" si="507"/>
        <v>W</v>
      </c>
      <c r="I2166" s="80" t="str">
        <f t="shared" si="508"/>
        <v>N</v>
      </c>
      <c r="J2166" s="80"/>
    </row>
    <row r="2167" spans="1:10" ht="12" x14ac:dyDescent="0.2">
      <c r="A2167" s="49">
        <f t="shared" si="496"/>
        <v>2164</v>
      </c>
      <c r="B2167" s="48"/>
      <c r="C2167" s="64"/>
      <c r="D2167" s="51" t="s">
        <v>1374</v>
      </c>
      <c r="E2167" s="48" t="s">
        <v>2693</v>
      </c>
      <c r="F2167" s="80" t="str">
        <f t="shared" si="506"/>
        <v xml:space="preserve"> </v>
      </c>
      <c r="G2167" s="82">
        <f t="shared" si="505"/>
        <v>7</v>
      </c>
      <c r="H2167" s="80" t="str">
        <f t="shared" si="507"/>
        <v>W</v>
      </c>
      <c r="I2167" s="80" t="str">
        <f t="shared" si="508"/>
        <v>N</v>
      </c>
      <c r="J2167" s="80"/>
    </row>
    <row r="2168" spans="1:10" ht="12" x14ac:dyDescent="0.2">
      <c r="A2168" s="49">
        <f t="shared" si="496"/>
        <v>2165</v>
      </c>
      <c r="B2168" s="48"/>
      <c r="C2168" s="64"/>
      <c r="D2168" s="51" t="s">
        <v>1374</v>
      </c>
      <c r="E2168" s="48" t="s">
        <v>2694</v>
      </c>
      <c r="F2168" s="80" t="str">
        <f t="shared" si="506"/>
        <v xml:space="preserve"> </v>
      </c>
      <c r="G2168" s="82">
        <f t="shared" si="505"/>
        <v>7</v>
      </c>
      <c r="H2168" s="80" t="str">
        <f t="shared" si="507"/>
        <v>W</v>
      </c>
      <c r="I2168" s="80" t="str">
        <f t="shared" si="508"/>
        <v>N</v>
      </c>
      <c r="J2168" s="80" t="s">
        <v>1373</v>
      </c>
    </row>
    <row r="2169" spans="1:10" ht="12" x14ac:dyDescent="0.2">
      <c r="A2169" s="49">
        <f t="shared" si="496"/>
        <v>2166</v>
      </c>
      <c r="B2169" s="48"/>
      <c r="C2169" s="65"/>
      <c r="D2169" s="51" t="s">
        <v>1374</v>
      </c>
      <c r="E2169" s="48" t="s">
        <v>2695</v>
      </c>
      <c r="F2169" s="80" t="str">
        <f t="shared" si="506"/>
        <v xml:space="preserve"> </v>
      </c>
      <c r="G2169" s="82">
        <f t="shared" si="505"/>
        <v>7</v>
      </c>
      <c r="H2169" s="80" t="str">
        <f t="shared" si="507"/>
        <v>W</v>
      </c>
      <c r="I2169" s="80" t="str">
        <f t="shared" si="508"/>
        <v>N</v>
      </c>
      <c r="J2169" s="80"/>
    </row>
    <row r="2170" spans="1:10" ht="12" x14ac:dyDescent="0.2">
      <c r="A2170" s="49">
        <f t="shared" si="496"/>
        <v>2167</v>
      </c>
      <c r="B2170" s="48"/>
      <c r="C2170" s="51"/>
      <c r="D2170" s="51"/>
      <c r="E2170" s="48"/>
      <c r="F2170" s="80" t="str">
        <f t="shared" si="506"/>
        <v xml:space="preserve"> </v>
      </c>
      <c r="G2170" s="82">
        <f t="shared" si="505"/>
        <v>7</v>
      </c>
      <c r="H2170" s="80" t="str">
        <f t="shared" si="507"/>
        <v>W</v>
      </c>
      <c r="I2170" s="80" t="str">
        <f t="shared" si="508"/>
        <v>N</v>
      </c>
      <c r="J2170" s="80"/>
    </row>
    <row r="2171" spans="1:10" ht="12.75" hidden="1" thickTop="1" x14ac:dyDescent="0.2">
      <c r="A2171" s="49">
        <f t="shared" si="496"/>
        <v>2168</v>
      </c>
      <c r="B2171" s="48" t="s">
        <v>1339</v>
      </c>
      <c r="C2171" s="63">
        <v>1</v>
      </c>
      <c r="D2171" s="52"/>
      <c r="E2171" s="53" t="s">
        <v>2696</v>
      </c>
      <c r="F2171" s="80">
        <f>SUMIF(OpnameTabel[PPO1], B2171,OpnameTabel[OpInventarislijst])+SUMIF(OpnameTabel[PPO2], B2171,OpnameTabel[OpInventarislijst])+SUMIF(OpnameTabel[PPO3], B2171,OpnameTabel[OpInventarislijst])+SUMIF(OpnameTabel[PPO4], B2171,OpnameTabel[OpInventarislijst])</f>
        <v>0</v>
      </c>
      <c r="G2171" s="81">
        <f t="shared" ref="G2171:G2177" si="509">$F$2171</f>
        <v>0</v>
      </c>
      <c r="H2171" s="80" t="s">
        <v>1409</v>
      </c>
      <c r="I2171" s="80" t="s">
        <v>1372</v>
      </c>
      <c r="J2171" s="80"/>
    </row>
    <row r="2172" spans="1:10" ht="12" hidden="1" x14ac:dyDescent="0.2">
      <c r="A2172" s="49">
        <f t="shared" si="496"/>
        <v>2169</v>
      </c>
      <c r="B2172" s="48"/>
      <c r="C2172" s="64"/>
      <c r="D2172" s="51"/>
      <c r="E2172" s="48" t="s">
        <v>2697</v>
      </c>
      <c r="F2172" s="80" t="str">
        <f t="shared" ref="F2172:F2177" si="510">IF($B2172=""," ",$H$2171)</f>
        <v xml:space="preserve"> </v>
      </c>
      <c r="G2172" s="82">
        <f t="shared" si="509"/>
        <v>0</v>
      </c>
      <c r="H2172" s="80" t="str">
        <f t="shared" ref="H2172:H2177" si="511">$H$2171</f>
        <v>W</v>
      </c>
      <c r="I2172" s="80" t="str">
        <f t="shared" ref="I2172:I2177" si="512">$I$2171</f>
        <v>N</v>
      </c>
      <c r="J2172" s="80" t="s">
        <v>1373</v>
      </c>
    </row>
    <row r="2173" spans="1:10" ht="12" hidden="1" x14ac:dyDescent="0.2">
      <c r="A2173" s="49">
        <f t="shared" si="496"/>
        <v>2170</v>
      </c>
      <c r="B2173" s="48"/>
      <c r="C2173" s="64"/>
      <c r="D2173" s="51" t="s">
        <v>1374</v>
      </c>
      <c r="E2173" s="48" t="s">
        <v>1847</v>
      </c>
      <c r="F2173" s="80" t="str">
        <f t="shared" si="510"/>
        <v xml:space="preserve"> </v>
      </c>
      <c r="G2173" s="82">
        <f t="shared" si="509"/>
        <v>0</v>
      </c>
      <c r="H2173" s="80" t="str">
        <f t="shared" si="511"/>
        <v>W</v>
      </c>
      <c r="I2173" s="80" t="str">
        <f t="shared" si="512"/>
        <v>N</v>
      </c>
      <c r="J2173" s="80" t="s">
        <v>1373</v>
      </c>
    </row>
    <row r="2174" spans="1:10" ht="12" hidden="1" x14ac:dyDescent="0.2">
      <c r="A2174" s="49">
        <f t="shared" si="496"/>
        <v>2171</v>
      </c>
      <c r="B2174" s="48"/>
      <c r="C2174" s="64"/>
      <c r="D2174" s="51" t="s">
        <v>1374</v>
      </c>
      <c r="E2174" s="48" t="s">
        <v>2698</v>
      </c>
      <c r="F2174" s="80" t="str">
        <f t="shared" si="510"/>
        <v xml:space="preserve"> </v>
      </c>
      <c r="G2174" s="82">
        <f t="shared" si="509"/>
        <v>0</v>
      </c>
      <c r="H2174" s="80" t="str">
        <f t="shared" si="511"/>
        <v>W</v>
      </c>
      <c r="I2174" s="80" t="str">
        <f t="shared" si="512"/>
        <v>N</v>
      </c>
      <c r="J2174" s="80" t="s">
        <v>1373</v>
      </c>
    </row>
    <row r="2175" spans="1:10" ht="12" hidden="1" x14ac:dyDescent="0.2">
      <c r="A2175" s="49">
        <f t="shared" si="496"/>
        <v>2172</v>
      </c>
      <c r="B2175" s="48"/>
      <c r="C2175" s="64"/>
      <c r="D2175" s="51" t="s">
        <v>1374</v>
      </c>
      <c r="E2175" s="48" t="s">
        <v>2699</v>
      </c>
      <c r="F2175" s="80" t="str">
        <f t="shared" si="510"/>
        <v xml:space="preserve"> </v>
      </c>
      <c r="G2175" s="82">
        <f t="shared" si="509"/>
        <v>0</v>
      </c>
      <c r="H2175" s="80" t="str">
        <f t="shared" si="511"/>
        <v>W</v>
      </c>
      <c r="I2175" s="80" t="str">
        <f t="shared" si="512"/>
        <v>N</v>
      </c>
      <c r="J2175" s="80" t="s">
        <v>1373</v>
      </c>
    </row>
    <row r="2176" spans="1:10" ht="12" hidden="1" x14ac:dyDescent="0.2">
      <c r="A2176" s="49">
        <f t="shared" si="496"/>
        <v>2173</v>
      </c>
      <c r="B2176" s="48"/>
      <c r="C2176" s="65"/>
      <c r="D2176" s="51" t="s">
        <v>1374</v>
      </c>
      <c r="E2176" s="48" t="s">
        <v>2700</v>
      </c>
      <c r="F2176" s="80" t="str">
        <f t="shared" si="510"/>
        <v xml:space="preserve"> </v>
      </c>
      <c r="G2176" s="82">
        <f t="shared" si="509"/>
        <v>0</v>
      </c>
      <c r="H2176" s="80" t="str">
        <f t="shared" si="511"/>
        <v>W</v>
      </c>
      <c r="I2176" s="80" t="str">
        <f t="shared" si="512"/>
        <v>N</v>
      </c>
      <c r="J2176" s="80"/>
    </row>
    <row r="2177" spans="1:10" ht="12" hidden="1" x14ac:dyDescent="0.2">
      <c r="A2177" s="49">
        <f t="shared" si="496"/>
        <v>2174</v>
      </c>
      <c r="B2177" s="48"/>
      <c r="C2177" s="51"/>
      <c r="D2177" s="51"/>
      <c r="E2177" s="48"/>
      <c r="F2177" s="80" t="str">
        <f t="shared" si="510"/>
        <v xml:space="preserve"> </v>
      </c>
      <c r="G2177" s="86">
        <f t="shared" si="509"/>
        <v>0</v>
      </c>
      <c r="H2177" s="80" t="str">
        <f t="shared" si="511"/>
        <v>W</v>
      </c>
      <c r="I2177" s="80" t="str">
        <f t="shared" si="512"/>
        <v>N</v>
      </c>
      <c r="J2177" s="80"/>
    </row>
    <row r="2178" spans="1:10" ht="12" hidden="1" x14ac:dyDescent="0.2">
      <c r="A2178" s="49">
        <f t="shared" si="496"/>
        <v>2175</v>
      </c>
      <c r="B2178" s="48" t="s">
        <v>1340</v>
      </c>
      <c r="C2178" s="63">
        <v>1</v>
      </c>
      <c r="D2178" s="52"/>
      <c r="E2178" s="53" t="s">
        <v>2696</v>
      </c>
      <c r="F2178" s="80">
        <f>SUMIF(OpnameTabel[PPO1], B2178,OpnameTabel[OpInventarislijst])+SUMIF(OpnameTabel[PPO2], B2178,OpnameTabel[OpInventarislijst])+SUMIF(OpnameTabel[PPO3], B2178,OpnameTabel[OpInventarislijst])+SUMIF(OpnameTabel[PPO4], B2178,OpnameTabel[OpInventarislijst])</f>
        <v>0</v>
      </c>
      <c r="G2178" s="85">
        <f>$F$2178</f>
        <v>0</v>
      </c>
      <c r="H2178" s="80" t="s">
        <v>1409</v>
      </c>
      <c r="I2178" s="80" t="s">
        <v>1372</v>
      </c>
      <c r="J2178" s="80"/>
    </row>
    <row r="2179" spans="1:10" ht="12" hidden="1" x14ac:dyDescent="0.2">
      <c r="A2179" s="49">
        <f t="shared" si="496"/>
        <v>2176</v>
      </c>
      <c r="B2179" s="48"/>
      <c r="C2179" s="64"/>
      <c r="D2179" s="51"/>
      <c r="E2179" s="48" t="s">
        <v>2701</v>
      </c>
      <c r="F2179" s="80" t="str">
        <f>IF($B2179=""," ",$H$2178)</f>
        <v xml:space="preserve"> </v>
      </c>
      <c r="G2179" s="82">
        <f>$F$2178</f>
        <v>0</v>
      </c>
      <c r="H2179" s="80" t="str">
        <f>$H$2178</f>
        <v>W</v>
      </c>
      <c r="I2179" s="80" t="str">
        <f>$I$2178</f>
        <v>N</v>
      </c>
      <c r="J2179" s="80"/>
    </row>
    <row r="2180" spans="1:10" ht="12" hidden="1" x14ac:dyDescent="0.2">
      <c r="A2180" s="49">
        <f t="shared" si="496"/>
        <v>2177</v>
      </c>
      <c r="B2180" s="48"/>
      <c r="C2180" s="65"/>
      <c r="D2180" s="51" t="s">
        <v>1374</v>
      </c>
      <c r="E2180" s="48" t="s">
        <v>2702</v>
      </c>
      <c r="F2180" s="80" t="str">
        <f>IF($B2180=""," ",$H$2178)</f>
        <v xml:space="preserve"> </v>
      </c>
      <c r="G2180" s="82">
        <f>$F$2178</f>
        <v>0</v>
      </c>
      <c r="H2180" s="80" t="str">
        <f>$H$2178</f>
        <v>W</v>
      </c>
      <c r="I2180" s="80" t="str">
        <f>$I$2178</f>
        <v>N</v>
      </c>
      <c r="J2180" s="80"/>
    </row>
    <row r="2181" spans="1:10" ht="12" hidden="1" x14ac:dyDescent="0.2">
      <c r="A2181" s="49">
        <f t="shared" si="496"/>
        <v>2178</v>
      </c>
      <c r="B2181" s="48"/>
      <c r="C2181" s="51"/>
      <c r="D2181" s="51"/>
      <c r="E2181" s="48"/>
      <c r="F2181" s="80" t="str">
        <f>IF($B2181=""," ",$H$2178)</f>
        <v xml:space="preserve"> </v>
      </c>
      <c r="G2181" s="82">
        <f>$F$2178</f>
        <v>0</v>
      </c>
      <c r="H2181" s="80" t="str">
        <f>$H$2178</f>
        <v>W</v>
      </c>
      <c r="I2181" s="80" t="str">
        <f>$I$2178</f>
        <v>N</v>
      </c>
      <c r="J2181" s="80"/>
    </row>
    <row r="2182" spans="1:10" ht="12.75" hidden="1" thickTop="1" x14ac:dyDescent="0.2">
      <c r="A2182" s="49">
        <f t="shared" si="496"/>
        <v>2179</v>
      </c>
      <c r="B2182" s="48" t="s">
        <v>1357</v>
      </c>
      <c r="C2182" s="63">
        <v>1</v>
      </c>
      <c r="D2182" s="52"/>
      <c r="E2182" s="53" t="s">
        <v>2703</v>
      </c>
      <c r="F2182" s="80">
        <f>SUMIF(OpnameTabel[PPO1], B2182,OpnameTabel[OpInventarislijst])+SUMIF(OpnameTabel[PPO2], B2182,OpnameTabel[OpInventarislijst])+SUMIF(OpnameTabel[PPO3], B2182,OpnameTabel[OpInventarislijst])+SUMIF(OpnameTabel[PPO4], B2182,OpnameTabel[OpInventarislijst])</f>
        <v>0</v>
      </c>
      <c r="G2182" s="81">
        <f t="shared" ref="G2182:G2188" si="513">$F$2182</f>
        <v>0</v>
      </c>
      <c r="H2182" s="80" t="s">
        <v>1409</v>
      </c>
      <c r="I2182" s="80" t="s">
        <v>1372</v>
      </c>
      <c r="J2182" s="80"/>
    </row>
    <row r="2183" spans="1:10" ht="12" hidden="1" x14ac:dyDescent="0.2">
      <c r="A2183" s="49">
        <f t="shared" si="496"/>
        <v>2180</v>
      </c>
      <c r="B2183" s="48"/>
      <c r="C2183" s="64"/>
      <c r="D2183" s="51"/>
      <c r="E2183" s="48" t="s">
        <v>2697</v>
      </c>
      <c r="F2183" s="80" t="str">
        <f>IF($B2183=""," ",$H$2182)</f>
        <v xml:space="preserve"> </v>
      </c>
      <c r="G2183" s="82">
        <f t="shared" si="513"/>
        <v>0</v>
      </c>
      <c r="H2183" s="80" t="str">
        <f>$H$2182</f>
        <v>W</v>
      </c>
      <c r="I2183" s="80" t="str">
        <f>$I$2182</f>
        <v>N</v>
      </c>
      <c r="J2183" s="80" t="s">
        <v>1373</v>
      </c>
    </row>
    <row r="2184" spans="1:10" ht="12" hidden="1" x14ac:dyDescent="0.2">
      <c r="A2184" s="49">
        <f t="shared" si="496"/>
        <v>2181</v>
      </c>
      <c r="B2184" s="48"/>
      <c r="C2184" s="64"/>
      <c r="D2184" s="51" t="s">
        <v>1374</v>
      </c>
      <c r="E2184" s="48" t="s">
        <v>1847</v>
      </c>
      <c r="F2184" s="80"/>
      <c r="G2184" s="82">
        <f t="shared" si="513"/>
        <v>0</v>
      </c>
      <c r="H2184" s="80" t="str">
        <f t="shared" ref="H2184:I2188" si="514">H2183</f>
        <v>W</v>
      </c>
      <c r="I2184" s="80" t="str">
        <f t="shared" si="514"/>
        <v>N</v>
      </c>
      <c r="J2184" s="80" t="s">
        <v>1373</v>
      </c>
    </row>
    <row r="2185" spans="1:10" ht="12" hidden="1" x14ac:dyDescent="0.2">
      <c r="A2185" s="49">
        <f t="shared" si="496"/>
        <v>2182</v>
      </c>
      <c r="B2185" s="48"/>
      <c r="C2185" s="64"/>
      <c r="D2185" s="51" t="s">
        <v>1374</v>
      </c>
      <c r="E2185" s="48" t="s">
        <v>2698</v>
      </c>
      <c r="F2185" s="80"/>
      <c r="G2185" s="82">
        <f t="shared" si="513"/>
        <v>0</v>
      </c>
      <c r="H2185" s="80" t="str">
        <f t="shared" si="514"/>
        <v>W</v>
      </c>
      <c r="I2185" s="80" t="str">
        <f t="shared" si="514"/>
        <v>N</v>
      </c>
      <c r="J2185" s="80" t="s">
        <v>1373</v>
      </c>
    </row>
    <row r="2186" spans="1:10" ht="12" hidden="1" x14ac:dyDescent="0.2">
      <c r="A2186" s="49">
        <f t="shared" si="496"/>
        <v>2183</v>
      </c>
      <c r="B2186" s="48"/>
      <c r="C2186" s="64"/>
      <c r="D2186" s="51" t="s">
        <v>1374</v>
      </c>
      <c r="E2186" s="48" t="s">
        <v>2699</v>
      </c>
      <c r="F2186" s="80"/>
      <c r="G2186" s="82">
        <f t="shared" si="513"/>
        <v>0</v>
      </c>
      <c r="H2186" s="80" t="str">
        <f t="shared" si="514"/>
        <v>W</v>
      </c>
      <c r="I2186" s="80" t="str">
        <f t="shared" si="514"/>
        <v>N</v>
      </c>
      <c r="J2186" s="80" t="s">
        <v>1373</v>
      </c>
    </row>
    <row r="2187" spans="1:10" ht="12" hidden="1" x14ac:dyDescent="0.2">
      <c r="A2187" s="49">
        <f t="shared" si="496"/>
        <v>2184</v>
      </c>
      <c r="B2187" s="48"/>
      <c r="C2187" s="65"/>
      <c r="D2187" s="51" t="s">
        <v>1374</v>
      </c>
      <c r="E2187" s="48" t="s">
        <v>2700</v>
      </c>
      <c r="F2187" s="80"/>
      <c r="G2187" s="82">
        <f t="shared" si="513"/>
        <v>0</v>
      </c>
      <c r="H2187" s="80" t="str">
        <f t="shared" si="514"/>
        <v>W</v>
      </c>
      <c r="I2187" s="80" t="str">
        <f t="shared" si="514"/>
        <v>N</v>
      </c>
      <c r="J2187" s="80"/>
    </row>
    <row r="2188" spans="1:10" ht="12" hidden="1" x14ac:dyDescent="0.2">
      <c r="A2188" s="49">
        <f t="shared" si="496"/>
        <v>2185</v>
      </c>
      <c r="B2188" s="48"/>
      <c r="C2188" s="51"/>
      <c r="D2188" s="51"/>
      <c r="E2188" s="48"/>
      <c r="F2188" s="80"/>
      <c r="G2188" s="86">
        <f t="shared" si="513"/>
        <v>0</v>
      </c>
      <c r="H2188" s="80" t="str">
        <f t="shared" si="514"/>
        <v>W</v>
      </c>
      <c r="I2188" s="80" t="str">
        <f t="shared" si="514"/>
        <v>N</v>
      </c>
      <c r="J2188" s="80"/>
    </row>
    <row r="2189" spans="1:10" ht="12" hidden="1" x14ac:dyDescent="0.2">
      <c r="A2189" s="49">
        <f t="shared" si="496"/>
        <v>2186</v>
      </c>
      <c r="B2189" s="48" t="s">
        <v>1358</v>
      </c>
      <c r="C2189" s="63">
        <v>1</v>
      </c>
      <c r="D2189" s="52"/>
      <c r="E2189" s="53" t="s">
        <v>2703</v>
      </c>
      <c r="F2189" s="80">
        <f>SUMIF(OpnameTabel[PPO1], B2189,OpnameTabel[OpInventarislijst])+SUMIF(OpnameTabel[PPO2], B2189,OpnameTabel[OpInventarislijst])+SUMIF(OpnameTabel[PPO3], B2189,OpnameTabel[OpInventarislijst])+SUMIF(OpnameTabel[PPO4], B2189,OpnameTabel[OpInventarislijst])</f>
        <v>0</v>
      </c>
      <c r="G2189" s="85">
        <f>$F$2189</f>
        <v>0</v>
      </c>
      <c r="H2189" s="80" t="s">
        <v>1409</v>
      </c>
      <c r="I2189" s="80" t="s">
        <v>1372</v>
      </c>
      <c r="J2189" s="80"/>
    </row>
    <row r="2190" spans="1:10" ht="12" hidden="1" x14ac:dyDescent="0.2">
      <c r="A2190" s="49">
        <f t="shared" si="496"/>
        <v>2187</v>
      </c>
      <c r="B2190" s="48"/>
      <c r="C2190" s="64"/>
      <c r="D2190" s="51"/>
      <c r="E2190" s="48" t="s">
        <v>2701</v>
      </c>
      <c r="F2190" s="80" t="str">
        <f>IF($B2190=""," ",$H$2189)</f>
        <v xml:space="preserve"> </v>
      </c>
      <c r="G2190" s="82">
        <f>$F$2189</f>
        <v>0</v>
      </c>
      <c r="H2190" s="80" t="str">
        <f>$H$2189</f>
        <v>W</v>
      </c>
      <c r="I2190" s="80" t="str">
        <f>$I$2189</f>
        <v>N</v>
      </c>
      <c r="J2190" s="80"/>
    </row>
    <row r="2191" spans="1:10" ht="12" hidden="1" x14ac:dyDescent="0.2">
      <c r="A2191" s="49">
        <f t="shared" si="496"/>
        <v>2188</v>
      </c>
      <c r="B2191" s="48"/>
      <c r="C2191" s="65"/>
      <c r="D2191" s="51" t="s">
        <v>1374</v>
      </c>
      <c r="E2191" s="48" t="s">
        <v>2702</v>
      </c>
      <c r="F2191" s="80" t="str">
        <f>IF($B2191=""," ",$H$2189)</f>
        <v xml:space="preserve"> </v>
      </c>
      <c r="G2191" s="82">
        <f>$F$2189</f>
        <v>0</v>
      </c>
      <c r="H2191" s="80" t="str">
        <f>$H$2189</f>
        <v>W</v>
      </c>
      <c r="I2191" s="80" t="str">
        <f>$I$2189</f>
        <v>N</v>
      </c>
      <c r="J2191" s="80"/>
    </row>
    <row r="2192" spans="1:10" ht="12" hidden="1" x14ac:dyDescent="0.2">
      <c r="A2192" s="49">
        <f t="shared" si="496"/>
        <v>2189</v>
      </c>
      <c r="B2192" s="48"/>
      <c r="C2192" s="51"/>
      <c r="D2192" s="51"/>
      <c r="E2192" s="48"/>
      <c r="F2192" s="80" t="str">
        <f>IF($B2192=""," ",$H$2189)</f>
        <v xml:space="preserve"> </v>
      </c>
      <c r="G2192" s="82">
        <f>$F$2189</f>
        <v>0</v>
      </c>
      <c r="H2192" s="80" t="str">
        <f>$H$2189</f>
        <v>W</v>
      </c>
      <c r="I2192" s="80" t="str">
        <f>$I$2189</f>
        <v>N</v>
      </c>
      <c r="J2192" s="80"/>
    </row>
    <row r="2193" spans="1:10" ht="12.75" hidden="1" thickTop="1" x14ac:dyDescent="0.2">
      <c r="A2193" s="49">
        <f t="shared" si="496"/>
        <v>2190</v>
      </c>
      <c r="B2193" s="48" t="s">
        <v>1353</v>
      </c>
      <c r="C2193" s="63">
        <v>1</v>
      </c>
      <c r="D2193" s="52"/>
      <c r="E2193" s="56" t="s">
        <v>2704</v>
      </c>
      <c r="F2193" s="80">
        <f>SUMIF(OpnameTabel[PPO1], B2193,OpnameTabel[OpInventarislijst])+SUMIF(OpnameTabel[PPO2], B2193,OpnameTabel[OpInventarislijst])+SUMIF(OpnameTabel[PPO3], B2193,OpnameTabel[OpInventarislijst])+SUMIF(OpnameTabel[PPO4], B2193,OpnameTabel[OpInventarislijst])</f>
        <v>0</v>
      </c>
      <c r="G2193" s="81">
        <f t="shared" ref="G2193:G2200" si="515">$F$2193</f>
        <v>0</v>
      </c>
      <c r="H2193" s="80" t="s">
        <v>1409</v>
      </c>
      <c r="I2193" s="80" t="s">
        <v>1372</v>
      </c>
      <c r="J2193" s="80"/>
    </row>
    <row r="2194" spans="1:10" ht="12" hidden="1" x14ac:dyDescent="0.2">
      <c r="A2194" s="49">
        <f t="shared" si="496"/>
        <v>2191</v>
      </c>
      <c r="B2194" s="48"/>
      <c r="C2194" s="64"/>
      <c r="D2194" s="51"/>
      <c r="E2194" s="48" t="s">
        <v>2697</v>
      </c>
      <c r="F2194" s="80" t="str">
        <f t="shared" ref="F2194:F2200" si="516">IF($B2194=""," ",$H$2193)</f>
        <v xml:space="preserve"> </v>
      </c>
      <c r="G2194" s="82">
        <f t="shared" si="515"/>
        <v>0</v>
      </c>
      <c r="H2194" s="80" t="str">
        <f t="shared" ref="H2194:H2200" si="517">$H$2193</f>
        <v>W</v>
      </c>
      <c r="I2194" s="80" t="str">
        <f t="shared" ref="I2194:I2200" si="518">$I$2193</f>
        <v>N</v>
      </c>
      <c r="J2194" s="80" t="s">
        <v>1373</v>
      </c>
    </row>
    <row r="2195" spans="1:10" ht="12" hidden="1" x14ac:dyDescent="0.2">
      <c r="A2195" s="49">
        <f t="shared" si="496"/>
        <v>2192</v>
      </c>
      <c r="B2195" s="48"/>
      <c r="C2195" s="64"/>
      <c r="D2195" s="51" t="s">
        <v>1374</v>
      </c>
      <c r="E2195" s="48" t="s">
        <v>1847</v>
      </c>
      <c r="F2195" s="80" t="str">
        <f t="shared" si="516"/>
        <v xml:space="preserve"> </v>
      </c>
      <c r="G2195" s="82">
        <f t="shared" si="515"/>
        <v>0</v>
      </c>
      <c r="H2195" s="80" t="str">
        <f t="shared" si="517"/>
        <v>W</v>
      </c>
      <c r="I2195" s="80" t="str">
        <f t="shared" si="518"/>
        <v>N</v>
      </c>
      <c r="J2195" s="80" t="s">
        <v>1373</v>
      </c>
    </row>
    <row r="2196" spans="1:10" ht="12" hidden="1" x14ac:dyDescent="0.2">
      <c r="A2196" s="49">
        <f t="shared" si="496"/>
        <v>2193</v>
      </c>
      <c r="B2196" s="48"/>
      <c r="C2196" s="64"/>
      <c r="D2196" s="51" t="s">
        <v>1374</v>
      </c>
      <c r="E2196" s="48" t="s">
        <v>2698</v>
      </c>
      <c r="F2196" s="80" t="str">
        <f t="shared" si="516"/>
        <v xml:space="preserve"> </v>
      </c>
      <c r="G2196" s="82">
        <f t="shared" si="515"/>
        <v>0</v>
      </c>
      <c r="H2196" s="80" t="str">
        <f t="shared" si="517"/>
        <v>W</v>
      </c>
      <c r="I2196" s="80" t="str">
        <f t="shared" si="518"/>
        <v>N</v>
      </c>
      <c r="J2196" s="80" t="s">
        <v>1373</v>
      </c>
    </row>
    <row r="2197" spans="1:10" ht="12" hidden="1" x14ac:dyDescent="0.2">
      <c r="A2197" s="49">
        <f t="shared" ref="A2197:A2260" si="519">-3+ROW()</f>
        <v>2194</v>
      </c>
      <c r="B2197" s="48"/>
      <c r="C2197" s="64"/>
      <c r="D2197" s="51" t="s">
        <v>1374</v>
      </c>
      <c r="E2197" s="48" t="s">
        <v>2699</v>
      </c>
      <c r="F2197" s="80" t="str">
        <f t="shared" si="516"/>
        <v xml:space="preserve"> </v>
      </c>
      <c r="G2197" s="82">
        <f t="shared" si="515"/>
        <v>0</v>
      </c>
      <c r="H2197" s="80" t="str">
        <f t="shared" si="517"/>
        <v>W</v>
      </c>
      <c r="I2197" s="80" t="str">
        <f t="shared" si="518"/>
        <v>N</v>
      </c>
      <c r="J2197" s="80" t="s">
        <v>1373</v>
      </c>
    </row>
    <row r="2198" spans="1:10" ht="12" hidden="1" x14ac:dyDescent="0.2">
      <c r="A2198" s="49">
        <f t="shared" si="519"/>
        <v>2195</v>
      </c>
      <c r="B2198" s="48"/>
      <c r="C2198" s="64"/>
      <c r="D2198" s="51" t="s">
        <v>1374</v>
      </c>
      <c r="E2198" s="48" t="s">
        <v>2700</v>
      </c>
      <c r="F2198" s="80" t="str">
        <f t="shared" si="516"/>
        <v xml:space="preserve"> </v>
      </c>
      <c r="G2198" s="82">
        <f t="shared" si="515"/>
        <v>0</v>
      </c>
      <c r="H2198" s="80" t="str">
        <f t="shared" si="517"/>
        <v>W</v>
      </c>
      <c r="I2198" s="80" t="str">
        <f t="shared" si="518"/>
        <v>N</v>
      </c>
      <c r="J2198" s="80"/>
    </row>
    <row r="2199" spans="1:10" ht="12" hidden="1" x14ac:dyDescent="0.2">
      <c r="A2199" s="49">
        <f t="shared" si="519"/>
        <v>2196</v>
      </c>
      <c r="B2199" s="48"/>
      <c r="C2199" s="65"/>
      <c r="D2199" s="51" t="s">
        <v>1374</v>
      </c>
      <c r="E2199" s="48" t="s">
        <v>2705</v>
      </c>
      <c r="F2199" s="80" t="str">
        <f t="shared" si="516"/>
        <v xml:space="preserve"> </v>
      </c>
      <c r="G2199" s="82">
        <f t="shared" si="515"/>
        <v>0</v>
      </c>
      <c r="H2199" s="80" t="str">
        <f t="shared" si="517"/>
        <v>W</v>
      </c>
      <c r="I2199" s="80" t="str">
        <f t="shared" si="518"/>
        <v>N</v>
      </c>
      <c r="J2199" s="80"/>
    </row>
    <row r="2200" spans="1:10" ht="12" hidden="1" x14ac:dyDescent="0.2">
      <c r="A2200" s="49">
        <f t="shared" si="519"/>
        <v>2197</v>
      </c>
      <c r="B2200" s="48"/>
      <c r="C2200" s="51"/>
      <c r="D2200" s="51"/>
      <c r="E2200" s="48"/>
      <c r="F2200" s="80" t="str">
        <f t="shared" si="516"/>
        <v xml:space="preserve"> </v>
      </c>
      <c r="G2200" s="82">
        <f t="shared" si="515"/>
        <v>0</v>
      </c>
      <c r="H2200" s="80" t="str">
        <f t="shared" si="517"/>
        <v>W</v>
      </c>
      <c r="I2200" s="80" t="str">
        <f t="shared" si="518"/>
        <v>N</v>
      </c>
      <c r="J2200" s="80"/>
    </row>
    <row r="2201" spans="1:10" ht="12" hidden="1" x14ac:dyDescent="0.2">
      <c r="A2201" s="49">
        <f t="shared" si="519"/>
        <v>2198</v>
      </c>
      <c r="B2201" s="48" t="s">
        <v>1354</v>
      </c>
      <c r="C2201" s="63">
        <v>1</v>
      </c>
      <c r="D2201" s="52"/>
      <c r="E2201" s="56" t="s">
        <v>2704</v>
      </c>
      <c r="F2201" s="80">
        <f>SUMIF(OpnameTabel[PPO1], B2201,OpnameTabel[OpInventarislijst])+SUMIF(OpnameTabel[PPO2], B2201,OpnameTabel[OpInventarislijst])+SUMIF(OpnameTabel[PPO3], B2201,OpnameTabel[OpInventarislijst])+SUMIF(OpnameTabel[PPO4], B2201,OpnameTabel[OpInventarislijst])</f>
        <v>0</v>
      </c>
      <c r="G2201" s="85">
        <f t="shared" ref="G2201:G2207" si="520">$F$2201</f>
        <v>0</v>
      </c>
      <c r="H2201" s="80" t="s">
        <v>1409</v>
      </c>
      <c r="I2201" s="80" t="s">
        <v>1372</v>
      </c>
      <c r="J2201" s="80"/>
    </row>
    <row r="2202" spans="1:10" ht="12" hidden="1" x14ac:dyDescent="0.2">
      <c r="A2202" s="49">
        <f t="shared" si="519"/>
        <v>2199</v>
      </c>
      <c r="B2202" s="48"/>
      <c r="C2202" s="64"/>
      <c r="D2202" s="51"/>
      <c r="E2202" s="48" t="s">
        <v>2701</v>
      </c>
      <c r="F2202" s="80" t="str">
        <f t="shared" ref="F2202:F2207" si="521">IF($B2202=""," ",$H$2201)</f>
        <v xml:space="preserve"> </v>
      </c>
      <c r="G2202" s="82">
        <f t="shared" si="520"/>
        <v>0</v>
      </c>
      <c r="H2202" s="80" t="str">
        <f t="shared" ref="H2202:H2207" si="522">$H$2201</f>
        <v>W</v>
      </c>
      <c r="I2202" s="80" t="str">
        <f t="shared" ref="I2202:I2207" si="523">$I$2201</f>
        <v>N</v>
      </c>
      <c r="J2202" s="80"/>
    </row>
    <row r="2203" spans="1:10" ht="12" hidden="1" x14ac:dyDescent="0.2">
      <c r="A2203" s="49">
        <f t="shared" si="519"/>
        <v>2200</v>
      </c>
      <c r="B2203" s="48"/>
      <c r="C2203" s="64"/>
      <c r="D2203" s="51" t="s">
        <v>1374</v>
      </c>
      <c r="E2203" s="48" t="s">
        <v>2702</v>
      </c>
      <c r="F2203" s="80" t="str">
        <f t="shared" si="521"/>
        <v xml:space="preserve"> </v>
      </c>
      <c r="G2203" s="82">
        <f t="shared" si="520"/>
        <v>0</v>
      </c>
      <c r="H2203" s="80" t="str">
        <f t="shared" si="522"/>
        <v>W</v>
      </c>
      <c r="I2203" s="80" t="str">
        <f t="shared" si="523"/>
        <v>N</v>
      </c>
      <c r="J2203" s="80"/>
    </row>
    <row r="2204" spans="1:10" ht="12" hidden="1" x14ac:dyDescent="0.2">
      <c r="A2204" s="49">
        <f t="shared" si="519"/>
        <v>2201</v>
      </c>
      <c r="B2204" s="48"/>
      <c r="C2204" s="64"/>
      <c r="D2204" s="51" t="s">
        <v>1374</v>
      </c>
      <c r="E2204" s="48" t="s">
        <v>2706</v>
      </c>
      <c r="F2204" s="80" t="str">
        <f t="shared" si="521"/>
        <v xml:space="preserve"> </v>
      </c>
      <c r="G2204" s="82">
        <f t="shared" si="520"/>
        <v>0</v>
      </c>
      <c r="H2204" s="80" t="str">
        <f t="shared" si="522"/>
        <v>W</v>
      </c>
      <c r="I2204" s="80" t="str">
        <f t="shared" si="523"/>
        <v>N</v>
      </c>
      <c r="J2204" s="80"/>
    </row>
    <row r="2205" spans="1:10" ht="12" hidden="1" x14ac:dyDescent="0.2">
      <c r="A2205" s="49">
        <f t="shared" si="519"/>
        <v>2202</v>
      </c>
      <c r="B2205" s="48"/>
      <c r="C2205" s="64"/>
      <c r="D2205" s="51"/>
      <c r="E2205" s="48"/>
      <c r="F2205" s="80" t="str">
        <f t="shared" si="521"/>
        <v xml:space="preserve"> </v>
      </c>
      <c r="G2205" s="82">
        <f t="shared" si="520"/>
        <v>0</v>
      </c>
      <c r="H2205" s="80" t="str">
        <f t="shared" si="522"/>
        <v>W</v>
      </c>
      <c r="I2205" s="80" t="str">
        <f t="shared" si="523"/>
        <v>N</v>
      </c>
      <c r="J2205" s="80"/>
    </row>
    <row r="2206" spans="1:10" ht="12" hidden="1" x14ac:dyDescent="0.2">
      <c r="A2206" s="49">
        <f t="shared" si="519"/>
        <v>2203</v>
      </c>
      <c r="B2206" s="48"/>
      <c r="C2206" s="65"/>
      <c r="D2206" s="51"/>
      <c r="E2206" s="48"/>
      <c r="F2206" s="80" t="str">
        <f t="shared" si="521"/>
        <v xml:space="preserve"> </v>
      </c>
      <c r="G2206" s="82">
        <f t="shared" si="520"/>
        <v>0</v>
      </c>
      <c r="H2206" s="80" t="str">
        <f t="shared" si="522"/>
        <v>W</v>
      </c>
      <c r="I2206" s="80" t="str">
        <f t="shared" si="523"/>
        <v>N</v>
      </c>
      <c r="J2206" s="80"/>
    </row>
    <row r="2207" spans="1:10" ht="12" hidden="1" x14ac:dyDescent="0.2">
      <c r="A2207" s="49">
        <f t="shared" si="519"/>
        <v>2204</v>
      </c>
      <c r="B2207" s="48"/>
      <c r="C2207" s="51"/>
      <c r="D2207" s="51"/>
      <c r="E2207" s="48"/>
      <c r="F2207" s="80" t="str">
        <f t="shared" si="521"/>
        <v xml:space="preserve"> </v>
      </c>
      <c r="G2207" s="82">
        <f t="shared" si="520"/>
        <v>0</v>
      </c>
      <c r="H2207" s="80" t="str">
        <f t="shared" si="522"/>
        <v>W</v>
      </c>
      <c r="I2207" s="80" t="str">
        <f t="shared" si="523"/>
        <v>N</v>
      </c>
      <c r="J2207" s="80"/>
    </row>
    <row r="2208" spans="1:10" ht="12.75" hidden="1" thickTop="1" x14ac:dyDescent="0.2">
      <c r="A2208" s="49">
        <f t="shared" si="519"/>
        <v>2205</v>
      </c>
      <c r="B2208" s="48" t="s">
        <v>1355</v>
      </c>
      <c r="C2208" s="63">
        <v>1</v>
      </c>
      <c r="E2208" s="44" t="s">
        <v>2707</v>
      </c>
      <c r="F2208" s="80">
        <f>SUMIF(OpnameTabel[PPO1], B2208,OpnameTabel[OpInventarislijst])+SUMIF(OpnameTabel[PPO2], B2208,OpnameTabel[OpInventarislijst])+SUMIF(OpnameTabel[PPO3], B2208,OpnameTabel[OpInventarislijst])+SUMIF(OpnameTabel[PPO4], B2208,OpnameTabel[OpInventarislijst])</f>
        <v>0</v>
      </c>
      <c r="G2208" s="81">
        <f t="shared" ref="G2208:G2218" si="524">$F$2208</f>
        <v>0</v>
      </c>
      <c r="H2208" s="80" t="s">
        <v>1409</v>
      </c>
      <c r="I2208" s="80" t="s">
        <v>1372</v>
      </c>
      <c r="J2208" s="80"/>
    </row>
    <row r="2209" spans="1:10" ht="12" hidden="1" x14ac:dyDescent="0.2">
      <c r="A2209" s="49">
        <f t="shared" si="519"/>
        <v>2206</v>
      </c>
      <c r="B2209" s="48"/>
      <c r="C2209" s="64"/>
      <c r="D2209" s="51"/>
      <c r="E2209" s="48" t="s">
        <v>2697</v>
      </c>
      <c r="F2209" s="80" t="str">
        <f t="shared" ref="F2209:F2218" si="525">IF($B2209=""," ",$H$2208)</f>
        <v xml:space="preserve"> </v>
      </c>
      <c r="G2209" s="82">
        <f t="shared" si="524"/>
        <v>0</v>
      </c>
      <c r="H2209" s="80" t="str">
        <f t="shared" ref="H2209:H2218" si="526">$H$2208</f>
        <v>W</v>
      </c>
      <c r="I2209" s="80" t="str">
        <f t="shared" ref="I2209:I2218" si="527">$I$2208</f>
        <v>N</v>
      </c>
      <c r="J2209" s="80"/>
    </row>
    <row r="2210" spans="1:10" ht="12" hidden="1" x14ac:dyDescent="0.2">
      <c r="A2210" s="49">
        <f t="shared" si="519"/>
        <v>2207</v>
      </c>
      <c r="B2210" s="48"/>
      <c r="C2210" s="64"/>
      <c r="D2210" s="51" t="s">
        <v>1374</v>
      </c>
      <c r="E2210" s="48" t="s">
        <v>2689</v>
      </c>
      <c r="F2210" s="80" t="str">
        <f t="shared" si="525"/>
        <v xml:space="preserve"> </v>
      </c>
      <c r="G2210" s="82">
        <f t="shared" si="524"/>
        <v>0</v>
      </c>
      <c r="H2210" s="80" t="str">
        <f t="shared" si="526"/>
        <v>W</v>
      </c>
      <c r="I2210" s="80" t="str">
        <f t="shared" si="527"/>
        <v>N</v>
      </c>
      <c r="J2210" s="80" t="s">
        <v>1373</v>
      </c>
    </row>
    <row r="2211" spans="1:10" ht="12" hidden="1" x14ac:dyDescent="0.2">
      <c r="A2211" s="49">
        <f t="shared" si="519"/>
        <v>2208</v>
      </c>
      <c r="B2211" s="48"/>
      <c r="C2211" s="64"/>
      <c r="D2211" s="51" t="s">
        <v>1374</v>
      </c>
      <c r="E2211" s="48" t="s">
        <v>2622</v>
      </c>
      <c r="F2211" s="80" t="str">
        <f t="shared" si="525"/>
        <v xml:space="preserve"> </v>
      </c>
      <c r="G2211" s="82">
        <f t="shared" si="524"/>
        <v>0</v>
      </c>
      <c r="H2211" s="80" t="str">
        <f t="shared" si="526"/>
        <v>W</v>
      </c>
      <c r="I2211" s="80" t="str">
        <f t="shared" si="527"/>
        <v>N</v>
      </c>
      <c r="J2211" s="80" t="s">
        <v>1373</v>
      </c>
    </row>
    <row r="2212" spans="1:10" ht="12" hidden="1" x14ac:dyDescent="0.2">
      <c r="A2212" s="49">
        <f t="shared" si="519"/>
        <v>2209</v>
      </c>
      <c r="B2212" s="48"/>
      <c r="C2212" s="64"/>
      <c r="D2212" s="51" t="s">
        <v>1374</v>
      </c>
      <c r="E2212" s="48" t="s">
        <v>2623</v>
      </c>
      <c r="F2212" s="80" t="str">
        <f t="shared" si="525"/>
        <v xml:space="preserve"> </v>
      </c>
      <c r="G2212" s="82">
        <f t="shared" si="524"/>
        <v>0</v>
      </c>
      <c r="H2212" s="80" t="str">
        <f t="shared" si="526"/>
        <v>W</v>
      </c>
      <c r="I2212" s="80" t="str">
        <f t="shared" si="527"/>
        <v>N</v>
      </c>
      <c r="J2212" s="80"/>
    </row>
    <row r="2213" spans="1:10" ht="12" hidden="1" x14ac:dyDescent="0.2">
      <c r="A2213" s="49">
        <f t="shared" si="519"/>
        <v>2210</v>
      </c>
      <c r="B2213" s="48"/>
      <c r="C2213" s="64"/>
      <c r="D2213" s="51" t="s">
        <v>1374</v>
      </c>
      <c r="E2213" s="48" t="s">
        <v>2626</v>
      </c>
      <c r="F2213" s="80" t="str">
        <f t="shared" si="525"/>
        <v xml:space="preserve"> </v>
      </c>
      <c r="G2213" s="82">
        <f t="shared" si="524"/>
        <v>0</v>
      </c>
      <c r="H2213" s="80" t="str">
        <f t="shared" si="526"/>
        <v>W</v>
      </c>
      <c r="I2213" s="80" t="str">
        <f t="shared" si="527"/>
        <v>N</v>
      </c>
      <c r="J2213" s="80" t="s">
        <v>1373</v>
      </c>
    </row>
    <row r="2214" spans="1:10" ht="12" hidden="1" x14ac:dyDescent="0.2">
      <c r="A2214" s="49">
        <f t="shared" si="519"/>
        <v>2211</v>
      </c>
      <c r="B2214" s="48"/>
      <c r="C2214" s="64"/>
      <c r="D2214" s="51" t="s">
        <v>1374</v>
      </c>
      <c r="E2214" s="48" t="s">
        <v>2708</v>
      </c>
      <c r="F2214" s="80" t="str">
        <f t="shared" si="525"/>
        <v xml:space="preserve"> </v>
      </c>
      <c r="G2214" s="82">
        <f t="shared" si="524"/>
        <v>0</v>
      </c>
      <c r="H2214" s="80" t="str">
        <f t="shared" si="526"/>
        <v>W</v>
      </c>
      <c r="I2214" s="80" t="str">
        <f t="shared" si="527"/>
        <v>N</v>
      </c>
      <c r="J2214" s="80" t="s">
        <v>1373</v>
      </c>
    </row>
    <row r="2215" spans="1:10" ht="12" hidden="1" x14ac:dyDescent="0.2">
      <c r="A2215" s="49">
        <f t="shared" si="519"/>
        <v>2212</v>
      </c>
      <c r="B2215" s="48"/>
      <c r="C2215" s="64"/>
      <c r="D2215" s="51" t="s">
        <v>1374</v>
      </c>
      <c r="E2215" s="48" t="s">
        <v>2628</v>
      </c>
      <c r="F2215" s="80" t="str">
        <f t="shared" si="525"/>
        <v xml:space="preserve"> </v>
      </c>
      <c r="G2215" s="82">
        <f t="shared" si="524"/>
        <v>0</v>
      </c>
      <c r="H2215" s="80" t="str">
        <f t="shared" si="526"/>
        <v>W</v>
      </c>
      <c r="I2215" s="80" t="str">
        <f t="shared" si="527"/>
        <v>N</v>
      </c>
      <c r="J2215" s="80" t="s">
        <v>1373</v>
      </c>
    </row>
    <row r="2216" spans="1:10" ht="12" hidden="1" x14ac:dyDescent="0.2">
      <c r="A2216" s="49">
        <f t="shared" si="519"/>
        <v>2213</v>
      </c>
      <c r="B2216" s="48"/>
      <c r="C2216" s="64"/>
      <c r="D2216" s="51" t="s">
        <v>1374</v>
      </c>
      <c r="E2216" s="48" t="s">
        <v>2629</v>
      </c>
      <c r="F2216" s="80" t="str">
        <f t="shared" si="525"/>
        <v xml:space="preserve"> </v>
      </c>
      <c r="G2216" s="82">
        <f t="shared" si="524"/>
        <v>0</v>
      </c>
      <c r="H2216" s="80" t="str">
        <f t="shared" si="526"/>
        <v>W</v>
      </c>
      <c r="I2216" s="80" t="str">
        <f t="shared" si="527"/>
        <v>N</v>
      </c>
      <c r="J2216" s="80" t="s">
        <v>1373</v>
      </c>
    </row>
    <row r="2217" spans="1:10" ht="12" hidden="1" x14ac:dyDescent="0.2">
      <c r="A2217" s="49">
        <f t="shared" si="519"/>
        <v>2214</v>
      </c>
      <c r="B2217" s="48"/>
      <c r="C2217" s="65"/>
      <c r="D2217" s="51" t="s">
        <v>1374</v>
      </c>
      <c r="E2217" s="48" t="s">
        <v>2691</v>
      </c>
      <c r="F2217" s="80" t="str">
        <f t="shared" si="525"/>
        <v xml:space="preserve"> </v>
      </c>
      <c r="G2217" s="82">
        <f t="shared" si="524"/>
        <v>0</v>
      </c>
      <c r="H2217" s="80" t="str">
        <f t="shared" si="526"/>
        <v>W</v>
      </c>
      <c r="I2217" s="80" t="str">
        <f t="shared" si="527"/>
        <v>N</v>
      </c>
      <c r="J2217" s="80"/>
    </row>
    <row r="2218" spans="1:10" ht="12" hidden="1" x14ac:dyDescent="0.2">
      <c r="A2218" s="49">
        <f t="shared" si="519"/>
        <v>2215</v>
      </c>
      <c r="B2218" s="48"/>
      <c r="C2218" s="51"/>
      <c r="D2218" s="51"/>
      <c r="E2218" s="48"/>
      <c r="F2218" s="80" t="str">
        <f t="shared" si="525"/>
        <v xml:space="preserve"> </v>
      </c>
      <c r="G2218" s="82">
        <f t="shared" si="524"/>
        <v>0</v>
      </c>
      <c r="H2218" s="80" t="str">
        <f t="shared" si="526"/>
        <v>W</v>
      </c>
      <c r="I2218" s="80" t="str">
        <f t="shared" si="527"/>
        <v>N</v>
      </c>
      <c r="J2218" s="80"/>
    </row>
    <row r="2219" spans="1:10" ht="12" hidden="1" x14ac:dyDescent="0.2">
      <c r="A2219" s="49">
        <f t="shared" si="519"/>
        <v>2216</v>
      </c>
      <c r="B2219" s="48" t="s">
        <v>1356</v>
      </c>
      <c r="C2219" s="63">
        <v>1</v>
      </c>
      <c r="E2219" s="44" t="s">
        <v>2707</v>
      </c>
      <c r="F2219" s="80">
        <f>SUMIF(OpnameTabel[PPO1], B2219,OpnameTabel[OpInventarislijst])+SUMIF(OpnameTabel[PPO2], B2219,OpnameTabel[OpInventarislijst])+SUMIF(OpnameTabel[PPO3], B2219,OpnameTabel[OpInventarislijst])+SUMIF(OpnameTabel[PPO4], B2219,OpnameTabel[OpInventarislijst])</f>
        <v>0</v>
      </c>
      <c r="G2219" s="85">
        <f>$F$2219</f>
        <v>0</v>
      </c>
      <c r="H2219" s="80" t="s">
        <v>1409</v>
      </c>
      <c r="I2219" s="80" t="s">
        <v>1372</v>
      </c>
      <c r="J2219" s="80"/>
    </row>
    <row r="2220" spans="1:10" ht="12" hidden="1" x14ac:dyDescent="0.2">
      <c r="A2220" s="49">
        <f t="shared" si="519"/>
        <v>2217</v>
      </c>
      <c r="B2220" s="48"/>
      <c r="C2220" s="64"/>
      <c r="D2220" s="51"/>
      <c r="E2220" s="48" t="s">
        <v>2701</v>
      </c>
      <c r="F2220" s="80" t="str">
        <f>IF($B2220=""," ",$H$2219)</f>
        <v xml:space="preserve"> </v>
      </c>
      <c r="G2220" s="82">
        <f>$F$2219</f>
        <v>0</v>
      </c>
      <c r="H2220" s="80" t="str">
        <f>$H$2219</f>
        <v>W</v>
      </c>
      <c r="I2220" s="80" t="str">
        <f>$I$2219</f>
        <v>N</v>
      </c>
      <c r="J2220" s="80"/>
    </row>
    <row r="2221" spans="1:10" ht="12" hidden="1" x14ac:dyDescent="0.2">
      <c r="A2221" s="49">
        <f t="shared" si="519"/>
        <v>2218</v>
      </c>
      <c r="B2221" s="48"/>
      <c r="C2221" s="64"/>
      <c r="D2221" s="51" t="s">
        <v>1374</v>
      </c>
      <c r="E2221" s="48" t="s">
        <v>2709</v>
      </c>
      <c r="F2221" s="80" t="str">
        <f>IF($B2221=""," ",$H$2219)</f>
        <v xml:space="preserve"> </v>
      </c>
      <c r="G2221" s="82">
        <f>$F$2219</f>
        <v>0</v>
      </c>
      <c r="H2221" s="80" t="str">
        <f>$H$2219</f>
        <v>W</v>
      </c>
      <c r="I2221" s="80" t="str">
        <f>$I$2219</f>
        <v>N</v>
      </c>
      <c r="J2221" s="80"/>
    </row>
    <row r="2222" spans="1:10" ht="12" hidden="1" x14ac:dyDescent="0.2">
      <c r="A2222" s="49">
        <f t="shared" si="519"/>
        <v>2219</v>
      </c>
      <c r="B2222" s="48"/>
      <c r="C2222" s="65"/>
      <c r="D2222" s="51" t="s">
        <v>1374</v>
      </c>
      <c r="E2222" s="48" t="s">
        <v>2706</v>
      </c>
      <c r="F2222" s="80" t="str">
        <f>IF($B2222=""," ",$H$2219)</f>
        <v xml:space="preserve"> </v>
      </c>
      <c r="G2222" s="82">
        <f>$F$2219</f>
        <v>0</v>
      </c>
      <c r="H2222" s="80" t="str">
        <f>$H$2219</f>
        <v>W</v>
      </c>
      <c r="I2222" s="80" t="str">
        <f>$I$2219</f>
        <v>N</v>
      </c>
      <c r="J2222" s="80"/>
    </row>
    <row r="2223" spans="1:10" ht="12" hidden="1" x14ac:dyDescent="0.2">
      <c r="A2223" s="49">
        <f t="shared" si="519"/>
        <v>2220</v>
      </c>
      <c r="B2223" s="48"/>
      <c r="C2223" s="51"/>
      <c r="D2223" s="51"/>
      <c r="E2223" s="48"/>
      <c r="F2223" s="80" t="str">
        <f>IF($B2223=""," ",$H$2219)</f>
        <v xml:space="preserve"> </v>
      </c>
      <c r="G2223" s="82">
        <f>$F$2219</f>
        <v>0</v>
      </c>
      <c r="H2223" s="80" t="str">
        <f>$H$2219</f>
        <v>W</v>
      </c>
      <c r="I2223" s="80" t="str">
        <f>$I$2219</f>
        <v>N</v>
      </c>
      <c r="J2223" s="80"/>
    </row>
    <row r="2224" spans="1:10" ht="12.75" hidden="1" thickTop="1" x14ac:dyDescent="0.2">
      <c r="A2224" s="49">
        <f t="shared" si="519"/>
        <v>2221</v>
      </c>
      <c r="B2224" s="48" t="s">
        <v>1349</v>
      </c>
      <c r="C2224" s="63">
        <v>1</v>
      </c>
      <c r="E2224" s="44" t="s">
        <v>2710</v>
      </c>
      <c r="F2224" s="80">
        <f>SUMIF(OpnameTabel[PPO1], B2224,OpnameTabel[OpInventarislijst])+SUMIF(OpnameTabel[PPO2], B2224,OpnameTabel[OpInventarislijst])+SUMIF(OpnameTabel[PPO3], B2224,OpnameTabel[OpInventarislijst])+SUMIF(OpnameTabel[PPO4], B2224,OpnameTabel[OpInventarislijst])</f>
        <v>0</v>
      </c>
      <c r="G2224" s="81">
        <f t="shared" ref="G2224:G2229" si="528">$F$2224</f>
        <v>0</v>
      </c>
      <c r="H2224" s="80" t="s">
        <v>1409</v>
      </c>
      <c r="I2224" s="80" t="s">
        <v>1372</v>
      </c>
      <c r="J2224" s="80"/>
    </row>
    <row r="2225" spans="1:10" ht="12" hidden="1" x14ac:dyDescent="0.2">
      <c r="A2225" s="49">
        <f t="shared" si="519"/>
        <v>2222</v>
      </c>
      <c r="B2225" s="48"/>
      <c r="C2225" s="64"/>
      <c r="D2225" s="51"/>
      <c r="E2225" s="48" t="s">
        <v>2697</v>
      </c>
      <c r="F2225" s="80" t="str">
        <f>IF($B2225=""," ",$H$2224)</f>
        <v xml:space="preserve"> </v>
      </c>
      <c r="G2225" s="82">
        <f t="shared" si="528"/>
        <v>0</v>
      </c>
      <c r="H2225" s="80" t="str">
        <f>$H$2224</f>
        <v>W</v>
      </c>
      <c r="I2225" s="80" t="str">
        <f>$I$2224</f>
        <v>N</v>
      </c>
      <c r="J2225" s="80" t="s">
        <v>1373</v>
      </c>
    </row>
    <row r="2226" spans="1:10" ht="12" hidden="1" x14ac:dyDescent="0.2">
      <c r="A2226" s="49">
        <f t="shared" si="519"/>
        <v>2223</v>
      </c>
      <c r="B2226" s="48"/>
      <c r="C2226" s="64"/>
      <c r="D2226" s="51" t="s">
        <v>1374</v>
      </c>
      <c r="E2226" s="48" t="s">
        <v>2711</v>
      </c>
      <c r="F2226" s="80" t="str">
        <f>IF($B2226=""," ",$H$2224)</f>
        <v xml:space="preserve"> </v>
      </c>
      <c r="G2226" s="82">
        <f t="shared" si="528"/>
        <v>0</v>
      </c>
      <c r="H2226" s="80" t="str">
        <f>$H$2224</f>
        <v>W</v>
      </c>
      <c r="I2226" s="80" t="str">
        <f>$I$2224</f>
        <v>N</v>
      </c>
      <c r="J2226" s="80" t="s">
        <v>1373</v>
      </c>
    </row>
    <row r="2227" spans="1:10" ht="12" hidden="1" x14ac:dyDescent="0.2">
      <c r="A2227" s="49">
        <f t="shared" si="519"/>
        <v>2224</v>
      </c>
      <c r="B2227" s="48"/>
      <c r="C2227" s="64"/>
      <c r="D2227" s="51" t="s">
        <v>1374</v>
      </c>
      <c r="E2227" s="48" t="s">
        <v>2712</v>
      </c>
      <c r="F2227" s="80" t="str">
        <f>IF($B2227=""," ",$H$2224)</f>
        <v xml:space="preserve"> </v>
      </c>
      <c r="G2227" s="82">
        <f t="shared" si="528"/>
        <v>0</v>
      </c>
      <c r="H2227" s="80" t="str">
        <f>$H$2224</f>
        <v>W</v>
      </c>
      <c r="I2227" s="80" t="str">
        <f>$I$2224</f>
        <v>N</v>
      </c>
      <c r="J2227" s="80" t="s">
        <v>1373</v>
      </c>
    </row>
    <row r="2228" spans="1:10" ht="12" hidden="1" x14ac:dyDescent="0.2">
      <c r="A2228" s="49">
        <f t="shared" si="519"/>
        <v>2225</v>
      </c>
      <c r="B2228" s="48"/>
      <c r="C2228" s="65"/>
      <c r="D2228" s="51" t="s">
        <v>1374</v>
      </c>
      <c r="E2228" s="48" t="s">
        <v>2713</v>
      </c>
      <c r="F2228" s="80" t="str">
        <f>IF($B2228=""," ",$H$2224)</f>
        <v xml:space="preserve"> </v>
      </c>
      <c r="G2228" s="82">
        <f t="shared" si="528"/>
        <v>0</v>
      </c>
      <c r="H2228" s="80" t="str">
        <f>$H$2224</f>
        <v>W</v>
      </c>
      <c r="I2228" s="80" t="str">
        <f>$I$2224</f>
        <v>N</v>
      </c>
      <c r="J2228" s="80"/>
    </row>
    <row r="2229" spans="1:10" ht="12" hidden="1" x14ac:dyDescent="0.2">
      <c r="A2229" s="49">
        <f t="shared" si="519"/>
        <v>2226</v>
      </c>
      <c r="B2229" s="48"/>
      <c r="C2229" s="51"/>
      <c r="D2229" s="51"/>
      <c r="E2229" s="48"/>
      <c r="F2229" s="80" t="str">
        <f>IF($B2229=""," ",$H$2224)</f>
        <v xml:space="preserve"> </v>
      </c>
      <c r="G2229" s="82">
        <f t="shared" si="528"/>
        <v>0</v>
      </c>
      <c r="H2229" s="80" t="str">
        <f>$H$2224</f>
        <v>W</v>
      </c>
      <c r="I2229" s="80" t="str">
        <f>$I$2224</f>
        <v>N</v>
      </c>
      <c r="J2229" s="80"/>
    </row>
    <row r="2230" spans="1:10" ht="12" hidden="1" x14ac:dyDescent="0.2">
      <c r="A2230" s="49">
        <f t="shared" si="519"/>
        <v>2227</v>
      </c>
      <c r="B2230" s="48" t="s">
        <v>1350</v>
      </c>
      <c r="C2230" s="63">
        <v>1</v>
      </c>
      <c r="D2230" s="52"/>
      <c r="E2230" s="53" t="s">
        <v>2710</v>
      </c>
      <c r="F2230" s="80">
        <f>SUMIF(OpnameTabel[PPO1], B2230,OpnameTabel[OpInventarislijst])+SUMIF(OpnameTabel[PPO2], B2230,OpnameTabel[OpInventarislijst])+SUMIF(OpnameTabel[PPO3], B2230,OpnameTabel[OpInventarislijst])+SUMIF(OpnameTabel[PPO4], B2230,OpnameTabel[OpInventarislijst])</f>
        <v>0</v>
      </c>
      <c r="G2230" s="85">
        <f>$F$2230</f>
        <v>0</v>
      </c>
      <c r="H2230" s="80" t="s">
        <v>1409</v>
      </c>
      <c r="I2230" s="80" t="s">
        <v>1372</v>
      </c>
      <c r="J2230" s="80"/>
    </row>
    <row r="2231" spans="1:10" ht="12" hidden="1" x14ac:dyDescent="0.2">
      <c r="A2231" s="49">
        <f t="shared" si="519"/>
        <v>2228</v>
      </c>
      <c r="B2231" s="48"/>
      <c r="C2231" s="64"/>
      <c r="D2231" s="51"/>
      <c r="E2231" s="48" t="s">
        <v>2701</v>
      </c>
      <c r="F2231" s="80" t="str">
        <f>IF($B2231=""," ",$H$2230)</f>
        <v xml:space="preserve"> </v>
      </c>
      <c r="G2231" s="82">
        <f>$F$2230</f>
        <v>0</v>
      </c>
      <c r="H2231" s="80" t="str">
        <f>$H$2230</f>
        <v>W</v>
      </c>
      <c r="I2231" s="80" t="str">
        <f>$I$2230</f>
        <v>N</v>
      </c>
      <c r="J2231" s="80"/>
    </row>
    <row r="2232" spans="1:10" ht="12" hidden="1" x14ac:dyDescent="0.2">
      <c r="A2232" s="49">
        <f t="shared" si="519"/>
        <v>2229</v>
      </c>
      <c r="B2232" s="48"/>
      <c r="C2232" s="64"/>
      <c r="D2232" s="51" t="s">
        <v>1374</v>
      </c>
      <c r="E2232" s="48" t="s">
        <v>2714</v>
      </c>
      <c r="F2232" s="80" t="str">
        <f>IF($B2232=""," ",$H$2230)</f>
        <v xml:space="preserve"> </v>
      </c>
      <c r="G2232" s="82">
        <f>$F$2230</f>
        <v>0</v>
      </c>
      <c r="H2232" s="80" t="str">
        <f>$H$2230</f>
        <v>W</v>
      </c>
      <c r="I2232" s="80" t="str">
        <f>$I$2230</f>
        <v>N</v>
      </c>
      <c r="J2232" s="80"/>
    </row>
    <row r="2233" spans="1:10" ht="12" hidden="1" x14ac:dyDescent="0.2">
      <c r="A2233" s="49">
        <f t="shared" si="519"/>
        <v>2230</v>
      </c>
      <c r="B2233" s="48"/>
      <c r="C2233" s="65"/>
      <c r="D2233" s="51" t="s">
        <v>1374</v>
      </c>
      <c r="E2233" s="48" t="s">
        <v>2706</v>
      </c>
      <c r="F2233" s="80" t="str">
        <f>IF($B2233=""," ",$H$2230)</f>
        <v xml:space="preserve"> </v>
      </c>
      <c r="G2233" s="82">
        <f>$F$2230</f>
        <v>0</v>
      </c>
      <c r="H2233" s="80" t="str">
        <f>$H$2230</f>
        <v>W</v>
      </c>
      <c r="I2233" s="80" t="str">
        <f>$I$2230</f>
        <v>N</v>
      </c>
      <c r="J2233" s="80"/>
    </row>
    <row r="2234" spans="1:10" ht="12" hidden="1" x14ac:dyDescent="0.2">
      <c r="A2234" s="49">
        <f t="shared" si="519"/>
        <v>2231</v>
      </c>
      <c r="B2234" s="48"/>
      <c r="C2234" s="51"/>
      <c r="D2234" s="51"/>
      <c r="E2234" s="48"/>
      <c r="F2234" s="80" t="str">
        <f>IF($B2234=""," ",$H$2230)</f>
        <v xml:space="preserve"> </v>
      </c>
      <c r="G2234" s="82">
        <f>$F$2230</f>
        <v>0</v>
      </c>
      <c r="H2234" s="80" t="str">
        <f>$H$2230</f>
        <v>W</v>
      </c>
      <c r="I2234" s="80" t="str">
        <f>$I$2230</f>
        <v>N</v>
      </c>
      <c r="J2234" s="80"/>
    </row>
    <row r="2235" spans="1:10" ht="12.75" hidden="1" thickTop="1" x14ac:dyDescent="0.2">
      <c r="A2235" s="49">
        <f t="shared" si="519"/>
        <v>2232</v>
      </c>
      <c r="B2235" s="48" t="s">
        <v>1347</v>
      </c>
      <c r="C2235" s="63">
        <v>1</v>
      </c>
      <c r="E2235" s="44" t="s">
        <v>2715</v>
      </c>
      <c r="F2235" s="80">
        <f>SUMIF(OpnameTabel[PPO1], B2235,OpnameTabel[OpInventarislijst])+SUMIF(OpnameTabel[PPO2], B2235,OpnameTabel[OpInventarislijst])+SUMIF(OpnameTabel[PPO3], B2235,OpnameTabel[OpInventarislijst])+SUMIF(OpnameTabel[PPO4], B2235,OpnameTabel[OpInventarislijst])</f>
        <v>0</v>
      </c>
      <c r="G2235" s="81">
        <f t="shared" ref="G2235:G2239" si="529">$F$2235</f>
        <v>0</v>
      </c>
      <c r="H2235" s="80" t="s">
        <v>1409</v>
      </c>
      <c r="I2235" s="80" t="s">
        <v>1372</v>
      </c>
      <c r="J2235" s="80"/>
    </row>
    <row r="2236" spans="1:10" ht="12" hidden="1" x14ac:dyDescent="0.2">
      <c r="A2236" s="49">
        <f t="shared" si="519"/>
        <v>2233</v>
      </c>
      <c r="B2236" s="48"/>
      <c r="C2236" s="64"/>
      <c r="D2236" s="51"/>
      <c r="E2236" s="48" t="s">
        <v>2697</v>
      </c>
      <c r="F2236" s="80" t="str">
        <f>IF($B2236=""," ",$H$2235)</f>
        <v xml:space="preserve"> </v>
      </c>
      <c r="G2236" s="82">
        <f t="shared" si="529"/>
        <v>0</v>
      </c>
      <c r="H2236" s="80" t="str">
        <f>$H$2235</f>
        <v>W</v>
      </c>
      <c r="I2236" s="80" t="str">
        <f>$I$2235</f>
        <v>N</v>
      </c>
      <c r="J2236" s="80" t="s">
        <v>1373</v>
      </c>
    </row>
    <row r="2237" spans="1:10" ht="12" hidden="1" x14ac:dyDescent="0.2">
      <c r="A2237" s="49">
        <f t="shared" si="519"/>
        <v>2234</v>
      </c>
      <c r="B2237" s="48"/>
      <c r="C2237" s="64"/>
      <c r="D2237" s="51" t="s">
        <v>1374</v>
      </c>
      <c r="E2237" s="48" t="s">
        <v>2716</v>
      </c>
      <c r="F2237" s="80" t="str">
        <f>IF($B2237=""," ",$H$2235)</f>
        <v xml:space="preserve"> </v>
      </c>
      <c r="G2237" s="82">
        <f t="shared" si="529"/>
        <v>0</v>
      </c>
      <c r="H2237" s="80" t="str">
        <f>$H$2235</f>
        <v>W</v>
      </c>
      <c r="I2237" s="80" t="str">
        <f>$I$2235</f>
        <v>N</v>
      </c>
      <c r="J2237" s="80" t="s">
        <v>1373</v>
      </c>
    </row>
    <row r="2238" spans="1:10" ht="12" hidden="1" x14ac:dyDescent="0.2">
      <c r="A2238" s="49">
        <f t="shared" si="519"/>
        <v>2235</v>
      </c>
      <c r="B2238" s="48"/>
      <c r="C2238" s="65"/>
      <c r="D2238" s="51" t="s">
        <v>1374</v>
      </c>
      <c r="E2238" s="48" t="s">
        <v>2713</v>
      </c>
      <c r="F2238" s="80" t="str">
        <f>IF($B2238=""," ",$H$2235)</f>
        <v xml:space="preserve"> </v>
      </c>
      <c r="G2238" s="82">
        <f t="shared" si="529"/>
        <v>0</v>
      </c>
      <c r="H2238" s="80" t="str">
        <f>$H$2235</f>
        <v>W</v>
      </c>
      <c r="I2238" s="80" t="str">
        <f>$I$2235</f>
        <v>N</v>
      </c>
      <c r="J2238" s="80"/>
    </row>
    <row r="2239" spans="1:10" ht="12" hidden="1" x14ac:dyDescent="0.2">
      <c r="A2239" s="49">
        <f t="shared" si="519"/>
        <v>2236</v>
      </c>
      <c r="B2239" s="48"/>
      <c r="C2239" s="51"/>
      <c r="D2239" s="51"/>
      <c r="E2239" s="48"/>
      <c r="F2239" s="80" t="str">
        <f>IF($B2239=""," ",$H$2235)</f>
        <v xml:space="preserve"> </v>
      </c>
      <c r="G2239" s="82">
        <f t="shared" si="529"/>
        <v>0</v>
      </c>
      <c r="H2239" s="80" t="str">
        <f>$H$2235</f>
        <v>W</v>
      </c>
      <c r="I2239" s="80" t="str">
        <f>$I$2235</f>
        <v>N</v>
      </c>
      <c r="J2239" s="80"/>
    </row>
    <row r="2240" spans="1:10" ht="12" hidden="1" x14ac:dyDescent="0.2">
      <c r="A2240" s="49">
        <f t="shared" si="519"/>
        <v>2237</v>
      </c>
      <c r="B2240" s="48" t="s">
        <v>1348</v>
      </c>
      <c r="C2240" s="63">
        <v>1</v>
      </c>
      <c r="D2240" s="52"/>
      <c r="E2240" s="53" t="s">
        <v>2715</v>
      </c>
      <c r="F2240" s="80">
        <f>SUMIF(OpnameTabel[PPO1], B2240,OpnameTabel[OpInventarislijst])+SUMIF(OpnameTabel[PPO2], B2240,OpnameTabel[OpInventarislijst])+SUMIF(OpnameTabel[PPO3], B2240,OpnameTabel[OpInventarislijst])+SUMIF(OpnameTabel[PPO4], B2240,OpnameTabel[OpInventarislijst])</f>
        <v>0</v>
      </c>
      <c r="G2240" s="85">
        <f>$F$2240</f>
        <v>0</v>
      </c>
      <c r="H2240" s="80" t="str">
        <f>H2238</f>
        <v>W</v>
      </c>
      <c r="I2240" s="80" t="str">
        <f t="shared" ref="I2240" si="530">I2238</f>
        <v>N</v>
      </c>
      <c r="J2240" s="80"/>
    </row>
    <row r="2241" spans="1:10" ht="12" hidden="1" x14ac:dyDescent="0.2">
      <c r="A2241" s="49">
        <f t="shared" si="519"/>
        <v>2238</v>
      </c>
      <c r="B2241" s="48"/>
      <c r="C2241" s="64"/>
      <c r="D2241" s="51"/>
      <c r="E2241" s="48" t="s">
        <v>2701</v>
      </c>
      <c r="F2241" s="80" t="str">
        <f>IF($B2241=""," ",$H$2240)</f>
        <v xml:space="preserve"> </v>
      </c>
      <c r="G2241" s="85">
        <f t="shared" ref="G2241:G2244" si="531">$F$2240</f>
        <v>0</v>
      </c>
      <c r="H2241" s="80" t="str">
        <f t="shared" ref="H2241:I2244" si="532">H2240</f>
        <v>W</v>
      </c>
      <c r="I2241" s="80" t="str">
        <f t="shared" si="532"/>
        <v>N</v>
      </c>
      <c r="J2241" s="80"/>
    </row>
    <row r="2242" spans="1:10" ht="12" hidden="1" x14ac:dyDescent="0.2">
      <c r="A2242" s="49">
        <f t="shared" si="519"/>
        <v>2239</v>
      </c>
      <c r="B2242" s="48"/>
      <c r="C2242" s="64"/>
      <c r="D2242" s="51" t="s">
        <v>1374</v>
      </c>
      <c r="E2242" s="48" t="s">
        <v>2717</v>
      </c>
      <c r="F2242" s="80" t="str">
        <f>IF($B2242=""," ",$H$2240)</f>
        <v xml:space="preserve"> </v>
      </c>
      <c r="G2242" s="85">
        <f t="shared" si="531"/>
        <v>0</v>
      </c>
      <c r="H2242" s="80" t="str">
        <f t="shared" si="532"/>
        <v>W</v>
      </c>
      <c r="I2242" s="80" t="str">
        <f t="shared" si="532"/>
        <v>N</v>
      </c>
      <c r="J2242" s="80"/>
    </row>
    <row r="2243" spans="1:10" ht="12" hidden="1" x14ac:dyDescent="0.2">
      <c r="A2243" s="49">
        <f t="shared" si="519"/>
        <v>2240</v>
      </c>
      <c r="B2243" s="48"/>
      <c r="C2243" s="65"/>
      <c r="D2243" s="51" t="s">
        <v>1374</v>
      </c>
      <c r="E2243" s="48" t="s">
        <v>2706</v>
      </c>
      <c r="F2243" s="80" t="str">
        <f>IF($B2243=""," ",$H$2240)</f>
        <v xml:space="preserve"> </v>
      </c>
      <c r="G2243" s="85">
        <f t="shared" si="531"/>
        <v>0</v>
      </c>
      <c r="H2243" s="80" t="str">
        <f t="shared" si="532"/>
        <v>W</v>
      </c>
      <c r="I2243" s="80" t="str">
        <f t="shared" si="532"/>
        <v>N</v>
      </c>
      <c r="J2243" s="80"/>
    </row>
    <row r="2244" spans="1:10" ht="12" hidden="1" x14ac:dyDescent="0.2">
      <c r="A2244" s="49">
        <f t="shared" si="519"/>
        <v>2241</v>
      </c>
      <c r="B2244" s="48"/>
      <c r="C2244" s="51"/>
      <c r="D2244" s="51"/>
      <c r="E2244" s="48"/>
      <c r="F2244" s="80" t="str">
        <f>IF($B2244=""," ",$H$2240)</f>
        <v xml:space="preserve"> </v>
      </c>
      <c r="G2244" s="85">
        <f t="shared" si="531"/>
        <v>0</v>
      </c>
      <c r="H2244" s="80" t="str">
        <f t="shared" si="532"/>
        <v>W</v>
      </c>
      <c r="I2244" s="80" t="str">
        <f t="shared" si="532"/>
        <v>N</v>
      </c>
      <c r="J2244" s="80"/>
    </row>
    <row r="2245" spans="1:10" ht="12.75" hidden="1" thickTop="1" x14ac:dyDescent="0.2">
      <c r="A2245" s="49">
        <f t="shared" si="519"/>
        <v>2242</v>
      </c>
      <c r="B2245" s="48" t="s">
        <v>1341</v>
      </c>
      <c r="C2245" s="63">
        <v>1</v>
      </c>
      <c r="D2245" s="52"/>
      <c r="E2245" s="53" t="s">
        <v>2718</v>
      </c>
      <c r="F2245" s="80">
        <f>SUMIF(OpnameTabel[PPO1], B2245,OpnameTabel[OpInventarislijst])+SUMIF(OpnameTabel[PPO2], B2245,OpnameTabel[OpInventarislijst])+SUMIF(OpnameTabel[PPO3], B2245,OpnameTabel[OpInventarislijst])+SUMIF(OpnameTabel[PPO4], B2245,OpnameTabel[OpInventarislijst])</f>
        <v>0</v>
      </c>
      <c r="G2245" s="81">
        <f>$F$2245</f>
        <v>0</v>
      </c>
      <c r="H2245" s="80" t="s">
        <v>1409</v>
      </c>
      <c r="I2245" s="80" t="s">
        <v>1372</v>
      </c>
      <c r="J2245" s="80"/>
    </row>
    <row r="2246" spans="1:10" ht="12" hidden="1" x14ac:dyDescent="0.2">
      <c r="A2246" s="49">
        <f t="shared" si="519"/>
        <v>2243</v>
      </c>
      <c r="B2246" s="48"/>
      <c r="C2246" s="64"/>
      <c r="D2246" s="51"/>
      <c r="E2246" s="48" t="s">
        <v>2697</v>
      </c>
      <c r="F2246" s="80" t="str">
        <f>IF($B2246=""," ",$H$2245)</f>
        <v xml:space="preserve"> </v>
      </c>
      <c r="G2246" s="82">
        <f>$F$2245</f>
        <v>0</v>
      </c>
      <c r="H2246" s="80" t="str">
        <f>$H$2245</f>
        <v>W</v>
      </c>
      <c r="I2246" s="80" t="str">
        <f>$I$2245</f>
        <v>N</v>
      </c>
      <c r="J2246" s="80" t="s">
        <v>1373</v>
      </c>
    </row>
    <row r="2247" spans="1:10" ht="12" hidden="1" x14ac:dyDescent="0.2">
      <c r="A2247" s="49">
        <f t="shared" si="519"/>
        <v>2244</v>
      </c>
      <c r="B2247" s="48"/>
      <c r="C2247" s="64"/>
      <c r="D2247" s="51" t="s">
        <v>1374</v>
      </c>
      <c r="E2247" s="48" t="s">
        <v>2719</v>
      </c>
      <c r="F2247" s="80" t="str">
        <f>IF($B2247=""," ",$H$2245)</f>
        <v xml:space="preserve"> </v>
      </c>
      <c r="G2247" s="82">
        <f>$F$2245</f>
        <v>0</v>
      </c>
      <c r="H2247" s="80" t="str">
        <f>$H$2245</f>
        <v>W</v>
      </c>
      <c r="I2247" s="80" t="str">
        <f>$I$2245</f>
        <v>N</v>
      </c>
      <c r="J2247" s="80" t="s">
        <v>1373</v>
      </c>
    </row>
    <row r="2248" spans="1:10" ht="12" hidden="1" x14ac:dyDescent="0.2">
      <c r="A2248" s="49">
        <f t="shared" si="519"/>
        <v>2245</v>
      </c>
      <c r="B2248" s="48"/>
      <c r="C2248" s="65"/>
      <c r="D2248" s="51" t="s">
        <v>1374</v>
      </c>
      <c r="E2248" s="48" t="s">
        <v>2713</v>
      </c>
      <c r="F2248" s="80" t="str">
        <f>IF($B2248=""," ",$H$2245)</f>
        <v xml:space="preserve"> </v>
      </c>
      <c r="G2248" s="82">
        <f>$F$2245</f>
        <v>0</v>
      </c>
      <c r="H2248" s="80" t="str">
        <f>$H$2245</f>
        <v>W</v>
      </c>
      <c r="I2248" s="80" t="str">
        <f>$I$2245</f>
        <v>N</v>
      </c>
      <c r="J2248" s="80"/>
    </row>
    <row r="2249" spans="1:10" ht="12" hidden="1" x14ac:dyDescent="0.2">
      <c r="A2249" s="49">
        <f t="shared" si="519"/>
        <v>2246</v>
      </c>
      <c r="B2249" s="48"/>
      <c r="C2249" s="51"/>
      <c r="D2249" s="51"/>
      <c r="E2249" s="48"/>
      <c r="F2249" s="80" t="str">
        <f>IF($B2249=""," ",$H$2245)</f>
        <v xml:space="preserve"> </v>
      </c>
      <c r="G2249" s="82">
        <f>$F$2245</f>
        <v>0</v>
      </c>
      <c r="H2249" s="80" t="str">
        <f>$H$2245</f>
        <v>W</v>
      </c>
      <c r="I2249" s="80" t="str">
        <f>$I$2245</f>
        <v>N</v>
      </c>
      <c r="J2249" s="80"/>
    </row>
    <row r="2250" spans="1:10" ht="12" hidden="1" x14ac:dyDescent="0.2">
      <c r="A2250" s="49">
        <f t="shared" si="519"/>
        <v>2247</v>
      </c>
      <c r="B2250" s="48" t="s">
        <v>1342</v>
      </c>
      <c r="C2250" s="63">
        <v>1</v>
      </c>
      <c r="D2250" s="52"/>
      <c r="E2250" s="53" t="s">
        <v>2718</v>
      </c>
      <c r="F2250" s="80">
        <f>SUMIF(OpnameTabel[PPO1], B2250,OpnameTabel[OpInventarislijst])+SUMIF(OpnameTabel[PPO2], B2250,OpnameTabel[OpInventarislijst])+SUMIF(OpnameTabel[PPO3], B2250,OpnameTabel[OpInventarislijst])+SUMIF(OpnameTabel[PPO4], B2250,OpnameTabel[OpInventarislijst])</f>
        <v>0</v>
      </c>
      <c r="G2250" s="85">
        <f>$F$2250</f>
        <v>0</v>
      </c>
      <c r="H2250" s="80" t="s">
        <v>1409</v>
      </c>
      <c r="I2250" s="80" t="s">
        <v>1372</v>
      </c>
      <c r="J2250" s="80"/>
    </row>
    <row r="2251" spans="1:10" ht="12" hidden="1" x14ac:dyDescent="0.2">
      <c r="A2251" s="49">
        <f t="shared" si="519"/>
        <v>2248</v>
      </c>
      <c r="B2251" s="48"/>
      <c r="C2251" s="64">
        <v>1</v>
      </c>
      <c r="D2251" s="51"/>
      <c r="E2251" s="48" t="s">
        <v>2701</v>
      </c>
      <c r="F2251" s="80" t="str">
        <f>IF($B2251=""," ",$H$2250)</f>
        <v xml:space="preserve"> </v>
      </c>
      <c r="G2251" s="82">
        <f>$F$2250</f>
        <v>0</v>
      </c>
      <c r="H2251" s="80" t="str">
        <f>$H$2250</f>
        <v>W</v>
      </c>
      <c r="I2251" s="80" t="str">
        <f>$I$2250</f>
        <v>N</v>
      </c>
      <c r="J2251" s="80"/>
    </row>
    <row r="2252" spans="1:10" ht="12" hidden="1" x14ac:dyDescent="0.2">
      <c r="A2252" s="49">
        <f t="shared" si="519"/>
        <v>2249</v>
      </c>
      <c r="B2252" s="48"/>
      <c r="C2252" s="64">
        <v>1</v>
      </c>
      <c r="D2252" s="51" t="s">
        <v>1374</v>
      </c>
      <c r="E2252" s="48" t="s">
        <v>2720</v>
      </c>
      <c r="F2252" s="80" t="str">
        <f>IF($B2252=""," ",$H$2250)</f>
        <v xml:space="preserve"> </v>
      </c>
      <c r="G2252" s="82">
        <f>$F$2250</f>
        <v>0</v>
      </c>
      <c r="H2252" s="80" t="str">
        <f>$H$2250</f>
        <v>W</v>
      </c>
      <c r="I2252" s="80" t="str">
        <f>$I$2250</f>
        <v>N</v>
      </c>
      <c r="J2252" s="80"/>
    </row>
    <row r="2253" spans="1:10" ht="12" hidden="1" x14ac:dyDescent="0.2">
      <c r="A2253" s="49">
        <f t="shared" si="519"/>
        <v>2250</v>
      </c>
      <c r="B2253" s="48"/>
      <c r="C2253" s="65">
        <v>1</v>
      </c>
      <c r="D2253" s="51" t="s">
        <v>1374</v>
      </c>
      <c r="E2253" s="48" t="s">
        <v>2706</v>
      </c>
      <c r="F2253" s="80" t="str">
        <f>IF($B2253=""," ",$H$2250)</f>
        <v xml:space="preserve"> </v>
      </c>
      <c r="G2253" s="82">
        <f>$F$2250</f>
        <v>0</v>
      </c>
      <c r="H2253" s="80" t="str">
        <f>$H$2250</f>
        <v>W</v>
      </c>
      <c r="I2253" s="80" t="str">
        <f>$I$2250</f>
        <v>N</v>
      </c>
      <c r="J2253" s="80"/>
    </row>
    <row r="2254" spans="1:10" ht="12" hidden="1" x14ac:dyDescent="0.2">
      <c r="A2254" s="49">
        <f t="shared" si="519"/>
        <v>2251</v>
      </c>
      <c r="B2254" s="48"/>
      <c r="C2254" s="51"/>
      <c r="D2254" s="51"/>
      <c r="E2254" s="48"/>
      <c r="F2254" s="80" t="str">
        <f>IF($B2254=""," ",$H$2250)</f>
        <v xml:space="preserve"> </v>
      </c>
      <c r="G2254" s="82">
        <f>$F$2250</f>
        <v>0</v>
      </c>
      <c r="H2254" s="80" t="str">
        <f>$H$2250</f>
        <v>W</v>
      </c>
      <c r="I2254" s="80" t="str">
        <f>$I$2250</f>
        <v>N</v>
      </c>
      <c r="J2254" s="80"/>
    </row>
    <row r="2255" spans="1:10" ht="12.75" hidden="1" thickTop="1" x14ac:dyDescent="0.2">
      <c r="A2255" s="49">
        <f t="shared" si="519"/>
        <v>2252</v>
      </c>
      <c r="B2255" s="48" t="s">
        <v>1351</v>
      </c>
      <c r="C2255" s="63">
        <v>1</v>
      </c>
      <c r="D2255" s="52"/>
      <c r="E2255" s="53" t="s">
        <v>2721</v>
      </c>
      <c r="F2255" s="80">
        <f>SUMIF(OpnameTabel[PPO1], B2255,OpnameTabel[OpInventarislijst])+SUMIF(OpnameTabel[PPO2], B2255,OpnameTabel[OpInventarislijst])+SUMIF(OpnameTabel[PPO3], B2255,OpnameTabel[OpInventarislijst])+SUMIF(OpnameTabel[PPO4], B2255,OpnameTabel[OpInventarislijst])</f>
        <v>0</v>
      </c>
      <c r="G2255" s="81">
        <f>$F$2255</f>
        <v>0</v>
      </c>
      <c r="H2255" s="80" t="s">
        <v>1409</v>
      </c>
      <c r="I2255" s="80" t="s">
        <v>1372</v>
      </c>
      <c r="J2255" s="80"/>
    </row>
    <row r="2256" spans="1:10" ht="12" hidden="1" x14ac:dyDescent="0.2">
      <c r="A2256" s="49">
        <f t="shared" si="519"/>
        <v>2253</v>
      </c>
      <c r="B2256" s="48"/>
      <c r="C2256" s="64"/>
      <c r="D2256" s="51"/>
      <c r="E2256" s="48" t="s">
        <v>2697</v>
      </c>
      <c r="F2256" s="80" t="str">
        <f>IF($B2256=""," ",$H$2255)</f>
        <v xml:space="preserve"> </v>
      </c>
      <c r="G2256" s="82">
        <f>$F$2255</f>
        <v>0</v>
      </c>
      <c r="H2256" s="80" t="str">
        <f>$H$2255</f>
        <v>W</v>
      </c>
      <c r="I2256" s="80" t="str">
        <f>$I$2255</f>
        <v>N</v>
      </c>
      <c r="J2256" s="80" t="s">
        <v>1373</v>
      </c>
    </row>
    <row r="2257" spans="1:10" ht="12" hidden="1" x14ac:dyDescent="0.2">
      <c r="A2257" s="49">
        <f t="shared" si="519"/>
        <v>2254</v>
      </c>
      <c r="B2257" s="48"/>
      <c r="C2257" s="64"/>
      <c r="D2257" s="51" t="s">
        <v>1374</v>
      </c>
      <c r="E2257" s="48" t="s">
        <v>2722</v>
      </c>
      <c r="F2257" s="80" t="str">
        <f>IF($B2257=""," ",$H$2255)</f>
        <v xml:space="preserve"> </v>
      </c>
      <c r="G2257" s="82">
        <f>$F$2255</f>
        <v>0</v>
      </c>
      <c r="H2257" s="80" t="str">
        <f>$H$2255</f>
        <v>W</v>
      </c>
      <c r="I2257" s="80" t="str">
        <f>$I$2255</f>
        <v>N</v>
      </c>
      <c r="J2257" s="80"/>
    </row>
    <row r="2258" spans="1:10" ht="12" hidden="1" x14ac:dyDescent="0.2">
      <c r="A2258" s="49">
        <f t="shared" si="519"/>
        <v>2255</v>
      </c>
      <c r="B2258" s="48"/>
      <c r="C2258" s="65"/>
      <c r="D2258" s="51" t="s">
        <v>1374</v>
      </c>
      <c r="E2258" s="48" t="s">
        <v>2723</v>
      </c>
      <c r="F2258" s="80" t="str">
        <f>IF($B2258=""," ",$H$2255)</f>
        <v xml:space="preserve"> </v>
      </c>
      <c r="G2258" s="82">
        <f>$F$2255</f>
        <v>0</v>
      </c>
      <c r="H2258" s="80" t="str">
        <f>$H$2255</f>
        <v>W</v>
      </c>
      <c r="I2258" s="80" t="str">
        <f>$I$2255</f>
        <v>N</v>
      </c>
      <c r="J2258" s="80"/>
    </row>
    <row r="2259" spans="1:10" ht="12" hidden="1" x14ac:dyDescent="0.2">
      <c r="A2259" s="49">
        <f t="shared" si="519"/>
        <v>2256</v>
      </c>
      <c r="B2259" s="48"/>
      <c r="C2259" s="51"/>
      <c r="D2259" s="51"/>
      <c r="E2259" s="48"/>
      <c r="F2259" s="80" t="str">
        <f>IF($B2259=""," ",$H$2255)</f>
        <v xml:space="preserve"> </v>
      </c>
      <c r="G2259" s="82">
        <f>$F$2255</f>
        <v>0</v>
      </c>
      <c r="H2259" s="80" t="str">
        <f>$H$2255</f>
        <v>W</v>
      </c>
      <c r="I2259" s="80" t="str">
        <f>$I$2255</f>
        <v>N</v>
      </c>
      <c r="J2259" s="80"/>
    </row>
    <row r="2260" spans="1:10" ht="12" hidden="1" x14ac:dyDescent="0.2">
      <c r="A2260" s="49">
        <f t="shared" si="519"/>
        <v>2257</v>
      </c>
      <c r="B2260" s="48" t="s">
        <v>1352</v>
      </c>
      <c r="C2260" s="63">
        <v>1</v>
      </c>
      <c r="D2260" s="52"/>
      <c r="E2260" s="53" t="s">
        <v>2721</v>
      </c>
      <c r="F2260" s="80">
        <f>SUMIF(OpnameTabel[PPO1], B2260,OpnameTabel[OpInventarislijst])+SUMIF(OpnameTabel[PPO2], B2260,OpnameTabel[OpInventarislijst])+SUMIF(OpnameTabel[PPO3], B2260,OpnameTabel[OpInventarislijst])+SUMIF(OpnameTabel[PPO4], B2260,OpnameTabel[OpInventarislijst])</f>
        <v>0</v>
      </c>
      <c r="G2260" s="85">
        <f>$F$2260</f>
        <v>0</v>
      </c>
      <c r="H2260" s="80" t="s">
        <v>1409</v>
      </c>
      <c r="I2260" s="80" t="s">
        <v>1372</v>
      </c>
      <c r="J2260" s="80"/>
    </row>
    <row r="2261" spans="1:10" ht="12" hidden="1" x14ac:dyDescent="0.2">
      <c r="A2261" s="49">
        <f t="shared" ref="A2261:A2290" si="533">-3+ROW()</f>
        <v>2258</v>
      </c>
      <c r="B2261" s="48"/>
      <c r="C2261" s="64"/>
      <c r="D2261" s="51"/>
      <c r="E2261" s="48" t="s">
        <v>2701</v>
      </c>
      <c r="F2261" s="80" t="str">
        <f>IF($B2261=""," ",$H$2260)</f>
        <v xml:space="preserve"> </v>
      </c>
      <c r="G2261" s="82">
        <f>$F$2260</f>
        <v>0</v>
      </c>
      <c r="H2261" s="80" t="str">
        <f>$H$2260</f>
        <v>W</v>
      </c>
      <c r="I2261" s="80" t="str">
        <f>$I$2260</f>
        <v>N</v>
      </c>
      <c r="J2261" s="80"/>
    </row>
    <row r="2262" spans="1:10" ht="12" hidden="1" x14ac:dyDescent="0.2">
      <c r="A2262" s="49">
        <f t="shared" si="533"/>
        <v>2259</v>
      </c>
      <c r="B2262" s="48"/>
      <c r="C2262" s="64"/>
      <c r="D2262" s="51" t="s">
        <v>1374</v>
      </c>
      <c r="E2262" s="48" t="s">
        <v>2720</v>
      </c>
      <c r="F2262" s="80" t="str">
        <f>IF($B2262=""," ",$H$2260)</f>
        <v xml:space="preserve"> </v>
      </c>
      <c r="G2262" s="82">
        <f>$F$2260</f>
        <v>0</v>
      </c>
      <c r="H2262" s="80" t="str">
        <f>$H$2260</f>
        <v>W</v>
      </c>
      <c r="I2262" s="80" t="str">
        <f>$I$2260</f>
        <v>N</v>
      </c>
      <c r="J2262" s="80"/>
    </row>
    <row r="2263" spans="1:10" ht="12" hidden="1" x14ac:dyDescent="0.2">
      <c r="A2263" s="49">
        <f t="shared" si="533"/>
        <v>2260</v>
      </c>
      <c r="B2263" s="48"/>
      <c r="C2263" s="65"/>
      <c r="D2263" s="51" t="s">
        <v>1374</v>
      </c>
      <c r="E2263" s="48" t="s">
        <v>2706</v>
      </c>
      <c r="F2263" s="80" t="str">
        <f>IF($B2263=""," ",$H$2260)</f>
        <v xml:space="preserve"> </v>
      </c>
      <c r="G2263" s="82">
        <f>$F$2260</f>
        <v>0</v>
      </c>
      <c r="H2263" s="80" t="str">
        <f>$H$2260</f>
        <v>W</v>
      </c>
      <c r="I2263" s="80" t="str">
        <f>$I$2260</f>
        <v>N</v>
      </c>
      <c r="J2263" s="80"/>
    </row>
    <row r="2264" spans="1:10" ht="12" hidden="1" x14ac:dyDescent="0.2">
      <c r="A2264" s="49">
        <f t="shared" si="533"/>
        <v>2261</v>
      </c>
      <c r="B2264" s="48"/>
      <c r="C2264" s="51"/>
      <c r="D2264" s="51"/>
      <c r="E2264" s="48"/>
      <c r="F2264" s="80" t="str">
        <f>IF($B2264=""," ",$H$2260)</f>
        <v xml:space="preserve"> </v>
      </c>
      <c r="G2264" s="82">
        <f>$F$2260</f>
        <v>0</v>
      </c>
      <c r="H2264" s="80" t="str">
        <f>$H$2260</f>
        <v>W</v>
      </c>
      <c r="I2264" s="80" t="str">
        <f>$I$2260</f>
        <v>N</v>
      </c>
      <c r="J2264" s="80"/>
    </row>
    <row r="2265" spans="1:10" ht="12.75" hidden="1" thickTop="1" x14ac:dyDescent="0.2">
      <c r="A2265" s="49">
        <f t="shared" si="533"/>
        <v>2262</v>
      </c>
      <c r="B2265" s="48" t="s">
        <v>1345</v>
      </c>
      <c r="C2265" s="63">
        <v>1</v>
      </c>
      <c r="D2265" s="52"/>
      <c r="E2265" s="53" t="s">
        <v>2724</v>
      </c>
      <c r="F2265" s="80">
        <f>SUMIF(OpnameTabel[PPO1], B2265,OpnameTabel[OpInventarislijst])+SUMIF(OpnameTabel[PPO2], B2265,OpnameTabel[OpInventarislijst])+SUMIF(OpnameTabel[PPO3], B2265,OpnameTabel[OpInventarislijst])+SUMIF(OpnameTabel[PPO4], B2265,OpnameTabel[OpInventarislijst])</f>
        <v>0</v>
      </c>
      <c r="G2265" s="81">
        <f>$F$2265</f>
        <v>0</v>
      </c>
      <c r="H2265" s="80" t="s">
        <v>1409</v>
      </c>
      <c r="I2265" s="80" t="s">
        <v>1372</v>
      </c>
      <c r="J2265" s="80"/>
    </row>
    <row r="2266" spans="1:10" ht="12" hidden="1" x14ac:dyDescent="0.2">
      <c r="A2266" s="49">
        <f t="shared" si="533"/>
        <v>2263</v>
      </c>
      <c r="B2266" s="48"/>
      <c r="C2266" s="64"/>
      <c r="D2266" s="51"/>
      <c r="E2266" s="48" t="s">
        <v>2697</v>
      </c>
      <c r="F2266" s="80" t="str">
        <f>IF($B2266=""," ",$H$2265)</f>
        <v xml:space="preserve"> </v>
      </c>
      <c r="G2266" s="82">
        <f>$F$2265</f>
        <v>0</v>
      </c>
      <c r="H2266" s="80" t="str">
        <f>$H$2265</f>
        <v>W</v>
      </c>
      <c r="I2266" s="80" t="str">
        <f>$I$2265</f>
        <v>N</v>
      </c>
      <c r="J2266" s="80" t="s">
        <v>1373</v>
      </c>
    </row>
    <row r="2267" spans="1:10" ht="12" hidden="1" x14ac:dyDescent="0.2">
      <c r="A2267" s="49">
        <f t="shared" si="533"/>
        <v>2264</v>
      </c>
      <c r="B2267" s="48"/>
      <c r="C2267" s="64"/>
      <c r="D2267" s="51" t="s">
        <v>1374</v>
      </c>
      <c r="E2267" s="48" t="s">
        <v>1847</v>
      </c>
      <c r="F2267" s="80" t="str">
        <f>IF($B2267=""," ",$H$2265)</f>
        <v xml:space="preserve"> </v>
      </c>
      <c r="G2267" s="82">
        <f>$F$2265</f>
        <v>0</v>
      </c>
      <c r="H2267" s="80" t="str">
        <f>$H$2265</f>
        <v>W</v>
      </c>
      <c r="I2267" s="80" t="str">
        <f>$I$2265</f>
        <v>N</v>
      </c>
      <c r="J2267" s="80" t="s">
        <v>1373</v>
      </c>
    </row>
    <row r="2268" spans="1:10" ht="12" hidden="1" x14ac:dyDescent="0.2">
      <c r="A2268" s="49">
        <f t="shared" si="533"/>
        <v>2265</v>
      </c>
      <c r="B2268" s="48"/>
      <c r="C2268" s="65"/>
      <c r="D2268" s="51" t="s">
        <v>1374</v>
      </c>
      <c r="E2268" s="48" t="s">
        <v>2725</v>
      </c>
      <c r="F2268" s="80" t="str">
        <f>IF($B2268=""," ",$H$2265)</f>
        <v xml:space="preserve"> </v>
      </c>
      <c r="G2268" s="82">
        <f>$F$2265</f>
        <v>0</v>
      </c>
      <c r="H2268" s="80" t="str">
        <f>$H$2265</f>
        <v>W</v>
      </c>
      <c r="I2268" s="80" t="str">
        <f>$I$2265</f>
        <v>N</v>
      </c>
      <c r="J2268" s="80"/>
    </row>
    <row r="2269" spans="1:10" ht="12" hidden="1" x14ac:dyDescent="0.2">
      <c r="A2269" s="49">
        <f t="shared" si="533"/>
        <v>2266</v>
      </c>
      <c r="B2269" s="48"/>
      <c r="C2269" s="51"/>
      <c r="D2269" s="51"/>
      <c r="E2269" s="48"/>
      <c r="F2269" s="80" t="str">
        <f>IF($B2269=""," ",$H$2265)</f>
        <v xml:space="preserve"> </v>
      </c>
      <c r="G2269" s="82">
        <f>$F$2265</f>
        <v>0</v>
      </c>
      <c r="H2269" s="80" t="str">
        <f>$H$2265</f>
        <v>W</v>
      </c>
      <c r="I2269" s="80" t="str">
        <f>$I$2265</f>
        <v>N</v>
      </c>
      <c r="J2269" s="80"/>
    </row>
    <row r="2270" spans="1:10" ht="12" hidden="1" x14ac:dyDescent="0.2">
      <c r="A2270" s="49">
        <f t="shared" si="533"/>
        <v>2267</v>
      </c>
      <c r="B2270" s="48" t="s">
        <v>1346</v>
      </c>
      <c r="C2270" s="63">
        <v>1</v>
      </c>
      <c r="D2270" s="52"/>
      <c r="E2270" s="53" t="s">
        <v>2724</v>
      </c>
      <c r="F2270" s="80">
        <f>SUMIF(OpnameTabel[PPO1], B2270,OpnameTabel[OpInventarislijst])+SUMIF(OpnameTabel[PPO2], B2270,OpnameTabel[OpInventarislijst])+SUMIF(OpnameTabel[PPO3], B2270,OpnameTabel[OpInventarislijst])+SUMIF(OpnameTabel[PPO4], B2270,OpnameTabel[OpInventarislijst])</f>
        <v>0</v>
      </c>
      <c r="G2270" s="85">
        <f>$F$2270</f>
        <v>0</v>
      </c>
      <c r="H2270" s="80" t="s">
        <v>1409</v>
      </c>
      <c r="I2270" s="80" t="s">
        <v>1372</v>
      </c>
      <c r="J2270" s="80"/>
    </row>
    <row r="2271" spans="1:10" ht="12" hidden="1" x14ac:dyDescent="0.2">
      <c r="A2271" s="49">
        <f t="shared" si="533"/>
        <v>2268</v>
      </c>
      <c r="B2271" s="48"/>
      <c r="C2271" s="64"/>
      <c r="D2271" s="51"/>
      <c r="E2271" s="48" t="s">
        <v>2701</v>
      </c>
      <c r="F2271" s="80" t="str">
        <f>IF($B2271=""," ",$H$2270)</f>
        <v xml:space="preserve"> </v>
      </c>
      <c r="G2271" s="82">
        <f>$F$2270</f>
        <v>0</v>
      </c>
      <c r="H2271" s="80" t="str">
        <f>$H$2270</f>
        <v>W</v>
      </c>
      <c r="I2271" s="80" t="str">
        <f>$I$2270</f>
        <v>N</v>
      </c>
      <c r="J2271" s="80"/>
    </row>
    <row r="2272" spans="1:10" ht="12" hidden="1" x14ac:dyDescent="0.2">
      <c r="A2272" s="49">
        <f t="shared" si="533"/>
        <v>2269</v>
      </c>
      <c r="B2272" s="48"/>
      <c r="C2272" s="64"/>
      <c r="D2272" s="51" t="s">
        <v>1374</v>
      </c>
      <c r="E2272" s="48" t="s">
        <v>2720</v>
      </c>
      <c r="F2272" s="80" t="str">
        <f>IF($B2272=""," ",$H$2270)</f>
        <v xml:space="preserve"> </v>
      </c>
      <c r="G2272" s="82">
        <f>$F$2270</f>
        <v>0</v>
      </c>
      <c r="H2272" s="80" t="str">
        <f>$H$2270</f>
        <v>W</v>
      </c>
      <c r="I2272" s="80" t="str">
        <f>$I$2270</f>
        <v>N</v>
      </c>
      <c r="J2272" s="80"/>
    </row>
    <row r="2273" spans="1:10" ht="12" hidden="1" x14ac:dyDescent="0.2">
      <c r="A2273" s="49">
        <f t="shared" si="533"/>
        <v>2270</v>
      </c>
      <c r="B2273" s="48"/>
      <c r="C2273" s="65"/>
      <c r="D2273" s="51" t="s">
        <v>1374</v>
      </c>
      <c r="E2273" s="48" t="s">
        <v>2706</v>
      </c>
      <c r="F2273" s="80" t="str">
        <f>IF($B2273=""," ",$H$2270)</f>
        <v xml:space="preserve"> </v>
      </c>
      <c r="G2273" s="82">
        <f>$F$2270</f>
        <v>0</v>
      </c>
      <c r="H2273" s="80" t="str">
        <f>$H$2270</f>
        <v>W</v>
      </c>
      <c r="I2273" s="80" t="str">
        <f>$I$2270</f>
        <v>N</v>
      </c>
      <c r="J2273" s="80"/>
    </row>
    <row r="2274" spans="1:10" ht="12" hidden="1" x14ac:dyDescent="0.2">
      <c r="A2274" s="49">
        <f t="shared" si="533"/>
        <v>2271</v>
      </c>
      <c r="B2274" s="48"/>
      <c r="C2274" s="51"/>
      <c r="D2274" s="51"/>
      <c r="E2274" s="48"/>
      <c r="F2274" s="80" t="str">
        <f>IF($B2274=""," ",$H$2270)</f>
        <v xml:space="preserve"> </v>
      </c>
      <c r="G2274" s="82">
        <f>$F$2270</f>
        <v>0</v>
      </c>
      <c r="H2274" s="80" t="str">
        <f>$H$2270</f>
        <v>W</v>
      </c>
      <c r="I2274" s="80" t="str">
        <f>$I$2270</f>
        <v>N</v>
      </c>
      <c r="J2274" s="80"/>
    </row>
    <row r="2275" spans="1:10" ht="12.75" hidden="1" thickTop="1" x14ac:dyDescent="0.2">
      <c r="A2275" s="49">
        <f t="shared" si="533"/>
        <v>2272</v>
      </c>
      <c r="B2275" s="48" t="s">
        <v>1343</v>
      </c>
      <c r="C2275" s="63">
        <v>1</v>
      </c>
      <c r="D2275" s="52"/>
      <c r="E2275" s="53" t="s">
        <v>2726</v>
      </c>
      <c r="F2275" s="80">
        <f>SUMIF(OpnameTabel[PPO1], B2275,OpnameTabel[OpInventarislijst])+SUMIF(OpnameTabel[PPO2], B2275,OpnameTabel[OpInventarislijst])+SUMIF(OpnameTabel[PPO3], B2275,OpnameTabel[OpInventarislijst])+SUMIF(OpnameTabel[PPO4], B2275,OpnameTabel[OpInventarislijst])</f>
        <v>0</v>
      </c>
      <c r="G2275" s="81">
        <f>$F$2275</f>
        <v>0</v>
      </c>
      <c r="H2275" s="80" t="s">
        <v>1409</v>
      </c>
      <c r="I2275" s="80" t="s">
        <v>1372</v>
      </c>
      <c r="J2275" s="80"/>
    </row>
    <row r="2276" spans="1:10" ht="12" hidden="1" x14ac:dyDescent="0.2">
      <c r="A2276" s="49">
        <f t="shared" si="533"/>
        <v>2273</v>
      </c>
      <c r="B2276" s="48"/>
      <c r="C2276" s="64"/>
      <c r="D2276" s="51"/>
      <c r="E2276" s="48" t="s">
        <v>2697</v>
      </c>
      <c r="F2276" s="80" t="str">
        <f>IF($B2276=""," ",$H$2275)</f>
        <v xml:space="preserve"> </v>
      </c>
      <c r="G2276" s="82">
        <f>$F$2275</f>
        <v>0</v>
      </c>
      <c r="H2276" s="80" t="str">
        <f>$H$2275</f>
        <v>W</v>
      </c>
      <c r="I2276" s="80" t="str">
        <f>$I$2275</f>
        <v>N</v>
      </c>
      <c r="J2276" s="80" t="s">
        <v>1373</v>
      </c>
    </row>
    <row r="2277" spans="1:10" ht="12" hidden="1" x14ac:dyDescent="0.2">
      <c r="A2277" s="49">
        <f t="shared" si="533"/>
        <v>2274</v>
      </c>
      <c r="B2277" s="48"/>
      <c r="C2277" s="64"/>
      <c r="D2277" s="51" t="s">
        <v>1374</v>
      </c>
      <c r="E2277" s="48" t="s">
        <v>2727</v>
      </c>
      <c r="F2277" s="80" t="str">
        <f>IF($B2277=""," ",$H$2275)</f>
        <v xml:space="preserve"> </v>
      </c>
      <c r="G2277" s="82">
        <f>$F$2275</f>
        <v>0</v>
      </c>
      <c r="H2277" s="80" t="str">
        <f>$H$2275</f>
        <v>W</v>
      </c>
      <c r="I2277" s="80" t="str">
        <f>$I$2275</f>
        <v>N</v>
      </c>
      <c r="J2277" s="80" t="s">
        <v>1373</v>
      </c>
    </row>
    <row r="2278" spans="1:10" ht="12" hidden="1" x14ac:dyDescent="0.2">
      <c r="A2278" s="49">
        <f t="shared" si="533"/>
        <v>2275</v>
      </c>
      <c r="B2278" s="48"/>
      <c r="C2278" s="65"/>
      <c r="D2278" s="51" t="s">
        <v>1374</v>
      </c>
      <c r="E2278" s="48" t="s">
        <v>2728</v>
      </c>
      <c r="F2278" s="80" t="str">
        <f>IF($B2278=""," ",$H$2275)</f>
        <v xml:space="preserve"> </v>
      </c>
      <c r="G2278" s="82">
        <f>$F$2275</f>
        <v>0</v>
      </c>
      <c r="H2278" s="80" t="str">
        <f>$H$2275</f>
        <v>W</v>
      </c>
      <c r="I2278" s="80" t="str">
        <f>$I$2275</f>
        <v>N</v>
      </c>
      <c r="J2278" s="80"/>
    </row>
    <row r="2279" spans="1:10" ht="12" hidden="1" x14ac:dyDescent="0.2">
      <c r="A2279" s="49">
        <f t="shared" si="533"/>
        <v>2276</v>
      </c>
      <c r="B2279" s="48"/>
      <c r="C2279" s="51"/>
      <c r="D2279" s="51"/>
      <c r="E2279" s="48"/>
      <c r="F2279" s="80" t="str">
        <f>IF($B2279=""," ",$H$2275)</f>
        <v xml:space="preserve"> </v>
      </c>
      <c r="G2279" s="82">
        <f>$F$2275</f>
        <v>0</v>
      </c>
      <c r="H2279" s="80" t="str">
        <f>$H$2275</f>
        <v>W</v>
      </c>
      <c r="I2279" s="80" t="str">
        <f>$I$2275</f>
        <v>N</v>
      </c>
      <c r="J2279" s="80"/>
    </row>
    <row r="2280" spans="1:10" ht="12" hidden="1" x14ac:dyDescent="0.2">
      <c r="A2280" s="49">
        <f t="shared" si="533"/>
        <v>2277</v>
      </c>
      <c r="B2280" s="48" t="s">
        <v>1344</v>
      </c>
      <c r="C2280" s="63">
        <v>1</v>
      </c>
      <c r="D2280" s="52"/>
      <c r="E2280" s="53" t="s">
        <v>2726</v>
      </c>
      <c r="F2280" s="80">
        <f>SUMIF(OpnameTabel[PPO1], B2280,OpnameTabel[OpInventarislijst])+SUMIF(OpnameTabel[PPO2], B2280,OpnameTabel[OpInventarislijst])+SUMIF(OpnameTabel[PPO3], B2280,OpnameTabel[OpInventarislijst])+SUMIF(OpnameTabel[PPO4], B2280,OpnameTabel[OpInventarislijst])</f>
        <v>0</v>
      </c>
      <c r="G2280" s="85">
        <f>$F$2280</f>
        <v>0</v>
      </c>
      <c r="H2280" s="80" t="s">
        <v>1409</v>
      </c>
      <c r="I2280" s="80" t="s">
        <v>1372</v>
      </c>
      <c r="J2280" s="80"/>
    </row>
    <row r="2281" spans="1:10" ht="12" hidden="1" x14ac:dyDescent="0.2">
      <c r="A2281" s="49">
        <f t="shared" si="533"/>
        <v>2278</v>
      </c>
      <c r="B2281" s="48"/>
      <c r="C2281" s="64"/>
      <c r="D2281" s="51"/>
      <c r="E2281" s="48" t="s">
        <v>2701</v>
      </c>
      <c r="F2281" s="80" t="str">
        <f>IF($B2281=""," ",$H$2280)</f>
        <v xml:space="preserve"> </v>
      </c>
      <c r="G2281" s="82">
        <f>$F$2280</f>
        <v>0</v>
      </c>
      <c r="H2281" s="80" t="str">
        <f>$H$2280</f>
        <v>W</v>
      </c>
      <c r="I2281" s="80" t="str">
        <f>$I$2280</f>
        <v>N</v>
      </c>
      <c r="J2281" s="80"/>
    </row>
    <row r="2282" spans="1:10" ht="12" hidden="1" x14ac:dyDescent="0.2">
      <c r="A2282" s="49">
        <f t="shared" si="533"/>
        <v>2279</v>
      </c>
      <c r="B2282" s="48"/>
      <c r="C2282" s="65"/>
      <c r="D2282" s="51" t="s">
        <v>1374</v>
      </c>
      <c r="E2282" s="48" t="s">
        <v>2729</v>
      </c>
      <c r="F2282" s="80" t="str">
        <f>IF($B2282=""," ",$H$2280)</f>
        <v xml:space="preserve"> </v>
      </c>
      <c r="G2282" s="82">
        <f>$F$2280</f>
        <v>0</v>
      </c>
      <c r="H2282" s="80" t="str">
        <f>$H$2280</f>
        <v>W</v>
      </c>
      <c r="I2282" s="80" t="str">
        <f>$I$2280</f>
        <v>N</v>
      </c>
      <c r="J2282" s="80"/>
    </row>
    <row r="2283" spans="1:10" ht="12" hidden="1" x14ac:dyDescent="0.2">
      <c r="A2283" s="49">
        <f t="shared" si="533"/>
        <v>2280</v>
      </c>
      <c r="B2283" s="48"/>
      <c r="C2283" s="51"/>
      <c r="D2283" s="51"/>
      <c r="E2283" s="48"/>
      <c r="F2283" s="80" t="str">
        <f>IF($B2283=""," ",$H$2280)</f>
        <v xml:space="preserve"> </v>
      </c>
      <c r="G2283" s="82">
        <f>$F$2280</f>
        <v>0</v>
      </c>
      <c r="H2283" s="80" t="str">
        <f>$H$2280</f>
        <v>W</v>
      </c>
      <c r="I2283" s="80" t="str">
        <f>$I$2280</f>
        <v>N</v>
      </c>
      <c r="J2283" s="80"/>
    </row>
    <row r="2284" spans="1:10" ht="12.75" hidden="1" thickTop="1" x14ac:dyDescent="0.2">
      <c r="A2284" s="49">
        <f t="shared" si="533"/>
        <v>2281</v>
      </c>
      <c r="B2284" s="54" t="s">
        <v>1199</v>
      </c>
      <c r="C2284" s="59">
        <v>1</v>
      </c>
      <c r="D2284" s="52"/>
      <c r="E2284" s="56" t="s">
        <v>2730</v>
      </c>
      <c r="F2284" s="80">
        <f>SUMIF(OpnameTabel[PPO1], B2284,OpnameTabel[OpInventarislijst])+SUMIF(OpnameTabel[PPO2], B2284,OpnameTabel[OpInventarislijst])+SUMIF(OpnameTabel[PPO3], B2284,OpnameTabel[OpInventarislijst])+SUMIF(OpnameTabel[PPO4], B2284,OpnameTabel[OpInventarislijst])</f>
        <v>0</v>
      </c>
      <c r="G2284" s="81">
        <f t="shared" ref="G2284:G2291" si="534">$F$2284</f>
        <v>0</v>
      </c>
      <c r="H2284" s="87" t="s">
        <v>1371</v>
      </c>
      <c r="I2284" s="87" t="s">
        <v>1372</v>
      </c>
      <c r="J2284" s="87"/>
    </row>
    <row r="2285" spans="1:10" ht="12" hidden="1" x14ac:dyDescent="0.2">
      <c r="A2285" s="49">
        <f t="shared" si="533"/>
        <v>2282</v>
      </c>
      <c r="C2285" s="60"/>
      <c r="D2285" s="51"/>
      <c r="E2285" s="48" t="s">
        <v>1613</v>
      </c>
      <c r="F2285" s="80" t="str">
        <f t="shared" ref="F2285:F2291" si="535">IF($B2285=""," ",$H$2284)</f>
        <v xml:space="preserve"> </v>
      </c>
      <c r="G2285" s="82">
        <f t="shared" si="534"/>
        <v>0</v>
      </c>
      <c r="H2285" s="80" t="str">
        <f t="shared" ref="H2285:H2291" si="536">$H$2284</f>
        <v>E</v>
      </c>
      <c r="I2285" s="80" t="str">
        <f t="shared" ref="I2285:I2291" si="537">$I$2284</f>
        <v>N</v>
      </c>
      <c r="J2285" s="80"/>
    </row>
    <row r="2286" spans="1:10" ht="22.5" hidden="1" x14ac:dyDescent="0.2">
      <c r="A2286" s="49">
        <f t="shared" si="533"/>
        <v>2283</v>
      </c>
      <c r="C2286" s="60"/>
      <c r="D2286" s="51" t="s">
        <v>1374</v>
      </c>
      <c r="E2286" s="54" t="s">
        <v>2731</v>
      </c>
      <c r="F2286" s="80" t="str">
        <f t="shared" si="535"/>
        <v xml:space="preserve"> </v>
      </c>
      <c r="G2286" s="82">
        <f t="shared" si="534"/>
        <v>0</v>
      </c>
      <c r="H2286" s="80" t="str">
        <f t="shared" si="536"/>
        <v>E</v>
      </c>
      <c r="I2286" s="80" t="str">
        <f t="shared" si="537"/>
        <v>N</v>
      </c>
      <c r="J2286" s="80"/>
    </row>
    <row r="2287" spans="1:10" ht="12" hidden="1" x14ac:dyDescent="0.2">
      <c r="A2287" s="49">
        <f t="shared" si="533"/>
        <v>2284</v>
      </c>
      <c r="C2287" s="60"/>
      <c r="D2287" s="51" t="s">
        <v>1374</v>
      </c>
      <c r="E2287" s="54" t="s">
        <v>2732</v>
      </c>
      <c r="F2287" s="80" t="str">
        <f t="shared" si="535"/>
        <v xml:space="preserve"> </v>
      </c>
      <c r="G2287" s="82">
        <f t="shared" si="534"/>
        <v>0</v>
      </c>
      <c r="H2287" s="80" t="str">
        <f t="shared" si="536"/>
        <v>E</v>
      </c>
      <c r="I2287" s="80" t="str">
        <f t="shared" si="537"/>
        <v>N</v>
      </c>
      <c r="J2287" s="80"/>
    </row>
    <row r="2288" spans="1:10" ht="33.75" hidden="1" x14ac:dyDescent="0.2">
      <c r="A2288" s="49">
        <f t="shared" si="533"/>
        <v>2285</v>
      </c>
      <c r="C2288" s="60"/>
      <c r="D2288" s="51" t="s">
        <v>1374</v>
      </c>
      <c r="E2288" s="54" t="s">
        <v>2733</v>
      </c>
      <c r="F2288" s="80" t="str">
        <f t="shared" si="535"/>
        <v xml:space="preserve"> </v>
      </c>
      <c r="G2288" s="82">
        <f t="shared" si="534"/>
        <v>0</v>
      </c>
      <c r="H2288" s="80" t="str">
        <f t="shared" si="536"/>
        <v>E</v>
      </c>
      <c r="I2288" s="80" t="str">
        <f t="shared" si="537"/>
        <v>N</v>
      </c>
      <c r="J2288" s="80"/>
    </row>
    <row r="2289" spans="1:10" ht="12" hidden="1" x14ac:dyDescent="0.2">
      <c r="A2289" s="49">
        <f t="shared" si="533"/>
        <v>2286</v>
      </c>
      <c r="C2289" s="60"/>
      <c r="D2289" s="51" t="s">
        <v>1374</v>
      </c>
      <c r="E2289" s="54" t="s">
        <v>1688</v>
      </c>
      <c r="F2289" s="80" t="str">
        <f t="shared" si="535"/>
        <v xml:space="preserve"> </v>
      </c>
      <c r="G2289" s="82">
        <f t="shared" si="534"/>
        <v>0</v>
      </c>
      <c r="H2289" s="80" t="str">
        <f t="shared" si="536"/>
        <v>E</v>
      </c>
      <c r="I2289" s="80" t="str">
        <f t="shared" si="537"/>
        <v>N</v>
      </c>
      <c r="J2289" s="80"/>
    </row>
    <row r="2290" spans="1:10" ht="12" hidden="1" x14ac:dyDescent="0.2">
      <c r="A2290" s="49">
        <f t="shared" si="533"/>
        <v>2287</v>
      </c>
      <c r="C2290" s="61"/>
      <c r="D2290" s="51" t="s">
        <v>1374</v>
      </c>
      <c r="E2290" s="54" t="s">
        <v>2734</v>
      </c>
      <c r="F2290" s="80" t="str">
        <f t="shared" si="535"/>
        <v xml:space="preserve"> </v>
      </c>
      <c r="G2290" s="82">
        <f t="shared" si="534"/>
        <v>0</v>
      </c>
      <c r="H2290" s="80" t="str">
        <f t="shared" si="536"/>
        <v>E</v>
      </c>
      <c r="I2290" s="80" t="str">
        <f t="shared" si="537"/>
        <v>N</v>
      </c>
      <c r="J2290" s="80"/>
    </row>
    <row r="2291" spans="1:10" ht="12" hidden="1" x14ac:dyDescent="0.2">
      <c r="A2291" s="49"/>
      <c r="B2291" s="48"/>
      <c r="C2291" s="51"/>
      <c r="D2291" s="51"/>
      <c r="E2291" s="45"/>
      <c r="F2291" s="80" t="str">
        <f t="shared" si="535"/>
        <v xml:space="preserve"> </v>
      </c>
      <c r="G2291" s="82">
        <f t="shared" si="534"/>
        <v>0</v>
      </c>
      <c r="H2291" s="80" t="str">
        <f t="shared" si="536"/>
        <v>E</v>
      </c>
      <c r="I2291" s="80" t="str">
        <f t="shared" si="537"/>
        <v>N</v>
      </c>
      <c r="J2291" s="80"/>
    </row>
    <row r="2292" spans="1:10" ht="22.5" x14ac:dyDescent="0.2">
      <c r="A2292" s="47" t="s">
        <v>2735</v>
      </c>
      <c r="B2292" s="54" t="s">
        <v>2736</v>
      </c>
      <c r="C2292" s="59">
        <v>1</v>
      </c>
      <c r="D2292" s="51" t="s">
        <v>1374</v>
      </c>
      <c r="E2292" s="54" t="s">
        <v>2737</v>
      </c>
    </row>
    <row r="2293" spans="1:10" ht="33.75" x14ac:dyDescent="0.2">
      <c r="A2293" s="47" t="s">
        <v>2738</v>
      </c>
      <c r="C2293" s="60"/>
      <c r="D2293" s="51" t="s">
        <v>1374</v>
      </c>
      <c r="E2293" s="54" t="s">
        <v>2739</v>
      </c>
    </row>
    <row r="2294" spans="1:10" x14ac:dyDescent="0.2">
      <c r="A2294" s="47" t="s">
        <v>2740</v>
      </c>
      <c r="C2294" s="60"/>
      <c r="D2294" s="51" t="s">
        <v>1374</v>
      </c>
      <c r="E2294" s="54" t="s">
        <v>2741</v>
      </c>
    </row>
    <row r="2295" spans="1:10" x14ac:dyDescent="0.2">
      <c r="A2295" s="47" t="s">
        <v>2742</v>
      </c>
      <c r="C2295" s="60"/>
      <c r="D2295" s="51" t="s">
        <v>1374</v>
      </c>
      <c r="E2295" s="54" t="s">
        <v>2743</v>
      </c>
    </row>
    <row r="2296" spans="1:10" x14ac:dyDescent="0.2">
      <c r="A2296" s="47" t="s">
        <v>2744</v>
      </c>
      <c r="C2296" s="60"/>
      <c r="D2296" s="51" t="s">
        <v>1374</v>
      </c>
      <c r="E2296" s="54" t="s">
        <v>2745</v>
      </c>
    </row>
    <row r="2297" spans="1:10" x14ac:dyDescent="0.2">
      <c r="A2297" s="47" t="s">
        <v>2746</v>
      </c>
      <c r="C2297" s="60"/>
      <c r="D2297" s="51" t="s">
        <v>1374</v>
      </c>
      <c r="E2297" s="54" t="s">
        <v>2747</v>
      </c>
    </row>
    <row r="2298" spans="1:10" x14ac:dyDescent="0.2">
      <c r="A2298" s="47" t="s">
        <v>2748</v>
      </c>
      <c r="B2298" s="54" t="s">
        <v>2749</v>
      </c>
      <c r="C2298" s="61"/>
      <c r="D2298" s="51" t="s">
        <v>1374</v>
      </c>
      <c r="E2298" s="54" t="s">
        <v>2743</v>
      </c>
    </row>
    <row r="2299" spans="1:10" ht="22.5" x14ac:dyDescent="0.2">
      <c r="A2299" s="47" t="s">
        <v>2750</v>
      </c>
      <c r="B2299" s="48"/>
      <c r="C2299" s="51"/>
      <c r="D2299" s="51" t="s">
        <v>1374</v>
      </c>
      <c r="E2299" s="45" t="s">
        <v>2751</v>
      </c>
      <c r="F2299" s="45"/>
      <c r="G2299" s="45"/>
      <c r="H2299" s="45"/>
      <c r="I2299" s="45"/>
      <c r="J2299" s="45"/>
    </row>
  </sheetData>
  <phoneticPr fontId="24" type="noConversion"/>
  <pageMargins left="0.70866141732283472" right="0.70866141732283472" top="0.74803149606299213" bottom="0.74803149606299213" header="0.31496062992125984" footer="0.31496062992125984"/>
  <pageSetup paperSize="9" scale="85" orientation="landscape" r:id="rId1"/>
  <headerFooter>
    <oddFooter>&amp;C&amp;10&amp;K03+000Pagina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5CD8-2E64-4123-90AB-8205CDD13BE0}">
  <sheetPr>
    <tabColor theme="0" tint="-0.249977111117893"/>
  </sheetPr>
  <dimension ref="A1:Z242"/>
  <sheetViews>
    <sheetView topLeftCell="A147" workbookViewId="0">
      <selection activeCell="D13" sqref="D13"/>
    </sheetView>
  </sheetViews>
  <sheetFormatPr defaultRowHeight="14.25" x14ac:dyDescent="0.2"/>
  <cols>
    <col min="1" max="1" width="17.296875" customWidth="1"/>
    <col min="2" max="2" width="55.09765625" bestFit="1" customWidth="1"/>
    <col min="3" max="3" width="8.19921875" bestFit="1" customWidth="1"/>
    <col min="4" max="4" width="71.296875" bestFit="1" customWidth="1"/>
    <col min="5" max="5" width="8.69921875" customWidth="1"/>
    <col min="6" max="6" width="7.8984375" bestFit="1" customWidth="1"/>
    <col min="7" max="7" width="11.69921875" customWidth="1"/>
    <col min="8" max="8" width="7.59765625" customWidth="1"/>
    <col min="9" max="9" width="17.796875" customWidth="1"/>
    <col min="10" max="10" width="19.09765625" customWidth="1"/>
    <col min="11" max="11" width="22.796875" customWidth="1"/>
    <col min="12" max="12" width="25.09765625" customWidth="1"/>
    <col min="13" max="13" width="24.69921875" customWidth="1"/>
    <col min="14" max="14" width="25.09765625" customWidth="1"/>
    <col min="15" max="15" width="32.59765625" customWidth="1"/>
    <col min="16" max="16" width="19.09765625" customWidth="1"/>
    <col min="17" max="17" width="21" customWidth="1"/>
    <col min="18" max="18" width="19.09765625" customWidth="1"/>
    <col min="19" max="19" width="16" customWidth="1"/>
    <col min="20" max="20" width="19.09765625" customWidth="1"/>
    <col min="21" max="21" width="17.09765625" customWidth="1"/>
    <col min="22" max="22" width="20.19921875" customWidth="1"/>
  </cols>
  <sheetData>
    <row r="1" spans="1:26" s="76" customFormat="1" ht="28.5" x14ac:dyDescent="0.2">
      <c r="A1" s="76" t="s">
        <v>2752</v>
      </c>
      <c r="B1" s="76" t="s">
        <v>1166</v>
      </c>
      <c r="C1" s="76" t="s">
        <v>2753</v>
      </c>
      <c r="D1" s="76" t="s">
        <v>2754</v>
      </c>
      <c r="E1" s="76" t="s">
        <v>2755</v>
      </c>
      <c r="F1" s="76" t="s">
        <v>2756</v>
      </c>
      <c r="G1" s="76" t="s">
        <v>2757</v>
      </c>
      <c r="H1" s="76" t="s">
        <v>2758</v>
      </c>
      <c r="I1" s="76" t="s">
        <v>37</v>
      </c>
      <c r="J1" s="76" t="s">
        <v>2759</v>
      </c>
      <c r="K1" s="76" t="s">
        <v>39</v>
      </c>
      <c r="L1" s="76" t="s">
        <v>2760</v>
      </c>
      <c r="M1" s="76" t="s">
        <v>41</v>
      </c>
      <c r="N1" s="76" t="s">
        <v>2761</v>
      </c>
      <c r="O1" s="76" t="s">
        <v>43</v>
      </c>
      <c r="P1" s="76" t="s">
        <v>2762</v>
      </c>
      <c r="Q1" s="76" t="s">
        <v>45</v>
      </c>
      <c r="R1" s="76" t="s">
        <v>2763</v>
      </c>
      <c r="S1" s="76" t="s">
        <v>47</v>
      </c>
      <c r="T1" s="76" t="s">
        <v>2764</v>
      </c>
      <c r="U1" s="76" t="s">
        <v>49</v>
      </c>
      <c r="V1" s="76" t="s">
        <v>2765</v>
      </c>
      <c r="W1" s="76" t="s">
        <v>2766</v>
      </c>
      <c r="X1" s="76" t="s">
        <v>2767</v>
      </c>
      <c r="Y1" s="76" t="s">
        <v>2768</v>
      </c>
      <c r="Z1" s="76" t="s">
        <v>2769</v>
      </c>
    </row>
    <row r="2" spans="1:26" x14ac:dyDescent="0.2">
      <c r="A2" s="75" t="s">
        <v>1066</v>
      </c>
      <c r="B2" s="75" t="s">
        <v>2770</v>
      </c>
      <c r="C2" s="75">
        <f>LEN(OpnameTabel[[#This Row],[Omschrijving]])</f>
        <v>19</v>
      </c>
      <c r="D2" s="75" t="e">
        <f>_xlfn.XLOOKUP(OpnameTabel[[#This Row],[NL-SfB]],NLSfB[BIM code (nieuw)],NLSfB[BIM omschrijving (nieuw)])</f>
        <v>#N/A</v>
      </c>
      <c r="E2" s="75">
        <f>COUNTIF(Tabel1[NLSfB], OpnameTabel[[#This Row],[NL-SfB]])</f>
        <v>0</v>
      </c>
      <c r="F2" s="75">
        <v>0</v>
      </c>
      <c r="G2" s="75"/>
      <c r="H2" s="75"/>
      <c r="I2" s="75" t="s">
        <v>2771</v>
      </c>
      <c r="J2" s="75"/>
      <c r="K2" s="75" t="s">
        <v>2772</v>
      </c>
      <c r="L2" s="75"/>
      <c r="M2" s="75" t="s">
        <v>2773</v>
      </c>
      <c r="N2" s="75"/>
      <c r="O2" s="75" t="s">
        <v>2774</v>
      </c>
      <c r="P2" s="75"/>
      <c r="Q2" s="75"/>
      <c r="R2" s="75"/>
      <c r="S2" s="75"/>
      <c r="T2" s="75"/>
      <c r="U2" s="75"/>
      <c r="V2" s="75"/>
      <c r="W2" s="75" t="s">
        <v>2775</v>
      </c>
      <c r="X2" s="75" t="s">
        <v>2775</v>
      </c>
      <c r="Y2" s="75" t="s">
        <v>2775</v>
      </c>
      <c r="Z2" s="75" t="s">
        <v>2775</v>
      </c>
    </row>
    <row r="3" spans="1:26" x14ac:dyDescent="0.2">
      <c r="A3" s="75" t="s">
        <v>2776</v>
      </c>
      <c r="B3" s="75" t="s">
        <v>2354</v>
      </c>
      <c r="C3" s="75">
        <f>LEN(OpnameTabel[[#This Row],[Omschrijving]])</f>
        <v>23</v>
      </c>
      <c r="D3" s="75" t="e">
        <f>_xlfn.XLOOKUP(OpnameTabel[[#This Row],[NL-SfB]],NLSfB[BIM code (nieuw)],NLSfB[BIM omschrijving (nieuw)])</f>
        <v>#N/A</v>
      </c>
      <c r="E3" s="75">
        <f>COUNTIF(Tabel1[NLSfB], OpnameTabel[[#This Row],[NL-SfB]])</f>
        <v>3</v>
      </c>
      <c r="F3" s="75" t="s">
        <v>559</v>
      </c>
      <c r="G3" s="75"/>
      <c r="H3" s="75"/>
      <c r="I3" s="75"/>
      <c r="J3" s="75"/>
      <c r="K3" s="75"/>
      <c r="L3" s="75"/>
      <c r="M3" s="75"/>
      <c r="N3" s="75"/>
      <c r="O3" s="75"/>
      <c r="P3" s="75"/>
      <c r="Q3" s="75"/>
      <c r="R3" s="75"/>
      <c r="S3" s="75"/>
      <c r="T3" s="75"/>
      <c r="U3" s="75"/>
      <c r="V3" s="75"/>
      <c r="W3" s="75" t="s">
        <v>1293</v>
      </c>
      <c r="X3" s="75"/>
      <c r="Y3" s="75"/>
      <c r="Z3" s="75"/>
    </row>
    <row r="4" spans="1:26" x14ac:dyDescent="0.2">
      <c r="A4" s="75"/>
      <c r="B4" s="94"/>
      <c r="C4" s="75">
        <f>LEN(OpnameTabel[[#This Row],[Omschrijving]])</f>
        <v>0</v>
      </c>
      <c r="D4" s="95" t="str">
        <f>_xlfn.XLOOKUP(OpnameTabel[[#This Row],[NL-SfB]],NLSfB[BIM code (nieuw)],NLSfB[BIM omschrijving (nieuw)])</f>
        <v>buitenwandopeningen; gevuld met ramen, ramen draaiend op verticale of horizontale as</v>
      </c>
      <c r="E4">
        <f>COUNTIF(Tabel1[NLSfB], OpnameTabel[[#This Row],[NL-SfB]])</f>
        <v>0</v>
      </c>
      <c r="F4" s="96" t="s">
        <v>2777</v>
      </c>
      <c r="G4" s="96"/>
      <c r="H4" s="96"/>
      <c r="I4" s="97"/>
      <c r="J4" s="98"/>
      <c r="K4" s="99"/>
      <c r="L4" s="100"/>
      <c r="M4" s="97"/>
      <c r="N4" s="100"/>
      <c r="O4" s="97"/>
      <c r="P4" s="100"/>
      <c r="Q4" s="97"/>
      <c r="R4" s="100"/>
      <c r="S4" s="97"/>
      <c r="T4" s="100"/>
      <c r="U4" s="97"/>
      <c r="V4" s="100"/>
      <c r="W4" s="75" t="s">
        <v>1293</v>
      </c>
      <c r="X4" s="75"/>
      <c r="Y4" s="75"/>
      <c r="Z4" s="75"/>
    </row>
    <row r="5" spans="1:26" x14ac:dyDescent="0.2">
      <c r="A5" s="115" t="s">
        <v>2778</v>
      </c>
      <c r="B5" s="75" t="s">
        <v>2779</v>
      </c>
      <c r="C5" s="75">
        <f>LEN(OpnameTabel[[#This Row],[Omschrijving]])</f>
        <v>18</v>
      </c>
      <c r="D5" s="75" t="str">
        <f>_xlfn.XLOOKUP(OpnameTabel[[#This Row],[NL-SfB]],NLSfB[BIM code (nieuw)],NLSfB[BIM omschrijving (nieuw)])</f>
        <v>buitenwandopeningen; gevuld met deuren, algemeen (verzamelniveau); automatisch</v>
      </c>
      <c r="E5" s="75">
        <f>COUNTIF(Tabel1[NLSfB], OpnameTabel[[#This Row],[NL-SfB]])</f>
        <v>1</v>
      </c>
      <c r="F5" s="75" t="s">
        <v>761</v>
      </c>
      <c r="G5" s="75"/>
      <c r="H5" s="75"/>
      <c r="I5" s="75" t="s">
        <v>2780</v>
      </c>
      <c r="J5" s="75" t="s">
        <v>2781</v>
      </c>
      <c r="K5" s="75" t="s">
        <v>2782</v>
      </c>
      <c r="L5" s="75"/>
      <c r="M5" s="75" t="s">
        <v>2783</v>
      </c>
      <c r="N5" s="75"/>
      <c r="O5" s="75" t="s">
        <v>2784</v>
      </c>
      <c r="P5" s="75" t="s">
        <v>2785</v>
      </c>
      <c r="Q5" s="75" t="s">
        <v>2786</v>
      </c>
      <c r="R5" s="75" t="s">
        <v>2787</v>
      </c>
      <c r="S5" s="75" t="s">
        <v>2788</v>
      </c>
      <c r="T5" s="75" t="s">
        <v>2785</v>
      </c>
      <c r="U5" s="75"/>
      <c r="V5" s="75"/>
      <c r="W5" s="75" t="s">
        <v>1290</v>
      </c>
      <c r="X5" s="75"/>
      <c r="Y5" s="75"/>
      <c r="Z5" s="75"/>
    </row>
    <row r="6" spans="1:26" x14ac:dyDescent="0.2">
      <c r="A6" s="75" t="s">
        <v>2776</v>
      </c>
      <c r="B6" s="75" t="s">
        <v>2789</v>
      </c>
      <c r="C6" s="75">
        <f>LEN(OpnameTabel[[#This Row],[Omschrijving]])</f>
        <v>30</v>
      </c>
      <c r="D6" s="75" t="str">
        <f>_xlfn.XLOOKUP(OpnameTabel[[#This Row],[NL-SfB]],NLSfB[BIM code (nieuw)],NLSfB[BIM omschrijving (nieuw)])</f>
        <v>buitenwandopeningen; gevuld met deuren, draaideuren; automatisch</v>
      </c>
      <c r="E6" s="75">
        <f>COUNTIF(Tabel1[NLSfB], OpnameTabel[[#This Row],[NL-SfB]])</f>
        <v>0</v>
      </c>
      <c r="F6" s="75" t="s">
        <v>2790</v>
      </c>
      <c r="G6" s="75"/>
      <c r="H6" s="75"/>
      <c r="I6" s="75" t="s">
        <v>2791</v>
      </c>
      <c r="J6" s="75" t="s">
        <v>215</v>
      </c>
      <c r="K6" s="75" t="s">
        <v>2792</v>
      </c>
      <c r="L6" s="75"/>
      <c r="M6" s="75" t="s">
        <v>2793</v>
      </c>
      <c r="N6" s="75"/>
      <c r="O6" s="75" t="s">
        <v>2794</v>
      </c>
      <c r="P6" s="75" t="s">
        <v>2785</v>
      </c>
      <c r="Q6" s="75"/>
      <c r="R6" s="75"/>
      <c r="S6" s="75"/>
      <c r="T6" s="75"/>
      <c r="U6" s="75"/>
      <c r="V6" s="75"/>
      <c r="W6" s="75" t="s">
        <v>1290</v>
      </c>
      <c r="X6" s="75"/>
      <c r="Y6" s="75"/>
      <c r="Z6" s="75"/>
    </row>
    <row r="7" spans="1:26" x14ac:dyDescent="0.2">
      <c r="A7" s="75" t="s">
        <v>2776</v>
      </c>
      <c r="B7" s="75" t="s">
        <v>2363</v>
      </c>
      <c r="C7" s="75">
        <f>LEN(OpnameTabel[[#This Row],[Omschrijving]])</f>
        <v>31</v>
      </c>
      <c r="D7" s="75" t="str">
        <f>_xlfn.XLOOKUP(OpnameTabel[[#This Row],[NL-SfB]],NLSfB[BIM code (nieuw)],NLSfB[BIM omschrijving (nieuw)])</f>
        <v>buitenwandopeningen; gevuld met deuren, schuifdeuren; automatisch</v>
      </c>
      <c r="E7" s="75">
        <f>COUNTIF(Tabel1[NLSfB], OpnameTabel[[#This Row],[NL-SfB]])</f>
        <v>0</v>
      </c>
      <c r="F7" s="75" t="s">
        <v>2795</v>
      </c>
      <c r="G7" s="75"/>
      <c r="H7" s="75"/>
      <c r="I7" s="75" t="s">
        <v>2791</v>
      </c>
      <c r="J7" s="75" t="s">
        <v>215</v>
      </c>
      <c r="K7" s="75" t="s">
        <v>2792</v>
      </c>
      <c r="L7" s="75"/>
      <c r="M7" s="75" t="s">
        <v>2796</v>
      </c>
      <c r="N7" s="75"/>
      <c r="O7" s="75" t="s">
        <v>2794</v>
      </c>
      <c r="P7" s="75" t="s">
        <v>2785</v>
      </c>
      <c r="Q7" s="75"/>
      <c r="R7" s="75"/>
      <c r="S7" s="75"/>
      <c r="T7" s="75"/>
      <c r="U7" s="75"/>
      <c r="V7" s="75"/>
      <c r="W7" s="75" t="s">
        <v>1291</v>
      </c>
      <c r="X7" s="75"/>
      <c r="Y7" s="75"/>
      <c r="Z7" s="75"/>
    </row>
    <row r="8" spans="1:26" x14ac:dyDescent="0.2">
      <c r="A8" s="75" t="s">
        <v>2776</v>
      </c>
      <c r="B8" s="75" t="s">
        <v>2391</v>
      </c>
      <c r="C8" s="75">
        <f>LEN(OpnameTabel[[#This Row],[Omschrijving]])</f>
        <v>23</v>
      </c>
      <c r="D8" s="75" t="str">
        <f>_xlfn.XLOOKUP(OpnameTabel[[#This Row],[NL-SfB]],NLSfB[BIM code (nieuw)],NLSfB[BIM omschrijving (nieuw)])</f>
        <v>buitenwandopeningen; gevuld met deuren, tourniquets</v>
      </c>
      <c r="E8" s="75">
        <f>COUNTIF(Tabel1[NLSfB], OpnameTabel[[#This Row],[NL-SfB]])</f>
        <v>0</v>
      </c>
      <c r="F8" s="75" t="s">
        <v>2797</v>
      </c>
      <c r="G8" s="75"/>
      <c r="H8" s="75"/>
      <c r="I8" s="75" t="s">
        <v>2791</v>
      </c>
      <c r="J8" s="75" t="s">
        <v>215</v>
      </c>
      <c r="K8" s="75" t="s">
        <v>2792</v>
      </c>
      <c r="L8" s="75"/>
      <c r="M8" s="75" t="s">
        <v>2796</v>
      </c>
      <c r="N8" s="75"/>
      <c r="O8" s="75" t="s">
        <v>2794</v>
      </c>
      <c r="P8" s="75" t="s">
        <v>2785</v>
      </c>
      <c r="Q8" s="75"/>
      <c r="R8" s="75"/>
      <c r="S8" s="75"/>
      <c r="T8" s="75"/>
      <c r="U8" s="75"/>
      <c r="V8" s="75"/>
      <c r="W8" s="75" t="s">
        <v>1293</v>
      </c>
      <c r="X8" s="75"/>
      <c r="Y8" s="75"/>
      <c r="Z8" s="75"/>
    </row>
    <row r="9" spans="1:26" x14ac:dyDescent="0.2">
      <c r="A9" s="75" t="s">
        <v>2776</v>
      </c>
      <c r="B9" s="75" t="s">
        <v>2798</v>
      </c>
      <c r="C9" s="75">
        <f>LEN(OpnameTabel[[#This Row],[Omschrijving]])</f>
        <v>28</v>
      </c>
      <c r="D9" s="75" t="str">
        <f>_xlfn.XLOOKUP(OpnameTabel[[#This Row],[NL-SfB]],NLSfB[BIM code (nieuw)],NLSfB[BIM omschrijving (nieuw)])</f>
        <v>buitenwandopeningen; gevuld met deuren, overheaddeur (rol/sectionale)</v>
      </c>
      <c r="E9" s="75">
        <f>COUNTIF(Tabel1[NLSfB], OpnameTabel[[#This Row],[NL-SfB]])</f>
        <v>2</v>
      </c>
      <c r="F9" s="75" t="s">
        <v>72</v>
      </c>
      <c r="G9" s="75"/>
      <c r="H9" s="75"/>
      <c r="I9" s="75" t="s">
        <v>2791</v>
      </c>
      <c r="J9" s="75" t="s">
        <v>215</v>
      </c>
      <c r="K9" s="75" t="s">
        <v>2792</v>
      </c>
      <c r="L9" s="75"/>
      <c r="M9" s="75" t="s">
        <v>2796</v>
      </c>
      <c r="N9" s="75"/>
      <c r="O9" s="75" t="s">
        <v>2794</v>
      </c>
      <c r="P9" s="75" t="s">
        <v>2785</v>
      </c>
      <c r="Q9" s="75" t="s">
        <v>2799</v>
      </c>
      <c r="R9" s="75"/>
      <c r="S9" s="75"/>
      <c r="T9" s="75"/>
      <c r="U9" s="75"/>
      <c r="V9" s="75"/>
      <c r="W9" s="75" t="s">
        <v>1292</v>
      </c>
      <c r="X9" s="75"/>
      <c r="Y9" s="75"/>
      <c r="Z9" s="75"/>
    </row>
    <row r="10" spans="1:26" x14ac:dyDescent="0.2">
      <c r="A10" s="75"/>
      <c r="B10" s="75"/>
      <c r="C10" s="75">
        <f>LEN(OpnameTabel[[#This Row],[Omschrijving]])</f>
        <v>0</v>
      </c>
      <c r="D10" s="75" t="str">
        <f>_xlfn.XLOOKUP(OpnameTabel[[#This Row],[NL-SfB]],NLSfB[BIM code (nieuw)],NLSfB[BIM omschrijving (nieuw)])</f>
        <v>binnenwandopeningen; gevuld met ramen, ramen draaiend op verticale of horizontale as</v>
      </c>
      <c r="E10">
        <f>COUNTIF(Tabel1[NLSfB], OpnameTabel[[#This Row],[NL-SfB]])</f>
        <v>0</v>
      </c>
      <c r="F10" s="75" t="s">
        <v>2800</v>
      </c>
      <c r="G10" s="75"/>
      <c r="H10" s="75"/>
      <c r="I10" s="75"/>
      <c r="J10" s="75"/>
      <c r="K10" s="75"/>
      <c r="L10" s="75"/>
      <c r="M10" s="75"/>
      <c r="N10" s="75"/>
      <c r="O10" s="75"/>
      <c r="P10" s="75"/>
      <c r="Q10" s="75"/>
      <c r="R10" s="75"/>
      <c r="S10" s="75"/>
      <c r="T10" s="75"/>
      <c r="U10" s="75"/>
      <c r="V10" s="75"/>
      <c r="W10" s="75" t="s">
        <v>1293</v>
      </c>
      <c r="X10" s="75"/>
      <c r="Y10" s="75"/>
      <c r="Z10" s="75"/>
    </row>
    <row r="11" spans="1:26" x14ac:dyDescent="0.2">
      <c r="A11" s="75"/>
      <c r="B11" s="75"/>
      <c r="C11" s="75">
        <f>LEN(OpnameTabel[[#This Row],[Omschrijving]])</f>
        <v>0</v>
      </c>
      <c r="D11" s="75" t="str">
        <f>_xlfn.XLOOKUP(OpnameTabel[[#This Row],[NL-SfB]],NLSfB[BIM code (nieuw)],NLSfB[BIM omschrijving (nieuw)])</f>
        <v>binnenwandopeningen; gevuld met deuren, draaideuren; automatisch</v>
      </c>
      <c r="E11">
        <f>COUNTIF(Tabel1[NLSfB], OpnameTabel[[#This Row],[NL-SfB]])</f>
        <v>0</v>
      </c>
      <c r="F11" s="75" t="s">
        <v>2801</v>
      </c>
      <c r="G11" s="75"/>
      <c r="H11" s="75"/>
      <c r="I11" s="75"/>
      <c r="J11" s="75"/>
      <c r="K11" s="75"/>
      <c r="L11" s="75"/>
      <c r="M11" s="75"/>
      <c r="N11" s="75"/>
      <c r="O11" s="75"/>
      <c r="P11" s="75"/>
      <c r="Q11" s="75"/>
      <c r="R11" s="75"/>
      <c r="S11" s="75"/>
      <c r="T11" s="75"/>
      <c r="U11" s="75"/>
      <c r="V11" s="75"/>
      <c r="W11" s="75" t="s">
        <v>1290</v>
      </c>
      <c r="X11" s="75"/>
      <c r="Y11" s="75"/>
      <c r="Z11" s="75"/>
    </row>
    <row r="12" spans="1:26" x14ac:dyDescent="0.2">
      <c r="A12" s="75"/>
      <c r="B12" s="75"/>
      <c r="C12" s="75">
        <f>LEN(OpnameTabel[[#This Row],[Omschrijving]])</f>
        <v>0</v>
      </c>
      <c r="D12" s="75" t="str">
        <f>_xlfn.XLOOKUP(OpnameTabel[[#This Row],[NL-SfB]],NLSfB[BIM code (nieuw)],NLSfB[BIM omschrijving (nieuw)])</f>
        <v>binnenwandopeningen; gevuld met deuren, schuifdeuren; automatisch</v>
      </c>
      <c r="E12">
        <f>COUNTIF(Tabel1[NLSfB], OpnameTabel[[#This Row],[NL-SfB]])</f>
        <v>0</v>
      </c>
      <c r="F12" s="75" t="s">
        <v>2802</v>
      </c>
      <c r="G12" s="75"/>
      <c r="H12" s="75"/>
      <c r="I12" s="75"/>
      <c r="J12" s="75"/>
      <c r="K12" s="75"/>
      <c r="L12" s="75"/>
      <c r="M12" s="75"/>
      <c r="N12" s="75"/>
      <c r="O12" s="75"/>
      <c r="P12" s="75"/>
      <c r="Q12" s="75"/>
      <c r="R12" s="75"/>
      <c r="S12" s="75"/>
      <c r="T12" s="75"/>
      <c r="U12" s="75"/>
      <c r="V12" s="75"/>
      <c r="W12" s="75" t="s">
        <v>1291</v>
      </c>
      <c r="X12" s="75"/>
      <c r="Y12" s="75"/>
      <c r="Z12" s="75"/>
    </row>
    <row r="13" spans="1:26" x14ac:dyDescent="0.2">
      <c r="A13" s="75" t="s">
        <v>2776</v>
      </c>
      <c r="B13" s="75" t="s">
        <v>1714</v>
      </c>
      <c r="C13" s="75">
        <f>LEN(OpnameTabel[[#This Row],[Omschrijving]])</f>
        <v>7</v>
      </c>
      <c r="D13" s="75" t="str">
        <f>_xlfn.XLOOKUP(OpnameTabel[[#This Row],[NL-SfB]],NLSfB[BIM code (nieuw)],NLSfB[BIM omschrijving (nieuw)])</f>
        <v>binnenwandopeningen; gevuld met rolluik</v>
      </c>
      <c r="E13" s="75">
        <f>COUNTIF(Tabel1[NLSfB], OpnameTabel[[#This Row],[NL-SfB]])</f>
        <v>1</v>
      </c>
      <c r="F13" s="75" t="s">
        <v>1052</v>
      </c>
      <c r="G13" s="75"/>
      <c r="H13" s="75"/>
      <c r="I13" s="75" t="s">
        <v>2791</v>
      </c>
      <c r="J13" s="75" t="s">
        <v>215</v>
      </c>
      <c r="K13" s="75" t="s">
        <v>2792</v>
      </c>
      <c r="L13" s="75"/>
      <c r="M13" s="75" t="s">
        <v>2796</v>
      </c>
      <c r="N13" s="75"/>
      <c r="O13" s="75" t="s">
        <v>2794</v>
      </c>
      <c r="P13" s="75" t="s">
        <v>2785</v>
      </c>
      <c r="Q13" s="75"/>
      <c r="R13" s="75"/>
      <c r="S13" s="75"/>
      <c r="T13" s="75"/>
      <c r="U13" s="75"/>
      <c r="V13" s="75"/>
      <c r="W13" s="75" t="s">
        <v>1203</v>
      </c>
      <c r="X13" s="75"/>
      <c r="Y13" s="75"/>
      <c r="Z13" s="75"/>
    </row>
    <row r="14" spans="1:26" x14ac:dyDescent="0.2">
      <c r="A14" s="75"/>
      <c r="B14" s="75"/>
      <c r="C14" s="75">
        <f>LEN(OpnameTabel[[#This Row],[Omschrijving]])</f>
        <v>0</v>
      </c>
      <c r="D14" s="75" t="str">
        <f>_xlfn.XLOOKUP(OpnameTabel[[#This Row],[NL-SfB]],NLSfB[BIM code (nieuw)],NLSfB[BIM omschrijving (nieuw)])</f>
        <v>dakopeningen; gevuld, ramen draaiend op een as</v>
      </c>
      <c r="E14">
        <f>COUNTIF(Tabel1[NLSfB], OpnameTabel[[#This Row],[NL-SfB]])</f>
        <v>0</v>
      </c>
      <c r="F14" s="75" t="s">
        <v>2803</v>
      </c>
      <c r="G14" s="75"/>
      <c r="H14" s="75"/>
      <c r="I14" s="75"/>
      <c r="J14" s="75"/>
      <c r="K14" s="75"/>
      <c r="L14" s="75"/>
      <c r="M14" s="75"/>
      <c r="N14" s="75"/>
      <c r="O14" s="75"/>
      <c r="P14" s="75"/>
      <c r="Q14" s="75"/>
      <c r="R14" s="75"/>
      <c r="S14" s="75"/>
      <c r="T14" s="75"/>
      <c r="U14" s="75"/>
      <c r="V14" s="75"/>
      <c r="W14" s="75" t="s">
        <v>1240</v>
      </c>
      <c r="X14" s="75" t="s">
        <v>1293</v>
      </c>
      <c r="Y14" s="75"/>
      <c r="Z14" s="75"/>
    </row>
    <row r="15" spans="1:26" x14ac:dyDescent="0.2">
      <c r="A15" s="75" t="s">
        <v>2776</v>
      </c>
      <c r="B15" s="75" t="s">
        <v>213</v>
      </c>
      <c r="C15" s="75">
        <f>LEN(OpnameTabel[[#This Row],[Omschrijving]])</f>
        <v>7</v>
      </c>
      <c r="D15" s="75" t="str">
        <f>_xlfn.XLOOKUP(OpnameTabel[[#This Row],[NL-SfB]],NLSfB[BIM code (nieuw)],NLSfB[BIM omschrijving (nieuw)])</f>
        <v>dakopeningen; gevuld, luik</v>
      </c>
      <c r="E15" s="75">
        <f>COUNTIF(Tabel1[NLSfB], OpnameTabel[[#This Row],[NL-SfB]])</f>
        <v>1</v>
      </c>
      <c r="F15" s="75" t="s">
        <v>212</v>
      </c>
      <c r="G15" s="75"/>
      <c r="H15" s="75"/>
      <c r="I15" s="75" t="s">
        <v>2791</v>
      </c>
      <c r="J15" s="75" t="s">
        <v>215</v>
      </c>
      <c r="K15" s="75" t="s">
        <v>2792</v>
      </c>
      <c r="L15" s="75"/>
      <c r="M15" s="75" t="s">
        <v>2796</v>
      </c>
      <c r="N15" s="75"/>
      <c r="O15" s="75" t="s">
        <v>2794</v>
      </c>
      <c r="P15" s="75" t="s">
        <v>2785</v>
      </c>
      <c r="Q15" s="75"/>
      <c r="R15" s="75"/>
      <c r="S15" s="75"/>
      <c r="T15" s="75"/>
      <c r="U15" s="75"/>
      <c r="V15" s="75"/>
      <c r="W15" s="75" t="s">
        <v>1186</v>
      </c>
      <c r="X15" s="75" t="s">
        <v>2775</v>
      </c>
      <c r="Y15" s="75" t="s">
        <v>2775</v>
      </c>
      <c r="Z15" s="75" t="s">
        <v>2775</v>
      </c>
    </row>
    <row r="16" spans="1:26" x14ac:dyDescent="0.2">
      <c r="A16" s="75" t="s">
        <v>2776</v>
      </c>
      <c r="B16" s="75" t="s">
        <v>2804</v>
      </c>
      <c r="C16" s="75">
        <f>LEN(OpnameTabel[[#This Row],[Omschrijving]])</f>
        <v>20</v>
      </c>
      <c r="D16" s="75" t="str">
        <f>_xlfn.XLOOKUP(OpnameTabel[[#This Row],[NL-SfB]],NLSfB[BIM code (nieuw)],NLSfB[BIM omschrijving (nieuw)])</f>
        <v>dakopeningen; gevuld, luik; rook-/ventilatieluik</v>
      </c>
      <c r="E16" s="75">
        <f>COUNTIF(Tabel1[NLSfB], OpnameTabel[[#This Row],[NL-SfB]])</f>
        <v>1</v>
      </c>
      <c r="F16" s="75" t="s">
        <v>1097</v>
      </c>
      <c r="G16" s="75"/>
      <c r="H16" s="75"/>
      <c r="I16" s="75" t="s">
        <v>2791</v>
      </c>
      <c r="J16" s="75" t="s">
        <v>215</v>
      </c>
      <c r="K16" s="75" t="s">
        <v>2792</v>
      </c>
      <c r="L16" s="75"/>
      <c r="M16" s="75" t="s">
        <v>2796</v>
      </c>
      <c r="N16" s="75"/>
      <c r="O16" s="75"/>
      <c r="P16" s="75"/>
      <c r="Q16" s="75"/>
      <c r="R16" s="75"/>
      <c r="S16" s="75"/>
      <c r="T16" s="75"/>
      <c r="U16" s="75"/>
      <c r="V16" s="75"/>
      <c r="W16" s="75" t="s">
        <v>1240</v>
      </c>
      <c r="X16" s="75"/>
      <c r="Y16" s="75"/>
      <c r="Z16" s="75"/>
    </row>
    <row r="17" spans="1:26" x14ac:dyDescent="0.2">
      <c r="A17" s="75"/>
      <c r="B17" s="75"/>
      <c r="C17" s="75">
        <f>LEN(OpnameTabel[[#This Row],[Omschrijving]])</f>
        <v>0</v>
      </c>
      <c r="D17" s="75" t="str">
        <f>_xlfn.XLOOKUP(OpnameTabel[[#This Row],[NL-SfB]],NLSfB[BIM code (nieuw)],NLSfB[BIM omschrijving (nieuw)])</f>
        <v>afvoeren; regenwater, afvoerinstallatie, in het gebouw; leidingen hemelwater</v>
      </c>
      <c r="E17">
        <f>COUNTIF(Tabel1[NLSfB], OpnameTabel[[#This Row],[NL-SfB]])</f>
        <v>0</v>
      </c>
      <c r="F17" s="75" t="s">
        <v>2805</v>
      </c>
      <c r="G17" s="75"/>
      <c r="H17" s="75"/>
      <c r="I17" s="75"/>
      <c r="J17" s="75"/>
      <c r="K17" s="75"/>
      <c r="L17" s="75"/>
      <c r="M17" s="75"/>
      <c r="N17" s="75"/>
      <c r="O17" s="75"/>
      <c r="P17" s="75"/>
      <c r="Q17" s="75"/>
      <c r="R17" s="75"/>
      <c r="S17" s="75"/>
      <c r="T17" s="75"/>
      <c r="U17" s="75"/>
      <c r="V17" s="75"/>
      <c r="W17" s="75" t="s">
        <v>1337</v>
      </c>
      <c r="X17" s="75"/>
      <c r="Y17" s="75"/>
      <c r="Z17" s="75"/>
    </row>
    <row r="18" spans="1:26" x14ac:dyDescent="0.2">
      <c r="A18" s="75" t="s">
        <v>2806</v>
      </c>
      <c r="B18" s="75" t="s">
        <v>2807</v>
      </c>
      <c r="C18" s="75">
        <f>LEN(OpnameTabel[[#This Row],[Omschrijving]])</f>
        <v>20</v>
      </c>
      <c r="D18" s="75" t="str">
        <f>_xlfn.XLOOKUP(OpnameTabel[[#This Row],[NL-SfB]],NLSfB[BIM code (nieuw)],NLSfB[BIM omschrijving (nieuw)])</f>
        <v>afvoeren; regenwater, pompsysteem, afscheiders, bezinkputten; pompinstallaties + put + appendages</v>
      </c>
      <c r="E18" s="75">
        <f>COUNTIF(Tabel1[NLSfB], OpnameTabel[[#This Row],[NL-SfB]])</f>
        <v>3</v>
      </c>
      <c r="F18" s="75" t="s">
        <v>628</v>
      </c>
      <c r="G18" s="75"/>
      <c r="H18" s="75"/>
      <c r="I18" s="75" t="s">
        <v>2780</v>
      </c>
      <c r="J18" s="75" t="s">
        <v>2808</v>
      </c>
      <c r="K18" s="75" t="s">
        <v>2771</v>
      </c>
      <c r="L18" s="75"/>
      <c r="M18" s="75" t="s">
        <v>2809</v>
      </c>
      <c r="N18" s="75"/>
      <c r="O18" s="75"/>
      <c r="P18" s="75"/>
      <c r="Q18" s="75"/>
      <c r="R18" s="75"/>
      <c r="S18" s="75"/>
      <c r="T18" s="75"/>
      <c r="U18" s="75"/>
      <c r="V18" s="75"/>
      <c r="W18" s="75" t="s">
        <v>1338</v>
      </c>
      <c r="X18" s="75" t="s">
        <v>2775</v>
      </c>
      <c r="Y18" s="75" t="s">
        <v>2775</v>
      </c>
      <c r="Z18" s="75" t="s">
        <v>2775</v>
      </c>
    </row>
    <row r="19" spans="1:26" x14ac:dyDescent="0.2">
      <c r="A19" s="75" t="s">
        <v>2806</v>
      </c>
      <c r="B19" s="75" t="s">
        <v>2810</v>
      </c>
      <c r="C19" s="75">
        <f>LEN(OpnameTabel[[#This Row],[Omschrijving]])</f>
        <v>16</v>
      </c>
      <c r="D19" s="75" t="str">
        <f>_xlfn.XLOOKUP(OpnameTabel[[#This Row],[NL-SfB]],NLSfB[BIM code (nieuw)],NLSfB[BIM omschrijving (nieuw)])</f>
        <v>afvoeren; fecaliën, standaardsysteem; leidingen afvoer</v>
      </c>
      <c r="E19">
        <f>COUNTIF(Tabel1[NLSfB], OpnameTabel[[#This Row],[NL-SfB]])</f>
        <v>9</v>
      </c>
      <c r="F19" s="75" t="s">
        <v>228</v>
      </c>
      <c r="G19" s="75"/>
      <c r="H19" s="75"/>
      <c r="I19" s="75"/>
      <c r="J19" s="75"/>
      <c r="K19" s="75"/>
      <c r="L19" s="75"/>
      <c r="M19" s="75"/>
      <c r="N19" s="75"/>
      <c r="O19" s="75"/>
      <c r="P19" s="75"/>
      <c r="Q19" s="75"/>
      <c r="R19" s="75"/>
      <c r="S19" s="75"/>
      <c r="T19" s="75"/>
      <c r="U19" s="75"/>
      <c r="V19" s="75"/>
      <c r="W19" s="75" t="s">
        <v>1337</v>
      </c>
      <c r="X19" s="75"/>
      <c r="Y19" s="75"/>
      <c r="Z19" s="75"/>
    </row>
    <row r="20" spans="1:26" x14ac:dyDescent="0.2">
      <c r="A20" s="75" t="s">
        <v>2806</v>
      </c>
      <c r="B20" s="75" t="s">
        <v>2811</v>
      </c>
      <c r="C20" s="75">
        <f>LEN(OpnameTabel[[#This Row],[Omschrijving]])</f>
        <v>18</v>
      </c>
      <c r="D20" s="75" t="str">
        <f>_xlfn.XLOOKUP(OpnameTabel[[#This Row],[NL-SfB]],NLSfB[BIM code (nieuw)],NLSfB[BIM omschrijving (nieuw)])</f>
        <v>afvoeren; fecaliën, pompsysteem, afscheiders, bezinkputten; pomp</v>
      </c>
      <c r="E20" s="75">
        <f>COUNTIF(Tabel1[NLSfB], OpnameTabel[[#This Row],[NL-SfB]])</f>
        <v>1</v>
      </c>
      <c r="F20" s="75" t="s">
        <v>665</v>
      </c>
      <c r="G20" s="75"/>
      <c r="H20" s="75"/>
      <c r="I20" s="75" t="s">
        <v>2780</v>
      </c>
      <c r="J20" s="75" t="s">
        <v>2808</v>
      </c>
      <c r="K20" s="75" t="s">
        <v>2771</v>
      </c>
      <c r="L20" s="75"/>
      <c r="M20" s="75" t="s">
        <v>2809</v>
      </c>
      <c r="N20" s="75"/>
      <c r="O20" s="75"/>
      <c r="P20" s="75"/>
      <c r="Q20" s="75"/>
      <c r="R20" s="75"/>
      <c r="S20" s="75"/>
      <c r="T20" s="75"/>
      <c r="U20" s="75"/>
      <c r="V20" s="75"/>
      <c r="W20" s="75" t="s">
        <v>2775</v>
      </c>
      <c r="X20" s="75" t="s">
        <v>2775</v>
      </c>
      <c r="Y20" s="75" t="s">
        <v>2775</v>
      </c>
      <c r="Z20" s="75" t="s">
        <v>2775</v>
      </c>
    </row>
    <row r="21" spans="1:26" x14ac:dyDescent="0.2">
      <c r="A21" s="75" t="s">
        <v>2806</v>
      </c>
      <c r="B21" s="75" t="s">
        <v>2812</v>
      </c>
      <c r="C21" s="75">
        <f>LEN(OpnameTabel[[#This Row],[Omschrijving]])</f>
        <v>21</v>
      </c>
      <c r="D21" s="75" t="str">
        <f>_xlfn.XLOOKUP(OpnameTabel[[#This Row],[NL-SfB]],NLSfB[BIM code (nieuw)],NLSfB[BIM omschrijving (nieuw)])</f>
        <v>afvoeren; afvalwater, algemeen; scheidingsinstallaties</v>
      </c>
      <c r="E21">
        <f>COUNTIF(Tabel1[NLSfB], OpnameTabel[[#This Row],[NL-SfB]])</f>
        <v>4</v>
      </c>
      <c r="F21" s="75" t="s">
        <v>282</v>
      </c>
      <c r="G21" s="75"/>
      <c r="H21" s="75"/>
      <c r="I21" s="75"/>
      <c r="J21" s="75"/>
      <c r="K21" s="75"/>
      <c r="L21" s="75"/>
      <c r="M21" s="75"/>
      <c r="N21" s="75"/>
      <c r="O21" s="75"/>
      <c r="P21" s="75"/>
      <c r="Q21" s="75"/>
      <c r="R21" s="75"/>
      <c r="S21" s="75"/>
      <c r="T21" s="75"/>
      <c r="U21" s="75"/>
      <c r="V21" s="75"/>
      <c r="W21" s="75" t="s">
        <v>1331</v>
      </c>
      <c r="X21" s="75"/>
      <c r="Y21" s="75"/>
      <c r="Z21" s="75"/>
    </row>
    <row r="22" spans="1:26" x14ac:dyDescent="0.2">
      <c r="A22" s="75" t="s">
        <v>2806</v>
      </c>
      <c r="B22" s="75" t="s">
        <v>2813</v>
      </c>
      <c r="C22" s="75">
        <f>LEN(OpnameTabel[[#This Row],[Omschrijving]])</f>
        <v>20</v>
      </c>
      <c r="D22" s="75" t="str">
        <f>_xlfn.XLOOKUP(OpnameTabel[[#This Row],[NL-SfB]],NLSfB[BIM code (nieuw)],NLSfB[BIM omschrijving (nieuw)])</f>
        <v>afvoeren; afvalwater, pompsysteem, afscheiders, bezinkputten; droge motorpomp</v>
      </c>
      <c r="E22" s="75">
        <f>COUNTIF(Tabel1[NLSfB], OpnameTabel[[#This Row],[NL-SfB]])</f>
        <v>4</v>
      </c>
      <c r="F22" s="75" t="s">
        <v>255</v>
      </c>
      <c r="G22" s="75"/>
      <c r="H22" s="75"/>
      <c r="I22" s="75" t="s">
        <v>2780</v>
      </c>
      <c r="J22" s="75" t="s">
        <v>2808</v>
      </c>
      <c r="K22" s="75" t="s">
        <v>2771</v>
      </c>
      <c r="L22" s="75"/>
      <c r="M22" s="75" t="s">
        <v>2809</v>
      </c>
      <c r="N22" s="75"/>
      <c r="O22" s="75"/>
      <c r="P22" s="75"/>
      <c r="Q22" s="75"/>
      <c r="R22" s="75"/>
      <c r="S22" s="75"/>
      <c r="T22" s="75"/>
      <c r="U22" s="75"/>
      <c r="V22" s="75"/>
      <c r="W22" s="75" t="s">
        <v>1338</v>
      </c>
      <c r="X22" s="75"/>
      <c r="Y22" s="75"/>
      <c r="Z22" s="75"/>
    </row>
    <row r="23" spans="1:26" x14ac:dyDescent="0.2">
      <c r="A23" s="75" t="s">
        <v>1790</v>
      </c>
      <c r="B23" s="75" t="s">
        <v>2814</v>
      </c>
      <c r="C23" s="75">
        <f>LEN(OpnameTabel[[#This Row],[Omschrijving]])</f>
        <v>20</v>
      </c>
      <c r="D23" s="75" t="str">
        <f>_xlfn.XLOOKUP(OpnameTabel[[#This Row],[NL-SfB]],NLSfB[BIM code (nieuw)],NLSfB[BIM omschrijving (nieuw)])</f>
        <v>water; drinkwater, algemeen; leidingen</v>
      </c>
      <c r="E23">
        <f>COUNTIF(Tabel1[NLSfB], OpnameTabel[[#This Row],[NL-SfB]])</f>
        <v>8</v>
      </c>
      <c r="F23" s="75" t="s">
        <v>223</v>
      </c>
      <c r="G23" s="75"/>
      <c r="H23" s="75"/>
      <c r="I23" s="75" t="s">
        <v>2815</v>
      </c>
      <c r="J23" s="75"/>
      <c r="K23" s="75" t="s">
        <v>2816</v>
      </c>
      <c r="L23" s="75"/>
      <c r="M23" s="75"/>
      <c r="N23" s="75"/>
      <c r="O23" s="75"/>
      <c r="P23" s="75"/>
      <c r="Q23" s="75"/>
      <c r="R23" s="75"/>
      <c r="S23" s="75"/>
      <c r="T23" s="75"/>
      <c r="U23" s="75"/>
      <c r="V23" s="75"/>
      <c r="W23" s="75" t="s">
        <v>1330</v>
      </c>
      <c r="X23" s="75" t="s">
        <v>1335</v>
      </c>
      <c r="Y23" s="75"/>
      <c r="Z23" s="75"/>
    </row>
    <row r="24" spans="1:26" x14ac:dyDescent="0.2">
      <c r="A24" s="75" t="s">
        <v>1790</v>
      </c>
      <c r="B24" s="75" t="s">
        <v>2589</v>
      </c>
      <c r="C24" s="75">
        <f>LEN(OpnameTabel[[#This Row],[Omschrijving]])</f>
        <v>36</v>
      </c>
      <c r="D24" s="75" t="str">
        <f>_xlfn.XLOOKUP(OpnameTabel[[#This Row],[NL-SfB]],NLSfB[BIM code (nieuw)],NLSfB[BIM omschrijving (nieuw)])</f>
        <v>water; drinkwater, drukverhogingsinstallatie</v>
      </c>
      <c r="E24" s="75">
        <f>COUNTIF(Tabel1[NLSfB], OpnameTabel[[#This Row],[NL-SfB]])</f>
        <v>2</v>
      </c>
      <c r="F24" s="75" t="s">
        <v>292</v>
      </c>
      <c r="G24" s="75"/>
      <c r="H24" s="75"/>
      <c r="I24" s="75" t="s">
        <v>2817</v>
      </c>
      <c r="J24" s="75"/>
      <c r="K24" s="75" t="s">
        <v>2818</v>
      </c>
      <c r="L24" s="75"/>
      <c r="M24" s="75" t="s">
        <v>2819</v>
      </c>
      <c r="N24" s="75"/>
      <c r="O24" s="75"/>
      <c r="P24" s="75"/>
      <c r="Q24" s="75"/>
      <c r="R24" s="75"/>
      <c r="S24" s="75"/>
      <c r="T24" s="75"/>
      <c r="U24" s="75"/>
      <c r="V24" s="75"/>
      <c r="W24" s="75" t="s">
        <v>1321</v>
      </c>
      <c r="X24" s="75"/>
      <c r="Y24" s="75"/>
      <c r="Z24" s="75"/>
    </row>
    <row r="25" spans="1:26" x14ac:dyDescent="0.2">
      <c r="A25" s="75"/>
      <c r="B25" s="75"/>
      <c r="C25" s="75">
        <f>LEN(OpnameTabel[[#This Row],[Omschrijving]])</f>
        <v>0</v>
      </c>
      <c r="D25" s="75" t="str">
        <f>_xlfn.XLOOKUP(OpnameTabel[[#This Row],[NL-SfB]],NLSfB[BIM code (nieuw)],NLSfB[BIM omschrijving (nieuw)])</f>
        <v>water; verwarmd tapwater, algemeen; leidingen</v>
      </c>
      <c r="E25">
        <f>COUNTIF(Tabel1[NLSfB], OpnameTabel[[#This Row],[NL-SfB]])</f>
        <v>0</v>
      </c>
      <c r="F25" s="75" t="s">
        <v>2820</v>
      </c>
      <c r="G25" s="75"/>
      <c r="H25" s="75"/>
      <c r="I25" s="75"/>
      <c r="J25" s="75"/>
      <c r="K25" s="75"/>
      <c r="L25" s="75"/>
      <c r="M25" s="75"/>
      <c r="N25" s="75"/>
      <c r="O25" s="75"/>
      <c r="P25" s="75"/>
      <c r="Q25" s="75"/>
      <c r="R25" s="75"/>
      <c r="S25" s="75"/>
      <c r="T25" s="75"/>
      <c r="U25" s="75"/>
      <c r="V25" s="75"/>
      <c r="W25" s="75" t="s">
        <v>1330</v>
      </c>
      <c r="X25" s="75"/>
      <c r="Y25" s="75"/>
      <c r="Z25" s="75"/>
    </row>
    <row r="26" spans="1:26" x14ac:dyDescent="0.2">
      <c r="A26" s="75" t="s">
        <v>1790</v>
      </c>
      <c r="B26" s="75" t="s">
        <v>2821</v>
      </c>
      <c r="C26" s="75">
        <f>LEN(OpnameTabel[[#This Row],[Omschrijving]])</f>
        <v>22</v>
      </c>
      <c r="D26" s="75" t="str">
        <f>_xlfn.XLOOKUP(OpnameTabel[[#This Row],[NL-SfB]],NLSfB[BIM code (nieuw)],NLSfB[BIM omschrijving (nieuw)])</f>
        <v>water; verwarmd tapwater, algemeen; pompen</v>
      </c>
      <c r="E26" s="75">
        <f>COUNTIF(Tabel1[NLSfB], OpnameTabel[[#This Row],[NL-SfB]])</f>
        <v>5</v>
      </c>
      <c r="F26" s="75" t="s">
        <v>296</v>
      </c>
      <c r="G26" s="75"/>
      <c r="H26" s="75"/>
      <c r="I26" s="75" t="s">
        <v>2771</v>
      </c>
      <c r="J26" s="75"/>
      <c r="K26" s="75" t="s">
        <v>2809</v>
      </c>
      <c r="L26" s="75"/>
      <c r="M26" s="75"/>
      <c r="N26" s="75"/>
      <c r="O26" s="75"/>
      <c r="P26" s="75"/>
      <c r="Q26" s="75"/>
      <c r="R26" s="75"/>
      <c r="S26" s="75"/>
      <c r="T26" s="75"/>
      <c r="U26" s="75"/>
      <c r="V26" s="75"/>
      <c r="W26" s="75" t="s">
        <v>1330</v>
      </c>
      <c r="X26" s="75"/>
      <c r="Y26" s="75"/>
      <c r="Z26" s="75"/>
    </row>
    <row r="27" spans="1:26" x14ac:dyDescent="0.2">
      <c r="A27" s="75" t="s">
        <v>1066</v>
      </c>
      <c r="B27" s="75" t="s">
        <v>2822</v>
      </c>
      <c r="C27" s="75">
        <f>LEN(OpnameTabel[[#This Row],[Omschrijving]])</f>
        <v>26</v>
      </c>
      <c r="D27" s="75" t="str">
        <f>_xlfn.XLOOKUP(OpnameTabel[[#This Row],[NL-SfB]],NLSfB[BIM code (nieuw)],NLSfB[BIM omschrijving (nieuw)])</f>
        <v>water; verwarmd tapwater, met voorraad; voorraadboiler direct verwarmd</v>
      </c>
      <c r="E27" s="75">
        <f>COUNTIF(Tabel1[NLSfB], OpnameTabel[[#This Row],[NL-SfB]])</f>
        <v>0</v>
      </c>
      <c r="F27" s="75" t="s">
        <v>2823</v>
      </c>
      <c r="G27" s="75"/>
      <c r="H27" s="75"/>
      <c r="I27" s="75" t="s">
        <v>2824</v>
      </c>
      <c r="J27" s="75"/>
      <c r="K27" s="75" t="s">
        <v>2825</v>
      </c>
      <c r="L27" s="75"/>
      <c r="M27" s="75" t="s">
        <v>2826</v>
      </c>
      <c r="N27" s="75"/>
      <c r="O27" s="75"/>
      <c r="P27" s="75"/>
      <c r="Q27" s="75"/>
      <c r="R27" s="75"/>
      <c r="S27" s="75"/>
      <c r="T27" s="75"/>
      <c r="U27" s="75"/>
      <c r="V27" s="75"/>
      <c r="W27" s="75" t="s">
        <v>1319</v>
      </c>
      <c r="X27" s="75" t="s">
        <v>1320</v>
      </c>
      <c r="Y27" s="75"/>
      <c r="Z27" s="75"/>
    </row>
    <row r="28" spans="1:26" x14ac:dyDescent="0.2">
      <c r="A28" s="75" t="s">
        <v>1066</v>
      </c>
      <c r="B28" s="75" t="s">
        <v>2827</v>
      </c>
      <c r="C28" s="75">
        <f>LEN(OpnameTabel[[#This Row],[Omschrijving]])</f>
        <v>25</v>
      </c>
      <c r="D28" s="75" t="str">
        <f>_xlfn.XLOOKUP(OpnameTabel[[#This Row],[NL-SfB]],NLSfB[BIM code (nieuw)],NLSfB[BIM omschrijving (nieuw)])</f>
        <v>water; verwarmd tapwater, met voorraad; voorraadboiler indirect verwarmd</v>
      </c>
      <c r="E28" s="75">
        <f>COUNTIF(Tabel1[NLSfB], OpnameTabel[[#This Row],[NL-SfB]])</f>
        <v>1</v>
      </c>
      <c r="F28" s="75" t="s">
        <v>408</v>
      </c>
      <c r="G28" s="75"/>
      <c r="H28" s="75"/>
      <c r="I28" s="75" t="s">
        <v>2824</v>
      </c>
      <c r="J28" s="75"/>
      <c r="K28" s="75" t="s">
        <v>2825</v>
      </c>
      <c r="L28" s="75"/>
      <c r="M28" s="75"/>
      <c r="N28" s="75"/>
      <c r="O28" s="75"/>
      <c r="P28" s="75"/>
      <c r="Q28" s="75"/>
      <c r="R28" s="75"/>
      <c r="S28" s="75"/>
      <c r="T28" s="75"/>
      <c r="U28" s="75"/>
      <c r="V28" s="75"/>
      <c r="W28" s="75" t="s">
        <v>1323</v>
      </c>
      <c r="X28" s="75"/>
      <c r="Y28" s="75"/>
      <c r="Z28" s="75"/>
    </row>
    <row r="29" spans="1:26" x14ac:dyDescent="0.2">
      <c r="A29" s="75" t="s">
        <v>1790</v>
      </c>
      <c r="B29" s="75" t="s">
        <v>2828</v>
      </c>
      <c r="C29" s="75">
        <f>LEN(OpnameTabel[[#This Row],[Omschrijving]])</f>
        <v>18</v>
      </c>
      <c r="D29" s="75" t="str">
        <f>_xlfn.XLOOKUP(OpnameTabel[[#This Row],[NL-SfB]],NLSfB[BIM code (nieuw)],NLSfB[BIM omschrijving (nieuw)])</f>
        <v>water; verwarmd tapwater, met voorraad; voorraadboiler elektrisch</v>
      </c>
      <c r="E29" s="75">
        <f>COUNTIF(Tabel1[NLSfB], OpnameTabel[[#This Row],[NL-SfB]])</f>
        <v>37</v>
      </c>
      <c r="F29" s="75" t="s">
        <v>79</v>
      </c>
      <c r="G29" s="75"/>
      <c r="H29" s="75"/>
      <c r="I29" s="75" t="s">
        <v>2824</v>
      </c>
      <c r="J29" s="75"/>
      <c r="K29" s="75" t="s">
        <v>2825</v>
      </c>
      <c r="L29" s="75"/>
      <c r="M29" s="75"/>
      <c r="N29" s="75"/>
      <c r="O29" s="75"/>
      <c r="P29" s="75"/>
      <c r="Q29" s="75"/>
      <c r="R29" s="75"/>
      <c r="S29" s="75"/>
      <c r="T29" s="75"/>
      <c r="U29" s="75"/>
      <c r="V29" s="75"/>
      <c r="W29" s="75" t="s">
        <v>1322</v>
      </c>
      <c r="X29" s="75"/>
      <c r="Y29" s="75"/>
      <c r="Z29" s="75"/>
    </row>
    <row r="30" spans="1:26" x14ac:dyDescent="0.2">
      <c r="A30" s="75" t="s">
        <v>1066</v>
      </c>
      <c r="B30" s="75" t="s">
        <v>388</v>
      </c>
      <c r="C30" s="75">
        <f>LEN(OpnameTabel[[#This Row],[Omschrijving]])</f>
        <v>9</v>
      </c>
      <c r="D30" s="75" t="str">
        <f>_xlfn.XLOOKUP(OpnameTabel[[#This Row],[NL-SfB]],NLSfB[BIM code (nieuw)],NLSfB[BIM omschrijving (nieuw)])</f>
        <v>water; verwarmd tapwater, geiser</v>
      </c>
      <c r="E30" s="75">
        <f>COUNTIF(Tabel1[NLSfB], OpnameTabel[[#This Row],[NL-SfB]])</f>
        <v>1</v>
      </c>
      <c r="F30" s="75" t="s">
        <v>387</v>
      </c>
      <c r="G30" s="75"/>
      <c r="H30" s="75"/>
      <c r="I30" s="75" t="s">
        <v>2825</v>
      </c>
      <c r="J30" s="75"/>
      <c r="K30" s="75" t="s">
        <v>2826</v>
      </c>
      <c r="L30" s="75"/>
      <c r="M30" s="75"/>
      <c r="N30" s="75"/>
      <c r="O30" s="75"/>
      <c r="P30" s="75"/>
      <c r="Q30" s="75"/>
      <c r="R30" s="75"/>
      <c r="S30" s="75"/>
      <c r="T30" s="75"/>
      <c r="U30" s="75"/>
      <c r="V30" s="75"/>
      <c r="W30" s="75" t="s">
        <v>1319</v>
      </c>
      <c r="X30" s="75" t="s">
        <v>1320</v>
      </c>
      <c r="Y30" s="75" t="s">
        <v>2775</v>
      </c>
      <c r="Z30" s="75" t="s">
        <v>2775</v>
      </c>
    </row>
    <row r="31" spans="1:26" x14ac:dyDescent="0.2">
      <c r="A31" s="75"/>
      <c r="B31" s="75"/>
      <c r="C31" s="75">
        <f>LEN(OpnameTabel[[#This Row],[Omschrijving]])</f>
        <v>0</v>
      </c>
      <c r="D31" s="75" t="str">
        <f>_xlfn.XLOOKUP(OpnameTabel[[#This Row],[NL-SfB]],NLSfB[BIM code (nieuw)],NLSfB[BIM omschrijving (nieuw)])</f>
        <v>water; verwarmd tapwater, doorstroom</v>
      </c>
      <c r="E31">
        <f>COUNTIF(Tabel1[NLSfB], OpnameTabel[[#This Row],[NL-SfB]])</f>
        <v>0</v>
      </c>
      <c r="F31" s="75" t="s">
        <v>2829</v>
      </c>
      <c r="G31" s="75"/>
      <c r="H31" s="75"/>
      <c r="I31" s="75"/>
      <c r="J31" s="75"/>
      <c r="K31" s="75"/>
      <c r="L31" s="75"/>
      <c r="M31" s="75"/>
      <c r="N31" s="75"/>
      <c r="O31" s="75"/>
      <c r="P31" s="75"/>
      <c r="Q31" s="75"/>
      <c r="R31" s="75"/>
      <c r="S31" s="75"/>
      <c r="T31" s="75"/>
      <c r="U31" s="75"/>
      <c r="V31" s="75"/>
      <c r="W31" s="75" t="s">
        <v>1322</v>
      </c>
      <c r="X31" s="75"/>
      <c r="Y31" s="75"/>
      <c r="Z31" s="75"/>
    </row>
    <row r="32" spans="1:26" x14ac:dyDescent="0.2">
      <c r="A32" s="75"/>
      <c r="B32" s="75"/>
      <c r="C32" s="75">
        <f>LEN(OpnameTabel[[#This Row],[Omschrijving]])</f>
        <v>0</v>
      </c>
      <c r="D32" s="75" t="str">
        <f>_xlfn.XLOOKUP(OpnameTabel[[#This Row],[NL-SfB]],NLSfB[BIM code (nieuw)],NLSfB[BIM omschrijving (nieuw)])</f>
        <v>water; bedrijfswater, algemeen; leidingen</v>
      </c>
      <c r="E32">
        <f>COUNTIF(Tabel1[NLSfB], OpnameTabel[[#This Row],[NL-SfB]])</f>
        <v>0</v>
      </c>
      <c r="F32" s="75" t="s">
        <v>2830</v>
      </c>
      <c r="G32" s="75"/>
      <c r="H32" s="75"/>
      <c r="I32" s="75"/>
      <c r="J32" s="75"/>
      <c r="K32" s="75"/>
      <c r="L32" s="75"/>
      <c r="M32" s="75"/>
      <c r="N32" s="75"/>
      <c r="O32" s="75"/>
      <c r="P32" s="75"/>
      <c r="Q32" s="75"/>
      <c r="R32" s="75"/>
      <c r="S32" s="75"/>
      <c r="T32" s="75"/>
      <c r="U32" s="75"/>
      <c r="V32" s="75"/>
      <c r="W32" s="75" t="s">
        <v>1336</v>
      </c>
      <c r="X32" s="75" t="s">
        <v>1338</v>
      </c>
      <c r="Y32" s="75"/>
      <c r="Z32" s="75"/>
    </row>
    <row r="33" spans="1:26" x14ac:dyDescent="0.2">
      <c r="A33" s="75"/>
      <c r="B33" s="75"/>
      <c r="C33" s="75">
        <f>LEN(OpnameTabel[[#This Row],[Omschrijving]])</f>
        <v>0</v>
      </c>
      <c r="D33" s="75" t="str">
        <f>_xlfn.XLOOKUP(OpnameTabel[[#This Row],[NL-SfB]],NLSfB[BIM code (nieuw)],NLSfB[BIM omschrijving (nieuw)])</f>
        <v>water; bedrijfswater, zwembad-watersysteem</v>
      </c>
      <c r="E33">
        <f>COUNTIF(Tabel1[NLSfB], OpnameTabel[[#This Row],[NL-SfB]])</f>
        <v>0</v>
      </c>
      <c r="F33" s="75" t="s">
        <v>2831</v>
      </c>
      <c r="G33" s="75"/>
      <c r="H33" s="75"/>
      <c r="I33" s="75"/>
      <c r="J33" s="75"/>
      <c r="K33" s="75"/>
      <c r="L33" s="75"/>
      <c r="M33" s="75"/>
      <c r="N33" s="75"/>
      <c r="O33" s="75"/>
      <c r="P33" s="75"/>
      <c r="Q33" s="75"/>
      <c r="R33" s="75"/>
      <c r="S33" s="75"/>
      <c r="T33" s="75"/>
      <c r="U33" s="75"/>
      <c r="V33" s="75"/>
      <c r="W33" s="75" t="s">
        <v>1332</v>
      </c>
      <c r="X33" s="75" t="s">
        <v>1339</v>
      </c>
      <c r="Y33" s="75"/>
      <c r="Z33" s="75"/>
    </row>
    <row r="34" spans="1:26" x14ac:dyDescent="0.2">
      <c r="A34" s="75"/>
      <c r="B34" s="75"/>
      <c r="C34" s="75">
        <f>LEN(OpnameTabel[[#This Row],[Omschrijving]])</f>
        <v>0</v>
      </c>
      <c r="D34" s="75" t="str">
        <f>_xlfn.XLOOKUP(OpnameTabel[[#This Row],[NL-SfB]],NLSfB[BIM code (nieuw)],NLSfB[BIM omschrijving (nieuw)])</f>
        <v>water; bedrijfswater, onderbrekingsinstallatie (breektank)</v>
      </c>
      <c r="E34">
        <f>COUNTIF(Tabel1[NLSfB], OpnameTabel[[#This Row],[NL-SfB]])</f>
        <v>0</v>
      </c>
      <c r="F34" s="75" t="s">
        <v>2832</v>
      </c>
      <c r="G34" s="75"/>
      <c r="H34" s="75"/>
      <c r="I34" s="75"/>
      <c r="J34" s="75"/>
      <c r="K34" s="75"/>
      <c r="L34" s="75"/>
      <c r="M34" s="75"/>
      <c r="N34" s="75"/>
      <c r="O34" s="75"/>
      <c r="P34" s="75"/>
      <c r="Q34" s="75"/>
      <c r="R34" s="75"/>
      <c r="S34" s="75"/>
      <c r="T34" s="75"/>
      <c r="U34" s="75"/>
      <c r="V34" s="75"/>
      <c r="W34" s="75" t="s">
        <v>1326</v>
      </c>
      <c r="X34" s="75"/>
      <c r="Y34" s="75"/>
      <c r="Z34" s="75"/>
    </row>
    <row r="35" spans="1:26" x14ac:dyDescent="0.2">
      <c r="A35" s="75" t="s">
        <v>1790</v>
      </c>
      <c r="B35" s="75" t="s">
        <v>2833</v>
      </c>
      <c r="C35" s="75">
        <f>LEN(OpnameTabel[[#This Row],[Omschrijving]])</f>
        <v>28</v>
      </c>
      <c r="D35" s="75" t="str">
        <f>_xlfn.XLOOKUP(OpnameTabel[[#This Row],[NL-SfB]],NLSfB[BIM code (nieuw)],NLSfB[BIM omschrijving (nieuw)])</f>
        <v>water; waterbehandeling, algemeen; waterontharder pekel simplex</v>
      </c>
      <c r="E35" s="75">
        <f>COUNTIF(Tabel1[NLSfB], OpnameTabel[[#This Row],[NL-SfB]])</f>
        <v>0</v>
      </c>
      <c r="F35" s="75" t="s">
        <v>2834</v>
      </c>
      <c r="G35" s="75"/>
      <c r="H35" s="75"/>
      <c r="I35" s="75" t="s">
        <v>2771</v>
      </c>
      <c r="J35" s="75"/>
      <c r="K35" s="75"/>
      <c r="L35" s="75"/>
      <c r="M35" s="75"/>
      <c r="N35" s="75"/>
      <c r="O35" s="75"/>
      <c r="P35" s="75"/>
      <c r="Q35" s="75"/>
      <c r="R35" s="75"/>
      <c r="S35" s="75"/>
      <c r="T35" s="75"/>
      <c r="U35" s="75"/>
      <c r="V35" s="75"/>
      <c r="W35" s="75" t="s">
        <v>1327</v>
      </c>
      <c r="X35" s="75" t="s">
        <v>1328</v>
      </c>
      <c r="Y35" s="75"/>
      <c r="Z35" s="75"/>
    </row>
    <row r="36" spans="1:26" x14ac:dyDescent="0.2">
      <c r="A36" s="75"/>
      <c r="B36" s="75"/>
      <c r="C36" s="75">
        <f>LEN(OpnameTabel[[#This Row],[Omschrijving]])</f>
        <v>0</v>
      </c>
      <c r="D36" s="75" t="str">
        <f>_xlfn.XLOOKUP(OpnameTabel[[#This Row],[NL-SfB]],NLSfB[BIM code (nieuw)],NLSfB[BIM omschrijving (nieuw)])</f>
        <v>water; waterbehandeling, algemeen; waterontharder pekel duplex</v>
      </c>
      <c r="E36">
        <f>COUNTIF(Tabel1[NLSfB], OpnameTabel[[#This Row],[NL-SfB]])</f>
        <v>0</v>
      </c>
      <c r="F36" s="75" t="s">
        <v>2835</v>
      </c>
      <c r="G36" s="75"/>
      <c r="H36" s="75"/>
      <c r="I36" s="75"/>
      <c r="J36" s="75"/>
      <c r="K36" s="75"/>
      <c r="L36" s="75"/>
      <c r="M36" s="75"/>
      <c r="N36" s="75"/>
      <c r="O36" s="75"/>
      <c r="P36" s="75"/>
      <c r="Q36" s="75"/>
      <c r="R36" s="75"/>
      <c r="S36" s="75"/>
      <c r="T36" s="75"/>
      <c r="U36" s="75"/>
      <c r="V36" s="75"/>
      <c r="W36" s="75" t="s">
        <v>1327</v>
      </c>
      <c r="X36" s="75" t="s">
        <v>1328</v>
      </c>
      <c r="Y36" s="75"/>
      <c r="Z36" s="75"/>
    </row>
    <row r="37" spans="1:26" x14ac:dyDescent="0.2">
      <c r="A37" s="75"/>
      <c r="B37" s="75"/>
      <c r="C37" s="75">
        <f>LEN(OpnameTabel[[#This Row],[Omschrijving]])</f>
        <v>0</v>
      </c>
      <c r="D37" s="75" t="str">
        <f>_xlfn.XLOOKUP(OpnameTabel[[#This Row],[NL-SfB]],NLSfB[BIM code (nieuw)],NLSfB[BIM omschrijving (nieuw)])</f>
        <v>water; waterbehandeling, filtratiesysteem</v>
      </c>
      <c r="E37">
        <f>COUNTIF(Tabel1[NLSfB], OpnameTabel[[#This Row],[NL-SfB]])</f>
        <v>0</v>
      </c>
      <c r="F37" s="75" t="s">
        <v>2836</v>
      </c>
      <c r="G37" s="75"/>
      <c r="H37" s="75"/>
      <c r="I37" s="75"/>
      <c r="J37" s="75"/>
      <c r="K37" s="75"/>
      <c r="L37" s="75"/>
      <c r="M37" s="75"/>
      <c r="N37" s="75"/>
      <c r="O37" s="75"/>
      <c r="P37" s="75"/>
      <c r="Q37" s="75"/>
      <c r="R37" s="75"/>
      <c r="S37" s="75"/>
      <c r="T37" s="75"/>
      <c r="U37" s="75"/>
      <c r="V37" s="75"/>
      <c r="W37" s="75" t="s">
        <v>1327</v>
      </c>
      <c r="X37" s="75" t="s">
        <v>1328</v>
      </c>
      <c r="Y37" s="75"/>
      <c r="Z37" s="75"/>
    </row>
    <row r="38" spans="1:26" x14ac:dyDescent="0.2">
      <c r="A38" s="75" t="s">
        <v>1790</v>
      </c>
      <c r="B38" s="75" t="s">
        <v>2837</v>
      </c>
      <c r="C38" s="75">
        <f>LEN(OpnameTabel[[#This Row],[Omschrijving]])</f>
        <v>29</v>
      </c>
      <c r="D38" s="75" t="str">
        <f>_xlfn.XLOOKUP(OpnameTabel[[#This Row],[NL-SfB]],NLSfB[BIM code (nieuw)],NLSfB[BIM omschrijving (nieuw)])</f>
        <v>water; legionellapreventie, algemeen (verzamelniveau)</v>
      </c>
      <c r="E38" s="75">
        <f>COUNTIF(Tabel1[NLSfB], OpnameTabel[[#This Row],[NL-SfB]])</f>
        <v>0</v>
      </c>
      <c r="F38" s="75" t="s">
        <v>2838</v>
      </c>
      <c r="G38" s="75"/>
      <c r="H38" s="75"/>
      <c r="I38" s="75" t="s">
        <v>2839</v>
      </c>
      <c r="J38" s="75" t="s">
        <v>2840</v>
      </c>
      <c r="K38" s="75" t="s">
        <v>2841</v>
      </c>
      <c r="L38" s="75"/>
      <c r="M38" s="75" t="s">
        <v>2815</v>
      </c>
      <c r="N38" s="75"/>
      <c r="O38" s="75"/>
      <c r="P38" s="75"/>
      <c r="Q38" s="75"/>
      <c r="R38" s="75"/>
      <c r="S38" s="75"/>
      <c r="T38" s="75"/>
      <c r="U38" s="75"/>
      <c r="V38" s="75"/>
      <c r="W38" s="75" t="s">
        <v>1324</v>
      </c>
      <c r="X38" s="75" t="s">
        <v>1325</v>
      </c>
      <c r="Y38" s="75"/>
      <c r="Z38" s="75"/>
    </row>
    <row r="39" spans="1:26" x14ac:dyDescent="0.2">
      <c r="A39" s="75"/>
      <c r="B39" s="75"/>
      <c r="C39" s="75">
        <f>LEN(OpnameTabel[[#This Row],[Omschrijving]])</f>
        <v>0</v>
      </c>
      <c r="D39" s="75" t="str">
        <f>_xlfn.XLOOKUP(OpnameTabel[[#This Row],[NL-SfB]],NLSfB[BIM code (nieuw)],NLSfB[BIM omschrijving (nieuw)])</f>
        <v>gassen; brandstof, algemeen (verzamelniveau)</v>
      </c>
      <c r="E39">
        <f>COUNTIF(Tabel1[NLSfB], OpnameTabel[[#This Row],[NL-SfB]])</f>
        <v>0</v>
      </c>
      <c r="F39" s="75" t="s">
        <v>2842</v>
      </c>
      <c r="G39" s="75"/>
      <c r="H39" s="75"/>
      <c r="I39" s="75"/>
      <c r="J39" s="75"/>
      <c r="K39" s="75"/>
      <c r="L39" s="75"/>
      <c r="M39" s="75"/>
      <c r="N39" s="75"/>
      <c r="O39" s="75"/>
      <c r="P39" s="75"/>
      <c r="Q39" s="75"/>
      <c r="R39" s="75"/>
      <c r="S39" s="75"/>
      <c r="T39" s="75"/>
      <c r="U39" s="75"/>
      <c r="V39" s="75"/>
      <c r="W39" s="75" t="s">
        <v>1288</v>
      </c>
      <c r="X39" s="75"/>
      <c r="Y39" s="75"/>
      <c r="Z39" s="75"/>
    </row>
    <row r="40" spans="1:26" x14ac:dyDescent="0.2">
      <c r="A40" s="75" t="s">
        <v>2843</v>
      </c>
      <c r="B40" s="75" t="s">
        <v>2844</v>
      </c>
      <c r="C40" s="75">
        <f>LEN(OpnameTabel[[#This Row],[Omschrijving]])</f>
        <v>25</v>
      </c>
      <c r="D40" s="75" t="str">
        <f>_xlfn.XLOOKUP(OpnameTabel[[#This Row],[NL-SfB]],NLSfB[BIM code (nieuw)],NLSfB[BIM omschrijving (nieuw)])</f>
        <v>gassen; brandstof, algemeen; leidingen</v>
      </c>
      <c r="E40" s="75">
        <f>COUNTIF(Tabel1[NLSfB], OpnameTabel[[#This Row],[NL-SfB]])</f>
        <v>6</v>
      </c>
      <c r="F40" s="75" t="s">
        <v>226</v>
      </c>
      <c r="G40" s="75"/>
      <c r="H40" s="75"/>
      <c r="I40" s="75"/>
      <c r="J40" s="75"/>
      <c r="K40" s="75"/>
      <c r="L40" s="75"/>
      <c r="M40" s="75"/>
      <c r="N40" s="75"/>
      <c r="O40" s="75"/>
      <c r="P40" s="75"/>
      <c r="Q40" s="75"/>
      <c r="R40" s="75"/>
      <c r="S40" s="75"/>
      <c r="T40" s="75"/>
      <c r="U40" s="75"/>
      <c r="V40" s="75"/>
      <c r="W40" s="75" t="s">
        <v>1200</v>
      </c>
      <c r="X40" s="75" t="s">
        <v>1201</v>
      </c>
      <c r="Y40" s="75"/>
      <c r="Z40" s="75"/>
    </row>
    <row r="41" spans="1:26" x14ac:dyDescent="0.2">
      <c r="A41" s="75" t="s">
        <v>2843</v>
      </c>
      <c r="B41" s="75" t="s">
        <v>564</v>
      </c>
      <c r="C41" s="75">
        <f>LEN(OpnameTabel[[#This Row],[Omschrijving]])</f>
        <v>22</v>
      </c>
      <c r="D41" s="75" t="str">
        <f>_xlfn.XLOOKUP(OpnameTabel[[#This Row],[NL-SfB]],NLSfB[BIM code (nieuw)],NLSfB[BIM omschrijving (nieuw)])</f>
        <v>gassen; brandstof, aardgasvoorziening / menggasvoorziening</v>
      </c>
      <c r="E41" s="75">
        <f>COUNTIF(Tabel1[NLSfB], OpnameTabel[[#This Row],[NL-SfB]])</f>
        <v>3</v>
      </c>
      <c r="F41" s="75" t="s">
        <v>563</v>
      </c>
      <c r="G41" s="75"/>
      <c r="H41" s="75"/>
      <c r="I41" s="75" t="s">
        <v>2845</v>
      </c>
      <c r="J41" s="75"/>
      <c r="K41" s="75" t="s">
        <v>2846</v>
      </c>
      <c r="L41" s="75"/>
      <c r="M41" s="75" t="s">
        <v>2847</v>
      </c>
      <c r="N41" s="75"/>
      <c r="O41" s="75"/>
      <c r="P41" s="75"/>
      <c r="Q41" s="75"/>
      <c r="R41" s="75"/>
      <c r="S41" s="75"/>
      <c r="T41" s="75"/>
      <c r="U41" s="75"/>
      <c r="V41" s="75"/>
      <c r="W41" s="75" t="s">
        <v>1200</v>
      </c>
      <c r="X41" s="75" t="s">
        <v>1201</v>
      </c>
      <c r="Y41" s="75"/>
      <c r="Z41" s="75"/>
    </row>
    <row r="42" spans="1:26" x14ac:dyDescent="0.2">
      <c r="A42" s="75" t="s">
        <v>2843</v>
      </c>
      <c r="B42" s="75" t="s">
        <v>2848</v>
      </c>
      <c r="C42" s="75">
        <f>LEN(OpnameTabel[[#This Row],[Omschrijving]])</f>
        <v>21</v>
      </c>
      <c r="D42" s="75" t="str">
        <f>_xlfn.XLOOKUP(OpnameTabel[[#This Row],[NL-SfB]],NLSfB[BIM code (nieuw)],NLSfB[BIM omschrijving (nieuw)])</f>
        <v>gassen; brandstof, butaanvoorziening</v>
      </c>
      <c r="E42" s="75">
        <f>COUNTIF(Tabel1[NLSfB], OpnameTabel[[#This Row],[NL-SfB]])</f>
        <v>0</v>
      </c>
      <c r="F42" s="75" t="s">
        <v>2849</v>
      </c>
      <c r="G42" s="75"/>
      <c r="H42" s="75"/>
      <c r="I42" s="75" t="s">
        <v>2845</v>
      </c>
      <c r="J42" s="75"/>
      <c r="K42" s="75" t="s">
        <v>2846</v>
      </c>
      <c r="L42" s="75"/>
      <c r="M42" s="75" t="s">
        <v>2847</v>
      </c>
      <c r="N42" s="75"/>
      <c r="O42" s="75"/>
      <c r="P42" s="75"/>
      <c r="Q42" s="75"/>
      <c r="R42" s="75"/>
      <c r="S42" s="75"/>
      <c r="T42" s="75"/>
      <c r="U42" s="75"/>
      <c r="V42" s="75"/>
      <c r="W42" s="75" t="s">
        <v>2775</v>
      </c>
      <c r="X42" s="75" t="s">
        <v>2775</v>
      </c>
      <c r="Y42" s="75" t="s">
        <v>2775</v>
      </c>
      <c r="Z42" s="75" t="s">
        <v>2775</v>
      </c>
    </row>
    <row r="43" spans="1:26" x14ac:dyDescent="0.2">
      <c r="A43" s="75" t="s">
        <v>2843</v>
      </c>
      <c r="B43" s="75" t="s">
        <v>2850</v>
      </c>
      <c r="C43" s="75">
        <f>LEN(OpnameTabel[[#This Row],[Omschrijving]])</f>
        <v>22</v>
      </c>
      <c r="D43" s="75" t="str">
        <f>_xlfn.XLOOKUP(OpnameTabel[[#This Row],[NL-SfB]],NLSfB[BIM code (nieuw)],NLSfB[BIM omschrijving (nieuw)])</f>
        <v>gassen; brandstof, propaanvoorziening</v>
      </c>
      <c r="E43" s="75">
        <f>COUNTIF(Tabel1[NLSfB], OpnameTabel[[#This Row],[NL-SfB]])</f>
        <v>0</v>
      </c>
      <c r="F43" s="75" t="s">
        <v>2851</v>
      </c>
      <c r="G43" s="75"/>
      <c r="H43" s="75"/>
      <c r="I43" s="75" t="s">
        <v>2845</v>
      </c>
      <c r="J43" s="75"/>
      <c r="K43" s="75" t="s">
        <v>2846</v>
      </c>
      <c r="L43" s="75"/>
      <c r="M43" s="75" t="s">
        <v>2847</v>
      </c>
      <c r="N43" s="75"/>
      <c r="O43" s="75"/>
      <c r="P43" s="75"/>
      <c r="Q43" s="75"/>
      <c r="R43" s="75"/>
      <c r="S43" s="75"/>
      <c r="T43" s="75"/>
      <c r="U43" s="75"/>
      <c r="V43" s="75"/>
      <c r="W43" s="75" t="s">
        <v>2775</v>
      </c>
      <c r="X43" s="75" t="s">
        <v>2775</v>
      </c>
      <c r="Y43" s="75" t="s">
        <v>2775</v>
      </c>
      <c r="Z43" s="75" t="s">
        <v>2775</v>
      </c>
    </row>
    <row r="44" spans="1:26" x14ac:dyDescent="0.2">
      <c r="A44" s="75" t="s">
        <v>2843</v>
      </c>
      <c r="B44" s="75" t="s">
        <v>2852</v>
      </c>
      <c r="C44" s="75">
        <f>LEN(OpnameTabel[[#This Row],[Omschrijving]])</f>
        <v>18</v>
      </c>
      <c r="D44" s="75" t="str">
        <f>_xlfn.XLOOKUP(OpnameTabel[[#This Row],[NL-SfB]],NLSfB[BIM code (nieuw)],NLSfB[BIM omschrijving (nieuw)])</f>
        <v>gassen; brandstof, LPG-voorziening</v>
      </c>
      <c r="E44" s="75">
        <f>COUNTIF(Tabel1[NLSfB], OpnameTabel[[#This Row],[NL-SfB]])</f>
        <v>0</v>
      </c>
      <c r="F44" s="75" t="s">
        <v>2853</v>
      </c>
      <c r="G44" s="75"/>
      <c r="H44" s="75"/>
      <c r="I44" s="75" t="s">
        <v>2845</v>
      </c>
      <c r="J44" s="75"/>
      <c r="K44" s="75" t="s">
        <v>2846</v>
      </c>
      <c r="L44" s="75"/>
      <c r="M44" s="75" t="s">
        <v>2847</v>
      </c>
      <c r="N44" s="75"/>
      <c r="O44" s="75"/>
      <c r="P44" s="75"/>
      <c r="Q44" s="75"/>
      <c r="R44" s="75"/>
      <c r="S44" s="75"/>
      <c r="T44" s="75"/>
      <c r="U44" s="75"/>
      <c r="V44" s="75"/>
      <c r="W44" s="75" t="s">
        <v>2775</v>
      </c>
      <c r="X44" s="75" t="s">
        <v>2775</v>
      </c>
      <c r="Y44" s="75" t="s">
        <v>2775</v>
      </c>
      <c r="Z44" s="75" t="s">
        <v>2775</v>
      </c>
    </row>
    <row r="45" spans="1:26" x14ac:dyDescent="0.2">
      <c r="A45" s="75" t="s">
        <v>2843</v>
      </c>
      <c r="B45" s="75" t="s">
        <v>2854</v>
      </c>
      <c r="C45" s="75">
        <f>LEN(OpnameTabel[[#This Row],[Omschrijving]])</f>
        <v>20</v>
      </c>
      <c r="D45" s="75" t="str">
        <f>_xlfn.XLOOKUP(OpnameTabel[[#This Row],[NL-SfB]],NLSfB[BIM code (nieuw)],NLSfB[BIM omschrijving (nieuw)])</f>
        <v>gassen; perslucht, compressor</v>
      </c>
      <c r="E45" s="75">
        <f>COUNTIF(Tabel1[NLSfB], OpnameTabel[[#This Row],[NL-SfB]])</f>
        <v>0</v>
      </c>
      <c r="F45" s="75" t="s">
        <v>2855</v>
      </c>
      <c r="G45" s="75"/>
      <c r="H45" s="75"/>
      <c r="I45" s="75" t="s">
        <v>2825</v>
      </c>
      <c r="J45" s="75"/>
      <c r="K45" s="75" t="s">
        <v>2856</v>
      </c>
      <c r="L45" s="75" t="s">
        <v>2857</v>
      </c>
      <c r="M45" s="75" t="s">
        <v>2858</v>
      </c>
      <c r="N45" s="75"/>
      <c r="O45" s="75" t="s">
        <v>2771</v>
      </c>
      <c r="P45" s="75"/>
      <c r="Q45" s="75" t="s">
        <v>2859</v>
      </c>
      <c r="R45" s="75"/>
      <c r="S45" s="75"/>
      <c r="T45" s="75"/>
      <c r="U45" s="75"/>
      <c r="V45" s="75"/>
      <c r="W45" s="75" t="s">
        <v>1276</v>
      </c>
      <c r="X45" s="75"/>
      <c r="Y45" s="75"/>
      <c r="Z45" s="75"/>
    </row>
    <row r="46" spans="1:26" x14ac:dyDescent="0.2">
      <c r="A46" s="75"/>
      <c r="B46" s="75"/>
      <c r="C46" s="75">
        <f>LEN(OpnameTabel[[#This Row],[Omschrijving]])</f>
        <v>0</v>
      </c>
      <c r="D46" s="75" t="str">
        <f>_xlfn.XLOOKUP(OpnameTabel[[#This Row],[NL-SfB]],NLSfB[BIM code (nieuw)],NLSfB[BIM omschrijving (nieuw)])</f>
        <v>vaste gebouwgebonden voorzieningen behorend bij gassen, algemeen (verzamelniveau)</v>
      </c>
      <c r="E46" s="75">
        <f>COUNTIF(Tabel1[NLSfB], OpnameTabel[[#This Row],[NL-SfB]])</f>
        <v>0</v>
      </c>
      <c r="F46" s="75" t="s">
        <v>2860</v>
      </c>
      <c r="G46" s="75"/>
      <c r="H46" s="75"/>
      <c r="I46" s="75"/>
      <c r="J46" s="75"/>
      <c r="K46" s="75"/>
      <c r="L46" s="75"/>
      <c r="M46" s="75"/>
      <c r="N46" s="75"/>
      <c r="O46" s="75"/>
      <c r="P46" s="75"/>
      <c r="Q46" s="75"/>
      <c r="R46" s="75"/>
      <c r="S46" s="75"/>
      <c r="T46" s="75"/>
      <c r="U46" s="75"/>
      <c r="V46" s="75"/>
      <c r="W46" s="75" t="s">
        <v>1277</v>
      </c>
      <c r="X46" s="75"/>
      <c r="Y46" s="75"/>
      <c r="Z46" s="75"/>
    </row>
    <row r="47" spans="1:26" x14ac:dyDescent="0.2">
      <c r="A47" s="75" t="s">
        <v>2861</v>
      </c>
      <c r="B47" s="75" t="s">
        <v>2862</v>
      </c>
      <c r="C47" s="75">
        <f>LEN(OpnameTabel[[#This Row],[Omschrijving]])</f>
        <v>46</v>
      </c>
      <c r="D47" s="75" t="str">
        <f>_xlfn.XLOOKUP(OpnameTabel[[#This Row],[NL-SfB]],NLSfB[BIM code (nieuw)],NLSfB[BIM omschrijving (nieuw)])</f>
        <v>koeling; lokaal, splitsysteem; koelen 5-50 ton CO2</v>
      </c>
      <c r="E47" s="75">
        <f>COUNTIF(Tabel1[NLSfB], OpnameTabel[[#This Row],[NL-SfB]])</f>
        <v>14</v>
      </c>
      <c r="F47" s="75" t="s">
        <v>239</v>
      </c>
      <c r="G47" s="75"/>
      <c r="H47" s="75"/>
      <c r="I47" s="75" t="s">
        <v>2863</v>
      </c>
      <c r="J47" s="75"/>
      <c r="K47" s="75" t="s">
        <v>2864</v>
      </c>
      <c r="L47" s="75"/>
      <c r="M47" s="75" t="s">
        <v>2865</v>
      </c>
      <c r="N47" s="75"/>
      <c r="O47" s="75" t="s">
        <v>2866</v>
      </c>
      <c r="P47" s="75"/>
      <c r="Q47" s="75" t="s">
        <v>2867</v>
      </c>
      <c r="R47" s="75"/>
      <c r="S47" s="75" t="s">
        <v>2868</v>
      </c>
      <c r="T47" s="75"/>
      <c r="U47" s="75"/>
      <c r="V47" s="75"/>
      <c r="W47" s="75" t="s">
        <v>1225</v>
      </c>
      <c r="X47" s="75" t="s">
        <v>1228</v>
      </c>
      <c r="Y47" s="75"/>
      <c r="Z47" s="75"/>
    </row>
    <row r="48" spans="1:26" x14ac:dyDescent="0.2">
      <c r="A48" s="75" t="s">
        <v>2861</v>
      </c>
      <c r="B48" s="75" t="s">
        <v>2869</v>
      </c>
      <c r="C48" s="75">
        <f>LEN(OpnameTabel[[#This Row],[Omschrijving]])</f>
        <v>49</v>
      </c>
      <c r="D48" s="75" t="str">
        <f>_xlfn.XLOOKUP(OpnameTabel[[#This Row],[NL-SfB]],NLSfB[BIM code (nieuw)],NLSfB[BIM omschrijving (nieuw)])</f>
        <v>koeling; lokaal, splitsysteem; koelen 50-500 ton CO2</v>
      </c>
      <c r="E48" s="75">
        <f>COUNTIF(Tabel1[NLSfB], OpnameTabel[[#This Row],[NL-SfB]])</f>
        <v>0</v>
      </c>
      <c r="F48" s="75" t="s">
        <v>2870</v>
      </c>
      <c r="G48" s="75"/>
      <c r="H48" s="75"/>
      <c r="I48" s="75" t="s">
        <v>2863</v>
      </c>
      <c r="J48" s="75"/>
      <c r="K48" s="75" t="s">
        <v>2864</v>
      </c>
      <c r="L48" s="75"/>
      <c r="M48" s="75" t="s">
        <v>2865</v>
      </c>
      <c r="N48" s="75"/>
      <c r="O48" s="75" t="s">
        <v>2866</v>
      </c>
      <c r="P48" s="75"/>
      <c r="Q48" s="75" t="s">
        <v>2867</v>
      </c>
      <c r="R48" s="75"/>
      <c r="S48" s="75" t="s">
        <v>2868</v>
      </c>
      <c r="T48" s="75"/>
      <c r="U48" s="75"/>
      <c r="V48" s="75"/>
      <c r="W48" s="75" t="s">
        <v>1226</v>
      </c>
      <c r="X48" s="75" t="s">
        <v>1229</v>
      </c>
      <c r="Y48" s="75"/>
      <c r="Z48" s="75"/>
    </row>
    <row r="49" spans="1:26" x14ac:dyDescent="0.2">
      <c r="A49" s="75" t="s">
        <v>2861</v>
      </c>
      <c r="B49" s="75" t="s">
        <v>2871</v>
      </c>
      <c r="C49" s="75">
        <f>LEN(OpnameTabel[[#This Row],[Omschrijving]])</f>
        <v>47</v>
      </c>
      <c r="D49" s="75" t="str">
        <f>_xlfn.XLOOKUP(OpnameTabel[[#This Row],[NL-SfB]],NLSfB[BIM code (nieuw)],NLSfB[BIM omschrijving (nieuw)])</f>
        <v>koeling; lokaal, splitsysteem; koelen &gt; 500 ton CO2</v>
      </c>
      <c r="E49" s="75">
        <f>COUNTIF(Tabel1[NLSfB], OpnameTabel[[#This Row],[NL-SfB]])</f>
        <v>0</v>
      </c>
      <c r="F49" s="75" t="s">
        <v>2872</v>
      </c>
      <c r="G49" s="75"/>
      <c r="H49" s="75"/>
      <c r="I49" s="75" t="s">
        <v>2863</v>
      </c>
      <c r="J49" s="75"/>
      <c r="K49" s="75" t="s">
        <v>2864</v>
      </c>
      <c r="L49" s="75"/>
      <c r="M49" s="75" t="s">
        <v>2865</v>
      </c>
      <c r="N49" s="75"/>
      <c r="O49" s="75" t="s">
        <v>2866</v>
      </c>
      <c r="P49" s="75"/>
      <c r="Q49" s="75" t="s">
        <v>2867</v>
      </c>
      <c r="R49" s="75"/>
      <c r="S49" s="75" t="s">
        <v>2868</v>
      </c>
      <c r="T49" s="75"/>
      <c r="U49" s="75"/>
      <c r="V49" s="75"/>
      <c r="W49" s="75" t="s">
        <v>1227</v>
      </c>
      <c r="X49" s="75" t="s">
        <v>1230</v>
      </c>
      <c r="Y49" s="75"/>
      <c r="Z49" s="75"/>
    </row>
    <row r="50" spans="1:26" x14ac:dyDescent="0.2">
      <c r="A50" s="75" t="s">
        <v>2861</v>
      </c>
      <c r="B50" s="75" t="s">
        <v>2873</v>
      </c>
      <c r="C50" s="75">
        <f>LEN(OpnameTabel[[#This Row],[Omschrijving]])</f>
        <v>60</v>
      </c>
      <c r="D50" s="75" t="str">
        <f>_xlfn.XLOOKUP(OpnameTabel[[#This Row],[NL-SfB]],NLSfB[BIM code (nieuw)],NLSfB[BIM omschrijving (nieuw)])</f>
        <v>koeling; lokaal, splitsysteem; verwarmen/koelen 5-50 ton CO2</v>
      </c>
      <c r="E50" s="75">
        <f>COUNTIF(Tabel1[NLSfB], OpnameTabel[[#This Row],[NL-SfB]])</f>
        <v>0</v>
      </c>
      <c r="F50" s="75" t="s">
        <v>2874</v>
      </c>
      <c r="G50" s="75"/>
      <c r="H50" s="75"/>
      <c r="I50" s="75" t="s">
        <v>2863</v>
      </c>
      <c r="J50" s="75"/>
      <c r="K50" s="75" t="s">
        <v>2864</v>
      </c>
      <c r="L50" s="75"/>
      <c r="M50" s="75" t="s">
        <v>2875</v>
      </c>
      <c r="N50" s="75"/>
      <c r="O50" s="75" t="s">
        <v>2865</v>
      </c>
      <c r="P50" s="75"/>
      <c r="Q50" s="75" t="s">
        <v>2866</v>
      </c>
      <c r="R50" s="75"/>
      <c r="S50" s="75" t="s">
        <v>2867</v>
      </c>
      <c r="T50" s="75"/>
      <c r="U50" s="75" t="s">
        <v>2868</v>
      </c>
      <c r="V50" s="75"/>
      <c r="W50" s="75" t="s">
        <v>1313</v>
      </c>
      <c r="X50" s="75"/>
      <c r="Y50" s="75"/>
      <c r="Z50" s="75"/>
    </row>
    <row r="51" spans="1:26" x14ac:dyDescent="0.2">
      <c r="A51" s="75" t="s">
        <v>2861</v>
      </c>
      <c r="B51" s="75" t="s">
        <v>2876</v>
      </c>
      <c r="C51" s="75">
        <f>LEN(OpnameTabel[[#This Row],[Omschrijving]])</f>
        <v>62</v>
      </c>
      <c r="D51" s="75" t="str">
        <f>_xlfn.XLOOKUP(OpnameTabel[[#This Row],[NL-SfB]],NLSfB[BIM code (nieuw)],NLSfB[BIM omschrijving (nieuw)])</f>
        <v>koeling; lokaal, splitsysteem; verwarmen/koelen 50-500 ton CO2</v>
      </c>
      <c r="E51" s="75">
        <f>COUNTIF(Tabel1[NLSfB], OpnameTabel[[#This Row],[NL-SfB]])</f>
        <v>0</v>
      </c>
      <c r="F51" s="75" t="s">
        <v>2877</v>
      </c>
      <c r="G51" s="75"/>
      <c r="H51" s="75"/>
      <c r="I51" s="75" t="s">
        <v>2863</v>
      </c>
      <c r="J51" s="75"/>
      <c r="K51" s="75" t="s">
        <v>2864</v>
      </c>
      <c r="L51" s="75"/>
      <c r="M51" s="75" t="s">
        <v>2875</v>
      </c>
      <c r="N51" s="75"/>
      <c r="O51" s="75" t="s">
        <v>2865</v>
      </c>
      <c r="P51" s="75"/>
      <c r="Q51" s="75" t="s">
        <v>2866</v>
      </c>
      <c r="R51" s="75"/>
      <c r="S51" s="75" t="s">
        <v>2867</v>
      </c>
      <c r="T51" s="75"/>
      <c r="U51" s="75" t="s">
        <v>2868</v>
      </c>
      <c r="V51" s="75"/>
      <c r="W51" s="75" t="s">
        <v>1314</v>
      </c>
      <c r="X51" s="75"/>
      <c r="Y51" s="75"/>
      <c r="Z51" s="75"/>
    </row>
    <row r="52" spans="1:26" x14ac:dyDescent="0.2">
      <c r="A52" s="75" t="s">
        <v>2861</v>
      </c>
      <c r="B52" s="75" t="s">
        <v>2878</v>
      </c>
      <c r="C52" s="75">
        <f>LEN(OpnameTabel[[#This Row],[Omschrijving]])</f>
        <v>61</v>
      </c>
      <c r="D52" s="75" t="str">
        <f>_xlfn.XLOOKUP(OpnameTabel[[#This Row],[NL-SfB]],NLSfB[BIM code (nieuw)],NLSfB[BIM omschrijving (nieuw)])</f>
        <v>koeling; lokaal, splitsysteem; verwarmen/koelen &gt; 500 ton CO2</v>
      </c>
      <c r="E52" s="75">
        <f>COUNTIF(Tabel1[NLSfB], OpnameTabel[[#This Row],[NL-SfB]])</f>
        <v>0</v>
      </c>
      <c r="F52" s="75" t="s">
        <v>2879</v>
      </c>
      <c r="G52" s="75"/>
      <c r="H52" s="75"/>
      <c r="I52" s="75" t="s">
        <v>2863</v>
      </c>
      <c r="J52" s="75"/>
      <c r="K52" s="75" t="s">
        <v>2864</v>
      </c>
      <c r="L52" s="75"/>
      <c r="M52" s="75" t="s">
        <v>2875</v>
      </c>
      <c r="N52" s="75"/>
      <c r="O52" s="75" t="s">
        <v>2865</v>
      </c>
      <c r="P52" s="75"/>
      <c r="Q52" s="75" t="s">
        <v>2866</v>
      </c>
      <c r="R52" s="75"/>
      <c r="S52" s="75" t="s">
        <v>2867</v>
      </c>
      <c r="T52" s="75"/>
      <c r="U52" s="75" t="s">
        <v>2868</v>
      </c>
      <c r="V52" s="75"/>
      <c r="W52" s="75" t="s">
        <v>1315</v>
      </c>
      <c r="X52" s="75"/>
      <c r="Y52" s="75"/>
      <c r="Z52" s="75"/>
    </row>
    <row r="53" spans="1:26" x14ac:dyDescent="0.2">
      <c r="A53" s="75"/>
      <c r="B53" s="75"/>
      <c r="C53" s="75">
        <f>LEN(OpnameTabel[[#This Row],[Omschrijving]])</f>
        <v>0</v>
      </c>
      <c r="D53" s="75" t="str">
        <f>_xlfn.XLOOKUP(OpnameTabel[[#This Row],[NL-SfB]],NLSfB[BIM code (nieuw)],NLSfB[BIM omschrijving (nieuw)])</f>
        <v>koeling; lokaal, splitsysteem; plafond koelconvector, aangesloten op gekoeld water leidingen</v>
      </c>
      <c r="E53" s="75">
        <f>COUNTIF(Tabel1[NLSfB], OpnameTabel[[#This Row],[NL-SfB]])</f>
        <v>0</v>
      </c>
      <c r="F53" s="75" t="s">
        <v>2880</v>
      </c>
      <c r="G53" s="75"/>
      <c r="H53" s="75"/>
      <c r="I53" s="75"/>
      <c r="J53" s="75"/>
      <c r="K53" s="75"/>
      <c r="L53" s="75"/>
      <c r="M53" s="75"/>
      <c r="N53" s="75"/>
      <c r="O53" s="75"/>
      <c r="P53" s="75"/>
      <c r="Q53" s="75"/>
      <c r="R53" s="75"/>
      <c r="S53" s="75"/>
      <c r="T53" s="75"/>
      <c r="U53" s="75"/>
      <c r="V53" s="75"/>
      <c r="W53" s="75" t="s">
        <v>1239</v>
      </c>
      <c r="X53" s="75"/>
      <c r="Y53" s="75"/>
      <c r="Z53" s="75"/>
    </row>
    <row r="54" spans="1:26" x14ac:dyDescent="0.2">
      <c r="A54" s="75" t="s">
        <v>2861</v>
      </c>
      <c r="B54" s="75" t="s">
        <v>2881</v>
      </c>
      <c r="C54" s="75">
        <f>LEN(OpnameTabel[[#This Row],[Omschrijving]])</f>
        <v>52</v>
      </c>
      <c r="D54" s="75" t="str">
        <f>_xlfn.XLOOKUP(OpnameTabel[[#This Row],[NL-SfB]],NLSfB[BIM code (nieuw)],NLSfB[BIM omschrijving (nieuw)])</f>
        <v>koeling; lokaal, compactsystemen; koelen 5-50 ton CO2</v>
      </c>
      <c r="E54" s="75">
        <f>COUNTIF(Tabel1[NLSfB], OpnameTabel[[#This Row],[NL-SfB]])</f>
        <v>0</v>
      </c>
      <c r="F54" s="75" t="s">
        <v>2882</v>
      </c>
      <c r="G54" s="75"/>
      <c r="H54" s="75"/>
      <c r="I54" s="75" t="s">
        <v>2863</v>
      </c>
      <c r="J54" s="75"/>
      <c r="K54" s="75" t="s">
        <v>2864</v>
      </c>
      <c r="L54" s="75"/>
      <c r="M54" s="75" t="s">
        <v>2865</v>
      </c>
      <c r="N54" s="75"/>
      <c r="O54" s="75" t="s">
        <v>2866</v>
      </c>
      <c r="P54" s="75"/>
      <c r="Q54" s="75"/>
      <c r="R54" s="75"/>
      <c r="S54" s="75"/>
      <c r="T54" s="75"/>
      <c r="U54" s="75"/>
      <c r="V54" s="75"/>
      <c r="W54" s="75" t="s">
        <v>1231</v>
      </c>
      <c r="X54" s="75" t="s">
        <v>1234</v>
      </c>
      <c r="Y54" s="75"/>
      <c r="Z54" s="75"/>
    </row>
    <row r="55" spans="1:26" x14ac:dyDescent="0.2">
      <c r="A55" s="75" t="s">
        <v>2861</v>
      </c>
      <c r="B55" s="75" t="s">
        <v>2883</v>
      </c>
      <c r="C55" s="75">
        <f>LEN(OpnameTabel[[#This Row],[Omschrijving]])</f>
        <v>54</v>
      </c>
      <c r="D55" s="75" t="str">
        <f>_xlfn.XLOOKUP(OpnameTabel[[#This Row],[NL-SfB]],NLSfB[BIM code (nieuw)],NLSfB[BIM omschrijving (nieuw)])</f>
        <v>koeling; lokaal, compactsystemen; koelen 50-500 ton CO2</v>
      </c>
      <c r="E55" s="75">
        <f>COUNTIF(Tabel1[NLSfB], OpnameTabel[[#This Row],[NL-SfB]])</f>
        <v>0</v>
      </c>
      <c r="F55" s="75" t="s">
        <v>2884</v>
      </c>
      <c r="G55" s="75"/>
      <c r="H55" s="75"/>
      <c r="I55" s="75" t="s">
        <v>2863</v>
      </c>
      <c r="J55" s="75"/>
      <c r="K55" s="75" t="s">
        <v>2864</v>
      </c>
      <c r="L55" s="75"/>
      <c r="M55" s="75" t="s">
        <v>2865</v>
      </c>
      <c r="N55" s="75"/>
      <c r="O55" s="75" t="s">
        <v>2866</v>
      </c>
      <c r="P55" s="75"/>
      <c r="Q55" s="75"/>
      <c r="R55" s="75"/>
      <c r="S55" s="75"/>
      <c r="T55" s="75"/>
      <c r="U55" s="75"/>
      <c r="V55" s="75"/>
      <c r="W55" s="75" t="s">
        <v>1232</v>
      </c>
      <c r="X55" s="75" t="s">
        <v>1235</v>
      </c>
      <c r="Y55" s="75"/>
      <c r="Z55" s="75"/>
    </row>
    <row r="56" spans="1:26" x14ac:dyDescent="0.2">
      <c r="A56" s="75" t="s">
        <v>2861</v>
      </c>
      <c r="B56" s="75" t="s">
        <v>2885</v>
      </c>
      <c r="C56" s="75">
        <f>LEN(OpnameTabel[[#This Row],[Omschrijving]])</f>
        <v>53</v>
      </c>
      <c r="D56" s="75" t="str">
        <f>_xlfn.XLOOKUP(OpnameTabel[[#This Row],[NL-SfB]],NLSfB[BIM code (nieuw)],NLSfB[BIM omschrijving (nieuw)])</f>
        <v>koeling; lokaal, compactsystemen; koelen &gt; 500 ton CO2</v>
      </c>
      <c r="E56" s="75">
        <f>COUNTIF(Tabel1[NLSfB], OpnameTabel[[#This Row],[NL-SfB]])</f>
        <v>0</v>
      </c>
      <c r="F56" s="75" t="s">
        <v>2886</v>
      </c>
      <c r="G56" s="75"/>
      <c r="H56" s="75"/>
      <c r="I56" s="75" t="s">
        <v>2863</v>
      </c>
      <c r="J56" s="75"/>
      <c r="K56" s="75" t="s">
        <v>2864</v>
      </c>
      <c r="L56" s="75"/>
      <c r="M56" s="75" t="s">
        <v>2865</v>
      </c>
      <c r="N56" s="75"/>
      <c r="O56" s="75" t="s">
        <v>2866</v>
      </c>
      <c r="P56" s="75"/>
      <c r="Q56" s="75"/>
      <c r="R56" s="75"/>
      <c r="S56" s="75"/>
      <c r="T56" s="75"/>
      <c r="U56" s="75"/>
      <c r="V56" s="75"/>
      <c r="W56" s="75" t="s">
        <v>1233</v>
      </c>
      <c r="X56" s="75" t="s">
        <v>1236</v>
      </c>
      <c r="Y56" s="75"/>
      <c r="Z56" s="75"/>
    </row>
    <row r="57" spans="1:26" x14ac:dyDescent="0.2">
      <c r="A57" s="75" t="s">
        <v>2861</v>
      </c>
      <c r="B57" s="75" t="s">
        <v>2887</v>
      </c>
      <c r="C57" s="75">
        <f>LEN(OpnameTabel[[#This Row],[Omschrijving]])</f>
        <v>74</v>
      </c>
      <c r="D57" s="75" t="str">
        <f>_xlfn.XLOOKUP(OpnameTabel[[#This Row],[NL-SfB]],NLSfB[BIM code (nieuw)],NLSfB[BIM omschrijving (nieuw)])</f>
        <v>koeling; lokaal, compactsystemen; aangesloten op gekoeld water leidingen</v>
      </c>
      <c r="E57" s="75">
        <f>COUNTIF(Tabel1[NLSfB], OpnameTabel[[#This Row],[NL-SfB]])</f>
        <v>0</v>
      </c>
      <c r="F57" s="75" t="s">
        <v>2888</v>
      </c>
      <c r="G57" s="75"/>
      <c r="H57" s="75"/>
      <c r="I57" s="75" t="s">
        <v>2864</v>
      </c>
      <c r="J57" s="75"/>
      <c r="K57" s="75"/>
      <c r="L57" s="75"/>
      <c r="M57" s="75"/>
      <c r="N57" s="75"/>
      <c r="O57" s="75"/>
      <c r="P57" s="75"/>
      <c r="Q57" s="75"/>
      <c r="R57" s="75"/>
      <c r="S57" s="75"/>
      <c r="T57" s="75"/>
      <c r="U57" s="75"/>
      <c r="V57" s="75"/>
      <c r="W57" s="75" t="s">
        <v>2889</v>
      </c>
      <c r="X57" s="75"/>
      <c r="Y57" s="75"/>
      <c r="Z57" s="75"/>
    </row>
    <row r="58" spans="1:26" x14ac:dyDescent="0.2">
      <c r="A58" s="75" t="s">
        <v>2861</v>
      </c>
      <c r="B58" s="75" t="s">
        <v>2890</v>
      </c>
      <c r="C58" s="75">
        <f>LEN(OpnameTabel[[#This Row],[Omschrijving]])</f>
        <v>16</v>
      </c>
      <c r="D58" s="75" t="str">
        <f>_xlfn.XLOOKUP(OpnameTabel[[#This Row],[NL-SfB]],NLSfB[BIM code (nieuw)],NLSfB[BIM omschrijving (nieuw)])</f>
        <v>koeling; lokaal, mobiele unit</v>
      </c>
      <c r="E58" s="75">
        <f>COUNTIF(Tabel1[NLSfB], OpnameTabel[[#This Row],[NL-SfB]])</f>
        <v>0</v>
      </c>
      <c r="F58" s="75" t="s">
        <v>2891</v>
      </c>
      <c r="G58" s="75"/>
      <c r="H58" s="75"/>
      <c r="I58" s="75"/>
      <c r="J58" s="75"/>
      <c r="K58" s="75"/>
      <c r="L58" s="75"/>
      <c r="M58" s="75"/>
      <c r="N58" s="75"/>
      <c r="O58" s="75"/>
      <c r="P58" s="75"/>
      <c r="Q58" s="75"/>
      <c r="R58" s="75"/>
      <c r="S58" s="75"/>
      <c r="T58" s="75"/>
      <c r="U58" s="75"/>
      <c r="V58" s="75"/>
      <c r="W58" s="75" t="s">
        <v>1219</v>
      </c>
      <c r="X58" s="75"/>
      <c r="Y58" s="75"/>
      <c r="Z58" s="75"/>
    </row>
    <row r="59" spans="1:26" x14ac:dyDescent="0.2">
      <c r="A59" s="75" t="s">
        <v>2861</v>
      </c>
      <c r="B59" s="75" t="s">
        <v>1917</v>
      </c>
      <c r="C59" s="75">
        <f>LEN(OpnameTabel[[#This Row],[Omschrijving]])</f>
        <v>10</v>
      </c>
      <c r="D59" s="75" t="str">
        <f>_xlfn.XLOOKUP(OpnameTabel[[#This Row],[NL-SfB]],NLSfB[BIM code (nieuw)],NLSfB[BIM omschrijving (nieuw)])</f>
        <v>koeling; opwekking centraal, algemeen; dry coolers</v>
      </c>
      <c r="E59" s="75">
        <f>COUNTIF(Tabel1[NLSfB], OpnameTabel[[#This Row],[NL-SfB]])</f>
        <v>0</v>
      </c>
      <c r="F59" s="75" t="s">
        <v>2892</v>
      </c>
      <c r="G59" s="75"/>
      <c r="H59" s="75"/>
      <c r="I59" s="75" t="s">
        <v>2864</v>
      </c>
      <c r="J59" s="75"/>
      <c r="K59" s="75" t="s">
        <v>2893</v>
      </c>
      <c r="L59" s="75"/>
      <c r="M59" s="75"/>
      <c r="N59" s="75"/>
      <c r="O59" s="75"/>
      <c r="P59" s="75"/>
      <c r="Q59" s="75"/>
      <c r="R59" s="75"/>
      <c r="S59" s="75"/>
      <c r="T59" s="75"/>
      <c r="U59" s="75"/>
      <c r="V59" s="75"/>
      <c r="W59" s="75" t="s">
        <v>1218</v>
      </c>
      <c r="X59" s="75"/>
      <c r="Y59" s="75"/>
      <c r="Z59" s="75"/>
    </row>
    <row r="60" spans="1:26" x14ac:dyDescent="0.2">
      <c r="A60" s="75" t="s">
        <v>2861</v>
      </c>
      <c r="B60" s="75" t="s">
        <v>2894</v>
      </c>
      <c r="C60" s="75">
        <f>LEN(OpnameTabel[[#This Row],[Omschrijving]])</f>
        <v>31</v>
      </c>
      <c r="D60" s="75" t="str">
        <f>_xlfn.XLOOKUP(OpnameTabel[[#This Row],[NL-SfB]],NLSfB[BIM code (nieuw)],NLSfB[BIM omschrijving (nieuw)])</f>
        <v>koeling; opwekking centraal, warmtepompsystemen; koudwateraggregaten incl. appendages 5-50 ton CO2</v>
      </c>
      <c r="E60" s="75">
        <f>COUNTIF(Tabel1[NLSfB], OpnameTabel[[#This Row],[NL-SfB]])</f>
        <v>1</v>
      </c>
      <c r="F60" s="75" t="s">
        <v>249</v>
      </c>
      <c r="G60" s="75"/>
      <c r="H60" s="75"/>
      <c r="I60" s="75" t="s">
        <v>2863</v>
      </c>
      <c r="J60" s="75"/>
      <c r="K60" s="75" t="s">
        <v>2864</v>
      </c>
      <c r="L60" s="75"/>
      <c r="M60" s="75" t="s">
        <v>2865</v>
      </c>
      <c r="N60" s="75"/>
      <c r="O60" s="75" t="s">
        <v>2866</v>
      </c>
      <c r="P60" s="75"/>
      <c r="Q60" s="75"/>
      <c r="R60" s="75"/>
      <c r="S60" s="75"/>
      <c r="T60" s="75"/>
      <c r="U60" s="75"/>
      <c r="V60" s="75"/>
      <c r="W60" s="75" t="s">
        <v>1313</v>
      </c>
      <c r="X60" s="75"/>
      <c r="Y60" s="75"/>
      <c r="Z60" s="75"/>
    </row>
    <row r="61" spans="1:26" x14ac:dyDescent="0.2">
      <c r="A61" s="75" t="s">
        <v>2861</v>
      </c>
      <c r="B61" s="75" t="s">
        <v>2895</v>
      </c>
      <c r="C61" s="75">
        <f>LEN(OpnameTabel[[#This Row],[Omschrijving]])</f>
        <v>33</v>
      </c>
      <c r="D61" s="75" t="str">
        <f>_xlfn.XLOOKUP(OpnameTabel[[#This Row],[NL-SfB]],NLSfB[BIM code (nieuw)],NLSfB[BIM omschrijving (nieuw)])</f>
        <v>koeling; opwekking centraal, warmtepompsystemen; koudwateraggregaten incl. appendages 50-500 ton CO2</v>
      </c>
      <c r="E61" s="75">
        <f>COUNTIF(Tabel1[NLSfB], OpnameTabel[[#This Row],[NL-SfB]])</f>
        <v>1</v>
      </c>
      <c r="F61" s="75" t="s">
        <v>867</v>
      </c>
      <c r="G61" s="75"/>
      <c r="H61" s="75"/>
      <c r="I61" s="75" t="s">
        <v>2863</v>
      </c>
      <c r="J61" s="75"/>
      <c r="K61" s="75" t="s">
        <v>2864</v>
      </c>
      <c r="L61" s="75"/>
      <c r="M61" s="75" t="s">
        <v>2865</v>
      </c>
      <c r="N61" s="75"/>
      <c r="O61" s="75" t="s">
        <v>2866</v>
      </c>
      <c r="P61" s="75"/>
      <c r="Q61" s="75"/>
      <c r="R61" s="75"/>
      <c r="S61" s="75"/>
      <c r="T61" s="75"/>
      <c r="U61" s="75"/>
      <c r="V61" s="75"/>
      <c r="W61" s="75" t="s">
        <v>1314</v>
      </c>
      <c r="X61" s="75"/>
      <c r="Y61" s="75"/>
      <c r="Z61" s="75"/>
    </row>
    <row r="62" spans="1:26" x14ac:dyDescent="0.2">
      <c r="A62" s="75" t="s">
        <v>2861</v>
      </c>
      <c r="B62" s="75" t="s">
        <v>2896</v>
      </c>
      <c r="C62" s="75">
        <f>LEN(OpnameTabel[[#This Row],[Omschrijving]])</f>
        <v>32</v>
      </c>
      <c r="D62" s="75" t="str">
        <f>_xlfn.XLOOKUP(OpnameTabel[[#This Row],[NL-SfB]],NLSfB[BIM code (nieuw)],NLSfB[BIM omschrijving (nieuw)])</f>
        <v>koeling; opwekking centraal, warmtepompsystemen; koudwateraggregaten incl. appendages &gt; 500 ton CO2</v>
      </c>
      <c r="E62" s="75">
        <f>COUNTIF(Tabel1[NLSfB], OpnameTabel[[#This Row],[NL-SfB]])</f>
        <v>0</v>
      </c>
      <c r="F62" s="75" t="s">
        <v>2897</v>
      </c>
      <c r="G62" s="75"/>
      <c r="H62" s="75"/>
      <c r="I62" s="75" t="s">
        <v>2863</v>
      </c>
      <c r="J62" s="75"/>
      <c r="K62" s="75" t="s">
        <v>2864</v>
      </c>
      <c r="L62" s="75"/>
      <c r="M62" s="75" t="s">
        <v>2865</v>
      </c>
      <c r="N62" s="75"/>
      <c r="O62" s="75" t="s">
        <v>2866</v>
      </c>
      <c r="P62" s="75"/>
      <c r="Q62" s="75"/>
      <c r="R62" s="75"/>
      <c r="S62" s="75"/>
      <c r="T62" s="75"/>
      <c r="U62" s="75"/>
      <c r="V62" s="75"/>
      <c r="W62" s="75" t="s">
        <v>1315</v>
      </c>
      <c r="X62" s="75"/>
      <c r="Y62" s="75"/>
      <c r="Z62" s="75"/>
    </row>
    <row r="63" spans="1:26" x14ac:dyDescent="0.2">
      <c r="A63" s="75" t="s">
        <v>2861</v>
      </c>
      <c r="B63" s="75" t="s">
        <v>2898</v>
      </c>
      <c r="C63" s="75">
        <f>LEN(OpnameTabel[[#This Row],[Omschrijving]])</f>
        <v>14</v>
      </c>
      <c r="D63" s="75" t="e">
        <f>_xlfn.XLOOKUP(OpnameTabel[[#This Row],[NL-SfB]],NLSfB[BIM code (nieuw)],NLSfB[BIM omschrijving (nieuw)])</f>
        <v>#N/A</v>
      </c>
      <c r="E63" s="75">
        <f>COUNTIF(Tabel1[NLSfB], OpnameTabel[[#This Row],[NL-SfB]])</f>
        <v>0</v>
      </c>
      <c r="F63" s="75" t="s">
        <v>2899</v>
      </c>
      <c r="G63" s="75"/>
      <c r="H63" s="75"/>
      <c r="I63" s="75" t="s">
        <v>2863</v>
      </c>
      <c r="J63" s="75"/>
      <c r="K63" s="75" t="s">
        <v>2864</v>
      </c>
      <c r="L63" s="75"/>
      <c r="M63" s="75" t="s">
        <v>2865</v>
      </c>
      <c r="N63" s="75"/>
      <c r="O63" s="75" t="s">
        <v>2866</v>
      </c>
      <c r="P63" s="75"/>
      <c r="Q63" s="75" t="s">
        <v>2900</v>
      </c>
      <c r="R63" s="75"/>
      <c r="S63" s="75"/>
      <c r="T63" s="75"/>
      <c r="U63" s="75"/>
      <c r="V63" s="75"/>
      <c r="W63" s="75" t="s">
        <v>2775</v>
      </c>
      <c r="X63" s="75" t="s">
        <v>2775</v>
      </c>
      <c r="Y63" s="75" t="s">
        <v>2775</v>
      </c>
      <c r="Z63" s="75" t="s">
        <v>2775</v>
      </c>
    </row>
    <row r="64" spans="1:26" x14ac:dyDescent="0.2">
      <c r="A64" s="75" t="s">
        <v>2861</v>
      </c>
      <c r="B64" s="75" t="s">
        <v>2901</v>
      </c>
      <c r="C64" s="75">
        <f>LEN(OpnameTabel[[#This Row],[Omschrijving]])</f>
        <v>37</v>
      </c>
      <c r="D64" s="75" t="str">
        <f>_xlfn.XLOOKUP(OpnameTabel[[#This Row],[NL-SfB]],NLSfB[BIM code (nieuw)],NLSfB[BIM omschrijving (nieuw)])</f>
        <v>koeling; opwekking centraal, warmtepompsystemen; compressor koelmachine 5-50 ton CO2</v>
      </c>
      <c r="E64" s="75">
        <f>COUNTIF(Tabel1[NLSfB], OpnameTabel[[#This Row],[NL-SfB]])</f>
        <v>0</v>
      </c>
      <c r="F64" s="75" t="s">
        <v>2902</v>
      </c>
      <c r="G64" s="75"/>
      <c r="H64" s="75"/>
      <c r="I64" s="75" t="s">
        <v>2863</v>
      </c>
      <c r="J64" s="75"/>
      <c r="K64" s="75" t="s">
        <v>2864</v>
      </c>
      <c r="L64" s="75"/>
      <c r="M64" s="75" t="s">
        <v>2865</v>
      </c>
      <c r="N64" s="75"/>
      <c r="O64" s="75" t="s">
        <v>2866</v>
      </c>
      <c r="P64" s="75"/>
      <c r="Q64" s="75"/>
      <c r="R64" s="75"/>
      <c r="S64" s="75"/>
      <c r="T64" s="75"/>
      <c r="U64" s="75"/>
      <c r="V64" s="75"/>
      <c r="W64" s="75" t="s">
        <v>1225</v>
      </c>
      <c r="X64" s="75" t="s">
        <v>1228</v>
      </c>
      <c r="Y64" s="75"/>
      <c r="Z64" s="75"/>
    </row>
    <row r="65" spans="1:26" x14ac:dyDescent="0.2">
      <c r="A65" s="75" t="s">
        <v>2861</v>
      </c>
      <c r="B65" s="75" t="s">
        <v>2903</v>
      </c>
      <c r="C65" s="75">
        <f>LEN(OpnameTabel[[#This Row],[Omschrijving]])</f>
        <v>39</v>
      </c>
      <c r="D65" s="75" t="str">
        <f>_xlfn.XLOOKUP(OpnameTabel[[#This Row],[NL-SfB]],NLSfB[BIM code (nieuw)],NLSfB[BIM omschrijving (nieuw)])</f>
        <v>koeling; opwekking centraal, warmtepompsystemen; compressor koelmachine 50-500 ton CO2</v>
      </c>
      <c r="E65" s="75">
        <f>COUNTIF(Tabel1[NLSfB], OpnameTabel[[#This Row],[NL-SfB]])</f>
        <v>2</v>
      </c>
      <c r="F65" s="75" t="s">
        <v>583</v>
      </c>
      <c r="G65" s="75"/>
      <c r="H65" s="75"/>
      <c r="I65" s="75" t="s">
        <v>2863</v>
      </c>
      <c r="J65" s="75"/>
      <c r="K65" s="75" t="s">
        <v>2864</v>
      </c>
      <c r="L65" s="75"/>
      <c r="M65" s="75" t="s">
        <v>2865</v>
      </c>
      <c r="N65" s="75"/>
      <c r="O65" s="75" t="s">
        <v>2866</v>
      </c>
      <c r="P65" s="75"/>
      <c r="Q65" s="75"/>
      <c r="R65" s="75"/>
      <c r="S65" s="75"/>
      <c r="T65" s="75"/>
      <c r="U65" s="75"/>
      <c r="V65" s="75"/>
      <c r="W65" s="75" t="s">
        <v>1226</v>
      </c>
      <c r="X65" s="75" t="s">
        <v>1229</v>
      </c>
      <c r="Y65" s="75"/>
      <c r="Z65" s="75"/>
    </row>
    <row r="66" spans="1:26" x14ac:dyDescent="0.2">
      <c r="A66" s="75" t="s">
        <v>2861</v>
      </c>
      <c r="B66" s="75" t="s">
        <v>2904</v>
      </c>
      <c r="C66" s="75">
        <f>LEN(OpnameTabel[[#This Row],[Omschrijving]])</f>
        <v>38</v>
      </c>
      <c r="D66" s="75" t="str">
        <f>_xlfn.XLOOKUP(OpnameTabel[[#This Row],[NL-SfB]],NLSfB[BIM code (nieuw)],NLSfB[BIM omschrijving (nieuw)])</f>
        <v>koeling; opwekking centraal, warmtepompsystemen; compressor koelmachine &gt; 500 ton CO2</v>
      </c>
      <c r="E66" s="75">
        <f>COUNTIF(Tabel1[NLSfB], OpnameTabel[[#This Row],[NL-SfB]])</f>
        <v>0</v>
      </c>
      <c r="F66" s="75" t="s">
        <v>2905</v>
      </c>
      <c r="G66" s="75"/>
      <c r="H66" s="75"/>
      <c r="I66" s="75" t="s">
        <v>2863</v>
      </c>
      <c r="J66" s="75"/>
      <c r="K66" s="75" t="s">
        <v>2864</v>
      </c>
      <c r="L66" s="75"/>
      <c r="M66" s="75" t="s">
        <v>2865</v>
      </c>
      <c r="N66" s="75"/>
      <c r="O66" s="75" t="s">
        <v>2866</v>
      </c>
      <c r="P66" s="75"/>
      <c r="Q66" s="75"/>
      <c r="R66" s="75"/>
      <c r="S66" s="75"/>
      <c r="T66" s="75"/>
      <c r="U66" s="75"/>
      <c r="V66" s="75"/>
      <c r="W66" s="75" t="s">
        <v>1227</v>
      </c>
      <c r="X66" s="75" t="s">
        <v>1230</v>
      </c>
      <c r="Y66" s="75"/>
      <c r="Z66" s="75"/>
    </row>
    <row r="67" spans="1:26" x14ac:dyDescent="0.2">
      <c r="A67" s="75" t="s">
        <v>2861</v>
      </c>
      <c r="B67" s="75" t="s">
        <v>2906</v>
      </c>
      <c r="C67" s="75">
        <f>LEN(OpnameTabel[[#This Row],[Omschrijving]])</f>
        <v>41</v>
      </c>
      <c r="D67" s="75" t="str">
        <f>_xlfn.XLOOKUP(OpnameTabel[[#This Row],[NL-SfB]],NLSfB[BIM code (nieuw)],NLSfB[BIM omschrijving (nieuw)])</f>
        <v>koeling; opwekking centraal, warmtepompsystemen; schroef/scroll koelmachine 5-50 ton CO2</v>
      </c>
      <c r="E67" s="75">
        <f>COUNTIF(Tabel1[NLSfB], OpnameTabel[[#This Row],[NL-SfB]])</f>
        <v>0</v>
      </c>
      <c r="F67" s="75" t="s">
        <v>2907</v>
      </c>
      <c r="G67" s="75"/>
      <c r="H67" s="75"/>
      <c r="I67" s="75" t="s">
        <v>2863</v>
      </c>
      <c r="J67" s="75"/>
      <c r="K67" s="75" t="s">
        <v>2864</v>
      </c>
      <c r="L67" s="75"/>
      <c r="M67" s="75" t="s">
        <v>2865</v>
      </c>
      <c r="N67" s="75"/>
      <c r="O67" s="75" t="s">
        <v>2866</v>
      </c>
      <c r="P67" s="75"/>
      <c r="Q67" s="75"/>
      <c r="R67" s="75"/>
      <c r="S67" s="75"/>
      <c r="T67" s="75"/>
      <c r="U67" s="75"/>
      <c r="V67" s="75"/>
      <c r="W67" s="75" t="s">
        <v>1313</v>
      </c>
      <c r="X67" s="75"/>
      <c r="Y67" s="75"/>
      <c r="Z67" s="75"/>
    </row>
    <row r="68" spans="1:26" x14ac:dyDescent="0.2">
      <c r="A68" s="75" t="s">
        <v>2861</v>
      </c>
      <c r="B68" s="75" t="s">
        <v>2908</v>
      </c>
      <c r="C68" s="75">
        <f>LEN(OpnameTabel[[#This Row],[Omschrijving]])</f>
        <v>43</v>
      </c>
      <c r="D68" s="75" t="str">
        <f>_xlfn.XLOOKUP(OpnameTabel[[#This Row],[NL-SfB]],NLSfB[BIM code (nieuw)],NLSfB[BIM omschrijving (nieuw)])</f>
        <v>koeling; opwekking centraal, warmtepompsystemen; schroef/scroll koelmachine 50-500 ton CO2</v>
      </c>
      <c r="E68" s="75">
        <f>COUNTIF(Tabel1[NLSfB], OpnameTabel[[#This Row],[NL-SfB]])</f>
        <v>0</v>
      </c>
      <c r="F68" s="75" t="s">
        <v>2909</v>
      </c>
      <c r="G68" s="75"/>
      <c r="H68" s="75"/>
      <c r="I68" s="75" t="s">
        <v>2863</v>
      </c>
      <c r="J68" s="75"/>
      <c r="K68" s="75" t="s">
        <v>2864</v>
      </c>
      <c r="L68" s="75"/>
      <c r="M68" s="75" t="s">
        <v>2865</v>
      </c>
      <c r="N68" s="75"/>
      <c r="O68" s="75" t="s">
        <v>2866</v>
      </c>
      <c r="P68" s="75"/>
      <c r="Q68" s="75"/>
      <c r="R68" s="75"/>
      <c r="S68" s="75"/>
      <c r="T68" s="75"/>
      <c r="U68" s="75"/>
      <c r="V68" s="75"/>
      <c r="W68" s="75" t="s">
        <v>1314</v>
      </c>
      <c r="X68" s="75"/>
      <c r="Y68" s="75"/>
      <c r="Z68" s="75"/>
    </row>
    <row r="69" spans="1:26" x14ac:dyDescent="0.2">
      <c r="A69" s="75" t="s">
        <v>2861</v>
      </c>
      <c r="B69" s="75" t="s">
        <v>2910</v>
      </c>
      <c r="C69" s="75">
        <f>LEN(OpnameTabel[[#This Row],[Omschrijving]])</f>
        <v>42</v>
      </c>
      <c r="D69" s="75" t="str">
        <f>_xlfn.XLOOKUP(OpnameTabel[[#This Row],[NL-SfB]],NLSfB[BIM code (nieuw)],NLSfB[BIM omschrijving (nieuw)])</f>
        <v>koeling; opwekking centraal, warmtepompsystemen; schroef/scroll koelmachine &gt; 500 ton CO2</v>
      </c>
      <c r="E69" s="75">
        <f>COUNTIF(Tabel1[NLSfB], OpnameTabel[[#This Row],[NL-SfB]])</f>
        <v>0</v>
      </c>
      <c r="F69" s="75" t="s">
        <v>2911</v>
      </c>
      <c r="G69" s="75"/>
      <c r="H69" s="75"/>
      <c r="I69" s="75" t="s">
        <v>2863</v>
      </c>
      <c r="J69" s="75"/>
      <c r="K69" s="75" t="s">
        <v>2864</v>
      </c>
      <c r="L69" s="75"/>
      <c r="M69" s="75" t="s">
        <v>2865</v>
      </c>
      <c r="N69" s="75"/>
      <c r="O69" s="75" t="s">
        <v>2866</v>
      </c>
      <c r="P69" s="75"/>
      <c r="Q69" s="75"/>
      <c r="R69" s="75"/>
      <c r="S69" s="75"/>
      <c r="T69" s="75"/>
      <c r="U69" s="75"/>
      <c r="V69" s="75"/>
      <c r="W69" s="75" t="s">
        <v>1315</v>
      </c>
      <c r="X69" s="75"/>
      <c r="Y69" s="75"/>
      <c r="Z69" s="75"/>
    </row>
    <row r="70" spans="1:26" x14ac:dyDescent="0.2">
      <c r="A70" s="75" t="s">
        <v>2861</v>
      </c>
      <c r="B70" s="75" t="s">
        <v>2912</v>
      </c>
      <c r="C70" s="75">
        <f>LEN(OpnameTabel[[#This Row],[Omschrijving]])</f>
        <v>9</v>
      </c>
      <c r="D70" s="75" t="e">
        <f>_xlfn.XLOOKUP(OpnameTabel[[#This Row],[NL-SfB]],NLSfB[BIM code (nieuw)],NLSfB[BIM omschrijving (nieuw)])</f>
        <v>#N/A</v>
      </c>
      <c r="E70" s="75">
        <f>COUNTIF(Tabel1[NLSfB], OpnameTabel[[#This Row],[NL-SfB]])</f>
        <v>0</v>
      </c>
      <c r="F70" s="75" t="s">
        <v>2913</v>
      </c>
      <c r="G70" s="75"/>
      <c r="H70" s="75"/>
      <c r="I70" s="75" t="s">
        <v>2914</v>
      </c>
      <c r="J70" s="75"/>
      <c r="K70" s="75" t="s">
        <v>2864</v>
      </c>
      <c r="L70" s="75"/>
      <c r="M70" s="75"/>
      <c r="N70" s="75"/>
      <c r="O70" s="75"/>
      <c r="P70" s="75"/>
      <c r="Q70" s="75"/>
      <c r="R70" s="75"/>
      <c r="S70" s="75"/>
      <c r="T70" s="75"/>
      <c r="U70" s="75"/>
      <c r="V70" s="75"/>
      <c r="W70" s="75" t="s">
        <v>2775</v>
      </c>
      <c r="X70" s="75" t="s">
        <v>2775</v>
      </c>
      <c r="Y70" s="75" t="s">
        <v>2775</v>
      </c>
      <c r="Z70" s="75" t="s">
        <v>2775</v>
      </c>
    </row>
    <row r="71" spans="1:26" x14ac:dyDescent="0.2">
      <c r="A71" s="75" t="s">
        <v>2861</v>
      </c>
      <c r="B71" s="75" t="s">
        <v>2915</v>
      </c>
      <c r="C71" s="75">
        <f>LEN(OpnameTabel[[#This Row],[Omschrijving]])</f>
        <v>24</v>
      </c>
      <c r="D71" s="75" t="str">
        <f>_xlfn.XLOOKUP(OpnameTabel[[#This Row],[NL-SfB]],NLSfB[BIM code (nieuw)],NLSfB[BIM omschrijving (nieuw)])</f>
        <v>koeling; distributie hoofdverdeling, distributiesystemen; leidingen</v>
      </c>
      <c r="E71" s="75">
        <f>COUNTIF(Tabel1[NLSfB], OpnameTabel[[#This Row],[NL-SfB]])</f>
        <v>0</v>
      </c>
      <c r="F71" s="75" t="s">
        <v>2916</v>
      </c>
      <c r="G71" s="75"/>
      <c r="H71" s="75"/>
      <c r="I71" s="75" t="s">
        <v>2914</v>
      </c>
      <c r="J71" s="75"/>
      <c r="K71" s="75" t="s">
        <v>2917</v>
      </c>
      <c r="L71" s="75"/>
      <c r="M71" s="75" t="s">
        <v>2918</v>
      </c>
      <c r="N71" s="75"/>
      <c r="O71" s="75" t="s">
        <v>2919</v>
      </c>
      <c r="P71" s="75"/>
      <c r="Q71" s="75"/>
      <c r="R71" s="75"/>
      <c r="S71" s="75"/>
      <c r="T71" s="75"/>
      <c r="U71" s="75"/>
      <c r="V71" s="75"/>
      <c r="W71" s="75" t="s">
        <v>1307</v>
      </c>
      <c r="X71" s="75"/>
      <c r="Y71" s="75"/>
      <c r="Z71" s="75"/>
    </row>
    <row r="72" spans="1:26" x14ac:dyDescent="0.2">
      <c r="A72" s="75"/>
      <c r="B72" s="75"/>
      <c r="C72" s="75">
        <f>LEN(OpnameTabel[[#This Row],[Omschrijving]])</f>
        <v>0</v>
      </c>
      <c r="D72" s="75" t="str">
        <f>_xlfn.XLOOKUP(OpnameTabel[[#This Row],[NL-SfB]],NLSfB[BIM code (nieuw)],NLSfB[BIM omschrijving (nieuw)])</f>
        <v>koeling; distributie hoofdverdeling, distributiesystemen; verdeler/verzamelaar</v>
      </c>
      <c r="E72" s="75">
        <f>COUNTIF(Tabel1[NLSfB], OpnameTabel[[#This Row],[NL-SfB]])</f>
        <v>0</v>
      </c>
      <c r="F72" s="75" t="s">
        <v>2920</v>
      </c>
      <c r="G72" s="75"/>
      <c r="H72" s="75"/>
      <c r="I72" s="75"/>
      <c r="J72" s="75"/>
      <c r="K72" s="75"/>
      <c r="L72" s="75"/>
      <c r="M72" s="75"/>
      <c r="N72" s="75"/>
      <c r="O72" s="75"/>
      <c r="P72" s="75"/>
      <c r="Q72" s="75"/>
      <c r="R72" s="75"/>
      <c r="S72" s="75"/>
      <c r="T72" s="75"/>
      <c r="U72" s="75"/>
      <c r="V72" s="75"/>
      <c r="W72" s="75" t="s">
        <v>1307</v>
      </c>
      <c r="X72" s="75"/>
      <c r="Y72" s="75"/>
      <c r="Z72" s="75"/>
    </row>
    <row r="73" spans="1:26" x14ac:dyDescent="0.2">
      <c r="A73" s="75"/>
      <c r="B73" s="75"/>
      <c r="C73" s="75">
        <f>LEN(OpnameTabel[[#This Row],[Omschrijving]])</f>
        <v>0</v>
      </c>
      <c r="D73" s="75" t="str">
        <f>_xlfn.XLOOKUP(OpnameTabel[[#This Row],[NL-SfB]],NLSfB[BIM code (nieuw)],NLSfB[BIM omschrijving (nieuw)])</f>
        <v>koeling; distributie hoofdverdeling, distributiesystemen; buffervat</v>
      </c>
      <c r="E73" s="75">
        <f>COUNTIF(Tabel1[NLSfB], OpnameTabel[[#This Row],[NL-SfB]])</f>
        <v>0</v>
      </c>
      <c r="F73" s="75" t="s">
        <v>2921</v>
      </c>
      <c r="G73" s="75"/>
      <c r="H73" s="75"/>
      <c r="I73" s="75"/>
      <c r="J73" s="75"/>
      <c r="K73" s="75"/>
      <c r="L73" s="75"/>
      <c r="M73" s="75"/>
      <c r="N73" s="75"/>
      <c r="O73" s="75"/>
      <c r="P73" s="75"/>
      <c r="Q73" s="75"/>
      <c r="R73" s="75"/>
      <c r="S73" s="75"/>
      <c r="T73" s="75"/>
      <c r="U73" s="75"/>
      <c r="V73" s="75"/>
      <c r="W73" s="75" t="s">
        <v>1307</v>
      </c>
      <c r="X73" s="75"/>
      <c r="Y73" s="75"/>
      <c r="Z73" s="75"/>
    </row>
    <row r="74" spans="1:26" x14ac:dyDescent="0.2">
      <c r="A74" s="75"/>
      <c r="B74" s="75"/>
      <c r="C74" s="75">
        <f>LEN(OpnameTabel[[#This Row],[Omschrijving]])</f>
        <v>0</v>
      </c>
      <c r="D74" s="75" t="str">
        <f>_xlfn.XLOOKUP(OpnameTabel[[#This Row],[NL-SfB]],NLSfB[BIM code (nieuw)],NLSfB[BIM omschrijving (nieuw)])</f>
        <v>koeling; distributie hoofdverdeling, distributiesystemen; circulatiepomp</v>
      </c>
      <c r="E74" s="75">
        <f>COUNTIF(Tabel1[NLSfB], OpnameTabel[[#This Row],[NL-SfB]])</f>
        <v>0</v>
      </c>
      <c r="F74" s="75" t="s">
        <v>2922</v>
      </c>
      <c r="G74" s="75"/>
      <c r="H74" s="75"/>
      <c r="I74" s="75"/>
      <c r="J74" s="75"/>
      <c r="K74" s="75"/>
      <c r="L74" s="75"/>
      <c r="M74" s="75"/>
      <c r="N74" s="75"/>
      <c r="O74" s="75"/>
      <c r="P74" s="75"/>
      <c r="Q74" s="75"/>
      <c r="R74" s="75"/>
      <c r="S74" s="75"/>
      <c r="T74" s="75"/>
      <c r="U74" s="75"/>
      <c r="V74" s="75"/>
      <c r="W74" s="75" t="s">
        <v>1307</v>
      </c>
      <c r="X74" s="75"/>
      <c r="Y74" s="75"/>
      <c r="Z74" s="75"/>
    </row>
    <row r="75" spans="1:26" x14ac:dyDescent="0.2">
      <c r="A75" s="75" t="s">
        <v>2923</v>
      </c>
      <c r="B75" s="75" t="s">
        <v>2924</v>
      </c>
      <c r="C75" s="75">
        <f>LEN(OpnameTabel[[#This Row],[Omschrijving]])</f>
        <v>19</v>
      </c>
      <c r="D75" s="75" t="str">
        <f>_xlfn.XLOOKUP(OpnameTabel[[#This Row],[NL-SfB]],NLSfB[BIM code (nieuw)],NLSfB[BIM omschrijving (nieuw)])</f>
        <v>koeling; distributie hoofdverdeling, distributiesystemen; expansievoorziening</v>
      </c>
      <c r="E75" s="75">
        <f>COUNTIF(Tabel1[NLSfB], OpnameTabel[[#This Row],[NL-SfB]])</f>
        <v>0</v>
      </c>
      <c r="F75" s="75" t="s">
        <v>2925</v>
      </c>
      <c r="G75" s="75"/>
      <c r="H75" s="75"/>
      <c r="I75" s="75" t="s">
        <v>36</v>
      </c>
      <c r="J75" s="75" t="s">
        <v>2926</v>
      </c>
      <c r="K75" s="75" t="s">
        <v>2927</v>
      </c>
      <c r="L75" s="75"/>
      <c r="M75" s="75" t="s">
        <v>2928</v>
      </c>
      <c r="N75" s="75"/>
      <c r="O75" s="75" t="s">
        <v>2929</v>
      </c>
      <c r="P75" s="75"/>
      <c r="Q75" s="75"/>
      <c r="R75" s="75"/>
      <c r="S75" s="75"/>
      <c r="T75" s="75"/>
      <c r="U75" s="75"/>
      <c r="V75" s="75"/>
      <c r="W75" s="75"/>
      <c r="X75" s="75"/>
      <c r="Y75" s="75"/>
      <c r="Z75" s="75"/>
    </row>
    <row r="76" spans="1:26" x14ac:dyDescent="0.2">
      <c r="A76" s="75"/>
      <c r="B76" s="75" t="s">
        <v>2930</v>
      </c>
      <c r="C76" s="75">
        <f>LEN(OpnameTabel[[#This Row],[Omschrijving]])</f>
        <v>19</v>
      </c>
      <c r="D76" s="75" t="str">
        <f>_xlfn.XLOOKUP(OpnameTabel[[#This Row],[NL-SfB]],NLSfB[BIM code (nieuw)],NLSfB[BIM omschrijving (nieuw)])</f>
        <v>koeling; distributie hoofdverdeling, distributiesystemen; regelkleppen/stelmotoren</v>
      </c>
      <c r="E76" s="75">
        <f>COUNTIF(Tabel1[NLSfB], OpnameTabel[[#This Row],[NL-SfB]])</f>
        <v>0</v>
      </c>
      <c r="F76" s="75" t="s">
        <v>2931</v>
      </c>
      <c r="G76" s="75"/>
      <c r="H76" s="75"/>
      <c r="I76" s="75"/>
      <c r="J76" s="75"/>
      <c r="K76" s="75"/>
      <c r="L76" s="75"/>
      <c r="M76" s="75"/>
      <c r="N76" s="75"/>
      <c r="O76" s="75"/>
      <c r="P76" s="75"/>
      <c r="Q76" s="75"/>
      <c r="R76" s="75"/>
      <c r="S76" s="75"/>
      <c r="T76" s="75"/>
      <c r="U76" s="75"/>
      <c r="V76" s="75"/>
      <c r="W76" s="75" t="s">
        <v>1307</v>
      </c>
      <c r="X76" s="75"/>
      <c r="Y76" s="75"/>
      <c r="Z76" s="75"/>
    </row>
    <row r="77" spans="1:26" x14ac:dyDescent="0.2">
      <c r="A77" s="75" t="s">
        <v>2861</v>
      </c>
      <c r="B77" s="75" t="s">
        <v>2932</v>
      </c>
      <c r="C77" s="75">
        <f>LEN(OpnameTabel[[#This Row],[Omschrijving]])</f>
        <v>61</v>
      </c>
      <c r="D77" s="75" t="str">
        <f>_xlfn.XLOOKUP(OpnameTabel[[#This Row],[NL-SfB]],NLSfB[BIM code (nieuw)],NLSfB[BIM omschrijving (nieuw)])</f>
        <v>koeling; afgifte, fancoil /inductie units, nakoelers</v>
      </c>
      <c r="E77" s="75">
        <f>COUNTIF(Tabel1[NLSfB], OpnameTabel[[#This Row],[NL-SfB]])</f>
        <v>0</v>
      </c>
      <c r="F77" s="75" t="s">
        <v>2933</v>
      </c>
      <c r="G77" s="75"/>
      <c r="H77" s="75"/>
      <c r="I77" s="75" t="s">
        <v>2771</v>
      </c>
      <c r="J77" s="75"/>
      <c r="K77" s="75" t="s">
        <v>2934</v>
      </c>
      <c r="L77" s="75"/>
      <c r="M77" s="75"/>
      <c r="N77" s="75"/>
      <c r="O77" s="75"/>
      <c r="P77" s="75"/>
      <c r="Q77" s="75"/>
      <c r="R77" s="75"/>
      <c r="S77" s="75"/>
      <c r="T77" s="75"/>
      <c r="U77" s="75"/>
      <c r="V77" s="75"/>
      <c r="W77" s="75" t="s">
        <v>2775</v>
      </c>
      <c r="X77" s="75" t="s">
        <v>2775</v>
      </c>
      <c r="Y77" s="75" t="s">
        <v>2775</v>
      </c>
      <c r="Z77" s="75" t="s">
        <v>2775</v>
      </c>
    </row>
    <row r="78" spans="1:26" x14ac:dyDescent="0.2">
      <c r="A78" s="75"/>
      <c r="B78" s="75"/>
      <c r="C78" s="75">
        <f>LEN(OpnameTabel[[#This Row],[Omschrijving]])</f>
        <v>0</v>
      </c>
      <c r="D78" s="75" t="str">
        <f>_xlfn.XLOOKUP(OpnameTabel[[#This Row],[NL-SfB]],NLSfB[BIM code (nieuw)],NLSfB[BIM omschrijving (nieuw)])</f>
        <v>verwarming; algemeen; opstellings/stookruimte</v>
      </c>
      <c r="E78" s="75">
        <f>COUNTIF(Tabel1[NLSfB], OpnameTabel[[#This Row],[NL-SfB]])</f>
        <v>0</v>
      </c>
      <c r="F78" s="75" t="s">
        <v>2935</v>
      </c>
      <c r="G78" s="75"/>
      <c r="H78" s="75"/>
      <c r="I78" s="75"/>
      <c r="J78" s="75"/>
      <c r="K78" s="75"/>
      <c r="L78" s="75"/>
      <c r="M78" s="75"/>
      <c r="N78" s="75"/>
      <c r="O78" s="75"/>
      <c r="P78" s="75"/>
      <c r="Q78" s="75"/>
      <c r="R78" s="75"/>
      <c r="S78" s="75"/>
      <c r="T78" s="75"/>
      <c r="U78" s="75"/>
      <c r="V78" s="75"/>
      <c r="W78" s="75" t="s">
        <v>1296</v>
      </c>
      <c r="X78" s="75"/>
      <c r="Y78" s="75"/>
      <c r="Z78" s="75"/>
    </row>
    <row r="79" spans="1:26" x14ac:dyDescent="0.2">
      <c r="A79" s="75"/>
      <c r="B79" s="75"/>
      <c r="C79" s="75">
        <f>LEN(OpnameTabel[[#This Row],[Omschrijving]])</f>
        <v>0</v>
      </c>
      <c r="D79" s="75" t="str">
        <f>_xlfn.XLOOKUP(OpnameTabel[[#This Row],[NL-SfB]],NLSfB[BIM code (nieuw)],NLSfB[BIM omschrijving (nieuw)])</f>
        <v>verwarming; opwekking lokaal, direct gestookte toestellen</v>
      </c>
      <c r="E79" s="75">
        <f>COUNTIF(Tabel1[NLSfB], OpnameTabel[[#This Row],[NL-SfB]])</f>
        <v>0</v>
      </c>
      <c r="F79" s="75" t="s">
        <v>2936</v>
      </c>
      <c r="G79" s="75"/>
      <c r="H79" s="75"/>
      <c r="I79" s="75"/>
      <c r="J79" s="75"/>
      <c r="K79" s="75"/>
      <c r="L79" s="75"/>
      <c r="M79" s="75"/>
      <c r="N79" s="75"/>
      <c r="O79" s="75"/>
      <c r="P79" s="75"/>
      <c r="Q79" s="75"/>
      <c r="R79" s="75"/>
      <c r="S79" s="75"/>
      <c r="T79" s="75"/>
      <c r="U79" s="75"/>
      <c r="V79" s="75"/>
      <c r="W79" s="75" t="s">
        <v>1297</v>
      </c>
      <c r="X79" s="75" t="s">
        <v>1298</v>
      </c>
      <c r="Y79" s="75"/>
      <c r="Z79" s="75"/>
    </row>
    <row r="80" spans="1:26" x14ac:dyDescent="0.2">
      <c r="A80" s="75" t="s">
        <v>1066</v>
      </c>
      <c r="B80" s="75" t="s">
        <v>2937</v>
      </c>
      <c r="C80" s="75">
        <f>LEN(OpnameTabel[[#This Row],[Omschrijving]])</f>
        <v>42</v>
      </c>
      <c r="D80" s="75" t="str">
        <f>_xlfn.XLOOKUP(OpnameTabel[[#This Row],[NL-SfB]],NLSfB[BIM code (nieuw)],NLSfB[BIM omschrijving (nieuw)])</f>
        <v>verwarming; opwekking centraal, verwarmingstoestellen; atmosferische gasketel</v>
      </c>
      <c r="E80" s="75">
        <f>COUNTIF(Tabel1[NLSfB], OpnameTabel[[#This Row],[NL-SfB]])</f>
        <v>17</v>
      </c>
      <c r="F80" s="75" t="s">
        <v>264</v>
      </c>
      <c r="G80" s="75"/>
      <c r="H80" s="75"/>
      <c r="I80" s="75" t="s">
        <v>2825</v>
      </c>
      <c r="J80" s="75"/>
      <c r="K80" s="75" t="s">
        <v>2938</v>
      </c>
      <c r="L80" s="75"/>
      <c r="M80" s="75"/>
      <c r="N80" s="75"/>
      <c r="O80" s="75"/>
      <c r="P80" s="75"/>
      <c r="Q80" s="75"/>
      <c r="R80" s="75"/>
      <c r="S80" s="75"/>
      <c r="T80" s="75"/>
      <c r="U80" s="75"/>
      <c r="V80" s="75"/>
      <c r="W80" s="75" t="s">
        <v>1299</v>
      </c>
      <c r="X80" s="75" t="s">
        <v>1300</v>
      </c>
      <c r="Y80" s="75"/>
      <c r="Z80" s="75"/>
    </row>
    <row r="81" spans="1:26" x14ac:dyDescent="0.2">
      <c r="A81" s="75"/>
      <c r="B81" s="75"/>
      <c r="C81" s="75">
        <f>LEN(OpnameTabel[[#This Row],[Omschrijving]])</f>
        <v>0</v>
      </c>
      <c r="D81" s="75" t="str">
        <f>_xlfn.XLOOKUP(OpnameTabel[[#This Row],[NL-SfB]],NLSfB[BIM code (nieuw)],NLSfB[BIM omschrijving (nieuw)])</f>
        <v>verwarming; opwekking centraal, verwarmingstoestellen; warmwaterketel &lt; 110 C</v>
      </c>
      <c r="E81" s="75">
        <f>COUNTIF(Tabel1[NLSfB], OpnameTabel[[#This Row],[NL-SfB]])</f>
        <v>0</v>
      </c>
      <c r="F81" s="75" t="s">
        <v>2939</v>
      </c>
      <c r="G81" s="75"/>
      <c r="H81" s="75"/>
      <c r="I81" s="75"/>
      <c r="J81" s="75"/>
      <c r="K81" s="75"/>
      <c r="L81" s="75"/>
      <c r="M81" s="75"/>
      <c r="N81" s="75"/>
      <c r="O81" s="75"/>
      <c r="P81" s="75"/>
      <c r="Q81" s="75"/>
      <c r="R81" s="75"/>
      <c r="S81" s="75"/>
      <c r="T81" s="75"/>
      <c r="U81" s="75"/>
      <c r="V81" s="75"/>
      <c r="W81" s="75" t="s">
        <v>1299</v>
      </c>
      <c r="X81" s="75" t="s">
        <v>1300</v>
      </c>
      <c r="Y81" s="75"/>
      <c r="Z81" s="75"/>
    </row>
    <row r="82" spans="1:26" x14ac:dyDescent="0.2">
      <c r="A82" s="75" t="s">
        <v>1066</v>
      </c>
      <c r="B82" s="75" t="s">
        <v>2940</v>
      </c>
      <c r="C82" s="75">
        <f>LEN(OpnameTabel[[#This Row],[Omschrijving]])</f>
        <v>52</v>
      </c>
      <c r="D82" s="75" t="str">
        <f>_xlfn.XLOOKUP(OpnameTabel[[#This Row],[NL-SfB]],NLSfB[BIM code (nieuw)],NLSfB[BIM omschrijving (nieuw)])</f>
        <v>verwarming; opwekking centraal, verwarmingstoestellen; ventilatorbrander</v>
      </c>
      <c r="E82" s="75">
        <f>COUNTIF(Tabel1[NLSfB], OpnameTabel[[#This Row],[NL-SfB]])</f>
        <v>0</v>
      </c>
      <c r="F82" s="75" t="s">
        <v>2941</v>
      </c>
      <c r="G82" s="75"/>
      <c r="H82" s="75"/>
      <c r="I82" s="75" t="s">
        <v>2825</v>
      </c>
      <c r="J82" s="75"/>
      <c r="K82" s="75" t="s">
        <v>2938</v>
      </c>
      <c r="L82" s="75"/>
      <c r="M82" s="75"/>
      <c r="N82" s="75"/>
      <c r="O82" s="75"/>
      <c r="P82" s="75"/>
      <c r="Q82" s="75"/>
      <c r="R82" s="75"/>
      <c r="S82" s="75"/>
      <c r="T82" s="75"/>
      <c r="U82" s="75"/>
      <c r="V82" s="75"/>
      <c r="W82" s="75" t="s">
        <v>1299</v>
      </c>
      <c r="X82" s="75" t="s">
        <v>1300</v>
      </c>
      <c r="Y82" s="75"/>
      <c r="Z82" s="75"/>
    </row>
    <row r="83" spans="1:26" x14ac:dyDescent="0.2">
      <c r="A83" s="75"/>
      <c r="B83" s="75"/>
      <c r="C83" s="75">
        <f>LEN(OpnameTabel[[#This Row],[Omschrijving]])</f>
        <v>0</v>
      </c>
      <c r="D83" s="75" t="str">
        <f>_xlfn.XLOOKUP(OpnameTabel[[#This Row],[NL-SfB]],NLSfB[BIM code (nieuw)],NLSfB[BIM omschrijving (nieuw)])</f>
        <v xml:space="preserve">verwarming; opwekking centraal, warmtekrachtkoppeling (WKK) en toebehoren </v>
      </c>
      <c r="E83" s="75">
        <f>COUNTIF(Tabel1[NLSfB], OpnameTabel[[#This Row],[NL-SfB]])</f>
        <v>0</v>
      </c>
      <c r="F83" s="75" t="s">
        <v>2942</v>
      </c>
      <c r="G83" s="75"/>
      <c r="H83" s="75"/>
      <c r="I83" s="75"/>
      <c r="J83" s="75"/>
      <c r="K83" s="75"/>
      <c r="L83" s="75"/>
      <c r="M83" s="75"/>
      <c r="N83" s="75"/>
      <c r="O83" s="75"/>
      <c r="P83" s="75"/>
      <c r="Q83" s="75"/>
      <c r="R83" s="75"/>
      <c r="S83" s="75"/>
      <c r="T83" s="75"/>
      <c r="U83" s="75"/>
      <c r="V83" s="75"/>
      <c r="W83" s="75" t="s">
        <v>1318</v>
      </c>
      <c r="X83" s="75"/>
      <c r="Y83" s="75"/>
      <c r="Z83" s="75"/>
    </row>
    <row r="84" spans="1:26" x14ac:dyDescent="0.2">
      <c r="A84" s="75"/>
      <c r="B84" s="75"/>
      <c r="C84" s="75">
        <f>LEN(OpnameTabel[[#This Row],[Omschrijving]])</f>
        <v>0</v>
      </c>
      <c r="D84" s="75" t="str">
        <f>_xlfn.XLOOKUP(OpnameTabel[[#This Row],[NL-SfB]],NLSfB[BIM code (nieuw)],NLSfB[BIM omschrijving (nieuw)])</f>
        <v>verwarming; opwekking centraal, rookgasafvoer</v>
      </c>
      <c r="E84" s="75">
        <f>COUNTIF(Tabel1[NLSfB], OpnameTabel[[#This Row],[NL-SfB]])</f>
        <v>0</v>
      </c>
      <c r="F84" s="75" t="s">
        <v>2943</v>
      </c>
      <c r="G84" s="75"/>
      <c r="H84" s="75"/>
      <c r="I84" s="75"/>
      <c r="J84" s="75"/>
      <c r="K84" s="75"/>
      <c r="L84" s="75"/>
      <c r="M84" s="75"/>
      <c r="N84" s="75"/>
      <c r="O84" s="75"/>
      <c r="P84" s="75"/>
      <c r="Q84" s="75"/>
      <c r="R84" s="75"/>
      <c r="S84" s="75"/>
      <c r="T84" s="75"/>
      <c r="U84" s="75"/>
      <c r="V84" s="75"/>
      <c r="W84" s="75" t="s">
        <v>1297</v>
      </c>
      <c r="X84" s="75" t="s">
        <v>1298</v>
      </c>
      <c r="Y84" s="75"/>
      <c r="Z84" s="75"/>
    </row>
    <row r="85" spans="1:26" x14ac:dyDescent="0.2">
      <c r="A85" s="75"/>
      <c r="B85" s="75"/>
      <c r="C85" s="75">
        <f>LEN(OpnameTabel[[#This Row],[Omschrijving]])</f>
        <v>0</v>
      </c>
      <c r="D85" s="75" t="str">
        <f>_xlfn.XLOOKUP(OpnameTabel[[#This Row],[NL-SfB]],NLSfB[BIM code (nieuw)],NLSfB[BIM omschrijving (nieuw)])</f>
        <v>verwarming; opwekking centraal, rookgasafvoer; ketel gas</v>
      </c>
      <c r="E85" s="75">
        <f>COUNTIF(Tabel1[NLSfB], OpnameTabel[[#This Row],[NL-SfB]])</f>
        <v>0</v>
      </c>
      <c r="F85" s="75" t="s">
        <v>2944</v>
      </c>
      <c r="G85" s="75"/>
      <c r="H85" s="75"/>
      <c r="I85" s="75"/>
      <c r="J85" s="75"/>
      <c r="K85" s="75"/>
      <c r="L85" s="75"/>
      <c r="M85" s="75"/>
      <c r="N85" s="75"/>
      <c r="O85" s="75"/>
      <c r="P85" s="75"/>
      <c r="Q85" s="75"/>
      <c r="R85" s="75"/>
      <c r="S85" s="75"/>
      <c r="T85" s="75"/>
      <c r="U85" s="75"/>
      <c r="V85" s="75"/>
      <c r="W85" s="75" t="s">
        <v>1299</v>
      </c>
      <c r="X85" s="75" t="s">
        <v>1300</v>
      </c>
      <c r="Y85" s="75" t="s">
        <v>1309</v>
      </c>
      <c r="Z85" s="75"/>
    </row>
    <row r="86" spans="1:26" x14ac:dyDescent="0.2">
      <c r="A86" s="75"/>
      <c r="B86" s="75"/>
      <c r="C86" s="75">
        <f>LEN(OpnameTabel[[#This Row],[Omschrijving]])</f>
        <v>0</v>
      </c>
      <c r="D86" s="75" t="str">
        <f>_xlfn.XLOOKUP(OpnameTabel[[#This Row],[NL-SfB]],NLSfB[BIM code (nieuw)],NLSfB[BIM omschrijving (nieuw)])</f>
        <v>verwarming; opwekking centraal, rookgasafvoer; ketel olie 20-100 kW</v>
      </c>
      <c r="E86" s="75">
        <f>COUNTIF(Tabel1[NLSfB], OpnameTabel[[#This Row],[NL-SfB]])</f>
        <v>0</v>
      </c>
      <c r="F86" s="75" t="s">
        <v>2945</v>
      </c>
      <c r="G86" s="75"/>
      <c r="H86" s="75"/>
      <c r="I86" s="75"/>
      <c r="J86" s="75"/>
      <c r="K86" s="75"/>
      <c r="L86" s="75"/>
      <c r="M86" s="75"/>
      <c r="N86" s="75"/>
      <c r="O86" s="75"/>
      <c r="P86" s="75"/>
      <c r="Q86" s="75"/>
      <c r="R86" s="75"/>
      <c r="S86" s="75"/>
      <c r="T86" s="75"/>
      <c r="U86" s="75"/>
      <c r="V86" s="75"/>
      <c r="W86" s="75" t="s">
        <v>1304</v>
      </c>
      <c r="X86" s="75" t="s">
        <v>1306</v>
      </c>
      <c r="Y86" s="75" t="s">
        <v>1309</v>
      </c>
      <c r="Z86" s="75"/>
    </row>
    <row r="87" spans="1:26" x14ac:dyDescent="0.2">
      <c r="A87" s="75"/>
      <c r="B87" s="75"/>
      <c r="C87" s="75">
        <f>LEN(OpnameTabel[[#This Row],[Omschrijving]])</f>
        <v>0</v>
      </c>
      <c r="D87" s="75" t="str">
        <f>_xlfn.XLOOKUP(OpnameTabel[[#This Row],[NL-SfB]],NLSfB[BIM code (nieuw)],NLSfB[BIM omschrijving (nieuw)])</f>
        <v>verwarming; opwekking centraal, rookgasafvoer; ketel olie &gt; 100 kW</v>
      </c>
      <c r="E87" s="75">
        <f>COUNTIF(Tabel1[NLSfB], OpnameTabel[[#This Row],[NL-SfB]])</f>
        <v>0</v>
      </c>
      <c r="F87" s="75" t="s">
        <v>2946</v>
      </c>
      <c r="G87" s="75"/>
      <c r="H87" s="75"/>
      <c r="I87" s="75"/>
      <c r="J87" s="75"/>
      <c r="K87" s="75"/>
      <c r="L87" s="75"/>
      <c r="M87" s="75"/>
      <c r="N87" s="75"/>
      <c r="O87" s="75"/>
      <c r="P87" s="75"/>
      <c r="Q87" s="75"/>
      <c r="R87" s="75"/>
      <c r="S87" s="75"/>
      <c r="T87" s="75"/>
      <c r="U87" s="75"/>
      <c r="V87" s="75"/>
      <c r="W87" s="75" t="s">
        <v>1304</v>
      </c>
      <c r="X87" s="75" t="s">
        <v>1305</v>
      </c>
      <c r="Y87" s="75" t="s">
        <v>1309</v>
      </c>
      <c r="Z87" s="75"/>
    </row>
    <row r="88" spans="1:26" x14ac:dyDescent="0.2">
      <c r="A88" s="75"/>
      <c r="B88" s="75"/>
      <c r="C88" s="75">
        <f>LEN(OpnameTabel[[#This Row],[Omschrijving]])</f>
        <v>0</v>
      </c>
      <c r="D88" s="75" t="str">
        <f>_xlfn.XLOOKUP(OpnameTabel[[#This Row],[NL-SfB]],NLSfB[BIM code (nieuw)],NLSfB[BIM omschrijving (nieuw)])</f>
        <v>verwarming; opwekking centraal, zonnecollectoren</v>
      </c>
      <c r="E88" s="75">
        <f>COUNTIF(Tabel1[NLSfB], OpnameTabel[[#This Row],[NL-SfB]])</f>
        <v>0</v>
      </c>
      <c r="F88" s="75" t="s">
        <v>2947</v>
      </c>
      <c r="G88" s="75"/>
      <c r="H88" s="75"/>
      <c r="I88" s="75"/>
      <c r="J88" s="75"/>
      <c r="K88" s="75"/>
      <c r="L88" s="75"/>
      <c r="M88" s="75"/>
      <c r="N88" s="75"/>
      <c r="O88" s="75"/>
      <c r="P88" s="75"/>
      <c r="Q88" s="75"/>
      <c r="R88" s="75"/>
      <c r="S88" s="75"/>
      <c r="T88" s="75"/>
      <c r="U88" s="75"/>
      <c r="V88" s="75"/>
      <c r="W88" s="75" t="s">
        <v>1334</v>
      </c>
      <c r="X88" s="75"/>
      <c r="Y88" s="75"/>
      <c r="Z88" s="75"/>
    </row>
    <row r="89" spans="1:26" x14ac:dyDescent="0.2">
      <c r="A89" s="75"/>
      <c r="B89" s="75"/>
      <c r="C89" s="75">
        <f>LEN(OpnameTabel[[#This Row],[Omschrijving]])</f>
        <v>0</v>
      </c>
      <c r="D89" s="75" t="str">
        <f>_xlfn.XLOOKUP(OpnameTabel[[#This Row],[NL-SfB]],NLSfB[BIM code (nieuw)],NLSfB[BIM omschrijving (nieuw)])</f>
        <v>verwarming; opwekking centraal, warmtepompen; verwarmer 5-50 ton CO2</v>
      </c>
      <c r="E89" s="75">
        <f>COUNTIF(Tabel1[NLSfB], OpnameTabel[[#This Row],[NL-SfB]])</f>
        <v>0</v>
      </c>
      <c r="F89" s="75" t="s">
        <v>2948</v>
      </c>
      <c r="G89" s="75"/>
      <c r="H89" s="75"/>
      <c r="I89" s="75"/>
      <c r="J89" s="75"/>
      <c r="K89" s="75"/>
      <c r="L89" s="75"/>
      <c r="M89" s="75"/>
      <c r="N89" s="75"/>
      <c r="O89" s="75"/>
      <c r="P89" s="75"/>
      <c r="Q89" s="75"/>
      <c r="R89" s="75"/>
      <c r="S89" s="75"/>
      <c r="T89" s="75"/>
      <c r="U89" s="75"/>
      <c r="V89" s="75"/>
      <c r="W89" s="75" t="s">
        <v>1313</v>
      </c>
      <c r="X89" s="75"/>
      <c r="Y89" s="75"/>
      <c r="Z89" s="75"/>
    </row>
    <row r="90" spans="1:26" x14ac:dyDescent="0.2">
      <c r="A90" s="75"/>
      <c r="B90" s="75"/>
      <c r="C90" s="75">
        <f>LEN(OpnameTabel[[#This Row],[Omschrijving]])</f>
        <v>0</v>
      </c>
      <c r="D90" s="75" t="str">
        <f>_xlfn.XLOOKUP(OpnameTabel[[#This Row],[NL-SfB]],NLSfB[BIM code (nieuw)],NLSfB[BIM omschrijving (nieuw)])</f>
        <v>verwarming; opwekking centraal, warmtepompen; verwarmer 50-500 ton CO2</v>
      </c>
      <c r="E90" s="75">
        <f>COUNTIF(Tabel1[NLSfB], OpnameTabel[[#This Row],[NL-SfB]])</f>
        <v>0</v>
      </c>
      <c r="F90" s="75" t="s">
        <v>2949</v>
      </c>
      <c r="G90" s="75"/>
      <c r="H90" s="75"/>
      <c r="I90" s="75"/>
      <c r="J90" s="75"/>
      <c r="K90" s="75"/>
      <c r="L90" s="75"/>
      <c r="M90" s="75"/>
      <c r="N90" s="75"/>
      <c r="O90" s="75"/>
      <c r="P90" s="75"/>
      <c r="Q90" s="75"/>
      <c r="R90" s="75"/>
      <c r="S90" s="75"/>
      <c r="T90" s="75"/>
      <c r="U90" s="75"/>
      <c r="V90" s="75"/>
      <c r="W90" s="75" t="s">
        <v>1314</v>
      </c>
      <c r="X90" s="75"/>
      <c r="Y90" s="75"/>
      <c r="Z90" s="75"/>
    </row>
    <row r="91" spans="1:26" x14ac:dyDescent="0.2">
      <c r="A91" s="75"/>
      <c r="B91" s="75"/>
      <c r="C91" s="75">
        <f>LEN(OpnameTabel[[#This Row],[Omschrijving]])</f>
        <v>0</v>
      </c>
      <c r="D91" s="75" t="str">
        <f>_xlfn.XLOOKUP(OpnameTabel[[#This Row],[NL-SfB]],NLSfB[BIM code (nieuw)],NLSfB[BIM omschrijving (nieuw)])</f>
        <v>verwarming; opwekking centraal, warmtepompen; verwarmer &gt; 500 ton CO2</v>
      </c>
      <c r="E91" s="75">
        <f>COUNTIF(Tabel1[NLSfB], OpnameTabel[[#This Row],[NL-SfB]])</f>
        <v>0</v>
      </c>
      <c r="F91" s="75" t="s">
        <v>2950</v>
      </c>
      <c r="G91" s="75"/>
      <c r="H91" s="75"/>
      <c r="I91" s="75"/>
      <c r="J91" s="75"/>
      <c r="K91" s="75"/>
      <c r="L91" s="75"/>
      <c r="M91" s="75"/>
      <c r="N91" s="75"/>
      <c r="O91" s="75"/>
      <c r="P91" s="75"/>
      <c r="Q91" s="75"/>
      <c r="R91" s="75"/>
      <c r="S91" s="75"/>
      <c r="T91" s="75"/>
      <c r="U91" s="75"/>
      <c r="V91" s="75"/>
      <c r="W91" s="75" t="s">
        <v>1315</v>
      </c>
      <c r="X91" s="75"/>
      <c r="Y91" s="75"/>
      <c r="Z91" s="75"/>
    </row>
    <row r="92" spans="1:26" x14ac:dyDescent="0.2">
      <c r="A92" s="75" t="s">
        <v>1066</v>
      </c>
      <c r="B92" s="75" t="s">
        <v>2951</v>
      </c>
      <c r="C92" s="75">
        <f>LEN(OpnameTabel[[#This Row],[Omschrijving]])</f>
        <v>15</v>
      </c>
      <c r="D92" s="75" t="str">
        <f>_xlfn.XLOOKUP(OpnameTabel[[#This Row],[NL-SfB]],NLSfB[BIM code (nieuw)],NLSfB[BIM omschrijving (nieuw)])</f>
        <v>verwarming; opwekking centraal, warmtepompen; WKO bronnen</v>
      </c>
      <c r="E92" s="75">
        <f>COUNTIF(Tabel1[NLSfB], OpnameTabel[[#This Row],[NL-SfB]])</f>
        <v>1</v>
      </c>
      <c r="F92" s="75" t="s">
        <v>233</v>
      </c>
      <c r="G92" s="75"/>
      <c r="H92" s="75"/>
      <c r="I92" s="75" t="s">
        <v>2952</v>
      </c>
      <c r="J92" s="75"/>
      <c r="K92" s="75" t="s">
        <v>2771</v>
      </c>
      <c r="L92" s="75"/>
      <c r="M92" s="75" t="s">
        <v>2772</v>
      </c>
      <c r="N92" s="75"/>
      <c r="O92" s="75"/>
      <c r="P92" s="75"/>
      <c r="Q92" s="75"/>
      <c r="R92" s="75"/>
      <c r="S92" s="75"/>
      <c r="T92" s="75"/>
      <c r="U92" s="75"/>
      <c r="V92" s="75"/>
      <c r="W92" s="75" t="s">
        <v>1316</v>
      </c>
      <c r="X92" s="75"/>
      <c r="Y92" s="75"/>
      <c r="Z92" s="75"/>
    </row>
    <row r="93" spans="1:26" x14ac:dyDescent="0.2">
      <c r="A93" s="75"/>
      <c r="B93" s="75"/>
      <c r="C93" s="75">
        <f>LEN(OpnameTabel[[#This Row],[Omschrijving]])</f>
        <v>0</v>
      </c>
      <c r="D93" s="75" t="str">
        <f>_xlfn.XLOOKUP(OpnameTabel[[#This Row],[NL-SfB]],NLSfB[BIM code (nieuw)],NLSfB[BIM omschrijving (nieuw)])</f>
        <v>verwarming; distributie hoofdverdeling, distributiesystemen; leidingen</v>
      </c>
      <c r="E93" s="75">
        <f>COUNTIF(Tabel1[NLSfB], OpnameTabel[[#This Row],[NL-SfB]])</f>
        <v>0</v>
      </c>
      <c r="F93" s="75" t="s">
        <v>2953</v>
      </c>
      <c r="G93" s="75"/>
      <c r="H93" s="75"/>
      <c r="I93" s="75"/>
      <c r="J93" s="75"/>
      <c r="K93" s="75"/>
      <c r="L93" s="75"/>
      <c r="M93" s="75"/>
      <c r="N93" s="75"/>
      <c r="O93" s="75"/>
      <c r="P93" s="75"/>
      <c r="Q93" s="75"/>
      <c r="R93" s="75"/>
      <c r="S93" s="75"/>
      <c r="T93" s="75"/>
      <c r="U93" s="75"/>
      <c r="V93" s="75"/>
      <c r="W93" s="75" t="s">
        <v>1307</v>
      </c>
      <c r="X93" s="75"/>
      <c r="Y93" s="75"/>
      <c r="Z93" s="75"/>
    </row>
    <row r="94" spans="1:26" x14ac:dyDescent="0.2">
      <c r="A94" s="75" t="s">
        <v>2923</v>
      </c>
      <c r="B94" s="75" t="s">
        <v>2954</v>
      </c>
      <c r="C94" s="75">
        <f>LEN(OpnameTabel[[#This Row],[Omschrijving]])</f>
        <v>20</v>
      </c>
      <c r="D94" s="75" t="str">
        <f>_xlfn.XLOOKUP(OpnameTabel[[#This Row],[NL-SfB]],NLSfB[BIM code (nieuw)],NLSfB[BIM omschrijving (nieuw)])</f>
        <v>verwarming; distributie hoofdverdeling, distributiesystemen; verdeler/verzamelaar</v>
      </c>
      <c r="E94" s="75">
        <f>COUNTIF(Tabel1[NLSfB], OpnameTabel[[#This Row],[NL-SfB]])</f>
        <v>9</v>
      </c>
      <c r="F94" s="75" t="s">
        <v>230</v>
      </c>
      <c r="G94" s="75"/>
      <c r="H94" s="75"/>
      <c r="I94" s="75" t="s">
        <v>2955</v>
      </c>
      <c r="J94" s="75"/>
      <c r="K94" s="75" t="s">
        <v>2956</v>
      </c>
      <c r="L94" s="75"/>
      <c r="M94" s="75" t="s">
        <v>2957</v>
      </c>
      <c r="N94" s="75"/>
      <c r="O94" s="75"/>
      <c r="P94" s="75"/>
      <c r="Q94" s="75"/>
      <c r="R94" s="75"/>
      <c r="S94" s="75"/>
      <c r="T94" s="75"/>
      <c r="U94" s="75"/>
      <c r="V94" s="75"/>
      <c r="W94" s="75" t="s">
        <v>1307</v>
      </c>
      <c r="X94" s="75"/>
      <c r="Y94" s="75"/>
      <c r="Z94" s="75"/>
    </row>
    <row r="95" spans="1:26" x14ac:dyDescent="0.2">
      <c r="A95" s="75"/>
      <c r="B95" s="75"/>
      <c r="C95" s="75">
        <f>LEN(OpnameTabel[[#This Row],[Omschrijving]])</f>
        <v>0</v>
      </c>
      <c r="D95" s="75" t="str">
        <f>_xlfn.XLOOKUP(OpnameTabel[[#This Row],[NL-SfB]],NLSfB[BIM code (nieuw)],NLSfB[BIM omschrijving (nieuw)])</f>
        <v>verwarming; distributie hoofdverdeling, distributiesystemen; buffervat</v>
      </c>
      <c r="E95" s="75">
        <f>COUNTIF(Tabel1[NLSfB], OpnameTabel[[#This Row],[NL-SfB]])</f>
        <v>0</v>
      </c>
      <c r="F95" s="75" t="s">
        <v>2958</v>
      </c>
      <c r="G95" s="75"/>
      <c r="H95" s="75"/>
      <c r="I95" s="75"/>
      <c r="J95" s="75"/>
      <c r="K95" s="75"/>
      <c r="L95" s="75"/>
      <c r="M95" s="75"/>
      <c r="N95" s="75"/>
      <c r="O95" s="75"/>
      <c r="P95" s="75"/>
      <c r="Q95" s="75"/>
      <c r="R95" s="75"/>
      <c r="S95" s="75"/>
      <c r="T95" s="75"/>
      <c r="U95" s="75"/>
      <c r="V95" s="75"/>
      <c r="W95" s="75" t="s">
        <v>1307</v>
      </c>
      <c r="X95" s="75"/>
      <c r="Y95" s="75"/>
      <c r="Z95" s="75"/>
    </row>
    <row r="96" spans="1:26" x14ac:dyDescent="0.2">
      <c r="A96" s="75"/>
      <c r="B96" s="75"/>
      <c r="C96" s="75">
        <f>LEN(OpnameTabel[[#This Row],[Omschrijving]])</f>
        <v>0</v>
      </c>
      <c r="D96" s="75" t="str">
        <f>_xlfn.XLOOKUP(OpnameTabel[[#This Row],[NL-SfB]],NLSfB[BIM code (nieuw)],NLSfB[BIM omschrijving (nieuw)])</f>
        <v>verwarming; distributie hoofdverdeling, distributiesystemen; circulatiepomp</v>
      </c>
      <c r="E96" s="75">
        <f>COUNTIF(Tabel1[NLSfB], OpnameTabel[[#This Row],[NL-SfB]])</f>
        <v>0</v>
      </c>
      <c r="F96" s="75" t="s">
        <v>2959</v>
      </c>
      <c r="G96" s="75"/>
      <c r="H96" s="75"/>
      <c r="I96" s="75"/>
      <c r="J96" s="75"/>
      <c r="K96" s="75"/>
      <c r="L96" s="75"/>
      <c r="M96" s="75"/>
      <c r="N96" s="75"/>
      <c r="O96" s="75"/>
      <c r="P96" s="75"/>
      <c r="Q96" s="75"/>
      <c r="R96" s="75"/>
      <c r="S96" s="75"/>
      <c r="T96" s="75"/>
      <c r="U96" s="75"/>
      <c r="V96" s="75"/>
      <c r="W96" s="75" t="s">
        <v>1307</v>
      </c>
      <c r="X96" s="75"/>
      <c r="Y96" s="75"/>
      <c r="Z96" s="75"/>
    </row>
    <row r="97" spans="1:26" x14ac:dyDescent="0.2">
      <c r="A97" s="75"/>
      <c r="B97" s="75"/>
      <c r="C97" s="75">
        <f>LEN(OpnameTabel[[#This Row],[Omschrijving]])</f>
        <v>0</v>
      </c>
      <c r="D97" s="75" t="str">
        <f>_xlfn.XLOOKUP(OpnameTabel[[#This Row],[NL-SfB]],NLSfB[BIM code (nieuw)],NLSfB[BIM omschrijving (nieuw)])</f>
        <v>verwarming; distributie hoofdverdeling, distributiesystemen; expansievoorziening</v>
      </c>
      <c r="E97" s="75">
        <f>COUNTIF(Tabel1[NLSfB], OpnameTabel[[#This Row],[NL-SfB]])</f>
        <v>0</v>
      </c>
      <c r="F97" s="75" t="s">
        <v>2960</v>
      </c>
      <c r="G97" s="75"/>
      <c r="H97" s="75"/>
      <c r="I97" s="75"/>
      <c r="J97" s="75"/>
      <c r="K97" s="75"/>
      <c r="L97" s="75"/>
      <c r="M97" s="75"/>
      <c r="N97" s="75"/>
      <c r="O97" s="75"/>
      <c r="P97" s="75"/>
      <c r="Q97" s="75"/>
      <c r="R97" s="75"/>
      <c r="S97" s="75"/>
      <c r="T97" s="75"/>
      <c r="U97" s="75"/>
      <c r="V97" s="75"/>
      <c r="W97" s="75" t="s">
        <v>1307</v>
      </c>
      <c r="X97" s="75"/>
      <c r="Y97" s="75"/>
      <c r="Z97" s="75"/>
    </row>
    <row r="98" spans="1:26" x14ac:dyDescent="0.2">
      <c r="A98" s="75"/>
      <c r="B98" s="75"/>
      <c r="C98" s="75">
        <f>LEN(OpnameTabel[[#This Row],[Omschrijving]])</f>
        <v>0</v>
      </c>
      <c r="D98" s="75" t="str">
        <f>_xlfn.XLOOKUP(OpnameTabel[[#This Row],[NL-SfB]],NLSfB[BIM code (nieuw)],NLSfB[BIM omschrijving (nieuw)])</f>
        <v>verwarming; distributie hoofdverdeling, distributiesystemen; regelkleppen/stelmotoren</v>
      </c>
      <c r="E98" s="75">
        <f>COUNTIF(Tabel1[NLSfB], OpnameTabel[[#This Row],[NL-SfB]])</f>
        <v>0</v>
      </c>
      <c r="F98" s="75" t="s">
        <v>2961</v>
      </c>
      <c r="G98" s="75"/>
      <c r="H98" s="75"/>
      <c r="I98" s="75"/>
      <c r="J98" s="75"/>
      <c r="K98" s="75"/>
      <c r="L98" s="75"/>
      <c r="M98" s="75"/>
      <c r="N98" s="75"/>
      <c r="O98" s="75"/>
      <c r="P98" s="75"/>
      <c r="Q98" s="75"/>
      <c r="R98" s="75"/>
      <c r="S98" s="75"/>
      <c r="T98" s="75"/>
      <c r="U98" s="75"/>
      <c r="V98" s="75"/>
      <c r="W98" s="75" t="s">
        <v>1307</v>
      </c>
      <c r="X98" s="75"/>
      <c r="Y98" s="75"/>
      <c r="Z98" s="75"/>
    </row>
    <row r="99" spans="1:26" x14ac:dyDescent="0.2">
      <c r="A99" s="75" t="s">
        <v>1066</v>
      </c>
      <c r="B99" s="75" t="s">
        <v>2568</v>
      </c>
      <c r="C99" s="75">
        <f>LEN(OpnameTabel[[#This Row],[Omschrijving]])</f>
        <v>39</v>
      </c>
      <c r="D99" s="75" t="str">
        <f>_xlfn.XLOOKUP(OpnameTabel[[#This Row],[NL-SfB]],NLSfB[BIM code (nieuw)],NLSfB[BIM omschrijving (nieuw)])</f>
        <v>verwarming; tegenstroomapparaat, algemeen; tegenstroomapparaat</v>
      </c>
      <c r="E99" s="75">
        <f>COUNTIF(Tabel1[NLSfB], OpnameTabel[[#This Row],[NL-SfB]])</f>
        <v>3</v>
      </c>
      <c r="F99" s="75" t="s">
        <v>273</v>
      </c>
      <c r="G99" s="75"/>
      <c r="H99" s="75"/>
      <c r="I99" s="75" t="s">
        <v>2825</v>
      </c>
      <c r="J99" s="75"/>
      <c r="K99" s="75" t="s">
        <v>2962</v>
      </c>
      <c r="L99" s="75"/>
      <c r="M99" s="75" t="s">
        <v>2963</v>
      </c>
      <c r="N99" s="75"/>
      <c r="O99" s="75"/>
      <c r="P99" s="75"/>
      <c r="Q99" s="75"/>
      <c r="R99" s="75"/>
      <c r="S99" s="75"/>
      <c r="T99" s="75"/>
      <c r="U99" s="75"/>
      <c r="V99" s="75"/>
      <c r="W99" s="75" t="s">
        <v>1317</v>
      </c>
      <c r="X99" s="75"/>
      <c r="Y99" s="75"/>
      <c r="Z99" s="75"/>
    </row>
    <row r="100" spans="1:26" x14ac:dyDescent="0.2">
      <c r="A100" s="75"/>
      <c r="B100" s="75"/>
      <c r="C100" s="75">
        <f>LEN(OpnameTabel[[#This Row],[Omschrijving]])</f>
        <v>0</v>
      </c>
      <c r="D100" s="75" t="str">
        <f>_xlfn.XLOOKUP(OpnameTabel[[#This Row],[NL-SfB]],NLSfB[BIM code (nieuw)],NLSfB[BIM omschrijving (nieuw)])</f>
        <v>verwarming; tegenstroomapparaat, algemeen; tegenstroomapparaat bodemopslag warmte</v>
      </c>
      <c r="E100" s="75">
        <f>COUNTIF(Tabel1[NLSfB], OpnameTabel[[#This Row],[NL-SfB]])</f>
        <v>0</v>
      </c>
      <c r="F100" s="75" t="s">
        <v>2964</v>
      </c>
      <c r="G100" s="75"/>
      <c r="H100" s="75"/>
      <c r="I100" s="75"/>
      <c r="J100" s="75"/>
      <c r="K100" s="75"/>
      <c r="L100" s="75"/>
      <c r="M100" s="75"/>
      <c r="N100" s="75"/>
      <c r="O100" s="75"/>
      <c r="P100" s="75"/>
      <c r="Q100" s="75"/>
      <c r="R100" s="75"/>
      <c r="S100" s="75"/>
      <c r="T100" s="75"/>
      <c r="U100" s="75"/>
      <c r="V100" s="75"/>
      <c r="W100" s="75" t="s">
        <v>1316</v>
      </c>
      <c r="X100" s="75"/>
      <c r="Y100" s="75"/>
      <c r="Z100" s="75"/>
    </row>
    <row r="101" spans="1:26" x14ac:dyDescent="0.2">
      <c r="A101" s="75"/>
      <c r="B101" s="75"/>
      <c r="C101" s="75">
        <f>LEN(OpnameTabel[[#This Row],[Omschrijving]])</f>
        <v>0</v>
      </c>
      <c r="D101" s="75" t="str">
        <f>_xlfn.XLOOKUP(OpnameTabel[[#This Row],[NL-SfB]],NLSfB[BIM code (nieuw)],NLSfB[BIM omschrijving (nieuw)])</f>
        <v>verwarming; tegenstroomapparaat, algemeen; bron bodemopslag warmte</v>
      </c>
      <c r="E101" s="75">
        <f>COUNTIF(Tabel1[NLSfB], OpnameTabel[[#This Row],[NL-SfB]])</f>
        <v>0</v>
      </c>
      <c r="F101" s="75" t="s">
        <v>2965</v>
      </c>
      <c r="G101" s="75"/>
      <c r="H101" s="75"/>
      <c r="I101" s="75"/>
      <c r="J101" s="75"/>
      <c r="K101" s="75"/>
      <c r="L101" s="75"/>
      <c r="M101" s="75"/>
      <c r="N101" s="75"/>
      <c r="O101" s="75"/>
      <c r="P101" s="75"/>
      <c r="Q101" s="75"/>
      <c r="R101" s="75"/>
      <c r="S101" s="75"/>
      <c r="T101" s="75"/>
      <c r="U101" s="75"/>
      <c r="V101" s="75"/>
      <c r="W101" s="75" t="s">
        <v>1316</v>
      </c>
      <c r="X101" s="75"/>
      <c r="Y101" s="75"/>
      <c r="Z101" s="75"/>
    </row>
    <row r="102" spans="1:26" x14ac:dyDescent="0.2">
      <c r="A102" s="75"/>
      <c r="B102" s="75"/>
      <c r="C102" s="75">
        <f>LEN(OpnameTabel[[#This Row],[Omschrijving]])</f>
        <v>0</v>
      </c>
      <c r="D102" s="75" t="str">
        <f>_xlfn.XLOOKUP(OpnameTabel[[#This Row],[NL-SfB]],NLSfB[BIM code (nieuw)],NLSfB[BIM omschrijving (nieuw)])</f>
        <v>verwarming; afgifte, radiator/convectorsystemen; radiatoren</v>
      </c>
      <c r="E102" s="75">
        <f>COUNTIF(Tabel1[NLSfB], OpnameTabel[[#This Row],[NL-SfB]])</f>
        <v>0</v>
      </c>
      <c r="F102" s="75" t="s">
        <v>2966</v>
      </c>
      <c r="G102" s="75"/>
      <c r="H102" s="75"/>
      <c r="I102" s="75"/>
      <c r="J102" s="75"/>
      <c r="K102" s="75"/>
      <c r="L102" s="75"/>
      <c r="M102" s="75"/>
      <c r="N102" s="75"/>
      <c r="O102" s="75"/>
      <c r="P102" s="75"/>
      <c r="Q102" s="75"/>
      <c r="R102" s="75"/>
      <c r="S102" s="75"/>
      <c r="T102" s="75"/>
      <c r="U102" s="75"/>
      <c r="V102" s="75"/>
      <c r="W102" s="75" t="s">
        <v>1308</v>
      </c>
      <c r="X102" s="75"/>
      <c r="Y102" s="75"/>
      <c r="Z102" s="75"/>
    </row>
    <row r="103" spans="1:26" x14ac:dyDescent="0.2">
      <c r="A103" s="75" t="s">
        <v>1066</v>
      </c>
      <c r="B103" s="75" t="s">
        <v>2967</v>
      </c>
      <c r="C103" s="75">
        <f>LEN(OpnameTabel[[#This Row],[Omschrijving]])</f>
        <v>31</v>
      </c>
      <c r="D103" s="75" t="str">
        <f>_xlfn.XLOOKUP(OpnameTabel[[#This Row],[NL-SfB]],NLSfB[BIM code (nieuw)],NLSfB[BIM omschrijving (nieuw)])</f>
        <v>verwarming; afgifte, radiator/convectorsystemen; ventilatorconvectoren</v>
      </c>
      <c r="E103" s="75">
        <f>COUNTIF(Tabel1[NLSfB], OpnameTabel[[#This Row],[NL-SfB]])</f>
        <v>0</v>
      </c>
      <c r="F103" s="75" t="s">
        <v>2968</v>
      </c>
      <c r="G103" s="75"/>
      <c r="H103" s="75"/>
      <c r="I103" s="75" t="s">
        <v>2825</v>
      </c>
      <c r="J103" s="75"/>
      <c r="K103" s="75"/>
      <c r="L103" s="75"/>
      <c r="M103" s="75"/>
      <c r="N103" s="75"/>
      <c r="O103" s="75"/>
      <c r="P103" s="75"/>
      <c r="Q103" s="75"/>
      <c r="R103" s="75"/>
      <c r="S103" s="75"/>
      <c r="T103" s="75"/>
      <c r="U103" s="75"/>
      <c r="V103" s="75"/>
      <c r="W103" s="75" t="s">
        <v>1308</v>
      </c>
      <c r="X103" s="75"/>
      <c r="Y103" s="75"/>
      <c r="Z103" s="75"/>
    </row>
    <row r="104" spans="1:26" x14ac:dyDescent="0.2">
      <c r="A104" s="75" t="s">
        <v>1066</v>
      </c>
      <c r="B104" s="75" t="s">
        <v>2969</v>
      </c>
      <c r="C104" s="75">
        <f>LEN(OpnameTabel[[#This Row],[Omschrijving]])</f>
        <v>15</v>
      </c>
      <c r="D104" s="75" t="str">
        <f>_xlfn.XLOOKUP(OpnameTabel[[#This Row],[NL-SfB]],NLSfB[BIM code (nieuw)],NLSfB[BIM omschrijving (nieuw)])</f>
        <v>verwarming; afgifte, vloerverwarming/wandverwarming, algemeen (verzamelniveau)</v>
      </c>
      <c r="E104" s="75">
        <f>COUNTIF(Tabel1[NLSfB], OpnameTabel[[#This Row],[NL-SfB]])</f>
        <v>6</v>
      </c>
      <c r="F104" s="75" t="s">
        <v>277</v>
      </c>
      <c r="G104" s="75"/>
      <c r="H104" s="75"/>
      <c r="I104" s="75" t="s">
        <v>2914</v>
      </c>
      <c r="J104" s="75"/>
      <c r="K104" s="75" t="s">
        <v>2970</v>
      </c>
      <c r="L104" s="75"/>
      <c r="M104" s="75" t="s">
        <v>2971</v>
      </c>
      <c r="N104" s="75"/>
      <c r="O104" s="75" t="s">
        <v>2972</v>
      </c>
      <c r="P104" s="75"/>
      <c r="Q104" s="75"/>
      <c r="R104" s="75"/>
      <c r="S104" s="75"/>
      <c r="T104" s="75"/>
      <c r="U104" s="75"/>
      <c r="V104" s="75"/>
      <c r="W104" s="75" t="s">
        <v>1307</v>
      </c>
      <c r="X104" s="75" t="s">
        <v>2775</v>
      </c>
      <c r="Y104" s="75" t="s">
        <v>2775</v>
      </c>
      <c r="Z104" s="75" t="s">
        <v>2775</v>
      </c>
    </row>
    <row r="105" spans="1:26" x14ac:dyDescent="0.2">
      <c r="A105" s="75"/>
      <c r="B105" s="75"/>
      <c r="C105" s="75">
        <f>LEN(OpnameTabel[[#This Row],[Omschrijving]])</f>
        <v>0</v>
      </c>
      <c r="D105" s="75" t="str">
        <f>_xlfn.XLOOKUP(OpnameTabel[[#This Row],[NL-SfB]],NLSfB[BIM code (nieuw)],NLSfB[BIM omschrijving (nieuw)])</f>
        <v>verwarming; afgifte, vloerverwarming/wandverwarming; verdeler</v>
      </c>
      <c r="E105" s="75">
        <f>COUNTIF(Tabel1[NLSfB], OpnameTabel[[#This Row],[NL-SfB]])</f>
        <v>0</v>
      </c>
      <c r="F105" s="75" t="s">
        <v>2973</v>
      </c>
      <c r="G105" s="75"/>
      <c r="H105" s="75"/>
      <c r="I105" s="75"/>
      <c r="J105" s="75"/>
      <c r="K105" s="75"/>
      <c r="L105" s="75"/>
      <c r="M105" s="75"/>
      <c r="N105" s="75"/>
      <c r="O105" s="75"/>
      <c r="P105" s="75"/>
      <c r="Q105" s="75"/>
      <c r="R105" s="75"/>
      <c r="S105" s="75"/>
      <c r="T105" s="75"/>
      <c r="U105" s="75"/>
      <c r="V105" s="75"/>
      <c r="W105" s="75" t="s">
        <v>1307</v>
      </c>
      <c r="X105" s="75"/>
      <c r="Y105" s="75"/>
      <c r="Z105" s="75"/>
    </row>
    <row r="106" spans="1:26" x14ac:dyDescent="0.2">
      <c r="A106" s="75"/>
      <c r="B106" s="75"/>
      <c r="C106" s="75">
        <f>LEN(OpnameTabel[[#This Row],[Omschrijving]])</f>
        <v>0</v>
      </c>
      <c r="D106" s="75" t="str">
        <f>_xlfn.XLOOKUP(OpnameTabel[[#This Row],[NL-SfB]],NLSfB[BIM code (nieuw)],NLSfB[BIM omschrijving (nieuw)])</f>
        <v>verwarming; afgifte, elektrische verwarming</v>
      </c>
      <c r="E106" s="75">
        <f>COUNTIF(Tabel1[NLSfB], OpnameTabel[[#This Row],[NL-SfB]])</f>
        <v>0</v>
      </c>
      <c r="F106" s="75" t="s">
        <v>2974</v>
      </c>
      <c r="G106" s="75"/>
      <c r="H106" s="75"/>
      <c r="I106" s="75"/>
      <c r="J106" s="75"/>
      <c r="K106" s="75"/>
      <c r="L106" s="75"/>
      <c r="M106" s="75"/>
      <c r="N106" s="75"/>
      <c r="O106" s="75"/>
      <c r="P106" s="75"/>
      <c r="Q106" s="75"/>
      <c r="R106" s="75"/>
      <c r="S106" s="75"/>
      <c r="T106" s="75"/>
      <c r="U106" s="75"/>
      <c r="V106" s="75"/>
      <c r="W106" s="75" t="s">
        <v>1310</v>
      </c>
      <c r="X106" s="75" t="s">
        <v>1311</v>
      </c>
      <c r="Y106" s="75" t="s">
        <v>1312</v>
      </c>
      <c r="Z106" s="75"/>
    </row>
    <row r="107" spans="1:26" x14ac:dyDescent="0.2">
      <c r="A107" s="75"/>
      <c r="B107" s="75"/>
      <c r="C107" s="75">
        <f>LEN(OpnameTabel[[#This Row],[Omschrijving]])</f>
        <v>0</v>
      </c>
      <c r="D107" s="75" t="str">
        <f>_xlfn.XLOOKUP(OpnameTabel[[#This Row],[NL-SfB]],NLSfB[BIM code (nieuw)],NLSfB[BIM omschrijving (nieuw)])</f>
        <v>verwarming; afgifte, elektrische verwarming; ventilatiekachel</v>
      </c>
      <c r="E107" s="75">
        <f>COUNTIF(Tabel1[NLSfB], OpnameTabel[[#This Row],[NL-SfB]])</f>
        <v>0</v>
      </c>
      <c r="F107" s="75" t="s">
        <v>2975</v>
      </c>
      <c r="G107" s="75"/>
      <c r="H107" s="75"/>
      <c r="I107" s="75"/>
      <c r="J107" s="75"/>
      <c r="K107" s="75"/>
      <c r="L107" s="75"/>
      <c r="M107" s="75"/>
      <c r="N107" s="75"/>
      <c r="O107" s="75"/>
      <c r="P107" s="75"/>
      <c r="Q107" s="75"/>
      <c r="R107" s="75"/>
      <c r="S107" s="75"/>
      <c r="T107" s="75"/>
      <c r="U107" s="75"/>
      <c r="V107" s="75"/>
      <c r="W107" s="75" t="s">
        <v>1310</v>
      </c>
      <c r="X107" s="75"/>
      <c r="Y107" s="75"/>
      <c r="Z107" s="75"/>
    </row>
    <row r="108" spans="1:26" x14ac:dyDescent="0.2">
      <c r="A108" s="75"/>
      <c r="B108" s="75"/>
      <c r="C108" s="75">
        <f>LEN(OpnameTabel[[#This Row],[Omschrijving]])</f>
        <v>0</v>
      </c>
      <c r="D108" s="75" t="str">
        <f>_xlfn.XLOOKUP(OpnameTabel[[#This Row],[NL-SfB]],NLSfB[BIM code (nieuw)],NLSfB[BIM omschrijving (nieuw)])</f>
        <v>verwarming; afgifte, stralingspanelen</v>
      </c>
      <c r="E108" s="75">
        <f>COUNTIF(Tabel1[NLSfB], OpnameTabel[[#This Row],[NL-SfB]])</f>
        <v>0</v>
      </c>
      <c r="F108" s="75" t="s">
        <v>2976</v>
      </c>
      <c r="G108" s="75"/>
      <c r="H108" s="75"/>
      <c r="I108" s="75"/>
      <c r="J108" s="75"/>
      <c r="K108" s="75"/>
      <c r="L108" s="75"/>
      <c r="M108" s="75"/>
      <c r="N108" s="75"/>
      <c r="O108" s="75"/>
      <c r="P108" s="75"/>
      <c r="Q108" s="75"/>
      <c r="R108" s="75"/>
      <c r="S108" s="75"/>
      <c r="T108" s="75"/>
      <c r="U108" s="75"/>
      <c r="V108" s="75"/>
      <c r="W108" s="75" t="s">
        <v>1308</v>
      </c>
      <c r="X108" s="75"/>
      <c r="Y108" s="75"/>
      <c r="Z108" s="75"/>
    </row>
    <row r="109" spans="1:26" x14ac:dyDescent="0.2">
      <c r="A109" s="75" t="s">
        <v>1066</v>
      </c>
      <c r="B109" s="75" t="s">
        <v>2977</v>
      </c>
      <c r="C109" s="75">
        <f>LEN(OpnameTabel[[#This Row],[Omschrijving]])</f>
        <v>43</v>
      </c>
      <c r="D109" s="75" t="str">
        <f>_xlfn.XLOOKUP(OpnameTabel[[#This Row],[NL-SfB]],NLSfB[BIM code (nieuw)],NLSfB[BIM omschrijving (nieuw)])</f>
        <v>verwarming; afgifte, lucht; verwarmer indirect verwarmd</v>
      </c>
      <c r="E109" s="75">
        <f>COUNTIF(Tabel1[NLSfB], OpnameTabel[[#This Row],[NL-SfB]])</f>
        <v>0</v>
      </c>
      <c r="F109" s="75" t="s">
        <v>2978</v>
      </c>
      <c r="G109" s="75"/>
      <c r="H109" s="75"/>
      <c r="I109" s="75" t="s">
        <v>2979</v>
      </c>
      <c r="J109" s="75"/>
      <c r="K109" s="75" t="s">
        <v>2980</v>
      </c>
      <c r="L109" s="75"/>
      <c r="M109" s="75"/>
      <c r="N109" s="75"/>
      <c r="O109" s="75"/>
      <c r="P109" s="75"/>
      <c r="Q109" s="75"/>
      <c r="R109" s="75"/>
      <c r="S109" s="75"/>
      <c r="T109" s="75"/>
      <c r="U109" s="75"/>
      <c r="V109" s="75"/>
      <c r="W109" s="75" t="s">
        <v>1246</v>
      </c>
      <c r="X109" s="75" t="s">
        <v>1247</v>
      </c>
      <c r="Y109" s="75"/>
      <c r="Z109" s="75"/>
    </row>
    <row r="110" spans="1:26" x14ac:dyDescent="0.2">
      <c r="A110" s="75" t="s">
        <v>1066</v>
      </c>
      <c r="B110" s="75" t="s">
        <v>2981</v>
      </c>
      <c r="C110" s="75">
        <f>LEN(OpnameTabel[[#This Row],[Omschrijving]])</f>
        <v>37</v>
      </c>
      <c r="D110" s="75" t="str">
        <f>_xlfn.XLOOKUP(OpnameTabel[[#This Row],[NL-SfB]],NLSfB[BIM code (nieuw)],NLSfB[BIM omschrijving (nieuw)])</f>
        <v>verwarming; afgifte, lucht; verwarmer direct verwarmd</v>
      </c>
      <c r="E110" s="75">
        <f>COUNTIF(Tabel1[NLSfB], OpnameTabel[[#This Row],[NL-SfB]])</f>
        <v>0</v>
      </c>
      <c r="F110" s="75" t="s">
        <v>2982</v>
      </c>
      <c r="G110" s="75"/>
      <c r="H110" s="75"/>
      <c r="I110" s="75" t="s">
        <v>2979</v>
      </c>
      <c r="J110" s="75"/>
      <c r="K110" s="75"/>
      <c r="L110" s="75"/>
      <c r="M110" s="75"/>
      <c r="N110" s="75"/>
      <c r="O110" s="75"/>
      <c r="P110" s="75"/>
      <c r="Q110" s="75"/>
      <c r="R110" s="75"/>
      <c r="S110" s="75"/>
      <c r="T110" s="75"/>
      <c r="U110" s="75"/>
      <c r="V110" s="75"/>
      <c r="W110" s="75" t="s">
        <v>1246</v>
      </c>
      <c r="X110" s="75" t="s">
        <v>1247</v>
      </c>
      <c r="Y110" s="75"/>
      <c r="Z110" s="75"/>
    </row>
    <row r="111" spans="1:26" x14ac:dyDescent="0.2">
      <c r="A111" s="75"/>
      <c r="B111" s="75"/>
      <c r="C111" s="75">
        <f>LEN(OpnameTabel[[#This Row],[Omschrijving]])</f>
        <v>0</v>
      </c>
      <c r="D111" s="75" t="str">
        <f>_xlfn.XLOOKUP(OpnameTabel[[#This Row],[NL-SfB]],NLSfB[BIM code (nieuw)],NLSfB[BIM omschrijving (nieuw)])</f>
        <v>verwarming; afgifte, lucht; verwarmer aangesloten op gasleiding</v>
      </c>
      <c r="E111" s="75">
        <f>COUNTIF(Tabel1[NLSfB], OpnameTabel[[#This Row],[NL-SfB]])</f>
        <v>0</v>
      </c>
      <c r="F111" s="75" t="s">
        <v>2983</v>
      </c>
      <c r="G111" s="75"/>
      <c r="H111" s="75"/>
      <c r="I111" s="75"/>
      <c r="J111" s="75"/>
      <c r="K111" s="75"/>
      <c r="L111" s="75"/>
      <c r="M111" s="75"/>
      <c r="N111" s="75"/>
      <c r="O111" s="75"/>
      <c r="P111" s="75"/>
      <c r="Q111" s="75"/>
      <c r="R111" s="75"/>
      <c r="S111" s="75"/>
      <c r="T111" s="75"/>
      <c r="U111" s="75"/>
      <c r="V111" s="75"/>
      <c r="W111" s="75" t="s">
        <v>1246</v>
      </c>
      <c r="X111" s="75" t="s">
        <v>1247</v>
      </c>
      <c r="Y111" s="75"/>
      <c r="Z111" s="75"/>
    </row>
    <row r="112" spans="1:26" x14ac:dyDescent="0.2">
      <c r="A112" s="75" t="s">
        <v>2984</v>
      </c>
      <c r="B112" s="75" t="s">
        <v>2985</v>
      </c>
      <c r="C112" s="75">
        <f>LEN(OpnameTabel[[#This Row],[Omschrijving]])</f>
        <v>29</v>
      </c>
      <c r="D112" s="75" t="str">
        <f>_xlfn.XLOOKUP(OpnameTabel[[#This Row],[NL-SfB]],NLSfB[BIM code (nieuw)],NLSfB[BIM omschrijving (nieuw)])</f>
        <v>verwarming; afgifte, lucht; luchtgordijn</v>
      </c>
      <c r="E112" s="75">
        <f>COUNTIF(Tabel1[NLSfB], OpnameTabel[[#This Row],[NL-SfB]])</f>
        <v>0</v>
      </c>
      <c r="F112" s="75" t="s">
        <v>2986</v>
      </c>
      <c r="G112" s="75"/>
      <c r="H112" s="75"/>
      <c r="I112" s="75" t="s">
        <v>2796</v>
      </c>
      <c r="J112" s="75"/>
      <c r="K112" s="75" t="s">
        <v>2825</v>
      </c>
      <c r="L112" s="75"/>
      <c r="M112" s="75"/>
      <c r="N112" s="75"/>
      <c r="O112" s="75"/>
      <c r="P112" s="75"/>
      <c r="Q112" s="75"/>
      <c r="R112" s="75"/>
      <c r="S112" s="75"/>
      <c r="T112" s="75"/>
      <c r="U112" s="75"/>
      <c r="V112" s="75"/>
      <c r="W112" s="75" t="s">
        <v>2775</v>
      </c>
      <c r="X112" s="75" t="s">
        <v>2775</v>
      </c>
      <c r="Y112" s="75" t="s">
        <v>2775</v>
      </c>
      <c r="Z112" s="75" t="s">
        <v>2775</v>
      </c>
    </row>
    <row r="113" spans="1:26" x14ac:dyDescent="0.2">
      <c r="A113" s="75"/>
      <c r="B113" s="75"/>
      <c r="C113" s="75">
        <f>LEN(OpnameTabel[[#This Row],[Omschrijving]])</f>
        <v>0</v>
      </c>
      <c r="D113" s="75" t="str">
        <f>_xlfn.XLOOKUP(OpnameTabel[[#This Row],[NL-SfB]],NLSfB[BIM code (nieuw)],NLSfB[BIM omschrijving (nieuw)])</f>
        <v>luchtbehandeling; mechanisch lokaal, afzuiginstallatie</v>
      </c>
      <c r="E113" s="75">
        <f>COUNTIF(Tabel1[NLSfB], OpnameTabel[[#This Row],[NL-SfB]])</f>
        <v>0</v>
      </c>
      <c r="F113" s="75" t="s">
        <v>2987</v>
      </c>
      <c r="G113" s="75"/>
      <c r="H113" s="75"/>
      <c r="I113" s="75"/>
      <c r="J113" s="75"/>
      <c r="K113" s="75"/>
      <c r="L113" s="75"/>
      <c r="M113" s="75"/>
      <c r="N113" s="75"/>
      <c r="O113" s="75"/>
      <c r="P113" s="75"/>
      <c r="Q113" s="75"/>
      <c r="R113" s="75"/>
      <c r="S113" s="75"/>
      <c r="T113" s="75"/>
      <c r="U113" s="75"/>
      <c r="V113" s="75"/>
      <c r="W113" s="75" t="s">
        <v>1253</v>
      </c>
      <c r="X113" s="75" t="s">
        <v>1254</v>
      </c>
      <c r="Y113" s="75"/>
      <c r="Z113" s="75"/>
    </row>
    <row r="114" spans="1:26" x14ac:dyDescent="0.2">
      <c r="A114" s="75"/>
      <c r="B114" s="75"/>
      <c r="C114" s="75">
        <f>LEN(OpnameTabel[[#This Row],[Omschrijving]])</f>
        <v>0</v>
      </c>
      <c r="D114" s="75" t="str">
        <f>_xlfn.XLOOKUP(OpnameTabel[[#This Row],[NL-SfB]],NLSfB[BIM code (nieuw)],NLSfB[BIM omschrijving (nieuw)])</f>
        <v>luchtbehandeling; mechanisch lokaal, warmteterugwinning</v>
      </c>
      <c r="E114" s="75">
        <f>COUNTIF(Tabel1[NLSfB], OpnameTabel[[#This Row],[NL-SfB]])</f>
        <v>0</v>
      </c>
      <c r="F114" s="75" t="s">
        <v>2988</v>
      </c>
      <c r="G114" s="75"/>
      <c r="H114" s="75"/>
      <c r="I114" s="75"/>
      <c r="J114" s="75"/>
      <c r="K114" s="75"/>
      <c r="L114" s="75"/>
      <c r="M114" s="75"/>
      <c r="N114" s="75"/>
      <c r="O114" s="75"/>
      <c r="P114" s="75"/>
      <c r="Q114" s="75"/>
      <c r="R114" s="75"/>
      <c r="S114" s="75"/>
      <c r="T114" s="75"/>
      <c r="U114" s="75"/>
      <c r="V114" s="75"/>
      <c r="W114" s="75" t="s">
        <v>1252</v>
      </c>
      <c r="X114" s="75"/>
      <c r="Y114" s="75"/>
      <c r="Z114" s="75"/>
    </row>
    <row r="115" spans="1:26" x14ac:dyDescent="0.2">
      <c r="A115" s="75"/>
      <c r="B115" s="75"/>
      <c r="C115" s="75">
        <f>LEN(OpnameTabel[[#This Row],[Omschrijving]])</f>
        <v>0</v>
      </c>
      <c r="D115" s="75" t="str">
        <f>_xlfn.XLOOKUP(OpnameTabel[[#This Row],[NL-SfB]],NLSfB[BIM code (nieuw)],NLSfB[BIM omschrijving (nieuw)])</f>
        <v>luchtbehandeling; mechanisch centraal, afzuiginstallatie</v>
      </c>
      <c r="E115" s="75">
        <f>COUNTIF(Tabel1[NLSfB], OpnameTabel[[#This Row],[NL-SfB]])</f>
        <v>0</v>
      </c>
      <c r="F115" s="75" t="s">
        <v>2989</v>
      </c>
      <c r="G115" s="75"/>
      <c r="H115" s="75"/>
      <c r="I115" s="75"/>
      <c r="J115" s="75"/>
      <c r="K115" s="75"/>
      <c r="L115" s="75"/>
      <c r="M115" s="75"/>
      <c r="N115" s="75"/>
      <c r="O115" s="75"/>
      <c r="P115" s="75"/>
      <c r="Q115" s="75"/>
      <c r="R115" s="75"/>
      <c r="S115" s="75"/>
      <c r="T115" s="75"/>
      <c r="U115" s="75"/>
      <c r="V115" s="75"/>
      <c r="W115" s="75" t="s">
        <v>1241</v>
      </c>
      <c r="X115" s="75"/>
      <c r="Y115" s="75"/>
      <c r="Z115" s="75"/>
    </row>
    <row r="116" spans="1:26" x14ac:dyDescent="0.2">
      <c r="A116" s="75"/>
      <c r="B116" s="75"/>
      <c r="C116" s="75">
        <f>LEN(OpnameTabel[[#This Row],[Omschrijving]])</f>
        <v>0</v>
      </c>
      <c r="D116" s="75" t="str">
        <f>_xlfn.XLOOKUP(OpnameTabel[[#This Row],[NL-SfB]],NLSfB[BIM code (nieuw)],NLSfB[BIM omschrijving (nieuw)])</f>
        <v>luchtbehandeling; mechanisch centraal, afzuiginstallatie; luchtkanalen</v>
      </c>
      <c r="E116" s="75">
        <f>COUNTIF(Tabel1[NLSfB], OpnameTabel[[#This Row],[NL-SfB]])</f>
        <v>0</v>
      </c>
      <c r="F116" s="75" t="s">
        <v>2990</v>
      </c>
      <c r="G116" s="75"/>
      <c r="H116" s="75"/>
      <c r="I116" s="75"/>
      <c r="J116" s="75"/>
      <c r="K116" s="75"/>
      <c r="L116" s="75"/>
      <c r="M116" s="75"/>
      <c r="N116" s="75"/>
      <c r="O116" s="75"/>
      <c r="P116" s="75"/>
      <c r="Q116" s="75"/>
      <c r="R116" s="75"/>
      <c r="S116" s="75"/>
      <c r="T116" s="75"/>
      <c r="U116" s="75"/>
      <c r="V116" s="75"/>
      <c r="W116" s="75" t="s">
        <v>1241</v>
      </c>
      <c r="X116" s="75"/>
      <c r="Y116" s="75"/>
      <c r="Z116" s="75"/>
    </row>
    <row r="117" spans="1:26" x14ac:dyDescent="0.2">
      <c r="A117" s="75"/>
      <c r="B117" s="75"/>
      <c r="C117" s="75">
        <f>LEN(OpnameTabel[[#This Row],[Omschrijving]])</f>
        <v>0</v>
      </c>
      <c r="D117" s="75" t="str">
        <f>_xlfn.XLOOKUP(OpnameTabel[[#This Row],[NL-SfB]],NLSfB[BIM code (nieuw)],NLSfB[BIM omschrijving (nieuw)])</f>
        <v>luchtbehandeling; distributie, kanalen; lokale ventilatie</v>
      </c>
      <c r="E117" s="75">
        <f>COUNTIF(Tabel1[NLSfB], OpnameTabel[[#This Row],[NL-SfB]])</f>
        <v>0</v>
      </c>
      <c r="F117" s="75" t="s">
        <v>2991</v>
      </c>
      <c r="G117" s="75"/>
      <c r="H117" s="75"/>
      <c r="I117" s="75"/>
      <c r="J117" s="75"/>
      <c r="K117" s="75"/>
      <c r="L117" s="75"/>
      <c r="M117" s="75"/>
      <c r="N117" s="75"/>
      <c r="O117" s="75"/>
      <c r="P117" s="75"/>
      <c r="Q117" s="75"/>
      <c r="R117" s="75"/>
      <c r="S117" s="75"/>
      <c r="T117" s="75"/>
      <c r="U117" s="75"/>
      <c r="V117" s="75"/>
      <c r="W117" s="75" t="s">
        <v>1241</v>
      </c>
      <c r="X117" s="75" t="s">
        <v>1250</v>
      </c>
      <c r="Y117" s="75"/>
      <c r="Z117" s="75"/>
    </row>
    <row r="118" spans="1:26" x14ac:dyDescent="0.2">
      <c r="A118" s="75"/>
      <c r="B118" s="75"/>
      <c r="C118" s="75">
        <f>LEN(OpnameTabel[[#This Row],[Omschrijving]])</f>
        <v>0</v>
      </c>
      <c r="D118" s="75" t="str">
        <f>_xlfn.XLOOKUP(OpnameTabel[[#This Row],[NL-SfB]],NLSfB[BIM code (nieuw)],NLSfB[BIM omschrijving (nieuw)])</f>
        <v>luchtbehandeling; distributie, kanalen; lokale ventilatoren</v>
      </c>
      <c r="E118" s="75">
        <f>COUNTIF(Tabel1[NLSfB], OpnameTabel[[#This Row],[NL-SfB]])</f>
        <v>0</v>
      </c>
      <c r="F118" s="75" t="s">
        <v>2992</v>
      </c>
      <c r="G118" s="75"/>
      <c r="H118" s="75"/>
      <c r="I118" s="75"/>
      <c r="J118" s="75"/>
      <c r="K118" s="75"/>
      <c r="L118" s="75"/>
      <c r="M118" s="75"/>
      <c r="N118" s="75"/>
      <c r="O118" s="75"/>
      <c r="P118" s="75"/>
      <c r="Q118" s="75"/>
      <c r="R118" s="75"/>
      <c r="S118" s="75"/>
      <c r="T118" s="75"/>
      <c r="U118" s="75"/>
      <c r="V118" s="75"/>
      <c r="W118" s="75" t="s">
        <v>1244</v>
      </c>
      <c r="X118" s="75"/>
      <c r="Y118" s="75"/>
      <c r="Z118" s="75"/>
    </row>
    <row r="119" spans="1:26" x14ac:dyDescent="0.2">
      <c r="A119" s="75"/>
      <c r="B119" s="75"/>
      <c r="C119" s="75">
        <f>LEN(OpnameTabel[[#This Row],[Omschrijving]])</f>
        <v>0</v>
      </c>
      <c r="D119" s="75" t="str">
        <f>_xlfn.XLOOKUP(OpnameTabel[[#This Row],[NL-SfB]],NLSfB[BIM code (nieuw)],NLSfB[BIM omschrijving (nieuw)])</f>
        <v>luchtbehandeling; distributie, kanalen; centrale ventilatie</v>
      </c>
      <c r="E119" s="75">
        <f>COUNTIF(Tabel1[NLSfB], OpnameTabel[[#This Row],[NL-SfB]])</f>
        <v>0</v>
      </c>
      <c r="F119" s="75" t="s">
        <v>2993</v>
      </c>
      <c r="G119" s="75"/>
      <c r="H119" s="75"/>
      <c r="I119" s="75"/>
      <c r="J119" s="75"/>
      <c r="K119" s="75"/>
      <c r="L119" s="75"/>
      <c r="M119" s="75"/>
      <c r="N119" s="75"/>
      <c r="O119" s="75"/>
      <c r="P119" s="75"/>
      <c r="Q119" s="75"/>
      <c r="R119" s="75"/>
      <c r="S119" s="75"/>
      <c r="T119" s="75"/>
      <c r="U119" s="75"/>
      <c r="V119" s="75"/>
      <c r="W119" s="75" t="s">
        <v>1241</v>
      </c>
      <c r="X119" s="75"/>
      <c r="Y119" s="75"/>
      <c r="Z119" s="75"/>
    </row>
    <row r="120" spans="1:26" x14ac:dyDescent="0.2">
      <c r="A120" s="75" t="s">
        <v>2984</v>
      </c>
      <c r="B120" s="75" t="s">
        <v>2994</v>
      </c>
      <c r="C120" s="75">
        <f>LEN(OpnameTabel[[#This Row],[Omschrijving]])</f>
        <v>16</v>
      </c>
      <c r="D120" s="75" t="str">
        <f>_xlfn.XLOOKUP(OpnameTabel[[#This Row],[NL-SfB]],NLSfB[BIM code (nieuw)],NLSfB[BIM omschrijving (nieuw)])</f>
        <v>luchtbehandeling; distributie, kanalen; centrale ventilatoren</v>
      </c>
      <c r="E120" s="75">
        <f>COUNTIF(Tabel1[NLSfB], OpnameTabel[[#This Row],[NL-SfB]])</f>
        <v>36</v>
      </c>
      <c r="F120" s="75" t="s">
        <v>300</v>
      </c>
      <c r="G120" s="75"/>
      <c r="H120" s="75"/>
      <c r="I120" s="75" t="s">
        <v>2771</v>
      </c>
      <c r="J120" s="75"/>
      <c r="K120" s="75" t="s">
        <v>2995</v>
      </c>
      <c r="L120" s="75"/>
      <c r="M120" s="75" t="s">
        <v>2996</v>
      </c>
      <c r="N120" s="75"/>
      <c r="O120" s="75"/>
      <c r="P120" s="75"/>
      <c r="Q120" s="75"/>
      <c r="R120" s="75"/>
      <c r="S120" s="75"/>
      <c r="T120" s="75"/>
      <c r="U120" s="75"/>
      <c r="V120" s="75"/>
      <c r="W120" s="75" t="s">
        <v>1245</v>
      </c>
      <c r="X120" s="75"/>
      <c r="Y120" s="75"/>
      <c r="Z120" s="75"/>
    </row>
    <row r="121" spans="1:26" x14ac:dyDescent="0.2">
      <c r="A121" s="75" t="s">
        <v>2984</v>
      </c>
      <c r="B121" s="75" t="s">
        <v>2997</v>
      </c>
      <c r="C121" s="75">
        <f>LEN(OpnameTabel[[#This Row],[Omschrijving]])</f>
        <v>20</v>
      </c>
      <c r="D121" s="75" t="str">
        <f>_xlfn.XLOOKUP(OpnameTabel[[#This Row],[NL-SfB]],NLSfB[BIM code (nieuw)],NLSfB[BIM omschrijving (nieuw)])</f>
        <v>luchtbehandeling; luchtbehandelingskast, algemeen (verzamelniveau)</v>
      </c>
      <c r="E121" s="75">
        <f>COUNTIF(Tabel1[NLSfB], OpnameTabel[[#This Row],[NL-SfB]])</f>
        <v>1</v>
      </c>
      <c r="F121" s="75" t="s">
        <v>955</v>
      </c>
      <c r="G121" s="75"/>
      <c r="H121" s="75"/>
      <c r="I121" s="75" t="s">
        <v>2771</v>
      </c>
      <c r="J121" s="75"/>
      <c r="K121" s="75" t="s">
        <v>2861</v>
      </c>
      <c r="L121" s="75"/>
      <c r="M121" s="75" t="s">
        <v>2998</v>
      </c>
      <c r="N121" s="75"/>
      <c r="O121" s="75"/>
      <c r="P121" s="75"/>
      <c r="Q121" s="75"/>
      <c r="R121" s="75"/>
      <c r="S121" s="75"/>
      <c r="T121" s="75"/>
      <c r="U121" s="75"/>
      <c r="V121" s="75"/>
      <c r="W121" s="75" t="s">
        <v>1241</v>
      </c>
      <c r="X121" s="75"/>
      <c r="Y121" s="75"/>
      <c r="Z121" s="75"/>
    </row>
    <row r="122" spans="1:26" x14ac:dyDescent="0.2">
      <c r="A122" s="75"/>
      <c r="B122" s="75"/>
      <c r="C122" s="75">
        <f>LEN(OpnameTabel[[#This Row],[Omschrijving]])</f>
        <v>0</v>
      </c>
      <c r="D122" s="75" t="str">
        <f>_xlfn.XLOOKUP(OpnameTabel[[#This Row],[NL-SfB]],NLSfB[BIM code (nieuw)],NLSfB[BIM omschrijving (nieuw)])</f>
        <v>luchtbehandeling; luchtbehandelingskast, algemeen; regelkleppen/stelmotoren</v>
      </c>
      <c r="E122" s="75">
        <f>COUNTIF(Tabel1[NLSfB], OpnameTabel[[#This Row],[NL-SfB]])</f>
        <v>0</v>
      </c>
      <c r="F122" s="75" t="s">
        <v>2999</v>
      </c>
      <c r="G122" s="75"/>
      <c r="H122" s="75"/>
      <c r="I122" s="75"/>
      <c r="J122" s="75"/>
      <c r="K122" s="75"/>
      <c r="L122" s="75"/>
      <c r="M122" s="75"/>
      <c r="N122" s="75"/>
      <c r="O122" s="75"/>
      <c r="P122" s="75"/>
      <c r="Q122" s="75"/>
      <c r="R122" s="75"/>
      <c r="S122" s="75"/>
      <c r="T122" s="75"/>
      <c r="U122" s="75"/>
      <c r="V122" s="75"/>
      <c r="W122" s="75" t="s">
        <v>1241</v>
      </c>
      <c r="X122" s="75"/>
      <c r="Y122" s="75"/>
      <c r="Z122" s="75"/>
    </row>
    <row r="123" spans="1:26" x14ac:dyDescent="0.2">
      <c r="A123" s="75" t="s">
        <v>2984</v>
      </c>
      <c r="B123" s="75" t="s">
        <v>3000</v>
      </c>
      <c r="C123" s="75">
        <f>LEN(OpnameTabel[[#This Row],[Omschrijving]])</f>
        <v>43</v>
      </c>
      <c r="D123" s="75" t="str">
        <f>_xlfn.XLOOKUP(OpnameTabel[[#This Row],[NL-SfB]],NLSfB[BIM code (nieuw)],NLSfB[BIM omschrijving (nieuw)])</f>
        <v>luchtbehandeling; luchtbehandelingskast, warmteterugwinning</v>
      </c>
      <c r="E123" s="75">
        <f>COUNTIF(Tabel1[NLSfB], OpnameTabel[[#This Row],[NL-SfB]])</f>
        <v>15</v>
      </c>
      <c r="F123" s="75" t="s">
        <v>307</v>
      </c>
      <c r="G123" s="75"/>
      <c r="H123" s="75"/>
      <c r="I123" s="75" t="s">
        <v>2771</v>
      </c>
      <c r="J123" s="75"/>
      <c r="K123" s="75" t="s">
        <v>2861</v>
      </c>
      <c r="L123" s="75"/>
      <c r="M123" s="75" t="s">
        <v>2998</v>
      </c>
      <c r="N123" s="75"/>
      <c r="O123" s="75" t="s">
        <v>3001</v>
      </c>
      <c r="P123" s="75"/>
      <c r="Q123" s="75"/>
      <c r="R123" s="75"/>
      <c r="S123" s="75"/>
      <c r="T123" s="75"/>
      <c r="U123" s="75"/>
      <c r="V123" s="75"/>
      <c r="W123" s="75" t="s">
        <v>1241</v>
      </c>
      <c r="X123" s="75"/>
      <c r="Y123" s="75"/>
      <c r="Z123" s="75"/>
    </row>
    <row r="124" spans="1:26" x14ac:dyDescent="0.2">
      <c r="A124" s="75"/>
      <c r="B124" s="75"/>
      <c r="C124" s="75">
        <f>LEN(OpnameTabel[[#This Row],[Omschrijving]])</f>
        <v>0</v>
      </c>
      <c r="D124" s="75" t="str">
        <f>_xlfn.XLOOKUP(OpnameTabel[[#This Row],[NL-SfB]],NLSfB[BIM code (nieuw)],NLSfB[BIM omschrijving (nieuw)])</f>
        <v>luchtbehandeling; nabehandeling, algemeen; fancoil unit</v>
      </c>
      <c r="E124" s="75">
        <f>COUNTIF(Tabel1[NLSfB], OpnameTabel[[#This Row],[NL-SfB]])</f>
        <v>0</v>
      </c>
      <c r="F124" s="75" t="s">
        <v>3002</v>
      </c>
      <c r="G124" s="75"/>
      <c r="H124" s="75"/>
      <c r="I124" s="75"/>
      <c r="J124" s="75"/>
      <c r="K124" s="75"/>
      <c r="L124" s="75"/>
      <c r="M124" s="75"/>
      <c r="N124" s="75"/>
      <c r="O124" s="75"/>
      <c r="P124" s="75"/>
      <c r="Q124" s="75"/>
      <c r="R124" s="75"/>
      <c r="S124" s="75"/>
      <c r="T124" s="75"/>
      <c r="U124" s="75"/>
      <c r="V124" s="75"/>
      <c r="W124" s="75" t="s">
        <v>1217</v>
      </c>
      <c r="X124" s="75"/>
      <c r="Y124" s="75"/>
      <c r="Z124" s="75"/>
    </row>
    <row r="125" spans="1:26" x14ac:dyDescent="0.2">
      <c r="A125" s="75" t="s">
        <v>2984</v>
      </c>
      <c r="B125" s="75" t="s">
        <v>3003</v>
      </c>
      <c r="C125" s="75">
        <f>LEN(OpnameTabel[[#This Row],[Omschrijving]])</f>
        <v>11</v>
      </c>
      <c r="D125" s="75" t="str">
        <f>_xlfn.XLOOKUP(OpnameTabel[[#This Row],[NL-SfB]],NLSfB[BIM code (nieuw)],NLSfB[BIM omschrijving (nieuw)])</f>
        <v>luchtbehandeling; nabehandeling, algemeen; naverwarmer</v>
      </c>
      <c r="E125" s="75">
        <f>COUNTIF(Tabel1[NLSfB], OpnameTabel[[#This Row],[NL-SfB]])</f>
        <v>1</v>
      </c>
      <c r="F125" s="75" t="s">
        <v>325</v>
      </c>
      <c r="G125" s="75"/>
      <c r="H125" s="75"/>
      <c r="I125" s="75" t="s">
        <v>2825</v>
      </c>
      <c r="J125" s="75"/>
      <c r="K125" s="75"/>
      <c r="L125" s="75"/>
      <c r="M125" s="75"/>
      <c r="N125" s="75"/>
      <c r="O125" s="75"/>
      <c r="P125" s="75"/>
      <c r="Q125" s="75"/>
      <c r="R125" s="75"/>
      <c r="S125" s="75"/>
      <c r="T125" s="75"/>
      <c r="U125" s="75"/>
      <c r="V125" s="75"/>
      <c r="W125" s="75" t="s">
        <v>1243</v>
      </c>
      <c r="X125" s="75"/>
      <c r="Y125" s="75"/>
      <c r="Z125" s="75"/>
    </row>
    <row r="126" spans="1:26" x14ac:dyDescent="0.2">
      <c r="A126" s="75"/>
      <c r="B126" s="75"/>
      <c r="C126" s="75">
        <f>LEN(OpnameTabel[[#This Row],[Omschrijving]])</f>
        <v>0</v>
      </c>
      <c r="D126" s="75" t="str">
        <f>_xlfn.XLOOKUP(OpnameTabel[[#This Row],[NL-SfB]],NLSfB[BIM code (nieuw)],NLSfB[BIM omschrijving (nieuw)])</f>
        <v>luchtbehandeling; nabehandeling, algemeen; change-over batterij</v>
      </c>
      <c r="E126" s="75">
        <f>COUNTIF(Tabel1[NLSfB], OpnameTabel[[#This Row],[NL-SfB]])</f>
        <v>0</v>
      </c>
      <c r="F126" s="75" t="s">
        <v>3004</v>
      </c>
      <c r="G126" s="75"/>
      <c r="H126" s="75"/>
      <c r="I126" s="75"/>
      <c r="J126" s="75"/>
      <c r="K126" s="75"/>
      <c r="L126" s="75"/>
      <c r="M126" s="75"/>
      <c r="N126" s="75"/>
      <c r="O126" s="75"/>
      <c r="P126" s="75"/>
      <c r="Q126" s="75"/>
      <c r="R126" s="75"/>
      <c r="S126" s="75"/>
      <c r="T126" s="75"/>
      <c r="U126" s="75"/>
      <c r="V126" s="75"/>
      <c r="W126" s="75" t="s">
        <v>1243</v>
      </c>
      <c r="X126" s="75"/>
      <c r="Y126" s="75"/>
      <c r="Z126" s="75"/>
    </row>
    <row r="127" spans="1:26" x14ac:dyDescent="0.2">
      <c r="A127" s="75"/>
      <c r="B127" s="75"/>
      <c r="C127" s="75">
        <f>LEN(OpnameTabel[[#This Row],[Omschrijving]])</f>
        <v>0</v>
      </c>
      <c r="D127" s="75" t="str">
        <f>_xlfn.XLOOKUP(OpnameTabel[[#This Row],[NL-SfB]],NLSfB[BIM code (nieuw)],NLSfB[BIM omschrijving (nieuw)])</f>
        <v>luchtbehandeling; nabehandeling, algemeen; nakoeler</v>
      </c>
      <c r="E127" s="75">
        <f>COUNTIF(Tabel1[NLSfB], OpnameTabel[[#This Row],[NL-SfB]])</f>
        <v>0</v>
      </c>
      <c r="F127" s="75" t="s">
        <v>3005</v>
      </c>
      <c r="G127" s="75"/>
      <c r="H127" s="75"/>
      <c r="I127" s="75"/>
      <c r="J127" s="75"/>
      <c r="K127" s="75"/>
      <c r="L127" s="75"/>
      <c r="M127" s="75"/>
      <c r="N127" s="75"/>
      <c r="O127" s="75"/>
      <c r="P127" s="75"/>
      <c r="Q127" s="75"/>
      <c r="R127" s="75"/>
      <c r="S127" s="75"/>
      <c r="T127" s="75"/>
      <c r="U127" s="75"/>
      <c r="V127" s="75"/>
      <c r="W127" s="75" t="s">
        <v>1243</v>
      </c>
      <c r="X127" s="75"/>
      <c r="Y127" s="75"/>
      <c r="Z127" s="75"/>
    </row>
    <row r="128" spans="1:26" x14ac:dyDescent="0.2">
      <c r="A128" s="75"/>
      <c r="B128" s="75"/>
      <c r="C128" s="75">
        <f>LEN(OpnameTabel[[#This Row],[Omschrijving]])</f>
        <v>0</v>
      </c>
      <c r="D128" s="75" t="str">
        <f>_xlfn.XLOOKUP(OpnameTabel[[#This Row],[NL-SfB]],NLSfB[BIM code (nieuw)],NLSfB[BIM omschrijving (nieuw)])</f>
        <v>luchtbehandeling; bevochtiging; hybride/adiabatisch</v>
      </c>
      <c r="E128" s="75">
        <f>COUNTIF(Tabel1[NLSfB], OpnameTabel[[#This Row],[NL-SfB]])</f>
        <v>0</v>
      </c>
      <c r="F128" s="75" t="s">
        <v>3006</v>
      </c>
      <c r="G128" s="75"/>
      <c r="H128" s="75"/>
      <c r="I128" s="75"/>
      <c r="J128" s="75"/>
      <c r="K128" s="75"/>
      <c r="L128" s="75"/>
      <c r="M128" s="75"/>
      <c r="N128" s="75"/>
      <c r="O128" s="75"/>
      <c r="P128" s="75"/>
      <c r="Q128" s="75"/>
      <c r="R128" s="75"/>
      <c r="S128" s="75"/>
      <c r="T128" s="75"/>
      <c r="U128" s="75"/>
      <c r="V128" s="75"/>
      <c r="W128" s="75" t="s">
        <v>1221</v>
      </c>
      <c r="X128" s="75"/>
      <c r="Y128" s="75"/>
      <c r="Z128" s="75"/>
    </row>
    <row r="129" spans="1:26" x14ac:dyDescent="0.2">
      <c r="A129" s="75"/>
      <c r="B129" s="75"/>
      <c r="C129" s="75">
        <f>LEN(OpnameTabel[[#This Row],[Omschrijving]])</f>
        <v>0</v>
      </c>
      <c r="D129" s="75" t="str">
        <f>_xlfn.XLOOKUP(OpnameTabel[[#This Row],[NL-SfB]],NLSfB[BIM code (nieuw)],NLSfB[BIM omschrijving (nieuw)])</f>
        <v>luchtbehandeling; bevochtiging; gasgestookt</v>
      </c>
      <c r="E129" s="75">
        <f>COUNTIF(Tabel1[NLSfB], OpnameTabel[[#This Row],[NL-SfB]])</f>
        <v>0</v>
      </c>
      <c r="F129" s="75" t="s">
        <v>3007</v>
      </c>
      <c r="G129" s="75"/>
      <c r="H129" s="75"/>
      <c r="I129" s="75"/>
      <c r="J129" s="75"/>
      <c r="K129" s="75"/>
      <c r="L129" s="75"/>
      <c r="M129" s="75"/>
      <c r="N129" s="75"/>
      <c r="O129" s="75"/>
      <c r="P129" s="75"/>
      <c r="Q129" s="75"/>
      <c r="R129" s="75"/>
      <c r="S129" s="75"/>
      <c r="T129" s="75"/>
      <c r="U129" s="75"/>
      <c r="V129" s="75"/>
      <c r="W129" s="75" t="s">
        <v>1222</v>
      </c>
      <c r="X129" s="75" t="s">
        <v>1223</v>
      </c>
      <c r="Y129" s="75"/>
      <c r="Z129" s="75"/>
    </row>
    <row r="130" spans="1:26" x14ac:dyDescent="0.2">
      <c r="A130" s="75" t="s">
        <v>2984</v>
      </c>
      <c r="B130" s="75" t="s">
        <v>3008</v>
      </c>
      <c r="C130" s="75">
        <f>LEN(OpnameTabel[[#This Row],[Omschrijving]])</f>
        <v>45</v>
      </c>
      <c r="D130" s="75" t="str">
        <f>_xlfn.XLOOKUP(OpnameTabel[[#This Row],[NL-SfB]],NLSfB[BIM code (nieuw)],NLSfB[BIM omschrijving (nieuw)])</f>
        <v>luchtbehandeling; bevochtiging; stoombevochtiger</v>
      </c>
      <c r="E130" s="75">
        <f>COUNTIF(Tabel1[NLSfB], OpnameTabel[[#This Row],[NL-SfB]])</f>
        <v>0</v>
      </c>
      <c r="F130" s="75" t="s">
        <v>3009</v>
      </c>
      <c r="G130" s="75"/>
      <c r="H130" s="75"/>
      <c r="I130" s="75" t="s">
        <v>3010</v>
      </c>
      <c r="J130" s="75"/>
      <c r="K130" s="75"/>
      <c r="L130" s="75"/>
      <c r="M130" s="75"/>
      <c r="N130" s="75"/>
      <c r="O130" s="75"/>
      <c r="P130" s="75"/>
      <c r="Q130" s="75"/>
      <c r="R130" s="75"/>
      <c r="S130" s="75"/>
      <c r="T130" s="75"/>
      <c r="U130" s="75"/>
      <c r="V130" s="75"/>
      <c r="W130" s="75" t="s">
        <v>1220</v>
      </c>
      <c r="X130" s="75"/>
      <c r="Y130" s="75"/>
      <c r="Z130" s="75"/>
    </row>
    <row r="131" spans="1:26" x14ac:dyDescent="0.2">
      <c r="A131" s="75" t="s">
        <v>2984</v>
      </c>
      <c r="B131" s="75" t="s">
        <v>3011</v>
      </c>
      <c r="C131" s="75">
        <f>LEN(OpnameTabel[[#This Row],[Omschrijving]])</f>
        <v>24</v>
      </c>
      <c r="D131" s="75" t="str">
        <f>_xlfn.XLOOKUP(OpnameTabel[[#This Row],[NL-SfB]],NLSfB[BIM code (nieuw)],NLSfB[BIM omschrijving (nieuw)])</f>
        <v>luchtbehandeling; bevochtiging; stoombevochtiger lokaal</v>
      </c>
      <c r="E131" s="75">
        <f>COUNTIF(Tabel1[NLSfB], OpnameTabel[[#This Row],[NL-SfB]])</f>
        <v>0</v>
      </c>
      <c r="F131" s="75" t="s">
        <v>3012</v>
      </c>
      <c r="G131" s="75"/>
      <c r="H131" s="75"/>
      <c r="I131" s="75" t="s">
        <v>3010</v>
      </c>
      <c r="J131" s="75"/>
      <c r="K131" s="75"/>
      <c r="L131" s="75"/>
      <c r="M131" s="75"/>
      <c r="N131" s="75"/>
      <c r="O131" s="75"/>
      <c r="P131" s="75"/>
      <c r="Q131" s="75"/>
      <c r="R131" s="75"/>
      <c r="S131" s="75"/>
      <c r="T131" s="75"/>
      <c r="U131" s="75"/>
      <c r="V131" s="75"/>
      <c r="W131" s="75" t="s">
        <v>2775</v>
      </c>
      <c r="X131" s="75" t="s">
        <v>2775</v>
      </c>
      <c r="Y131" s="75" t="s">
        <v>2775</v>
      </c>
      <c r="Z131" s="75" t="s">
        <v>2775</v>
      </c>
    </row>
    <row r="132" spans="1:26" x14ac:dyDescent="0.2">
      <c r="A132" s="75"/>
      <c r="B132" s="75"/>
      <c r="C132" s="75">
        <f>LEN(OpnameTabel[[#This Row],[Omschrijving]])</f>
        <v>0</v>
      </c>
      <c r="D132" s="75" t="str">
        <f>_xlfn.XLOOKUP(OpnameTabel[[#This Row],[NL-SfB]],NLSfB[BIM code (nieuw)],NLSfB[BIM omschrijving (nieuw)])</f>
        <v>luchtbehandeling; bevochtiging; stoomketel t.b.v. bevochtiging</v>
      </c>
      <c r="E132" s="75">
        <f>COUNTIF(Tabel1[NLSfB], OpnameTabel[[#This Row],[NL-SfB]])</f>
        <v>0</v>
      </c>
      <c r="F132" s="75" t="s">
        <v>3013</v>
      </c>
      <c r="G132" s="75"/>
      <c r="H132" s="75"/>
      <c r="I132" s="75"/>
      <c r="J132" s="75"/>
      <c r="K132" s="75"/>
      <c r="L132" s="75"/>
      <c r="M132" s="75"/>
      <c r="N132" s="75"/>
      <c r="O132" s="75"/>
      <c r="P132" s="75"/>
      <c r="Q132" s="75"/>
      <c r="R132" s="75"/>
      <c r="S132" s="75"/>
      <c r="T132" s="75"/>
      <c r="U132" s="75"/>
      <c r="V132" s="75"/>
      <c r="W132" s="75" t="s">
        <v>1224</v>
      </c>
      <c r="X132" s="75"/>
      <c r="Y132" s="75"/>
      <c r="Z132" s="75"/>
    </row>
    <row r="133" spans="1:26" x14ac:dyDescent="0.2">
      <c r="A133" s="75"/>
      <c r="B133" s="75"/>
      <c r="C133" s="75">
        <f>LEN(OpnameTabel[[#This Row],[Omschrijving]])</f>
        <v>0</v>
      </c>
      <c r="D133" s="75" t="str">
        <f>_xlfn.XLOOKUP(OpnameTabel[[#This Row],[NL-SfB]],NLSfB[BIM code (nieuw)],NLSfB[BIM omschrijving (nieuw)])</f>
        <v>luchtbehandeling; bevochtiging; elektrische bevochtiger</v>
      </c>
      <c r="E133" s="75">
        <f>COUNTIF(Tabel1[NLSfB], OpnameTabel[[#This Row],[NL-SfB]])</f>
        <v>0</v>
      </c>
      <c r="F133" s="75" t="s">
        <v>3014</v>
      </c>
      <c r="G133" s="75"/>
      <c r="H133" s="75"/>
      <c r="I133" s="75"/>
      <c r="J133" s="75"/>
      <c r="K133" s="75"/>
      <c r="L133" s="75"/>
      <c r="M133" s="75"/>
      <c r="N133" s="75"/>
      <c r="O133" s="75"/>
      <c r="P133" s="75"/>
      <c r="Q133" s="75"/>
      <c r="R133" s="75"/>
      <c r="S133" s="75"/>
      <c r="T133" s="75"/>
      <c r="U133" s="75"/>
      <c r="V133" s="75"/>
      <c r="W133" s="75" t="s">
        <v>1216</v>
      </c>
      <c r="X133" s="75"/>
      <c r="Y133" s="75"/>
      <c r="Z133" s="75"/>
    </row>
    <row r="134" spans="1:26" x14ac:dyDescent="0.2">
      <c r="A134" s="75"/>
      <c r="B134" s="75"/>
      <c r="C134" s="75">
        <f>LEN(OpnameTabel[[#This Row],[Omschrijving]])</f>
        <v>0</v>
      </c>
      <c r="D134" s="75" t="str">
        <f>_xlfn.XLOOKUP(OpnameTabel[[#This Row],[NL-SfB]],NLSfB[BIM code (nieuw)],NLSfB[BIM omschrijving (nieuw)])</f>
        <v>luchtbehandeling; afgifte, roosters</v>
      </c>
      <c r="E134" s="75">
        <f>COUNTIF(Tabel1[NLSfB], OpnameTabel[[#This Row],[NL-SfB]])</f>
        <v>0</v>
      </c>
      <c r="F134" s="75" t="s">
        <v>3015</v>
      </c>
      <c r="G134" s="75"/>
      <c r="H134" s="75"/>
      <c r="I134" s="75"/>
      <c r="J134" s="75"/>
      <c r="K134" s="75"/>
      <c r="L134" s="75"/>
      <c r="M134" s="75"/>
      <c r="N134" s="75"/>
      <c r="O134" s="75"/>
      <c r="P134" s="75"/>
      <c r="Q134" s="75"/>
      <c r="R134" s="75"/>
      <c r="S134" s="75"/>
      <c r="T134" s="75"/>
      <c r="U134" s="75"/>
      <c r="V134" s="75"/>
      <c r="W134" s="75" t="s">
        <v>1251</v>
      </c>
      <c r="X134" s="75"/>
      <c r="Y134" s="75"/>
      <c r="Z134" s="75"/>
    </row>
    <row r="135" spans="1:26" x14ac:dyDescent="0.2">
      <c r="A135" s="115" t="s">
        <v>2984</v>
      </c>
      <c r="B135" s="115" t="s">
        <v>3016</v>
      </c>
      <c r="C135" s="75">
        <f>LEN(OpnameTabel[[#This Row],[Omschrijving]])</f>
        <v>8</v>
      </c>
      <c r="D135" s="115" t="str">
        <f>_xlfn.XLOOKUP(OpnameTabel[[#This Row],[NL-SfB]],NLSfB[BIM code (nieuw)],NLSfB[BIM omschrijving (nieuw)])</f>
        <v>luchtbehandeling; afgifte, luchtzakken</v>
      </c>
      <c r="E135" s="116">
        <f>COUNTIF(Tabel1[NLSfB], OpnameTabel[[#This Row],[NL-SfB]])</f>
        <v>11</v>
      </c>
      <c r="F135" s="115" t="s">
        <v>334</v>
      </c>
      <c r="G135" s="115"/>
      <c r="H135" s="115"/>
      <c r="I135" s="115" t="s">
        <v>3017</v>
      </c>
      <c r="J135" s="115"/>
      <c r="K135" s="115" t="s">
        <v>3018</v>
      </c>
      <c r="L135" s="115" t="s">
        <v>3019</v>
      </c>
      <c r="M135" s="115" t="s">
        <v>3020</v>
      </c>
      <c r="N135" s="115" t="s">
        <v>3021</v>
      </c>
      <c r="O135" s="115"/>
      <c r="P135" s="115"/>
      <c r="Q135" s="115"/>
      <c r="R135" s="115"/>
      <c r="S135" s="115"/>
      <c r="T135" s="115"/>
      <c r="U135" s="115"/>
      <c r="V135" s="115"/>
      <c r="W135" s="115"/>
      <c r="X135" s="115"/>
      <c r="Y135" s="115"/>
      <c r="Z135" s="115"/>
    </row>
    <row r="136" spans="1:26" x14ac:dyDescent="0.2">
      <c r="A136" s="75"/>
      <c r="B136" s="75"/>
      <c r="C136" s="75">
        <f>LEN(OpnameTabel[[#This Row],[Omschrijving]])</f>
        <v>0</v>
      </c>
      <c r="D136" s="75" t="str">
        <f>_xlfn.XLOOKUP(OpnameTabel[[#This Row],[NL-SfB]],NLSfB[BIM code (nieuw)],NLSfB[BIM omschrijving (nieuw)])</f>
        <v>meet- en regelinstallaties; verdeling lokaal inclusief regelapparatuur, naregeling; compleet</v>
      </c>
      <c r="E136" s="75">
        <f>COUNTIF(Tabel1[NLSfB], OpnameTabel[[#This Row],[NL-SfB]])</f>
        <v>0</v>
      </c>
      <c r="F136" s="75" t="s">
        <v>3022</v>
      </c>
      <c r="G136" s="75"/>
      <c r="H136" s="75"/>
      <c r="I136" s="75"/>
      <c r="J136" s="75"/>
      <c r="K136" s="75"/>
      <c r="L136" s="75"/>
      <c r="M136" s="75"/>
      <c r="N136" s="75"/>
      <c r="O136" s="75"/>
      <c r="P136" s="75"/>
      <c r="Q136" s="75"/>
      <c r="R136" s="75"/>
      <c r="S136" s="75"/>
      <c r="T136" s="75"/>
      <c r="U136" s="75"/>
      <c r="V136" s="75"/>
      <c r="W136" s="75" t="s">
        <v>1278</v>
      </c>
      <c r="X136" s="75"/>
      <c r="Y136" s="75"/>
      <c r="Z136" s="75"/>
    </row>
    <row r="137" spans="1:26" x14ac:dyDescent="0.2">
      <c r="A137" s="75"/>
      <c r="B137" s="75"/>
      <c r="C137" s="75">
        <f>LEN(OpnameTabel[[#This Row],[Omschrijving]])</f>
        <v>0</v>
      </c>
      <c r="D137" s="75" t="str">
        <f>_xlfn.XLOOKUP(OpnameTabel[[#This Row],[NL-SfB]],NLSfB[BIM code (nieuw)],NLSfB[BIM omschrijving (nieuw)])</f>
        <v>meet- en regelinstallaties; verdeling lokaal inclusief regelapparatuur, naregeling; frequentieregelaar</v>
      </c>
      <c r="E137" s="75">
        <f>COUNTIF(Tabel1[NLSfB], OpnameTabel[[#This Row],[NL-SfB]])</f>
        <v>0</v>
      </c>
      <c r="F137" s="75" t="s">
        <v>3023</v>
      </c>
      <c r="G137" s="75"/>
      <c r="H137" s="75"/>
      <c r="I137" s="75"/>
      <c r="J137" s="75"/>
      <c r="K137" s="75"/>
      <c r="L137" s="75"/>
      <c r="M137" s="75"/>
      <c r="N137" s="75"/>
      <c r="O137" s="75"/>
      <c r="P137" s="75"/>
      <c r="Q137" s="75"/>
      <c r="R137" s="75"/>
      <c r="S137" s="75"/>
      <c r="T137" s="75"/>
      <c r="U137" s="75"/>
      <c r="V137" s="75"/>
      <c r="W137" s="75" t="s">
        <v>1195</v>
      </c>
      <c r="X137" s="75"/>
      <c r="Y137" s="75"/>
      <c r="Z137" s="75"/>
    </row>
    <row r="138" spans="1:26" x14ac:dyDescent="0.2">
      <c r="A138" s="75" t="s">
        <v>3024</v>
      </c>
      <c r="B138" s="75" t="s">
        <v>3025</v>
      </c>
      <c r="C138" s="75">
        <f>LEN(OpnameTabel[[#This Row],[Omschrijving]])</f>
        <v>27</v>
      </c>
      <c r="D138" s="75" t="str">
        <f>_xlfn.XLOOKUP(OpnameTabel[[#This Row],[NL-SfB]],NLSfB[BIM code (nieuw)],NLSfB[BIM omschrijving (nieuw)])</f>
        <v>meet- en regelinstallaties; verdeling lokaal inclusief regelapparatuur, naregeling; autonome onderstations</v>
      </c>
      <c r="E138" s="75">
        <f>COUNTIF(Tabel1[NLSfB], OpnameTabel[[#This Row],[NL-SfB]])</f>
        <v>4</v>
      </c>
      <c r="F138" s="75" t="s">
        <v>365</v>
      </c>
      <c r="G138" s="75"/>
      <c r="H138" s="75"/>
      <c r="I138" s="75"/>
      <c r="J138" s="75"/>
      <c r="K138" s="75"/>
      <c r="L138" s="75"/>
      <c r="M138" s="75"/>
      <c r="N138" s="75"/>
      <c r="O138" s="75"/>
      <c r="P138" s="75"/>
      <c r="Q138" s="75"/>
      <c r="R138" s="75"/>
      <c r="S138" s="75"/>
      <c r="T138" s="75"/>
      <c r="U138" s="75"/>
      <c r="V138" s="75"/>
      <c r="W138" s="75" t="s">
        <v>1278</v>
      </c>
      <c r="X138" s="75"/>
      <c r="Y138" s="75"/>
      <c r="Z138" s="75"/>
    </row>
    <row r="139" spans="1:26" x14ac:dyDescent="0.2">
      <c r="A139" s="75" t="s">
        <v>3024</v>
      </c>
      <c r="B139" s="75" t="s">
        <v>3026</v>
      </c>
      <c r="C139" s="75">
        <f>LEN(OpnameTabel[[#This Row],[Omschrijving]])</f>
        <v>52</v>
      </c>
      <c r="D139" s="75" t="str">
        <f>_xlfn.XLOOKUP(OpnameTabel[[#This Row],[NL-SfB]],NLSfB[BIM code (nieuw)],NLSfB[BIM omschrijving (nieuw)])</f>
        <v>meet- en regelinstallaties; verdeling centraal Gebouw Beheer Systeem (GBS), algemeen; regelkasten klimaat centraal</v>
      </c>
      <c r="E139" s="75">
        <f>COUNTIF(Tabel1[NLSfB], OpnameTabel[[#This Row],[NL-SfB]])</f>
        <v>18</v>
      </c>
      <c r="F139" s="75" t="s">
        <v>338</v>
      </c>
      <c r="G139" s="75"/>
      <c r="H139" s="75"/>
      <c r="I139" s="75" t="s">
        <v>3027</v>
      </c>
      <c r="J139" s="75"/>
      <c r="K139" s="75"/>
      <c r="L139" s="75"/>
      <c r="M139" s="75"/>
      <c r="N139" s="75"/>
      <c r="O139" s="75"/>
      <c r="P139" s="75"/>
      <c r="Q139" s="75"/>
      <c r="R139" s="75"/>
      <c r="S139" s="75"/>
      <c r="T139" s="75"/>
      <c r="U139" s="75"/>
      <c r="V139" s="75"/>
      <c r="W139" s="75" t="s">
        <v>1278</v>
      </c>
      <c r="X139" s="75" t="s">
        <v>1316</v>
      </c>
      <c r="Y139" s="75"/>
      <c r="Z139" s="75"/>
    </row>
    <row r="140" spans="1:26" x14ac:dyDescent="0.2">
      <c r="A140" s="75"/>
      <c r="B140" s="75"/>
      <c r="C140" s="75">
        <f>LEN(OpnameTabel[[#This Row],[Omschrijving]])</f>
        <v>0</v>
      </c>
      <c r="D140" s="75" t="str">
        <f>_xlfn.XLOOKUP(OpnameTabel[[#This Row],[NL-SfB]],NLSfB[BIM code (nieuw)],NLSfB[BIM omschrijving (nieuw)])</f>
        <v>meet- en regelinstallaties; verdeling centraal Gebouw Beheer Systeem (GBS), algemeen; bekabeling incl. opnemers</v>
      </c>
      <c r="E140" s="75">
        <f>COUNTIF(Tabel1[NLSfB], OpnameTabel[[#This Row],[NL-SfB]])</f>
        <v>0</v>
      </c>
      <c r="F140" s="75" t="s">
        <v>3028</v>
      </c>
      <c r="G140" s="75"/>
      <c r="H140" s="75"/>
      <c r="I140" s="75"/>
      <c r="J140" s="75"/>
      <c r="K140" s="75"/>
      <c r="L140" s="75"/>
      <c r="M140" s="75"/>
      <c r="N140" s="75"/>
      <c r="O140" s="75"/>
      <c r="P140" s="75"/>
      <c r="Q140" s="75"/>
      <c r="R140" s="75"/>
      <c r="S140" s="75"/>
      <c r="T140" s="75"/>
      <c r="U140" s="75"/>
      <c r="V140" s="75"/>
      <c r="W140" s="75" t="s">
        <v>1316</v>
      </c>
      <c r="X140" s="75"/>
      <c r="Y140" s="75"/>
      <c r="Z140" s="75"/>
    </row>
    <row r="141" spans="1:26" x14ac:dyDescent="0.2">
      <c r="A141" s="75"/>
      <c r="B141" s="75"/>
      <c r="C141" s="75">
        <f>LEN(OpnameTabel[[#This Row],[Omschrijving]])</f>
        <v>0</v>
      </c>
      <c r="D141" s="75" t="str">
        <f>_xlfn.XLOOKUP(OpnameTabel[[#This Row],[NL-SfB]],NLSfB[BIM code (nieuw)],NLSfB[BIM omschrijving (nieuw)])</f>
        <v>meet- en regelinstallaties; verdeling centraal Gebouw Beheer Systeem (GBS), hardware</v>
      </c>
      <c r="E141" s="75">
        <f>COUNTIF(Tabel1[NLSfB], OpnameTabel[[#This Row],[NL-SfB]])</f>
        <v>0</v>
      </c>
      <c r="F141" s="75" t="s">
        <v>3029</v>
      </c>
      <c r="G141" s="75"/>
      <c r="H141" s="75"/>
      <c r="I141" s="75"/>
      <c r="J141" s="75"/>
      <c r="K141" s="75"/>
      <c r="L141" s="75"/>
      <c r="M141" s="75"/>
      <c r="N141" s="75"/>
      <c r="O141" s="75"/>
      <c r="P141" s="75"/>
      <c r="Q141" s="75"/>
      <c r="R141" s="75"/>
      <c r="S141" s="75"/>
      <c r="T141" s="75"/>
      <c r="U141" s="75"/>
      <c r="V141" s="75"/>
      <c r="W141" s="75" t="s">
        <v>1278</v>
      </c>
      <c r="X141" s="75"/>
      <c r="Y141" s="75"/>
      <c r="Z141" s="75"/>
    </row>
    <row r="142" spans="1:26" x14ac:dyDescent="0.2">
      <c r="A142" s="75"/>
      <c r="B142" s="75"/>
      <c r="C142" s="75">
        <f>LEN(OpnameTabel[[#This Row],[Omschrijving]])</f>
        <v>0</v>
      </c>
      <c r="D142" s="75" t="str">
        <f>_xlfn.XLOOKUP(OpnameTabel[[#This Row],[NL-SfB]],NLSfB[BIM code (nieuw)],NLSfB[BIM omschrijving (nieuw)])</f>
        <v>meet- en regelinstallaties; verdeling centraal Gebouw Beheer Systeem (GBS), software</v>
      </c>
      <c r="E142" s="75">
        <f>COUNTIF(Tabel1[NLSfB], OpnameTabel[[#This Row],[NL-SfB]])</f>
        <v>0</v>
      </c>
      <c r="F142" s="75" t="s">
        <v>3030</v>
      </c>
      <c r="G142" s="75"/>
      <c r="H142" s="75"/>
      <c r="I142" s="75"/>
      <c r="J142" s="75"/>
      <c r="K142" s="75"/>
      <c r="L142" s="75"/>
      <c r="M142" s="75"/>
      <c r="N142" s="75"/>
      <c r="O142" s="75"/>
      <c r="P142" s="75"/>
      <c r="Q142" s="75"/>
      <c r="R142" s="75"/>
      <c r="S142" s="75"/>
      <c r="T142" s="75"/>
      <c r="U142" s="75"/>
      <c r="V142" s="75"/>
      <c r="W142" s="75" t="s">
        <v>1278</v>
      </c>
      <c r="X142" s="75"/>
      <c r="Y142" s="75"/>
      <c r="Z142" s="75"/>
    </row>
    <row r="143" spans="1:26" x14ac:dyDescent="0.2">
      <c r="A143" s="75" t="s">
        <v>3031</v>
      </c>
      <c r="B143" s="75" t="s">
        <v>3032</v>
      </c>
      <c r="C143" s="75">
        <f>LEN(OpnameTabel[[#This Row],[Omschrijving]])</f>
        <v>18</v>
      </c>
      <c r="D143" s="75" t="str">
        <f>_xlfn.XLOOKUP(OpnameTabel[[#This Row],[NL-SfB]],NLSfB[BIM code (nieuw)],NLSfB[BIM omschrijving (nieuw)])</f>
        <v>brandveiligheid; gasblusinstallatie; algemeen (verzamelniveau)</v>
      </c>
      <c r="E143" s="75">
        <f>COUNTIF(Tabel1[NLSfB], OpnameTabel[[#This Row],[NL-SfB]])</f>
        <v>0</v>
      </c>
      <c r="F143" s="75" t="s">
        <v>3033</v>
      </c>
      <c r="G143" s="75"/>
      <c r="H143" s="75"/>
      <c r="I143" s="75"/>
      <c r="J143" s="75"/>
      <c r="K143" s="75"/>
      <c r="L143" s="75"/>
      <c r="M143" s="75"/>
      <c r="N143" s="75"/>
      <c r="O143" s="75"/>
      <c r="P143" s="75"/>
      <c r="Q143" s="75"/>
      <c r="R143" s="75"/>
      <c r="S143" s="75"/>
      <c r="T143" s="75"/>
      <c r="U143" s="75"/>
      <c r="V143" s="75"/>
      <c r="W143" s="75" t="s">
        <v>2775</v>
      </c>
      <c r="X143" s="75" t="s">
        <v>2775</v>
      </c>
      <c r="Y143" s="75" t="s">
        <v>2775</v>
      </c>
      <c r="Z143" s="75" t="s">
        <v>2775</v>
      </c>
    </row>
    <row r="144" spans="1:26" x14ac:dyDescent="0.2">
      <c r="A144" s="75" t="s">
        <v>3031</v>
      </c>
      <c r="B144" s="75" t="s">
        <v>3034</v>
      </c>
      <c r="C144" s="75">
        <f>LEN(OpnameTabel[[#This Row],[Omschrijving]])</f>
        <v>25</v>
      </c>
      <c r="D144" s="75" t="str">
        <f>_xlfn.XLOOKUP(OpnameTabel[[#This Row],[NL-SfB]],NLSfB[BIM code (nieuw)],NLSfB[BIM omschrijving (nieuw)])</f>
        <v>brandveiligheid; waterblusinstallatie, sprinkler; leidingen</v>
      </c>
      <c r="E144" s="75">
        <f>COUNTIF(Tabel1[NLSfB], OpnameTabel[[#This Row],[NL-SfB]])</f>
        <v>0</v>
      </c>
      <c r="F144" s="75" t="s">
        <v>3035</v>
      </c>
      <c r="G144" s="75"/>
      <c r="H144" s="75"/>
      <c r="I144" s="75" t="s">
        <v>2771</v>
      </c>
      <c r="J144" s="75"/>
      <c r="K144" s="75"/>
      <c r="L144" s="75"/>
      <c r="M144" s="75"/>
      <c r="N144" s="75"/>
      <c r="O144" s="75"/>
      <c r="P144" s="75"/>
      <c r="Q144" s="75"/>
      <c r="R144" s="75"/>
      <c r="S144" s="75"/>
      <c r="T144" s="75"/>
      <c r="U144" s="75"/>
      <c r="V144" s="75"/>
      <c r="W144" s="75" t="s">
        <v>1180</v>
      </c>
      <c r="X144" s="75"/>
      <c r="Y144" s="75"/>
      <c r="Z144" s="75"/>
    </row>
    <row r="145" spans="1:26" x14ac:dyDescent="0.2">
      <c r="A145" s="75" t="s">
        <v>3031</v>
      </c>
      <c r="B145" s="75" t="s">
        <v>3036</v>
      </c>
      <c r="C145" s="75">
        <f>LEN(OpnameTabel[[#This Row],[Omschrijving]])</f>
        <v>30</v>
      </c>
      <c r="D145" s="75" t="str">
        <f>_xlfn.XLOOKUP(OpnameTabel[[#This Row],[NL-SfB]],NLSfB[BIM code (nieuw)],NLSfB[BIM omschrijving (nieuw)])</f>
        <v>brandveiligheid; waterblusinstallatie, sprinkler; pomp</v>
      </c>
      <c r="E145" s="75">
        <f>COUNTIF(Tabel1[NLSfB], OpnameTabel[[#This Row],[NL-SfB]])</f>
        <v>0</v>
      </c>
      <c r="F145" s="75" t="s">
        <v>3037</v>
      </c>
      <c r="G145" s="75"/>
      <c r="H145" s="75"/>
      <c r="I145" s="75" t="s">
        <v>3038</v>
      </c>
      <c r="J145" s="75"/>
      <c r="K145" s="75" t="s">
        <v>3039</v>
      </c>
      <c r="L145" s="75"/>
      <c r="M145" s="75"/>
      <c r="N145" s="75"/>
      <c r="O145" s="75"/>
      <c r="P145" s="75"/>
      <c r="Q145" s="75"/>
      <c r="R145" s="75"/>
      <c r="S145" s="75"/>
      <c r="T145" s="75"/>
      <c r="U145" s="75"/>
      <c r="V145" s="75"/>
      <c r="W145" s="75" t="s">
        <v>1173</v>
      </c>
      <c r="X145" s="75" t="s">
        <v>1180</v>
      </c>
      <c r="Y145" s="75"/>
      <c r="Z145" s="75"/>
    </row>
    <row r="146" spans="1:26" x14ac:dyDescent="0.2">
      <c r="A146" s="75" t="s">
        <v>3031</v>
      </c>
      <c r="B146" s="75" t="s">
        <v>3040</v>
      </c>
      <c r="C146" s="75">
        <f>LEN(OpnameTabel[[#This Row],[Omschrijving]])</f>
        <v>33</v>
      </c>
      <c r="D146" s="75" t="str">
        <f>_xlfn.XLOOKUP(OpnameTabel[[#This Row],[NL-SfB]],NLSfB[BIM code (nieuw)],NLSfB[BIM omschrijving (nieuw)])</f>
        <v>brandveiligheid; waterblusinstallatie, sprinkler; meldcentrale</v>
      </c>
      <c r="E146" s="75">
        <f>COUNTIF(Tabel1[NLSfB], OpnameTabel[[#This Row],[NL-SfB]])</f>
        <v>0</v>
      </c>
      <c r="F146" s="75" t="s">
        <v>3041</v>
      </c>
      <c r="G146" s="75"/>
      <c r="H146" s="75"/>
      <c r="I146" s="75" t="s">
        <v>3042</v>
      </c>
      <c r="J146" s="75"/>
      <c r="K146" s="75"/>
      <c r="L146" s="75"/>
      <c r="M146" s="75"/>
      <c r="N146" s="75"/>
      <c r="O146" s="75"/>
      <c r="P146" s="75"/>
      <c r="Q146" s="75"/>
      <c r="R146" s="75"/>
      <c r="S146" s="75"/>
      <c r="T146" s="75"/>
      <c r="U146" s="75"/>
      <c r="V146" s="75"/>
      <c r="W146" s="75" t="s">
        <v>1180</v>
      </c>
      <c r="X146" s="75"/>
      <c r="Y146" s="75"/>
      <c r="Z146" s="75"/>
    </row>
    <row r="147" spans="1:26" x14ac:dyDescent="0.2">
      <c r="A147" s="75" t="s">
        <v>3031</v>
      </c>
      <c r="B147" s="75" t="s">
        <v>1438</v>
      </c>
      <c r="C147" s="75">
        <f>LEN(OpnameTabel[[#This Row],[Omschrijving]])</f>
        <v>17</v>
      </c>
      <c r="D147" s="75" t="str">
        <f>_xlfn.XLOOKUP(OpnameTabel[[#This Row],[NL-SfB]],NLSfB[BIM code (nieuw)],NLSfB[BIM omschrijving (nieuw)])</f>
        <v>brandveiligheid; waterblusinstallatie, droge blusleiding</v>
      </c>
      <c r="E147" s="75">
        <f>COUNTIF(Tabel1[NLSfB], OpnameTabel[[#This Row],[NL-SfB]])</f>
        <v>0</v>
      </c>
      <c r="F147" s="75" t="s">
        <v>3043</v>
      </c>
      <c r="G147" s="75"/>
      <c r="H147" s="75"/>
      <c r="I147" s="75" t="s">
        <v>3044</v>
      </c>
      <c r="J147" s="75"/>
      <c r="K147" s="75"/>
      <c r="L147" s="75"/>
      <c r="M147" s="75"/>
      <c r="N147" s="75"/>
      <c r="O147" s="75"/>
      <c r="P147" s="75"/>
      <c r="Q147" s="75"/>
      <c r="R147" s="75"/>
      <c r="S147" s="75"/>
      <c r="T147" s="75"/>
      <c r="U147" s="75"/>
      <c r="V147" s="75"/>
      <c r="W147" s="75" t="s">
        <v>1175</v>
      </c>
      <c r="X147" s="75" t="s">
        <v>1176</v>
      </c>
      <c r="Y147" s="75"/>
      <c r="Z147" s="75"/>
    </row>
    <row r="148" spans="1:26" x14ac:dyDescent="0.2">
      <c r="A148" s="75" t="s">
        <v>3031</v>
      </c>
      <c r="B148" s="75" t="s">
        <v>1408</v>
      </c>
      <c r="C148" s="75">
        <f>LEN(OpnameTabel[[#This Row],[Omschrijving]])</f>
        <v>16</v>
      </c>
      <c r="D148" s="75" t="str">
        <f>_xlfn.XLOOKUP(OpnameTabel[[#This Row],[NL-SfB]],NLSfB[BIM code (nieuw)],NLSfB[BIM omschrijving (nieuw)])</f>
        <v>brandveiligheid; waterblusinstallatie, brandslanghaspels</v>
      </c>
      <c r="E148" s="75">
        <f>COUNTIF(Tabel1[NLSfB], OpnameTabel[[#This Row],[NL-SfB]])</f>
        <v>33</v>
      </c>
      <c r="F148" s="75" t="s">
        <v>351</v>
      </c>
      <c r="G148" s="75"/>
      <c r="H148" s="75"/>
      <c r="I148" s="75" t="s">
        <v>3045</v>
      </c>
      <c r="J148" s="75"/>
      <c r="K148" s="75"/>
      <c r="L148" s="75"/>
      <c r="M148" s="75"/>
      <c r="N148" s="75"/>
      <c r="O148" s="75"/>
      <c r="P148" s="75"/>
      <c r="Q148" s="75"/>
      <c r="R148" s="75"/>
      <c r="S148" s="75"/>
      <c r="T148" s="75"/>
      <c r="U148" s="75"/>
      <c r="V148" s="75"/>
      <c r="W148" s="75" t="s">
        <v>1171</v>
      </c>
      <c r="X148" s="75" t="s">
        <v>1172</v>
      </c>
      <c r="Y148" s="75"/>
      <c r="Z148" s="75"/>
    </row>
    <row r="149" spans="1:26" x14ac:dyDescent="0.2">
      <c r="A149" s="75" t="s">
        <v>3031</v>
      </c>
      <c r="B149" s="75" t="s">
        <v>3046</v>
      </c>
      <c r="C149" s="75">
        <f>LEN(OpnameTabel[[#This Row],[Omschrijving]])</f>
        <v>26</v>
      </c>
      <c r="D149" s="75" t="str">
        <f>_xlfn.XLOOKUP(OpnameTabel[[#This Row],[NL-SfB]],NLSfB[BIM code (nieuw)],NLSfB[BIM omschrijving (nieuw)])</f>
        <v>brandveiligheid; handblusmiddelen</v>
      </c>
      <c r="E149" s="75">
        <f>COUNTIF(Tabel1[NLSfB], OpnameTabel[[#This Row],[NL-SfB]])</f>
        <v>45</v>
      </c>
      <c r="F149" s="75" t="s">
        <v>84</v>
      </c>
      <c r="G149" s="75"/>
      <c r="H149" s="75"/>
      <c r="I149" s="75" t="s">
        <v>3047</v>
      </c>
      <c r="J149" s="75"/>
      <c r="K149" s="75" t="s">
        <v>3048</v>
      </c>
      <c r="L149" s="75"/>
      <c r="M149" s="75"/>
      <c r="N149" s="75"/>
      <c r="O149" s="75"/>
      <c r="P149" s="75"/>
      <c r="Q149" s="75"/>
      <c r="R149" s="75"/>
      <c r="S149" s="75"/>
      <c r="T149" s="75"/>
      <c r="U149" s="75"/>
      <c r="V149" s="75"/>
      <c r="W149" s="75" t="s">
        <v>1174</v>
      </c>
      <c r="X149" s="75"/>
      <c r="Y149" s="75"/>
      <c r="Z149" s="75"/>
    </row>
    <row r="150" spans="1:26" x14ac:dyDescent="0.2">
      <c r="A150" s="75"/>
      <c r="B150" s="75"/>
      <c r="C150" s="75">
        <f>LEN(OpnameTabel[[#This Row],[Omschrijving]])</f>
        <v>0</v>
      </c>
      <c r="D150" s="75" t="str">
        <f>_xlfn.XLOOKUP(OpnameTabel[[#This Row],[NL-SfB]],NLSfB[BIM code (nieuw)],NLSfB[BIM omschrijving (nieuw)])</f>
        <v>brandveiligheid; brandventilatieinstallatie, rook/warmte afvoer</v>
      </c>
      <c r="E150" s="75">
        <f>COUNTIF(Tabel1[NLSfB], OpnameTabel[[#This Row],[NL-SfB]])</f>
        <v>0</v>
      </c>
      <c r="F150" s="75" t="s">
        <v>3049</v>
      </c>
      <c r="G150" s="75"/>
      <c r="H150" s="75"/>
      <c r="I150" s="75"/>
      <c r="J150" s="75"/>
      <c r="K150" s="75"/>
      <c r="L150" s="75"/>
      <c r="M150" s="75"/>
      <c r="N150" s="75"/>
      <c r="O150" s="75"/>
      <c r="P150" s="75"/>
      <c r="Q150" s="75"/>
      <c r="R150" s="75"/>
      <c r="S150" s="75"/>
      <c r="T150" s="75"/>
      <c r="U150" s="75"/>
      <c r="V150" s="75"/>
      <c r="W150" s="75" t="s">
        <v>1186</v>
      </c>
      <c r="X150" s="75"/>
      <c r="Y150" s="75"/>
      <c r="Z150" s="75"/>
    </row>
    <row r="151" spans="1:26" x14ac:dyDescent="0.2">
      <c r="A151" s="75" t="s">
        <v>2984</v>
      </c>
      <c r="B151" s="75" t="s">
        <v>2074</v>
      </c>
      <c r="C151" s="75">
        <f>LEN(OpnameTabel[[#This Row],[Omschrijving]])</f>
        <v>12</v>
      </c>
      <c r="D151" s="75" t="str">
        <f>_xlfn.XLOOKUP(OpnameTabel[[#This Row],[NL-SfB]],NLSfB[BIM code (nieuw)],NLSfB[BIM omschrijving (nieuw)])</f>
        <v>brandveiligheid; brandventilatieinstallatie, rook/warmte afvoer; brandklep</v>
      </c>
      <c r="E151" s="75">
        <f>COUNTIF(Tabel1[NLSfB], OpnameTabel[[#This Row],[NL-SfB]])</f>
        <v>0</v>
      </c>
      <c r="F151" s="75" t="s">
        <v>3050</v>
      </c>
      <c r="G151" s="75"/>
      <c r="H151" s="75"/>
      <c r="I151" s="75"/>
      <c r="J151" s="75"/>
      <c r="K151" s="75"/>
      <c r="L151" s="75"/>
      <c r="M151" s="75"/>
      <c r="N151" s="75"/>
      <c r="O151" s="75"/>
      <c r="P151" s="75"/>
      <c r="Q151" s="75"/>
      <c r="R151" s="75"/>
      <c r="S151" s="75"/>
      <c r="T151" s="75"/>
      <c r="U151" s="75"/>
      <c r="V151" s="75"/>
      <c r="W151" s="75" t="s">
        <v>1185</v>
      </c>
      <c r="X151" s="75" t="s">
        <v>1248</v>
      </c>
      <c r="Y151" s="75"/>
      <c r="Z151" s="75"/>
    </row>
    <row r="152" spans="1:26" x14ac:dyDescent="0.2">
      <c r="A152" s="75" t="s">
        <v>3051</v>
      </c>
      <c r="B152" s="75" t="s">
        <v>2217</v>
      </c>
      <c r="C152" s="75">
        <f>LEN(OpnameTabel[[#This Row],[Omschrijving]])</f>
        <v>25</v>
      </c>
      <c r="D152" s="75" t="str">
        <f>_xlfn.XLOOKUP(OpnameTabel[[#This Row],[NL-SfB]],NLSfB[BIM code (nieuw)],NLSfB[BIM omschrijving (nieuw)])</f>
        <v>centrale elektrotechnische voorzieningen; energie-opwekking, noodstroomaggregaat</v>
      </c>
      <c r="E152" s="75">
        <f>COUNTIF(Tabel1[NLSfB], OpnameTabel[[#This Row],[NL-SfB]])</f>
        <v>0</v>
      </c>
      <c r="F152" s="75" t="s">
        <v>3052</v>
      </c>
      <c r="G152" s="75"/>
      <c r="H152" s="75"/>
      <c r="I152" s="75" t="s">
        <v>3053</v>
      </c>
      <c r="J152" s="75"/>
      <c r="K152" s="75" t="s">
        <v>3054</v>
      </c>
      <c r="L152" s="75"/>
      <c r="M152" s="75"/>
      <c r="N152" s="75"/>
      <c r="O152" s="75"/>
      <c r="P152" s="75"/>
      <c r="Q152" s="75"/>
      <c r="R152" s="75"/>
      <c r="S152" s="75"/>
      <c r="T152" s="75"/>
      <c r="U152" s="75"/>
      <c r="V152" s="75"/>
      <c r="W152" s="75" t="s">
        <v>1269</v>
      </c>
      <c r="X152" s="75" t="s">
        <v>1273</v>
      </c>
      <c r="Y152" s="75" t="s">
        <v>1271</v>
      </c>
      <c r="Z152" s="75"/>
    </row>
    <row r="153" spans="1:26" x14ac:dyDescent="0.2">
      <c r="A153" s="75" t="s">
        <v>3051</v>
      </c>
      <c r="B153" s="75" t="s">
        <v>3055</v>
      </c>
      <c r="C153" s="75">
        <f>LEN(OpnameTabel[[#This Row],[Omschrijving]])</f>
        <v>33</v>
      </c>
      <c r="D153" s="75" t="str">
        <f>_xlfn.XLOOKUP(OpnameTabel[[#This Row],[NL-SfB]],NLSfB[BIM code (nieuw)],NLSfB[BIM omschrijving (nieuw)])</f>
        <v>centrale elektrotechnische voorzieningen; energie-opwekking, noodstroomaggregaat; brandstoftank</v>
      </c>
      <c r="E153" s="75">
        <f>COUNTIF(Tabel1[NLSfB], OpnameTabel[[#This Row],[NL-SfB]])</f>
        <v>0</v>
      </c>
      <c r="F153" s="75" t="s">
        <v>3056</v>
      </c>
      <c r="G153" s="75"/>
      <c r="H153" s="75"/>
      <c r="I153" s="75" t="s">
        <v>3057</v>
      </c>
      <c r="J153" s="75"/>
      <c r="K153" s="75" t="s">
        <v>3058</v>
      </c>
      <c r="L153" s="75"/>
      <c r="M153" s="75"/>
      <c r="N153" s="75"/>
      <c r="O153" s="75"/>
      <c r="P153" s="75"/>
      <c r="Q153" s="75"/>
      <c r="R153" s="75"/>
      <c r="S153" s="75"/>
      <c r="T153" s="75"/>
      <c r="U153" s="75"/>
      <c r="V153" s="75"/>
      <c r="W153" s="75" t="s">
        <v>1270</v>
      </c>
      <c r="X153" s="75" t="s">
        <v>1272</v>
      </c>
      <c r="Y153" s="75" t="s">
        <v>1274</v>
      </c>
      <c r="Z153" s="75" t="s">
        <v>1271</v>
      </c>
    </row>
    <row r="154" spans="1:26" x14ac:dyDescent="0.2">
      <c r="A154" s="75" t="s">
        <v>3051</v>
      </c>
      <c r="B154" s="75" t="s">
        <v>3059</v>
      </c>
      <c r="C154" s="75">
        <f>LEN(OpnameTabel[[#This Row],[Omschrijving]])</f>
        <v>54</v>
      </c>
      <c r="D154" s="75" t="str">
        <f>_xlfn.XLOOKUP(OpnameTabel[[#This Row],[NL-SfB]],NLSfB[BIM code (nieuw)],NLSfB[BIM omschrijving (nieuw)])</f>
        <v>centrale elektrotechnische voorzieningen; energie-opwekking, nobreak unit</v>
      </c>
      <c r="E154" s="75">
        <f>COUNTIF(Tabel1[NLSfB], OpnameTabel[[#This Row],[NL-SfB]])</f>
        <v>1</v>
      </c>
      <c r="F154" s="75" t="s">
        <v>110</v>
      </c>
      <c r="G154" s="75"/>
      <c r="H154" s="75"/>
      <c r="I154" s="75" t="s">
        <v>3060</v>
      </c>
      <c r="J154" s="75"/>
      <c r="K154" s="75" t="s">
        <v>3061</v>
      </c>
      <c r="L154" s="75"/>
      <c r="M154" s="75" t="s">
        <v>3062</v>
      </c>
      <c r="N154" s="75"/>
      <c r="O154" s="75"/>
      <c r="P154" s="75"/>
      <c r="Q154" s="75"/>
      <c r="R154" s="75"/>
      <c r="S154" s="75"/>
      <c r="T154" s="75"/>
      <c r="U154" s="75"/>
      <c r="V154" s="75"/>
      <c r="W154" s="75" t="s">
        <v>1275</v>
      </c>
      <c r="X154" s="75"/>
      <c r="Y154" s="75"/>
      <c r="Z154" s="75"/>
    </row>
    <row r="155" spans="1:26" x14ac:dyDescent="0.2">
      <c r="A155" s="75" t="s">
        <v>3051</v>
      </c>
      <c r="B155" s="75" t="s">
        <v>3063</v>
      </c>
      <c r="C155" s="75">
        <f>LEN(OpnameTabel[[#This Row],[Omschrijving]])</f>
        <v>9</v>
      </c>
      <c r="D155" s="75" t="str">
        <f>_xlfn.XLOOKUP(OpnameTabel[[#This Row],[NL-SfB]],NLSfB[BIM code (nieuw)],NLSfB[BIM omschrijving (nieuw)])</f>
        <v>centrale elektrotechnische voorzieningen; energie-opwekking, Photo Voltaic (PV) installatie; cellen</v>
      </c>
      <c r="E155" s="75">
        <f>COUNTIF(Tabel1[NLSfB], OpnameTabel[[#This Row],[NL-SfB]])</f>
        <v>3</v>
      </c>
      <c r="F155" s="75" t="s">
        <v>114</v>
      </c>
      <c r="G155" s="75"/>
      <c r="H155" s="75"/>
      <c r="I155" s="75" t="s">
        <v>3064</v>
      </c>
      <c r="J155" s="75"/>
      <c r="K155" s="75"/>
      <c r="L155" s="75"/>
      <c r="M155" s="75"/>
      <c r="N155" s="75"/>
      <c r="O155" s="75"/>
      <c r="P155" s="75"/>
      <c r="Q155" s="75"/>
      <c r="R155" s="75"/>
      <c r="S155" s="75"/>
      <c r="T155" s="75"/>
      <c r="U155" s="75"/>
      <c r="V155" s="75"/>
      <c r="W155" s="75" t="s">
        <v>1194</v>
      </c>
      <c r="X155" s="75"/>
      <c r="Y155" s="75"/>
      <c r="Z155" s="75"/>
    </row>
    <row r="156" spans="1:26" x14ac:dyDescent="0.2">
      <c r="A156" s="75" t="s">
        <v>3051</v>
      </c>
      <c r="B156" s="75" t="s">
        <v>3065</v>
      </c>
      <c r="C156" s="75">
        <f>LEN(OpnameTabel[[#This Row],[Omschrijving]])</f>
        <v>11</v>
      </c>
      <c r="D156" s="75" t="str">
        <f>_xlfn.XLOOKUP(OpnameTabel[[#This Row],[NL-SfB]],NLSfB[BIM code (nieuw)],NLSfB[BIM omschrijving (nieuw)])</f>
        <v>centrale elektrotechnische voorzieningen; energie-opwekking, Photo Voltaic (PV) installatie; omvormer</v>
      </c>
      <c r="E156" s="75">
        <f>COUNTIF(Tabel1[NLSfB], OpnameTabel[[#This Row],[NL-SfB]])</f>
        <v>3</v>
      </c>
      <c r="F156" s="75" t="s">
        <v>117</v>
      </c>
      <c r="G156" s="75"/>
      <c r="H156" s="75"/>
      <c r="I156" s="75" t="s">
        <v>2825</v>
      </c>
      <c r="J156" s="75"/>
      <c r="K156" s="75"/>
      <c r="L156" s="75"/>
      <c r="M156" s="75"/>
      <c r="N156" s="75"/>
      <c r="O156" s="75"/>
      <c r="P156" s="75"/>
      <c r="Q156" s="75"/>
      <c r="R156" s="75"/>
      <c r="S156" s="75"/>
      <c r="T156" s="75"/>
      <c r="U156" s="75"/>
      <c r="V156" s="75"/>
      <c r="W156" s="75" t="s">
        <v>1194</v>
      </c>
      <c r="X156" s="75"/>
      <c r="Y156" s="75"/>
      <c r="Z156" s="75"/>
    </row>
    <row r="157" spans="1:26" x14ac:dyDescent="0.2">
      <c r="A157" s="75" t="s">
        <v>3051</v>
      </c>
      <c r="B157" s="75" t="s">
        <v>3066</v>
      </c>
      <c r="C157" s="75">
        <f>LEN(OpnameTabel[[#This Row],[Omschrijving]])</f>
        <v>18</v>
      </c>
      <c r="D157" s="75" t="str">
        <f>_xlfn.XLOOKUP(OpnameTabel[[#This Row],[NL-SfB]],NLSfB[BIM code (nieuw)],NLSfB[BIM omschrijving (nieuw)])</f>
        <v>centrale elektrotechnische voorzieningen; aarding, beveiliging; veiligheidsaarding</v>
      </c>
      <c r="E157" s="75">
        <f>COUNTIF(Tabel1[NLSfB], OpnameTabel[[#This Row],[NL-SfB]])</f>
        <v>0</v>
      </c>
      <c r="F157" s="75" t="s">
        <v>3067</v>
      </c>
      <c r="G157" s="75"/>
      <c r="H157" s="75"/>
      <c r="I157" s="75" t="s">
        <v>3068</v>
      </c>
      <c r="J157" s="75"/>
      <c r="K157" s="75" t="s">
        <v>3069</v>
      </c>
      <c r="L157" s="75"/>
      <c r="M157" s="75"/>
      <c r="N157" s="75"/>
      <c r="O157" s="75"/>
      <c r="P157" s="75"/>
      <c r="Q157" s="75"/>
      <c r="R157" s="75"/>
      <c r="S157" s="75"/>
      <c r="T157" s="75"/>
      <c r="U157" s="75"/>
      <c r="V157" s="75"/>
      <c r="W157" s="75" t="s">
        <v>1190</v>
      </c>
      <c r="X157" s="75" t="s">
        <v>1193</v>
      </c>
      <c r="Y157" s="75"/>
      <c r="Z157" s="75"/>
    </row>
    <row r="158" spans="1:26" x14ac:dyDescent="0.2">
      <c r="A158" s="75" t="s">
        <v>3051</v>
      </c>
      <c r="B158" s="75" t="s">
        <v>1660</v>
      </c>
      <c r="C158" s="75">
        <f>LEN(OpnameTabel[[#This Row],[Omschrijving]])</f>
        <v>24</v>
      </c>
      <c r="D158" s="75" t="str">
        <f>_xlfn.XLOOKUP(OpnameTabel[[#This Row],[NL-SfB]],NLSfB[BIM code (nieuw)],NLSfB[BIM omschrijving (nieuw)])</f>
        <v>centrale elektrotechnische voorzieningen; aarding, beveiliging; overspanningsbeveiliging</v>
      </c>
      <c r="E158" s="75">
        <f>COUNTIF(Tabel1[NLSfB], OpnameTabel[[#This Row],[NL-SfB]])</f>
        <v>0</v>
      </c>
      <c r="F158" s="75" t="s">
        <v>3070</v>
      </c>
      <c r="G158" s="75"/>
      <c r="H158" s="75"/>
      <c r="I158" s="75" t="s">
        <v>3071</v>
      </c>
      <c r="J158" s="75"/>
      <c r="K158" s="75"/>
      <c r="L158" s="75"/>
      <c r="M158" s="75"/>
      <c r="N158" s="75"/>
      <c r="O158" s="75"/>
      <c r="P158" s="75"/>
      <c r="Q158" s="75"/>
      <c r="R158" s="75"/>
      <c r="S158" s="75"/>
      <c r="T158" s="75"/>
      <c r="U158" s="75"/>
      <c r="V158" s="75"/>
      <c r="W158" s="75" t="s">
        <v>1191</v>
      </c>
      <c r="X158" s="75"/>
      <c r="Y158" s="75"/>
      <c r="Z158" s="75"/>
    </row>
    <row r="159" spans="1:26" x14ac:dyDescent="0.2">
      <c r="A159" s="75" t="s">
        <v>3051</v>
      </c>
      <c r="B159" s="75" t="s">
        <v>1628</v>
      </c>
      <c r="C159" s="75">
        <f>LEN(OpnameTabel[[#This Row],[Omschrijving]])</f>
        <v>44</v>
      </c>
      <c r="D159" s="75" t="str">
        <f>_xlfn.XLOOKUP(OpnameTabel[[#This Row],[NL-SfB]],NLSfB[BIM code (nieuw)],NLSfB[BIM omschrijving (nieuw)])</f>
        <v>centrale elektrotechnische voorzieningen; bliksemafleiding</v>
      </c>
      <c r="E159" s="75">
        <f>COUNTIF(Tabel1[NLSfB], OpnameTabel[[#This Row],[NL-SfB]])</f>
        <v>1</v>
      </c>
      <c r="F159" s="75" t="s">
        <v>433</v>
      </c>
      <c r="G159" s="75"/>
      <c r="H159" s="75"/>
      <c r="I159" s="75" t="s">
        <v>3072</v>
      </c>
      <c r="J159" s="75"/>
      <c r="K159" s="75" t="s">
        <v>3073</v>
      </c>
      <c r="L159" s="75"/>
      <c r="M159" s="75" t="s">
        <v>3074</v>
      </c>
      <c r="N159" s="75"/>
      <c r="O159" s="75" t="s">
        <v>2775</v>
      </c>
      <c r="P159" s="75"/>
      <c r="Q159" s="75"/>
      <c r="R159" s="75"/>
      <c r="S159" s="75"/>
      <c r="T159" s="75"/>
      <c r="U159" s="75"/>
      <c r="V159" s="75"/>
      <c r="W159" s="75" t="s">
        <v>1188</v>
      </c>
      <c r="X159" s="75" t="s">
        <v>1189</v>
      </c>
      <c r="Y159" s="75"/>
      <c r="Z159" s="75"/>
    </row>
    <row r="160" spans="1:26" x14ac:dyDescent="0.2">
      <c r="A160" s="75" t="s">
        <v>3051</v>
      </c>
      <c r="B160" s="75" t="s">
        <v>3075</v>
      </c>
      <c r="C160" s="75">
        <f>LEN(OpnameTabel[[#This Row],[Omschrijving]])</f>
        <v>38</v>
      </c>
      <c r="D160" s="75" t="str">
        <f>_xlfn.XLOOKUP(OpnameTabel[[#This Row],[NL-SfB]],NLSfB[BIM code (nieuw)],NLSfB[BIM omschrijving (nieuw)])</f>
        <v>centrale elektrotechnische voorzieningen; energiedistributie laagspanning ≤1kV, laagspanningshoofdverdeler</v>
      </c>
      <c r="E160" s="75">
        <f>COUNTIF(Tabel1[NLSfB], OpnameTabel[[#This Row],[NL-SfB]])</f>
        <v>97</v>
      </c>
      <c r="F160" s="75" t="s">
        <v>122</v>
      </c>
      <c r="G160" s="75"/>
      <c r="H160" s="75"/>
      <c r="I160" s="75" t="s">
        <v>3076</v>
      </c>
      <c r="J160" s="75"/>
      <c r="K160" s="75" t="s">
        <v>3077</v>
      </c>
      <c r="L160" s="75"/>
      <c r="M160" s="75" t="s">
        <v>3078</v>
      </c>
      <c r="N160" s="75"/>
      <c r="O160" s="75" t="s">
        <v>3079</v>
      </c>
      <c r="P160" s="75"/>
      <c r="Q160" s="75" t="s">
        <v>1660</v>
      </c>
      <c r="R160" s="75"/>
      <c r="S160" s="75"/>
      <c r="T160" s="75"/>
      <c r="U160" s="75"/>
      <c r="V160" s="75"/>
      <c r="W160" s="75" t="s">
        <v>1190</v>
      </c>
      <c r="X160" s="75" t="s">
        <v>1192</v>
      </c>
      <c r="Y160" s="75" t="s">
        <v>1193</v>
      </c>
      <c r="Z160" s="75"/>
    </row>
    <row r="161" spans="1:26" x14ac:dyDescent="0.2">
      <c r="A161" s="75" t="s">
        <v>3051</v>
      </c>
      <c r="B161" s="75" t="s">
        <v>1670</v>
      </c>
      <c r="C161" s="75">
        <f>LEN(OpnameTabel[[#This Row],[Omschrijving]])</f>
        <v>32</v>
      </c>
      <c r="D161" s="75" t="e">
        <f>_xlfn.XLOOKUP(OpnameTabel[[#This Row],[NL-SfB]],NLSfB[BIM code (nieuw)],NLSfB[BIM omschrijving (nieuw)])</f>
        <v>#N/A</v>
      </c>
      <c r="E161" s="75">
        <f>COUNTIF(Tabel1[NLSfB], OpnameTabel[[#This Row],[NL-SfB]])</f>
        <v>0</v>
      </c>
      <c r="F161" s="75" t="s">
        <v>3080</v>
      </c>
      <c r="G161" s="75"/>
      <c r="H161" s="75"/>
      <c r="I161" s="75"/>
      <c r="J161" s="75"/>
      <c r="K161" s="75" t="s">
        <v>3081</v>
      </c>
      <c r="L161" s="75"/>
      <c r="M161" s="75" t="s">
        <v>3082</v>
      </c>
      <c r="N161" s="75"/>
      <c r="O161" s="75"/>
      <c r="P161" s="75"/>
      <c r="Q161" s="75"/>
      <c r="R161" s="75"/>
      <c r="S161" s="75"/>
      <c r="T161" s="75"/>
      <c r="U161" s="75"/>
      <c r="V161" s="75"/>
      <c r="W161" s="75" t="s">
        <v>2775</v>
      </c>
      <c r="X161" s="75" t="s">
        <v>2775</v>
      </c>
      <c r="Y161" s="75" t="s">
        <v>2775</v>
      </c>
      <c r="Z161" s="75" t="s">
        <v>2775</v>
      </c>
    </row>
    <row r="162" spans="1:26" x14ac:dyDescent="0.2">
      <c r="A162" s="75"/>
      <c r="B162" s="75"/>
      <c r="C162" s="75">
        <f>LEN(OpnameTabel[[#This Row],[Omschrijving]])</f>
        <v>0</v>
      </c>
      <c r="D162" s="75" t="str">
        <f>_xlfn.XLOOKUP(OpnameTabel[[#This Row],[NL-SfB]],NLSfB[BIM code (nieuw)],NLSfB[BIM omschrijving (nieuw)])</f>
        <v>centrale elektrotechnische voorzieningen; energiedistributie laagspanning ≤1kV, krachtgroepenkast</v>
      </c>
      <c r="E162" s="75">
        <f>COUNTIF(Tabel1[NLSfB], OpnameTabel[[#This Row],[NL-SfB]])</f>
        <v>0</v>
      </c>
      <c r="F162" s="75" t="s">
        <v>3083</v>
      </c>
      <c r="G162" s="75"/>
      <c r="H162" s="75"/>
      <c r="I162" s="75"/>
      <c r="J162" s="75"/>
      <c r="K162" s="75"/>
      <c r="L162" s="75"/>
      <c r="M162" s="75"/>
      <c r="N162" s="75"/>
      <c r="O162" s="75"/>
      <c r="P162" s="75"/>
      <c r="Q162" s="75"/>
      <c r="R162" s="75"/>
      <c r="S162" s="75"/>
      <c r="T162" s="75"/>
      <c r="U162" s="75"/>
      <c r="V162" s="75"/>
      <c r="W162" s="75" t="s">
        <v>1190</v>
      </c>
      <c r="X162" s="75"/>
      <c r="Y162" s="75"/>
      <c r="Z162" s="75"/>
    </row>
    <row r="163" spans="1:26" x14ac:dyDescent="0.2">
      <c r="A163" s="75"/>
      <c r="B163" s="75"/>
      <c r="C163" s="75">
        <f>LEN(OpnameTabel[[#This Row],[Omschrijving]])</f>
        <v>0</v>
      </c>
      <c r="D163" s="75" t="str">
        <f>_xlfn.XLOOKUP(OpnameTabel[[#This Row],[NL-SfB]],NLSfB[BIM code (nieuw)],NLSfB[BIM omschrijving (nieuw)])</f>
        <v>centrale elektrotechnische voorzieningen; energiedistributie laagspanning ≤1kV, transformator</v>
      </c>
      <c r="E163" s="75">
        <f>COUNTIF(Tabel1[NLSfB], OpnameTabel[[#This Row],[NL-SfB]])</f>
        <v>0</v>
      </c>
      <c r="F163" s="75" t="s">
        <v>3084</v>
      </c>
      <c r="G163" s="75"/>
      <c r="H163" s="75"/>
      <c r="I163" s="75"/>
      <c r="J163" s="75"/>
      <c r="K163" s="75"/>
      <c r="L163" s="75"/>
      <c r="M163" s="75"/>
      <c r="N163" s="75"/>
      <c r="O163" s="75"/>
      <c r="P163" s="75"/>
      <c r="Q163" s="75"/>
      <c r="R163" s="75"/>
      <c r="S163" s="75"/>
      <c r="T163" s="75"/>
      <c r="U163" s="75"/>
      <c r="V163" s="75"/>
      <c r="W163" s="75" t="s">
        <v>1199</v>
      </c>
      <c r="X163" s="75"/>
      <c r="Y163" s="75"/>
      <c r="Z163" s="75"/>
    </row>
    <row r="164" spans="1:26" x14ac:dyDescent="0.2">
      <c r="A164" s="75" t="s">
        <v>3085</v>
      </c>
      <c r="B164" s="75" t="s">
        <v>3086</v>
      </c>
      <c r="C164" s="75">
        <f>LEN(OpnameTabel[[#This Row],[Omschrijving]])</f>
        <v>43</v>
      </c>
      <c r="D164" s="75" t="str">
        <f>_xlfn.XLOOKUP(OpnameTabel[[#This Row],[NL-SfB]],NLSfB[BIM code (nieuw)],NLSfB[BIM omschrijving (nieuw)])</f>
        <v xml:space="preserve">verlichting; verlichting, bediening, regeling en signalering, algemeen (verzamelniveau) </v>
      </c>
      <c r="E164" s="75">
        <f>COUNTIF(Tabel1[NLSfB], OpnameTabel[[#This Row],[NL-SfB]])</f>
        <v>1</v>
      </c>
      <c r="F164" s="75" t="s">
        <v>503</v>
      </c>
      <c r="G164" s="75"/>
      <c r="H164" s="75"/>
      <c r="I164" s="75" t="s">
        <v>3087</v>
      </c>
      <c r="J164" s="75"/>
      <c r="K164" s="75" t="s">
        <v>3088</v>
      </c>
      <c r="L164" s="75"/>
      <c r="M164" s="75"/>
      <c r="N164" s="75"/>
      <c r="O164" s="75"/>
      <c r="P164" s="75"/>
      <c r="Q164" s="75"/>
      <c r="R164" s="75"/>
      <c r="S164" s="75"/>
      <c r="T164" s="75"/>
      <c r="U164" s="75"/>
      <c r="V164" s="75"/>
      <c r="W164" s="75" t="s">
        <v>1284</v>
      </c>
      <c r="X164" s="75"/>
      <c r="Y164" s="75"/>
      <c r="Z164" s="75"/>
    </row>
    <row r="165" spans="1:26" x14ac:dyDescent="0.2">
      <c r="A165" s="75" t="s">
        <v>3085</v>
      </c>
      <c r="B165" s="75" t="s">
        <v>3089</v>
      </c>
      <c r="C165" s="75">
        <f>LEN(OpnameTabel[[#This Row],[Omschrijving]])</f>
        <v>49</v>
      </c>
      <c r="D165" s="75" t="e">
        <f>_xlfn.XLOOKUP(OpnameTabel[[#This Row],[NL-SfB]],NLSfB[BIM code (nieuw)],NLSfB[BIM omschrijving (nieuw)])</f>
        <v>#N/A</v>
      </c>
      <c r="E165" s="75">
        <f>COUNTIF(Tabel1[NLSfB], OpnameTabel[[#This Row],[NL-SfB]])</f>
        <v>1</v>
      </c>
      <c r="F165" s="75" t="s">
        <v>1005</v>
      </c>
      <c r="G165" s="75"/>
      <c r="H165" s="75"/>
      <c r="I165" s="75" t="s">
        <v>2914</v>
      </c>
      <c r="J165" s="75" t="s">
        <v>3090</v>
      </c>
      <c r="K165" s="75" t="s">
        <v>3091</v>
      </c>
      <c r="L165" s="75"/>
      <c r="M165" s="75" t="s">
        <v>3092</v>
      </c>
      <c r="N165" s="75"/>
      <c r="O165" s="75" t="s">
        <v>3093</v>
      </c>
      <c r="P165" s="75"/>
      <c r="Q165" s="75"/>
      <c r="R165" s="75"/>
      <c r="S165" s="75"/>
      <c r="T165" s="75"/>
      <c r="U165" s="75"/>
      <c r="V165" s="75"/>
      <c r="W165" s="75" t="s">
        <v>2775</v>
      </c>
      <c r="X165" s="75" t="s">
        <v>2775</v>
      </c>
      <c r="Y165" s="75" t="s">
        <v>2775</v>
      </c>
      <c r="Z165" s="75" t="s">
        <v>2775</v>
      </c>
    </row>
    <row r="166" spans="1:26" x14ac:dyDescent="0.2">
      <c r="A166" s="75" t="s">
        <v>3085</v>
      </c>
      <c r="B166" s="75" t="s">
        <v>3094</v>
      </c>
      <c r="C166" s="75">
        <f>LEN(OpnameTabel[[#This Row],[Omschrijving]])</f>
        <v>45</v>
      </c>
      <c r="D166" s="75" t="e">
        <f>_xlfn.XLOOKUP(OpnameTabel[[#This Row],[NL-SfB]],NLSfB[BIM code (nieuw)],NLSfB[BIM omschrijving (nieuw)])</f>
        <v>#N/A</v>
      </c>
      <c r="E166" s="75">
        <f>COUNTIF(Tabel1[NLSfB], OpnameTabel[[#This Row],[NL-SfB]])</f>
        <v>0</v>
      </c>
      <c r="F166" s="75" t="s">
        <v>3095</v>
      </c>
      <c r="G166" s="75"/>
      <c r="H166" s="75"/>
      <c r="I166" s="75" t="s">
        <v>2914</v>
      </c>
      <c r="J166" s="75"/>
      <c r="K166" s="75" t="s">
        <v>3096</v>
      </c>
      <c r="L166" s="75"/>
      <c r="M166" s="75"/>
      <c r="N166" s="75"/>
      <c r="O166" s="75"/>
      <c r="P166" s="75"/>
      <c r="Q166" s="75"/>
      <c r="R166" s="75"/>
      <c r="S166" s="75"/>
      <c r="T166" s="75"/>
      <c r="U166" s="75"/>
      <c r="V166" s="75"/>
      <c r="W166" s="75" t="s">
        <v>2775</v>
      </c>
      <c r="X166" s="75" t="s">
        <v>2775</v>
      </c>
      <c r="Y166" s="75" t="s">
        <v>2775</v>
      </c>
      <c r="Z166" s="75" t="s">
        <v>2775</v>
      </c>
    </row>
    <row r="167" spans="1:26" x14ac:dyDescent="0.2">
      <c r="A167" s="75" t="s">
        <v>3085</v>
      </c>
      <c r="B167" s="75" t="s">
        <v>3097</v>
      </c>
      <c r="C167" s="75">
        <f>LEN(OpnameTabel[[#This Row],[Omschrijving]])</f>
        <v>20</v>
      </c>
      <c r="D167" s="75" t="str">
        <f>_xlfn.XLOOKUP(OpnameTabel[[#This Row],[NL-SfB]],NLSfB[BIM code (nieuw)],NLSfB[BIM omschrijving (nieuw)])</f>
        <v>verlichting; verlichting standaard armaturen, armaturen</v>
      </c>
      <c r="E167" s="75">
        <f>COUNTIF(Tabel1[NLSfB], OpnameTabel[[#This Row],[NL-SfB]])</f>
        <v>4</v>
      </c>
      <c r="F167" s="75" t="s">
        <v>511</v>
      </c>
      <c r="G167" s="75"/>
      <c r="H167" s="75"/>
      <c r="I167" s="75" t="s">
        <v>3098</v>
      </c>
      <c r="J167" s="75"/>
      <c r="K167" s="75" t="s">
        <v>2783</v>
      </c>
      <c r="L167" s="75"/>
      <c r="M167" s="75" t="s">
        <v>3099</v>
      </c>
      <c r="N167" s="75" t="s">
        <v>3100</v>
      </c>
      <c r="O167" s="75" t="s">
        <v>3101</v>
      </c>
      <c r="P167" s="75" t="s">
        <v>3102</v>
      </c>
      <c r="Q167" s="75" t="s">
        <v>3103</v>
      </c>
      <c r="R167" s="75"/>
      <c r="S167" s="75"/>
      <c r="T167" s="75"/>
      <c r="U167" s="75"/>
      <c r="V167" s="75"/>
      <c r="W167" s="75" t="s">
        <v>1256</v>
      </c>
      <c r="X167" s="75"/>
      <c r="Y167" s="75"/>
      <c r="Z167" s="75"/>
    </row>
    <row r="168" spans="1:26" x14ac:dyDescent="0.2">
      <c r="A168" s="75" t="s">
        <v>3085</v>
      </c>
      <c r="B168" s="75" t="s">
        <v>3104</v>
      </c>
      <c r="C168" s="75">
        <f>LEN(OpnameTabel[[#This Row],[Omschrijving]])</f>
        <v>23</v>
      </c>
      <c r="D168" s="75" t="e">
        <f>_xlfn.XLOOKUP(OpnameTabel[[#This Row],[NL-SfB]],NLSfB[BIM code (nieuw)],NLSfB[BIM omschrijving (nieuw)])</f>
        <v>#N/A</v>
      </c>
      <c r="E168" s="75">
        <f>COUNTIF(Tabel1[NLSfB], OpnameTabel[[#This Row],[NL-SfB]])</f>
        <v>0</v>
      </c>
      <c r="F168" s="75" t="s">
        <v>3105</v>
      </c>
      <c r="G168" s="75"/>
      <c r="H168" s="75"/>
      <c r="I168" s="75" t="s">
        <v>3106</v>
      </c>
      <c r="J168" s="75"/>
      <c r="K168" s="75" t="s">
        <v>3107</v>
      </c>
      <c r="L168" s="75"/>
      <c r="M168" s="75"/>
      <c r="N168" s="75"/>
      <c r="O168" s="75"/>
      <c r="P168" s="75"/>
      <c r="Q168" s="75"/>
      <c r="R168" s="75"/>
      <c r="S168" s="75"/>
      <c r="T168" s="75"/>
      <c r="U168" s="75"/>
      <c r="V168" s="75"/>
      <c r="W168" s="75" t="s">
        <v>2775</v>
      </c>
      <c r="X168" s="75" t="s">
        <v>2775</v>
      </c>
      <c r="Y168" s="75" t="s">
        <v>2775</v>
      </c>
      <c r="Z168" s="75" t="s">
        <v>2775</v>
      </c>
    </row>
    <row r="169" spans="1:26" x14ac:dyDescent="0.2">
      <c r="A169" s="75" t="s">
        <v>3085</v>
      </c>
      <c r="B169" s="75" t="s">
        <v>3108</v>
      </c>
      <c r="C169" s="75">
        <f>LEN(OpnameTabel[[#This Row],[Omschrijving]])</f>
        <v>33</v>
      </c>
      <c r="D169" s="75" t="e">
        <f>_xlfn.XLOOKUP(OpnameTabel[[#This Row],[NL-SfB]],NLSfB[BIM code (nieuw)],NLSfB[BIM omschrijving (nieuw)])</f>
        <v>#N/A</v>
      </c>
      <c r="E169" s="75">
        <f>COUNTIF(Tabel1[NLSfB], OpnameTabel[[#This Row],[NL-SfB]])</f>
        <v>0</v>
      </c>
      <c r="F169" s="75" t="s">
        <v>3109</v>
      </c>
      <c r="G169" s="75"/>
      <c r="H169" s="75"/>
      <c r="I169" s="75" t="s">
        <v>3106</v>
      </c>
      <c r="J169" s="75"/>
      <c r="K169" s="75" t="s">
        <v>3107</v>
      </c>
      <c r="L169" s="75"/>
      <c r="M169" s="75"/>
      <c r="N169" s="75"/>
      <c r="O169" s="75"/>
      <c r="P169" s="75"/>
      <c r="Q169" s="75"/>
      <c r="R169" s="75"/>
      <c r="S169" s="75"/>
      <c r="T169" s="75"/>
      <c r="U169" s="75"/>
      <c r="V169" s="75"/>
      <c r="W169" s="75" t="s">
        <v>2775</v>
      </c>
      <c r="X169" s="75" t="s">
        <v>2775</v>
      </c>
      <c r="Y169" s="75" t="s">
        <v>2775</v>
      </c>
      <c r="Z169" s="75" t="s">
        <v>2775</v>
      </c>
    </row>
    <row r="170" spans="1:26" x14ac:dyDescent="0.2">
      <c r="A170" s="75" t="s">
        <v>3085</v>
      </c>
      <c r="B170" s="75" t="s">
        <v>3110</v>
      </c>
      <c r="C170" s="75">
        <f>LEN(OpnameTabel[[#This Row],[Omschrijving]])</f>
        <v>41</v>
      </c>
      <c r="D170" s="75" t="e">
        <f>_xlfn.XLOOKUP(OpnameTabel[[#This Row],[NL-SfB]],NLSfB[BIM code (nieuw)],NLSfB[BIM omschrijving (nieuw)])</f>
        <v>#N/A</v>
      </c>
      <c r="E170" s="75">
        <f>COUNTIF(Tabel1[NLSfB], OpnameTabel[[#This Row],[NL-SfB]])</f>
        <v>0</v>
      </c>
      <c r="F170" s="75" t="s">
        <v>3111</v>
      </c>
      <c r="G170" s="75"/>
      <c r="H170" s="75"/>
      <c r="I170" s="75" t="s">
        <v>2914</v>
      </c>
      <c r="J170" s="75"/>
      <c r="K170" s="75" t="s">
        <v>3106</v>
      </c>
      <c r="L170" s="75"/>
      <c r="M170" s="75" t="s">
        <v>3112</v>
      </c>
      <c r="N170" s="75"/>
      <c r="O170" s="75"/>
      <c r="P170" s="75"/>
      <c r="Q170" s="75"/>
      <c r="R170" s="75"/>
      <c r="S170" s="75"/>
      <c r="T170" s="75"/>
      <c r="U170" s="75"/>
      <c r="V170" s="75"/>
      <c r="W170" s="75" t="s">
        <v>2775</v>
      </c>
      <c r="X170" s="75" t="s">
        <v>2775</v>
      </c>
      <c r="Y170" s="75" t="s">
        <v>2775</v>
      </c>
      <c r="Z170" s="75" t="s">
        <v>2775</v>
      </c>
    </row>
    <row r="171" spans="1:26" x14ac:dyDescent="0.2">
      <c r="A171" s="75" t="s">
        <v>3085</v>
      </c>
      <c r="B171" s="75" t="s">
        <v>3113</v>
      </c>
      <c r="C171" s="75">
        <f>LEN(OpnameTabel[[#This Row],[Omschrijving]])</f>
        <v>24</v>
      </c>
      <c r="D171" s="75" t="str">
        <f>_xlfn.XLOOKUP(OpnameTabel[[#This Row],[NL-SfB]],NLSfB[BIM code (nieuw)],NLSfB[BIM omschrijving (nieuw)])</f>
        <v>verlichting; verlichting standaard armaturen, noodarmaturen</v>
      </c>
      <c r="E171" s="75">
        <f>COUNTIF(Tabel1[NLSfB], OpnameTabel[[#This Row],[NL-SfB]])</f>
        <v>0</v>
      </c>
      <c r="F171" s="75" t="s">
        <v>3114</v>
      </c>
      <c r="G171" s="75"/>
      <c r="H171" s="75"/>
      <c r="I171" s="75" t="s">
        <v>3096</v>
      </c>
      <c r="J171" s="75"/>
      <c r="K171" s="75" t="s">
        <v>3115</v>
      </c>
      <c r="L171" s="75"/>
      <c r="M171" s="75"/>
      <c r="N171" s="75"/>
      <c r="O171" s="75"/>
      <c r="P171" s="75"/>
      <c r="Q171" s="75"/>
      <c r="R171" s="75"/>
      <c r="S171" s="75"/>
      <c r="T171" s="75"/>
      <c r="U171" s="75"/>
      <c r="V171" s="75"/>
      <c r="W171" s="75" t="s">
        <v>1258</v>
      </c>
      <c r="X171" s="75"/>
      <c r="Y171" s="75"/>
      <c r="Z171" s="75"/>
    </row>
    <row r="172" spans="1:26" x14ac:dyDescent="0.2">
      <c r="A172" s="75" t="s">
        <v>3085</v>
      </c>
      <c r="B172" s="75" t="s">
        <v>3116</v>
      </c>
      <c r="C172" s="75">
        <f>LEN(OpnameTabel[[#This Row],[Omschrijving]])</f>
        <v>47</v>
      </c>
      <c r="D172" s="75" t="e">
        <f>_xlfn.XLOOKUP(OpnameTabel[[#This Row],[NL-SfB]],NLSfB[BIM code (nieuw)],NLSfB[BIM omschrijving (nieuw)])</f>
        <v>#N/A</v>
      </c>
      <c r="E172" s="75">
        <f>COUNTIF(Tabel1[NLSfB], OpnameTabel[[#This Row],[NL-SfB]])</f>
        <v>25</v>
      </c>
      <c r="F172" s="75" t="s">
        <v>189</v>
      </c>
      <c r="G172" s="75"/>
      <c r="H172" s="75"/>
      <c r="I172" s="75" t="s">
        <v>3117</v>
      </c>
      <c r="J172" s="75"/>
      <c r="K172" s="75" t="s">
        <v>3118</v>
      </c>
      <c r="L172" s="75"/>
      <c r="M172" s="75"/>
      <c r="N172" s="75"/>
      <c r="O172" s="75"/>
      <c r="P172" s="75"/>
      <c r="Q172" s="75"/>
      <c r="R172" s="75"/>
      <c r="S172" s="75"/>
      <c r="T172" s="75"/>
      <c r="U172" s="75"/>
      <c r="V172" s="75"/>
      <c r="W172" s="75" t="s">
        <v>1258</v>
      </c>
      <c r="X172" s="75" t="s">
        <v>2775</v>
      </c>
      <c r="Y172" s="75" t="s">
        <v>2775</v>
      </c>
      <c r="Z172" s="75" t="s">
        <v>2775</v>
      </c>
    </row>
    <row r="173" spans="1:26" x14ac:dyDescent="0.2">
      <c r="A173" s="75" t="s">
        <v>3085</v>
      </c>
      <c r="B173" s="75" t="s">
        <v>3119</v>
      </c>
      <c r="C173" s="75">
        <f>LEN(OpnameTabel[[#This Row],[Omschrijving]])</f>
        <v>43</v>
      </c>
      <c r="D173" s="75" t="e">
        <f>_xlfn.XLOOKUP(OpnameTabel[[#This Row],[NL-SfB]],NLSfB[BIM code (nieuw)],NLSfB[BIM omschrijving (nieuw)])</f>
        <v>#N/A</v>
      </c>
      <c r="E173" s="75">
        <f>COUNTIF(Tabel1[NLSfB], OpnameTabel[[#This Row],[NL-SfB]])</f>
        <v>33</v>
      </c>
      <c r="F173" s="75" t="s">
        <v>178</v>
      </c>
      <c r="G173" s="75"/>
      <c r="H173" s="75"/>
      <c r="I173" s="75" t="s">
        <v>3117</v>
      </c>
      <c r="J173" s="75"/>
      <c r="K173" s="75" t="s">
        <v>3118</v>
      </c>
      <c r="L173" s="75"/>
      <c r="M173" s="75"/>
      <c r="N173" s="75"/>
      <c r="O173" s="75"/>
      <c r="P173" s="75"/>
      <c r="Q173" s="75"/>
      <c r="R173" s="75"/>
      <c r="S173" s="75"/>
      <c r="T173" s="75"/>
      <c r="U173" s="75"/>
      <c r="V173" s="75"/>
      <c r="W173" s="75" t="s">
        <v>1258</v>
      </c>
      <c r="X173" s="75" t="s">
        <v>2775</v>
      </c>
      <c r="Y173" s="75" t="s">
        <v>2775</v>
      </c>
      <c r="Z173" s="75" t="s">
        <v>2775</v>
      </c>
    </row>
    <row r="174" spans="1:26" x14ac:dyDescent="0.2">
      <c r="A174" s="75" t="s">
        <v>3085</v>
      </c>
      <c r="B174" s="75" t="s">
        <v>2118</v>
      </c>
      <c r="C174" s="75">
        <f>LEN(OpnameTabel[[#This Row],[Omschrijving]])</f>
        <v>19</v>
      </c>
      <c r="D174" s="75" t="str">
        <f>_xlfn.XLOOKUP(OpnameTabel[[#This Row],[NL-SfB]],NLSfB[BIM code (nieuw)],NLSfB[BIM omschrijving (nieuw)])</f>
        <v>verlichting; verlichting overige armaturen, reclameverlichting</v>
      </c>
      <c r="E174" s="75">
        <f>COUNTIF(Tabel1[NLSfB], OpnameTabel[[#This Row],[NL-SfB]])</f>
        <v>0</v>
      </c>
      <c r="F174" s="75" t="s">
        <v>3120</v>
      </c>
      <c r="G174" s="75"/>
      <c r="H174" s="75"/>
      <c r="I174" s="75" t="s">
        <v>2914</v>
      </c>
      <c r="J174" s="75"/>
      <c r="K174" s="75" t="s">
        <v>3121</v>
      </c>
      <c r="L174" s="75"/>
      <c r="M174" s="75"/>
      <c r="N174" s="75"/>
      <c r="O174" s="75"/>
      <c r="P174" s="75"/>
      <c r="Q174" s="75"/>
      <c r="R174" s="75"/>
      <c r="S174" s="75"/>
      <c r="T174" s="75"/>
      <c r="U174" s="75"/>
      <c r="V174" s="75"/>
      <c r="W174" s="75" t="s">
        <v>1257</v>
      </c>
      <c r="X174" s="75"/>
      <c r="Y174" s="75"/>
      <c r="Z174" s="75"/>
    </row>
    <row r="175" spans="1:26" x14ac:dyDescent="0.2">
      <c r="A175" s="75" t="s">
        <v>3085</v>
      </c>
      <c r="B175" s="75" t="s">
        <v>3122</v>
      </c>
      <c r="C175" s="75">
        <f>LEN(OpnameTabel[[#This Row],[Omschrijving]])</f>
        <v>29</v>
      </c>
      <c r="D175" s="75" t="str">
        <f>_xlfn.XLOOKUP(OpnameTabel[[#This Row],[NL-SfB]],NLSfB[BIM code (nieuw)],NLSfB[BIM omschrijving (nieuw)])</f>
        <v>verlichting; vluchtwegsignalering, centrale signalering</v>
      </c>
      <c r="E175" s="75">
        <f>COUNTIF(Tabel1[NLSfB], OpnameTabel[[#This Row],[NL-SfB]])</f>
        <v>0</v>
      </c>
      <c r="F175" s="75" t="s">
        <v>3123</v>
      </c>
      <c r="G175" s="75"/>
      <c r="H175" s="75"/>
      <c r="I175" s="75"/>
      <c r="J175" s="75"/>
      <c r="K175" s="75"/>
      <c r="L175" s="75"/>
      <c r="M175" s="75"/>
      <c r="N175" s="75"/>
      <c r="O175" s="75"/>
      <c r="P175" s="75"/>
      <c r="Q175" s="75"/>
      <c r="R175" s="75"/>
      <c r="S175" s="75"/>
      <c r="T175" s="75"/>
      <c r="U175" s="75"/>
      <c r="V175" s="75"/>
      <c r="W175" s="75" t="s">
        <v>2775</v>
      </c>
      <c r="X175" s="75" t="s">
        <v>2775</v>
      </c>
      <c r="Y175" s="75" t="s">
        <v>2775</v>
      </c>
      <c r="Z175" s="75" t="s">
        <v>2775</v>
      </c>
    </row>
    <row r="176" spans="1:26" x14ac:dyDescent="0.2">
      <c r="A176" s="75" t="s">
        <v>3085</v>
      </c>
      <c r="B176" s="75" t="s">
        <v>3124</v>
      </c>
      <c r="C176" s="75">
        <f>LEN(OpnameTabel[[#This Row],[Omschrijving]])</f>
        <v>30</v>
      </c>
      <c r="D176" s="75" t="str">
        <f>_xlfn.XLOOKUP(OpnameTabel[[#This Row],[NL-SfB]],NLSfB[BIM code (nieuw)],NLSfB[BIM omschrijving (nieuw)])</f>
        <v>verlichting; vluchtwegsignalering, armaturen</v>
      </c>
      <c r="E176" s="75">
        <f>COUNTIF(Tabel1[NLSfB], OpnameTabel[[#This Row],[NL-SfB]])</f>
        <v>6</v>
      </c>
      <c r="F176" s="75" t="s">
        <v>862</v>
      </c>
      <c r="G176" s="75"/>
      <c r="H176" s="75"/>
      <c r="I176" s="75"/>
      <c r="J176" s="75"/>
      <c r="K176" s="75"/>
      <c r="L176" s="75"/>
      <c r="M176" s="75"/>
      <c r="N176" s="75"/>
      <c r="O176" s="75"/>
      <c r="P176" s="75"/>
      <c r="Q176" s="75"/>
      <c r="R176" s="75"/>
      <c r="S176" s="75"/>
      <c r="T176" s="75"/>
      <c r="U176" s="75"/>
      <c r="V176" s="75"/>
      <c r="W176" s="75" t="s">
        <v>1258</v>
      </c>
      <c r="X176" s="75"/>
      <c r="Y176" s="75"/>
      <c r="Z176" s="75"/>
    </row>
    <row r="177" spans="1:26" x14ac:dyDescent="0.2">
      <c r="A177" s="75" t="s">
        <v>3085</v>
      </c>
      <c r="B177" s="75" t="s">
        <v>3125</v>
      </c>
      <c r="C177" s="75">
        <f>LEN(OpnameTabel[[#This Row],[Omschrijving]])</f>
        <v>65</v>
      </c>
      <c r="D177" s="75" t="e">
        <f>_xlfn.XLOOKUP(OpnameTabel[[#This Row],[NL-SfB]],NLSfB[BIM code (nieuw)],NLSfB[BIM omschrijving (nieuw)])</f>
        <v>#N/A</v>
      </c>
      <c r="E177" s="75">
        <f>COUNTIF(Tabel1[NLSfB], OpnameTabel[[#This Row],[NL-SfB]])</f>
        <v>4</v>
      </c>
      <c r="F177" s="75" t="s">
        <v>539</v>
      </c>
      <c r="G177" s="75"/>
      <c r="H177" s="75"/>
      <c r="I177" s="75" t="s">
        <v>3117</v>
      </c>
      <c r="J177" s="75"/>
      <c r="K177" s="75" t="s">
        <v>3126</v>
      </c>
      <c r="L177" s="75"/>
      <c r="M177" s="75" t="s">
        <v>3127</v>
      </c>
      <c r="N177" s="75"/>
      <c r="O177" s="75" t="s">
        <v>3128</v>
      </c>
      <c r="P177" s="75"/>
      <c r="Q177" s="75"/>
      <c r="R177" s="75"/>
      <c r="S177" s="75"/>
      <c r="T177" s="75"/>
      <c r="U177" s="75"/>
      <c r="V177" s="75"/>
      <c r="W177" s="75" t="s">
        <v>1258</v>
      </c>
      <c r="X177" s="75" t="s">
        <v>2775</v>
      </c>
      <c r="Y177" s="75" t="s">
        <v>2775</v>
      </c>
      <c r="Z177" s="75" t="s">
        <v>2775</v>
      </c>
    </row>
    <row r="178" spans="1:26" x14ac:dyDescent="0.2">
      <c r="A178" s="75" t="s">
        <v>3085</v>
      </c>
      <c r="B178" s="75" t="s">
        <v>3129</v>
      </c>
      <c r="C178" s="75">
        <f>LEN(OpnameTabel[[#This Row],[Omschrijving]])</f>
        <v>47</v>
      </c>
      <c r="D178" s="75" t="e">
        <f>_xlfn.XLOOKUP(OpnameTabel[[#This Row],[NL-SfB]],NLSfB[BIM code (nieuw)],NLSfB[BIM omschrijving (nieuw)])</f>
        <v>#N/A</v>
      </c>
      <c r="E178" s="75">
        <f>COUNTIF(Tabel1[NLSfB], OpnameTabel[[#This Row],[NL-SfB]])</f>
        <v>0</v>
      </c>
      <c r="F178" s="75" t="s">
        <v>3130</v>
      </c>
      <c r="G178" s="75"/>
      <c r="H178" s="75"/>
      <c r="I178" s="75" t="s">
        <v>3117</v>
      </c>
      <c r="J178" s="75"/>
      <c r="K178" s="75" t="s">
        <v>3131</v>
      </c>
      <c r="L178" s="75"/>
      <c r="M178" s="75"/>
      <c r="N178" s="75"/>
      <c r="O178" s="75"/>
      <c r="P178" s="75"/>
      <c r="Q178" s="75"/>
      <c r="R178" s="75"/>
      <c r="S178" s="75"/>
      <c r="T178" s="75"/>
      <c r="U178" s="75"/>
      <c r="V178" s="75"/>
      <c r="W178" s="75" t="s">
        <v>1258</v>
      </c>
      <c r="X178" s="75" t="s">
        <v>2775</v>
      </c>
      <c r="Y178" s="75" t="s">
        <v>2775</v>
      </c>
      <c r="Z178" s="75" t="s">
        <v>2775</v>
      </c>
    </row>
    <row r="179" spans="1:26" x14ac:dyDescent="0.2">
      <c r="A179" s="75" t="s">
        <v>3085</v>
      </c>
      <c r="B179" s="75" t="s">
        <v>3132</v>
      </c>
      <c r="C179" s="75">
        <f>LEN(OpnameTabel[[#This Row],[Omschrijving]])</f>
        <v>40</v>
      </c>
      <c r="D179" s="75" t="e">
        <f>_xlfn.XLOOKUP(OpnameTabel[[#This Row],[NL-SfB]],NLSfB[BIM code (nieuw)],NLSfB[BIM omschrijving (nieuw)])</f>
        <v>#N/A</v>
      </c>
      <c r="E179" s="75">
        <f>COUNTIF(Tabel1[NLSfB], OpnameTabel[[#This Row],[NL-SfB]])</f>
        <v>5</v>
      </c>
      <c r="F179" s="75" t="s">
        <v>550</v>
      </c>
      <c r="G179" s="75"/>
      <c r="H179" s="75"/>
      <c r="I179" s="75" t="s">
        <v>3117</v>
      </c>
      <c r="J179" s="75"/>
      <c r="K179" s="75"/>
      <c r="L179" s="75"/>
      <c r="M179" s="75"/>
      <c r="N179" s="75"/>
      <c r="O179" s="75"/>
      <c r="P179" s="75"/>
      <c r="Q179" s="75"/>
      <c r="R179" s="75"/>
      <c r="S179" s="75"/>
      <c r="T179" s="75"/>
      <c r="U179" s="75"/>
      <c r="V179" s="75"/>
      <c r="W179" s="75" t="s">
        <v>1258</v>
      </c>
      <c r="X179" s="75" t="s">
        <v>2775</v>
      </c>
      <c r="Y179" s="75" t="s">
        <v>2775</v>
      </c>
      <c r="Z179" s="75" t="s">
        <v>2775</v>
      </c>
    </row>
    <row r="180" spans="1:26" x14ac:dyDescent="0.2">
      <c r="A180" s="75" t="s">
        <v>3133</v>
      </c>
      <c r="B180" s="75" t="s">
        <v>3134</v>
      </c>
      <c r="C180" s="75">
        <f>LEN(OpnameTabel[[#This Row],[Omschrijving]])</f>
        <v>19</v>
      </c>
      <c r="D180" s="75" t="str">
        <f>_xlfn.XLOOKUP(OpnameTabel[[#This Row],[NL-SfB]],NLSfB[BIM code (nieuw)],NLSfB[BIM omschrijving (nieuw)])</f>
        <v>communicatie; overdracht van geluid/spraak, intercom</v>
      </c>
      <c r="E180" s="75">
        <f>COUNTIF(Tabel1[NLSfB], OpnameTabel[[#This Row],[NL-SfB]])</f>
        <v>0</v>
      </c>
      <c r="F180" s="75" t="s">
        <v>3135</v>
      </c>
      <c r="G180" s="75"/>
      <c r="H180" s="75"/>
      <c r="I180" s="75" t="s">
        <v>3136</v>
      </c>
      <c r="J180" s="75"/>
      <c r="K180" s="75" t="s">
        <v>3137</v>
      </c>
      <c r="L180" s="75"/>
      <c r="M180" s="75" t="s">
        <v>3138</v>
      </c>
      <c r="N180" s="75"/>
      <c r="O180" s="75" t="s">
        <v>3139</v>
      </c>
      <c r="P180" s="75"/>
      <c r="Q180" s="75" t="s">
        <v>3140</v>
      </c>
      <c r="R180" s="75"/>
      <c r="S180" s="75" t="s">
        <v>3141</v>
      </c>
      <c r="T180" s="75"/>
      <c r="U180" s="75"/>
      <c r="V180" s="75"/>
      <c r="W180" s="75" t="s">
        <v>1279</v>
      </c>
      <c r="X180" s="75"/>
      <c r="Y180" s="75"/>
      <c r="Z180" s="75"/>
    </row>
    <row r="181" spans="1:26" x14ac:dyDescent="0.2">
      <c r="A181" s="75" t="s">
        <v>3133</v>
      </c>
      <c r="B181" s="75" t="s">
        <v>3142</v>
      </c>
      <c r="C181" s="75">
        <f>LEN(OpnameTabel[[#This Row],[Omschrijving]])</f>
        <v>11</v>
      </c>
      <c r="D181" s="75" t="str">
        <f>_xlfn.XLOOKUP(OpnameTabel[[#This Row],[NL-SfB]],NLSfB[BIM code (nieuw)],NLSfB[BIM omschrijving (nieuw)])</f>
        <v>communicatie; beelden, gesloten televisiecircuits; CCTV cameras</v>
      </c>
      <c r="E181" s="75">
        <f>COUNTIF(Tabel1[NLSfB], OpnameTabel[[#This Row],[NL-SfB]])</f>
        <v>0</v>
      </c>
      <c r="F181" s="75" t="s">
        <v>197</v>
      </c>
      <c r="G181" s="75"/>
      <c r="H181" s="75"/>
      <c r="I181" s="75"/>
      <c r="J181" s="75"/>
      <c r="K181" s="75"/>
      <c r="L181" s="75"/>
      <c r="M181" s="75"/>
      <c r="N181" s="75"/>
      <c r="O181" s="75"/>
      <c r="P181" s="75"/>
      <c r="Q181" s="75"/>
      <c r="R181" s="75"/>
      <c r="S181" s="75"/>
      <c r="T181" s="75"/>
      <c r="U181" s="75"/>
      <c r="V181" s="75"/>
      <c r="W181" s="75" t="s">
        <v>1169</v>
      </c>
      <c r="X181" s="75"/>
      <c r="Y181" s="75"/>
      <c r="Z181" s="75"/>
    </row>
    <row r="182" spans="1:26" x14ac:dyDescent="0.2">
      <c r="A182" s="75" t="s">
        <v>3133</v>
      </c>
      <c r="B182" s="75" t="s">
        <v>3143</v>
      </c>
      <c r="C182" s="75">
        <f>LEN(OpnameTabel[[#This Row],[Omschrijving]])</f>
        <v>12</v>
      </c>
      <c r="D182" s="75" t="str">
        <f>_xlfn.XLOOKUP(OpnameTabel[[#This Row],[NL-SfB]],NLSfB[BIM code (nieuw)],NLSfB[BIM omschrijving (nieuw)])</f>
        <v>communicatie, beelden, gesloten televisiecircuits; CCTV monitoren</v>
      </c>
      <c r="E182" s="75">
        <f>COUNTIF(Tabel1[NLSfB], OpnameTabel[[#This Row],[NL-SfB]])</f>
        <v>0</v>
      </c>
      <c r="F182" s="75" t="s">
        <v>196</v>
      </c>
      <c r="G182" s="75"/>
      <c r="H182" s="75"/>
      <c r="I182" s="75"/>
      <c r="J182" s="75"/>
      <c r="K182" s="75"/>
      <c r="L182" s="75"/>
      <c r="M182" s="75"/>
      <c r="N182" s="75"/>
      <c r="O182" s="75"/>
      <c r="P182" s="75"/>
      <c r="Q182" s="75"/>
      <c r="R182" s="75"/>
      <c r="S182" s="75"/>
      <c r="T182" s="75"/>
      <c r="U182" s="75"/>
      <c r="V182" s="75"/>
      <c r="W182" s="75" t="s">
        <v>1170</v>
      </c>
      <c r="X182" s="75"/>
      <c r="Y182" s="75"/>
      <c r="Z182" s="75"/>
    </row>
    <row r="183" spans="1:26" x14ac:dyDescent="0.2">
      <c r="A183" s="75" t="s">
        <v>3133</v>
      </c>
      <c r="B183" s="75" t="s">
        <v>3144</v>
      </c>
      <c r="C183" s="75">
        <f>LEN(OpnameTabel[[#This Row],[Omschrijving]])</f>
        <v>18</v>
      </c>
      <c r="D183" s="75" t="str">
        <f>_xlfn.XLOOKUP(OpnameTabel[[#This Row],[NL-SfB]],NLSfB[BIM code (nieuw)],NLSfB[BIM omschrijving (nieuw)])</f>
        <v>communicatie; antenne-inrichtingen, algemeen (verzamelniveau)</v>
      </c>
      <c r="E183" s="75">
        <f>COUNTIF(Tabel1[NLSfB], OpnameTabel[[#This Row],[NL-SfB]])</f>
        <v>0</v>
      </c>
      <c r="F183" s="75" t="s">
        <v>3145</v>
      </c>
      <c r="G183" s="75"/>
      <c r="H183" s="75"/>
      <c r="I183" s="75"/>
      <c r="J183" s="75"/>
      <c r="K183" s="75"/>
      <c r="L183" s="75"/>
      <c r="M183" s="75"/>
      <c r="N183" s="75"/>
      <c r="O183" s="75"/>
      <c r="P183" s="75"/>
      <c r="Q183" s="75"/>
      <c r="R183" s="75"/>
      <c r="S183" s="75"/>
      <c r="T183" s="75"/>
      <c r="U183" s="75"/>
      <c r="V183" s="75"/>
      <c r="W183" s="75" t="s">
        <v>1286</v>
      </c>
      <c r="X183" s="75"/>
      <c r="Y183" s="75"/>
      <c r="Z183" s="75"/>
    </row>
    <row r="184" spans="1:26" x14ac:dyDescent="0.2">
      <c r="A184" s="75" t="s">
        <v>3146</v>
      </c>
      <c r="B184" s="75" t="s">
        <v>3147</v>
      </c>
      <c r="C184" s="75">
        <f>LEN(OpnameTabel[[#This Row],[Omschrijving]])</f>
        <v>29</v>
      </c>
      <c r="D184" s="75" t="str">
        <f>_xlfn.XLOOKUP(OpnameTabel[[#This Row],[NL-SfB]],NLSfB[BIM code (nieuw)],NLSfB[BIM omschrijving (nieuw)])</f>
        <v>beveiliging; brandmeldings- en ontruimingsinstallatie, detectie en alarmering; brandmeldinstallatie centrale</v>
      </c>
      <c r="E184" s="75">
        <f>COUNTIF(Tabel1[NLSfB], OpnameTabel[[#This Row],[NL-SfB]])</f>
        <v>8</v>
      </c>
      <c r="F184" s="75" t="s">
        <v>3148</v>
      </c>
      <c r="G184" s="75"/>
      <c r="H184" s="75"/>
      <c r="I184" s="75" t="s">
        <v>1486</v>
      </c>
      <c r="J184" s="75"/>
      <c r="K184" s="75" t="s">
        <v>3149</v>
      </c>
      <c r="L184" s="75"/>
      <c r="M184" s="75" t="s">
        <v>3091</v>
      </c>
      <c r="N184" s="75"/>
      <c r="O184" s="75" t="s">
        <v>3150</v>
      </c>
      <c r="P184" s="75"/>
      <c r="Q184" s="75" t="s">
        <v>3151</v>
      </c>
      <c r="R184" s="75"/>
      <c r="S184" s="75" t="s">
        <v>3152</v>
      </c>
      <c r="T184" s="75"/>
      <c r="U184" s="75"/>
      <c r="V184" s="75"/>
      <c r="W184" s="75" t="s">
        <v>1177</v>
      </c>
      <c r="X184" s="75" t="s">
        <v>1178</v>
      </c>
      <c r="Y184" s="75" t="s">
        <v>1179</v>
      </c>
      <c r="Z184" s="75"/>
    </row>
    <row r="185" spans="1:26" x14ac:dyDescent="0.2">
      <c r="A185" s="75" t="s">
        <v>3146</v>
      </c>
      <c r="B185" s="75" t="s">
        <v>3153</v>
      </c>
      <c r="C185" s="75">
        <f>LEN(OpnameTabel[[#This Row],[Omschrijving]])</f>
        <v>28</v>
      </c>
      <c r="D185" s="75" t="str">
        <f>_xlfn.XLOOKUP(OpnameTabel[[#This Row],[NL-SfB]],NLSfB[BIM code (nieuw)],NLSfB[BIM omschrijving (nieuw)])</f>
        <v>beveiliging; brandmeldings- en ontruimingsinstallatie, detectie en alarmering; brandmeldinstallatie paneel</v>
      </c>
      <c r="E185" s="75">
        <f>COUNTIF(Tabel1[NLSfB], OpnameTabel[[#This Row],[NL-SfB]])</f>
        <v>0</v>
      </c>
      <c r="F185" s="75" t="s">
        <v>3154</v>
      </c>
      <c r="G185" s="75"/>
      <c r="H185" s="75"/>
      <c r="I185" s="75" t="s">
        <v>3155</v>
      </c>
      <c r="J185" s="75"/>
      <c r="K185" s="75" t="s">
        <v>3156</v>
      </c>
      <c r="L185" s="75"/>
      <c r="M185" s="75" t="s">
        <v>3157</v>
      </c>
      <c r="N185" s="75"/>
      <c r="O185" s="75"/>
      <c r="P185" s="75"/>
      <c r="Q185" s="75"/>
      <c r="R185" s="75"/>
      <c r="S185" s="75"/>
      <c r="T185" s="75"/>
      <c r="U185" s="75"/>
      <c r="V185" s="75"/>
      <c r="W185" s="75" t="s">
        <v>1177</v>
      </c>
      <c r="X185" s="75" t="s">
        <v>1178</v>
      </c>
      <c r="Y185" s="75" t="s">
        <v>1179</v>
      </c>
      <c r="Z185" s="75"/>
    </row>
    <row r="186" spans="1:26" x14ac:dyDescent="0.2">
      <c r="A186" s="75"/>
      <c r="B186" s="75"/>
      <c r="C186" s="75">
        <f>LEN(OpnameTabel[[#This Row],[Omschrijving]])</f>
        <v>0</v>
      </c>
      <c r="D186" s="75" t="str">
        <f>_xlfn.XLOOKUP(OpnameTabel[[#This Row],[NL-SfB]],NLSfB[BIM code (nieuw)],NLSfB[BIM omschrijving (nieuw)])</f>
        <v>beveiliging; brandmeldings- en ontruimingsinstallatie, detectie en alarmering; brandmeldinstallatie aerosolen</v>
      </c>
      <c r="E186" s="75">
        <f>COUNTIF(Tabel1[NLSfB], OpnameTabel[[#This Row],[NL-SfB]])</f>
        <v>0</v>
      </c>
      <c r="F186" s="75" t="s">
        <v>3158</v>
      </c>
      <c r="G186" s="75"/>
      <c r="H186" s="75"/>
      <c r="I186" s="75"/>
      <c r="J186" s="75"/>
      <c r="K186" s="75"/>
      <c r="L186" s="75"/>
      <c r="M186" s="75"/>
      <c r="N186" s="75"/>
      <c r="O186" s="75"/>
      <c r="P186" s="75"/>
      <c r="Q186" s="75"/>
      <c r="R186" s="75"/>
      <c r="S186" s="75"/>
      <c r="T186" s="75"/>
      <c r="U186" s="75"/>
      <c r="V186" s="75"/>
      <c r="W186" s="75" t="s">
        <v>1181</v>
      </c>
      <c r="X186" s="75" t="s">
        <v>1182</v>
      </c>
      <c r="Y186" s="75" t="s">
        <v>1183</v>
      </c>
      <c r="Z186" s="75" t="s">
        <v>1184</v>
      </c>
    </row>
    <row r="187" spans="1:26" x14ac:dyDescent="0.2">
      <c r="A187" s="75" t="s">
        <v>3146</v>
      </c>
      <c r="B187" s="75" t="s">
        <v>3159</v>
      </c>
      <c r="C187" s="75">
        <f>LEN(OpnameTabel[[#This Row],[Omschrijving]])</f>
        <v>30</v>
      </c>
      <c r="D187" s="75" t="str">
        <f>_xlfn.XLOOKUP(OpnameTabel[[#This Row],[NL-SfB]],NLSfB[BIM code (nieuw)],NLSfB[BIM omschrijving (nieuw)])</f>
        <v>beveiliging; brandmeldings- en ontruimingsinstallatie, detectie en alarmering; melding- en ontruimingsinstallatie centrale</v>
      </c>
      <c r="E187" s="75">
        <f>COUNTIF(Tabel1[NLSfB], OpnameTabel[[#This Row],[NL-SfB]])</f>
        <v>0</v>
      </c>
      <c r="F187" s="75" t="s">
        <v>3160</v>
      </c>
      <c r="G187" s="75"/>
      <c r="H187" s="75"/>
      <c r="I187" s="75" t="s">
        <v>36</v>
      </c>
      <c r="J187" s="75"/>
      <c r="K187" s="75" t="s">
        <v>3161</v>
      </c>
      <c r="L187" s="75"/>
      <c r="M187" s="75"/>
      <c r="N187" s="75"/>
      <c r="O187" s="75"/>
      <c r="P187" s="75"/>
      <c r="Q187" s="75"/>
      <c r="R187" s="75"/>
      <c r="S187" s="75"/>
      <c r="T187" s="75"/>
      <c r="U187" s="75"/>
      <c r="V187" s="75"/>
      <c r="W187" s="75" t="s">
        <v>1177</v>
      </c>
      <c r="X187" s="75" t="s">
        <v>1178</v>
      </c>
      <c r="Y187" s="75" t="s">
        <v>1179</v>
      </c>
      <c r="Z187" s="75"/>
    </row>
    <row r="188" spans="1:26" x14ac:dyDescent="0.2">
      <c r="A188" s="75" t="s">
        <v>3146</v>
      </c>
      <c r="B188" s="75" t="s">
        <v>3162</v>
      </c>
      <c r="C188" s="75">
        <f>LEN(OpnameTabel[[#This Row],[Omschrijving]])</f>
        <v>31</v>
      </c>
      <c r="D188" s="75" t="str">
        <f>_xlfn.XLOOKUP(OpnameTabel[[#This Row],[NL-SfB]],NLSfB[BIM code (nieuw)],NLSfB[BIM omschrijving (nieuw)])</f>
        <v>beveiliging; brandmeldings- en ontruimingsinstallatie, detectie en alarmering; melding- en ontruimingsinstallatie paneel</v>
      </c>
      <c r="E188" s="75">
        <f>COUNTIF(Tabel1[NLSfB], OpnameTabel[[#This Row],[NL-SfB]])</f>
        <v>0</v>
      </c>
      <c r="F188" s="75" t="s">
        <v>3163</v>
      </c>
      <c r="G188" s="75"/>
      <c r="H188" s="75"/>
      <c r="I188" s="75" t="s">
        <v>3164</v>
      </c>
      <c r="J188" s="75"/>
      <c r="K188" s="75"/>
      <c r="L188" s="75"/>
      <c r="M188" s="75"/>
      <c r="N188" s="75"/>
      <c r="O188" s="75"/>
      <c r="P188" s="75"/>
      <c r="Q188" s="75"/>
      <c r="R188" s="75"/>
      <c r="S188" s="75"/>
      <c r="T188" s="75"/>
      <c r="U188" s="75"/>
      <c r="V188" s="75"/>
      <c r="W188" s="75" t="s">
        <v>2775</v>
      </c>
      <c r="X188" s="75" t="s">
        <v>2775</v>
      </c>
      <c r="Y188" s="75" t="s">
        <v>2775</v>
      </c>
      <c r="Z188" s="75" t="s">
        <v>2775</v>
      </c>
    </row>
    <row r="189" spans="1:26" x14ac:dyDescent="0.2">
      <c r="A189" s="75"/>
      <c r="B189" s="75"/>
      <c r="C189" s="75">
        <f>LEN(OpnameTabel[[#This Row],[Omschrijving]])</f>
        <v>0</v>
      </c>
      <c r="D189" s="75" t="str">
        <f>_xlfn.XLOOKUP(OpnameTabel[[#This Row],[NL-SfB]],NLSfB[BIM code (nieuw)],NLSfB[BIM omschrijving (nieuw)])</f>
        <v>beveiliging; brandmeldings- en ontruimingsinstallatie, detectie en alarmering; personenomroepinstallatie</v>
      </c>
      <c r="E189" s="75">
        <f>COUNTIF(Tabel1[NLSfB], OpnameTabel[[#This Row],[NL-SfB]])</f>
        <v>0</v>
      </c>
      <c r="F189" s="75" t="s">
        <v>3165</v>
      </c>
      <c r="G189" s="75"/>
      <c r="H189" s="75"/>
      <c r="I189" s="75"/>
      <c r="J189" s="75"/>
      <c r="K189" s="75"/>
      <c r="L189" s="75"/>
      <c r="M189" s="75"/>
      <c r="N189" s="75"/>
      <c r="O189" s="75"/>
      <c r="P189" s="75"/>
      <c r="Q189" s="75"/>
      <c r="R189" s="75"/>
      <c r="S189" s="75"/>
      <c r="T189" s="75"/>
      <c r="U189" s="75"/>
      <c r="V189" s="75"/>
      <c r="W189" s="75" t="s">
        <v>1177</v>
      </c>
      <c r="X189" s="75" t="s">
        <v>1178</v>
      </c>
      <c r="Y189" s="75" t="s">
        <v>1287</v>
      </c>
      <c r="Z189" s="75"/>
    </row>
    <row r="190" spans="1:26" x14ac:dyDescent="0.2">
      <c r="A190" s="75" t="s">
        <v>3146</v>
      </c>
      <c r="B190" s="75" t="s">
        <v>3166</v>
      </c>
      <c r="C190" s="75">
        <f>LEN(OpnameTabel[[#This Row],[Omschrijving]])</f>
        <v>28</v>
      </c>
      <c r="D190" s="75" t="str">
        <f>_xlfn.XLOOKUP(OpnameTabel[[#This Row],[NL-SfB]],NLSfB[BIM code (nieuw)],NLSfB[BIM omschrijving (nieuw)])</f>
        <v>beveiliging; brandveiligheidsinstallatie; kleefmagneten</v>
      </c>
      <c r="E190" s="75">
        <f>COUNTIF(Tabel1[NLSfB], OpnameTabel[[#This Row],[NL-SfB]])</f>
        <v>0</v>
      </c>
      <c r="F190" s="75" t="s">
        <v>3167</v>
      </c>
      <c r="G190" s="75"/>
      <c r="H190" s="75"/>
      <c r="I190" s="75" t="s">
        <v>3168</v>
      </c>
      <c r="J190" s="75"/>
      <c r="K190" s="75"/>
      <c r="L190" s="75"/>
      <c r="M190" s="75"/>
      <c r="N190" s="75"/>
      <c r="O190" s="75"/>
      <c r="P190" s="75"/>
      <c r="Q190" s="75"/>
      <c r="R190" s="75"/>
      <c r="S190" s="75"/>
      <c r="T190" s="75"/>
      <c r="U190" s="75"/>
      <c r="V190" s="75"/>
      <c r="W190" s="75" t="s">
        <v>1281</v>
      </c>
      <c r="X190" s="75"/>
      <c r="Y190" s="75"/>
      <c r="Z190" s="75"/>
    </row>
    <row r="191" spans="1:26" x14ac:dyDescent="0.2">
      <c r="A191" s="75"/>
      <c r="B191" s="75"/>
      <c r="C191" s="75">
        <f>LEN(OpnameTabel[[#This Row],[Omschrijving]])</f>
        <v>0</v>
      </c>
      <c r="D191" s="75" t="str">
        <f>_xlfn.XLOOKUP(OpnameTabel[[#This Row],[NL-SfB]],NLSfB[BIM code (nieuw)],NLSfB[BIM omschrijving (nieuw)])</f>
        <v>beveiliging; brandveiligheidsinstallatie; firescreen</v>
      </c>
      <c r="E191" s="75">
        <f>COUNTIF(Tabel1[NLSfB], OpnameTabel[[#This Row],[NL-SfB]])</f>
        <v>0</v>
      </c>
      <c r="F191" s="75" t="s">
        <v>3169</v>
      </c>
      <c r="G191" s="75"/>
      <c r="H191" s="75"/>
      <c r="I191" s="75"/>
      <c r="J191" s="75"/>
      <c r="K191" s="75"/>
      <c r="L191" s="75"/>
      <c r="M191" s="75"/>
      <c r="N191" s="75"/>
      <c r="O191" s="75"/>
      <c r="P191" s="75"/>
      <c r="Q191" s="75"/>
      <c r="R191" s="75"/>
      <c r="S191" s="75"/>
      <c r="T191" s="75"/>
      <c r="U191" s="75"/>
      <c r="V191" s="75"/>
      <c r="W191" s="75" t="s">
        <v>1185</v>
      </c>
      <c r="X191" s="75" t="s">
        <v>1249</v>
      </c>
      <c r="Y191" s="75"/>
      <c r="Z191" s="75"/>
    </row>
    <row r="192" spans="1:26" x14ac:dyDescent="0.2">
      <c r="A192" s="75" t="s">
        <v>3146</v>
      </c>
      <c r="B192" s="75" t="s">
        <v>3170</v>
      </c>
      <c r="C192" s="75">
        <f>LEN(OpnameTabel[[#This Row],[Omschrijving]])</f>
        <v>18</v>
      </c>
      <c r="D192" s="75" t="str">
        <f>_xlfn.XLOOKUP(OpnameTabel[[#This Row],[NL-SfB]],NLSfB[BIM code (nieuw)],NLSfB[BIM omschrijving (nieuw)])</f>
        <v>beveiliging; braak-en toegangsbeheer, detectie en alarmering; inbraaksignaleringsinstallatie centrale</v>
      </c>
      <c r="E192" s="75">
        <f>COUNTIF(Tabel1[NLSfB], OpnameTabel[[#This Row],[NL-SfB]])</f>
        <v>0</v>
      </c>
      <c r="F192" s="75" t="s">
        <v>3171</v>
      </c>
      <c r="G192" s="75"/>
      <c r="H192" s="75"/>
      <c r="I192" s="75" t="s">
        <v>3155</v>
      </c>
      <c r="J192" s="75"/>
      <c r="K192" s="75" t="s">
        <v>3172</v>
      </c>
      <c r="L192" s="75"/>
      <c r="M192" s="75" t="s">
        <v>3173</v>
      </c>
      <c r="N192" s="75"/>
      <c r="O192" s="75" t="s">
        <v>3174</v>
      </c>
      <c r="P192" s="75"/>
      <c r="Q192" s="75" t="s">
        <v>3175</v>
      </c>
      <c r="R192" s="75"/>
      <c r="S192" s="75"/>
      <c r="T192" s="75"/>
      <c r="U192" s="75"/>
      <c r="V192" s="75"/>
      <c r="W192" s="75" t="s">
        <v>1280</v>
      </c>
      <c r="X192" s="75"/>
      <c r="Y192" s="75"/>
      <c r="Z192" s="75"/>
    </row>
    <row r="193" spans="1:26" x14ac:dyDescent="0.2">
      <c r="A193" s="75" t="s">
        <v>3146</v>
      </c>
      <c r="B193" s="75" t="s">
        <v>3176</v>
      </c>
      <c r="C193" s="75">
        <f>LEN(OpnameTabel[[#This Row],[Omschrijving]])</f>
        <v>16</v>
      </c>
      <c r="D193" s="75" t="str">
        <f>_xlfn.XLOOKUP(OpnameTabel[[#This Row],[NL-SfB]],NLSfB[BIM code (nieuw)],NLSfB[BIM omschrijving (nieuw)])</f>
        <v>beveiliging; braak-en toegangsbeheer, toegangsbeheer; toegangscontroleinstallatie</v>
      </c>
      <c r="E193" s="75">
        <f>COUNTIF(Tabel1[NLSfB], OpnameTabel[[#This Row],[NL-SfB]])</f>
        <v>0</v>
      </c>
      <c r="F193" s="75" t="s">
        <v>3177</v>
      </c>
      <c r="G193" s="75"/>
      <c r="H193" s="75"/>
      <c r="I193" s="75" t="s">
        <v>3178</v>
      </c>
      <c r="J193" s="75"/>
      <c r="K193" s="75" t="s">
        <v>3179</v>
      </c>
      <c r="L193" s="75"/>
      <c r="M193" s="75" t="s">
        <v>3180</v>
      </c>
      <c r="N193" s="75"/>
      <c r="O193" s="75" t="s">
        <v>3181</v>
      </c>
      <c r="P193" s="75"/>
      <c r="Q193" s="75" t="s">
        <v>3182</v>
      </c>
      <c r="R193" s="75"/>
      <c r="S193" s="75"/>
      <c r="T193" s="75"/>
      <c r="U193" s="75"/>
      <c r="V193" s="75"/>
      <c r="W193" s="75" t="s">
        <v>1168</v>
      </c>
      <c r="X193" s="75" t="s">
        <v>1295</v>
      </c>
      <c r="Y193" s="75"/>
      <c r="Z193" s="75"/>
    </row>
    <row r="194" spans="1:26" x14ac:dyDescent="0.2">
      <c r="A194" s="75"/>
      <c r="B194" s="75"/>
      <c r="C194" s="75">
        <f>LEN(OpnameTabel[[#This Row],[Omschrijving]])</f>
        <v>0</v>
      </c>
      <c r="D194" s="75" t="str">
        <f>_xlfn.XLOOKUP(OpnameTabel[[#This Row],[NL-SfB]],NLSfB[BIM code (nieuw)],NLSfB[BIM omschrijving (nieuw)])</f>
        <v>beveiliging; braak-en toegangsbeheer, toegangsbeheer; geïntegreerde toegangscentrale beveiling</v>
      </c>
      <c r="E194" s="75">
        <f>COUNTIF(Tabel1[NLSfB], OpnameTabel[[#This Row],[NL-SfB]])</f>
        <v>0</v>
      </c>
      <c r="F194" s="75" t="s">
        <v>3183</v>
      </c>
      <c r="G194" s="75"/>
      <c r="H194" s="75"/>
      <c r="I194" s="75"/>
      <c r="J194" s="75"/>
      <c r="K194" s="75"/>
      <c r="L194" s="75"/>
      <c r="M194" s="75"/>
      <c r="N194" s="75"/>
      <c r="O194" s="75"/>
      <c r="P194" s="75"/>
      <c r="Q194" s="75"/>
      <c r="R194" s="75"/>
      <c r="S194" s="75"/>
      <c r="T194" s="75"/>
      <c r="U194" s="75"/>
      <c r="V194" s="75"/>
      <c r="W194" s="75" t="s">
        <v>1168</v>
      </c>
      <c r="X194" s="75"/>
      <c r="Y194" s="75"/>
      <c r="Z194" s="75"/>
    </row>
    <row r="195" spans="1:26" x14ac:dyDescent="0.2">
      <c r="A195" s="75"/>
      <c r="B195" s="75"/>
      <c r="C195" s="75">
        <f>LEN(OpnameTabel[[#This Row],[Omschrijving]])</f>
        <v>0</v>
      </c>
      <c r="D195" s="75" t="str">
        <f>_xlfn.XLOOKUP(OpnameTabel[[#This Row],[NL-SfB]],NLSfB[BIM code (nieuw)],NLSfB[BIM omschrijving (nieuw)])</f>
        <v>beveiliging; braak- en toegangsbeheer, toegangsbeheer; deurbelinstallatie</v>
      </c>
      <c r="E195" s="75">
        <f>COUNTIF(Tabel1[NLSfB], OpnameTabel[[#This Row],[NL-SfB]])</f>
        <v>0</v>
      </c>
      <c r="F195" s="75" t="s">
        <v>3184</v>
      </c>
      <c r="G195" s="75"/>
      <c r="H195" s="75"/>
      <c r="I195" s="75"/>
      <c r="J195" s="75"/>
      <c r="K195" s="75"/>
      <c r="L195" s="75"/>
      <c r="M195" s="75"/>
      <c r="N195" s="75"/>
      <c r="O195" s="75"/>
      <c r="P195" s="75"/>
      <c r="Q195" s="75"/>
      <c r="R195" s="75"/>
      <c r="S195" s="75"/>
      <c r="T195" s="75"/>
      <c r="U195" s="75"/>
      <c r="V195" s="75"/>
      <c r="W195" s="75" t="s">
        <v>1187</v>
      </c>
      <c r="X195" s="75"/>
      <c r="Y195" s="75"/>
      <c r="Z195" s="75"/>
    </row>
    <row r="196" spans="1:26" x14ac:dyDescent="0.2">
      <c r="A196" s="75" t="s">
        <v>3146</v>
      </c>
      <c r="B196" s="75" t="s">
        <v>3185</v>
      </c>
      <c r="C196" s="75">
        <f>LEN(OpnameTabel[[#This Row],[Omschrijving]])</f>
        <v>18</v>
      </c>
      <c r="D196" s="75" t="str">
        <f>_xlfn.XLOOKUP(OpnameTabel[[#This Row],[NL-SfB]],NLSfB[BIM code (nieuw)],NLSfB[BIM omschrijving (nieuw)])</f>
        <v>beveiliging; overlast-, detectie- en alarmeringsinstallatie, zon- en lichtwering</v>
      </c>
      <c r="E196" s="75">
        <f>COUNTIF(Tabel1[NLSfB], OpnameTabel[[#This Row],[NL-SfB]])</f>
        <v>8</v>
      </c>
      <c r="F196" s="75" t="s">
        <v>200</v>
      </c>
      <c r="G196" s="75"/>
      <c r="H196" s="75"/>
      <c r="I196" s="75" t="s">
        <v>3186</v>
      </c>
      <c r="J196" s="75"/>
      <c r="K196" s="75" t="s">
        <v>3187</v>
      </c>
      <c r="L196" s="75"/>
      <c r="M196" s="75" t="s">
        <v>3188</v>
      </c>
      <c r="N196" s="75"/>
      <c r="O196" s="75"/>
      <c r="P196" s="75"/>
      <c r="Q196" s="75"/>
      <c r="R196" s="75"/>
      <c r="S196" s="75"/>
      <c r="T196" s="75"/>
      <c r="U196" s="75"/>
      <c r="V196" s="75"/>
      <c r="W196" s="75" t="s">
        <v>1202</v>
      </c>
      <c r="X196" s="75" t="s">
        <v>1204</v>
      </c>
      <c r="Y196" s="75"/>
      <c r="Z196" s="75"/>
    </row>
    <row r="197" spans="1:26" x14ac:dyDescent="0.2">
      <c r="A197" s="75" t="s">
        <v>3146</v>
      </c>
      <c r="B197" s="75" t="s">
        <v>2319</v>
      </c>
      <c r="C197" s="75">
        <f>LEN(OpnameTabel[[#This Row],[Omschrijving]])</f>
        <v>35</v>
      </c>
      <c r="D197" s="75" t="str">
        <f>_xlfn.XLOOKUP(OpnameTabel[[#This Row],[NL-SfB]],NLSfB[BIM code (nieuw)],NLSfB[BIM omschrijving (nieuw)])</f>
        <v>beveiliging; overlast-, detectie- en alarmeringsinstallatie, beveiligingsapparatuur; gasdetectie</v>
      </c>
      <c r="E197" s="75">
        <f>COUNTIF(Tabel1[NLSfB], OpnameTabel[[#This Row],[NL-SfB]])</f>
        <v>1</v>
      </c>
      <c r="F197" s="75" t="s">
        <v>1142</v>
      </c>
      <c r="G197" s="75"/>
      <c r="H197" s="75"/>
      <c r="I197" s="75"/>
      <c r="J197" s="75"/>
      <c r="K197" s="75"/>
      <c r="L197" s="75"/>
      <c r="M197" s="75" t="s">
        <v>2775</v>
      </c>
      <c r="N197" s="75"/>
      <c r="O197" s="75" t="s">
        <v>2775</v>
      </c>
      <c r="P197" s="75"/>
      <c r="Q197" s="75"/>
      <c r="R197" s="75"/>
      <c r="S197" s="75"/>
      <c r="T197" s="75"/>
      <c r="U197" s="75"/>
      <c r="V197" s="75"/>
      <c r="W197" s="75" t="s">
        <v>1283</v>
      </c>
      <c r="X197" s="75"/>
      <c r="Y197" s="75"/>
      <c r="Z197" s="75"/>
    </row>
    <row r="198" spans="1:26" x14ac:dyDescent="0.2">
      <c r="A198" s="75" t="s">
        <v>3146</v>
      </c>
      <c r="B198" s="75" t="s">
        <v>2313</v>
      </c>
      <c r="C198" s="75">
        <f>LEN(OpnameTabel[[#This Row],[Omschrijving]])</f>
        <v>37</v>
      </c>
      <c r="D198" s="75" t="str">
        <f>_xlfn.XLOOKUP(OpnameTabel[[#This Row],[NL-SfB]],NLSfB[BIM code (nieuw)],NLSfB[BIM omschrijving (nieuw)])</f>
        <v>beveiliging; overlast-, detectie- en alarmeringsinstallatie, beveiligingsapparatuur; waterdetectie</v>
      </c>
      <c r="E198" s="75">
        <f>COUNTIF(Tabel1[NLSfB], OpnameTabel[[#This Row],[NL-SfB]])</f>
        <v>0</v>
      </c>
      <c r="F198" s="75" t="s">
        <v>3189</v>
      </c>
      <c r="G198" s="75"/>
      <c r="H198" s="75"/>
      <c r="I198" s="75"/>
      <c r="J198" s="75"/>
      <c r="K198" s="75"/>
      <c r="L198" s="75"/>
      <c r="M198" s="75" t="s">
        <v>2775</v>
      </c>
      <c r="N198" s="75"/>
      <c r="O198" s="75" t="s">
        <v>2775</v>
      </c>
      <c r="P198" s="75"/>
      <c r="Q198" s="75"/>
      <c r="R198" s="75"/>
      <c r="S198" s="75"/>
      <c r="T198" s="75"/>
      <c r="U198" s="75"/>
      <c r="V198" s="75"/>
      <c r="W198" s="75" t="s">
        <v>1282</v>
      </c>
      <c r="X198" s="75"/>
      <c r="Y198" s="75"/>
      <c r="Z198" s="75"/>
    </row>
    <row r="199" spans="1:26" x14ac:dyDescent="0.2">
      <c r="A199" s="75" t="s">
        <v>3146</v>
      </c>
      <c r="B199" s="75" t="s">
        <v>3190</v>
      </c>
      <c r="C199" s="75">
        <f>LEN(OpnameTabel[[#This Row],[Omschrijving]])</f>
        <v>36</v>
      </c>
      <c r="D199" s="75" t="str">
        <f>_xlfn.XLOOKUP(OpnameTabel[[#This Row],[NL-SfB]],NLSfB[BIM code (nieuw)],NLSfB[BIM omschrijving (nieuw)])</f>
        <v>beveiliging; overlast-, sociale alarmeringsinstallatie, signalering mindervalidetoiletten</v>
      </c>
      <c r="E199" s="75">
        <f>COUNTIF(Tabel1[NLSfB], OpnameTabel[[#This Row],[NL-SfB]])</f>
        <v>2</v>
      </c>
      <c r="F199" s="75" t="s">
        <v>738</v>
      </c>
      <c r="G199" s="75"/>
      <c r="H199" s="75"/>
      <c r="I199" s="75"/>
      <c r="J199" s="75"/>
      <c r="K199" s="75"/>
      <c r="L199" s="75"/>
      <c r="M199" s="75"/>
      <c r="N199" s="75"/>
      <c r="O199" s="75"/>
      <c r="P199" s="75"/>
      <c r="Q199" s="75"/>
      <c r="R199" s="75"/>
      <c r="S199" s="75"/>
      <c r="T199" s="75"/>
      <c r="U199" s="75"/>
      <c r="V199" s="75"/>
      <c r="W199" s="75" t="s">
        <v>1285</v>
      </c>
      <c r="X199" s="75"/>
      <c r="Y199" s="75"/>
      <c r="Z199" s="75"/>
    </row>
    <row r="200" spans="1:26" x14ac:dyDescent="0.2">
      <c r="A200" s="75" t="s">
        <v>3191</v>
      </c>
      <c r="B200" s="75" t="s">
        <v>3192</v>
      </c>
      <c r="C200" s="75">
        <f>LEN(OpnameTabel[[#This Row],[Omschrijving]])</f>
        <v>13</v>
      </c>
      <c r="D200" s="75" t="str">
        <f>_xlfn.XLOOKUP(OpnameTabel[[#This Row],[NL-SfB]],NLSfB[BIM code (nieuw)],NLSfB[BIM omschrijving (nieuw)])</f>
        <v>transport; liftinstallaties, algemeen; goederen</v>
      </c>
      <c r="E200" s="75">
        <f>COUNTIF(Tabel1[NLSfB], OpnameTabel[[#This Row],[NL-SfB]])</f>
        <v>0</v>
      </c>
      <c r="F200" s="75" t="s">
        <v>3193</v>
      </c>
      <c r="G200" s="75"/>
      <c r="H200" s="75"/>
      <c r="I200" s="75" t="s">
        <v>3194</v>
      </c>
      <c r="J200" s="75"/>
      <c r="K200" s="75" t="s">
        <v>3195</v>
      </c>
      <c r="L200" s="75"/>
      <c r="M200" s="75" t="s">
        <v>3196</v>
      </c>
      <c r="N200" s="75"/>
      <c r="O200" s="75" t="s">
        <v>3197</v>
      </c>
      <c r="P200" s="75"/>
      <c r="Q200" s="75"/>
      <c r="R200" s="75"/>
      <c r="S200" s="75"/>
      <c r="T200" s="75"/>
      <c r="U200" s="75"/>
      <c r="V200" s="75"/>
      <c r="W200" s="75" t="s">
        <v>1259</v>
      </c>
      <c r="X200" s="75" t="s">
        <v>1262</v>
      </c>
      <c r="Y200" s="75"/>
      <c r="Z200" s="75"/>
    </row>
    <row r="201" spans="1:26" x14ac:dyDescent="0.2">
      <c r="A201" s="75" t="s">
        <v>3191</v>
      </c>
      <c r="B201" s="75" t="s">
        <v>3198</v>
      </c>
      <c r="C201" s="75">
        <f>LEN(OpnameTabel[[#This Row],[Omschrijving]])</f>
        <v>13</v>
      </c>
      <c r="D201" s="75" t="str">
        <f>_xlfn.XLOOKUP(OpnameTabel[[#This Row],[NL-SfB]],NLSfB[BIM code (nieuw)],NLSfB[BIM omschrijving (nieuw)])</f>
        <v>transport; liftinstallaties, algemeen; personen</v>
      </c>
      <c r="E201" s="75">
        <f>COUNTIF(Tabel1[NLSfB], OpnameTabel[[#This Row],[NL-SfB]])</f>
        <v>0</v>
      </c>
      <c r="F201" s="75" t="s">
        <v>3199</v>
      </c>
      <c r="G201" s="75"/>
      <c r="H201" s="75"/>
      <c r="I201" s="75" t="s">
        <v>3194</v>
      </c>
      <c r="J201" s="75"/>
      <c r="K201" s="75" t="s">
        <v>3195</v>
      </c>
      <c r="L201" s="75"/>
      <c r="M201" s="75" t="s">
        <v>3196</v>
      </c>
      <c r="N201" s="75"/>
      <c r="O201" s="75"/>
      <c r="P201" s="75"/>
      <c r="Q201" s="75"/>
      <c r="R201" s="75"/>
      <c r="S201" s="75"/>
      <c r="T201" s="75"/>
      <c r="U201" s="75"/>
      <c r="V201" s="75"/>
      <c r="W201" s="75" t="s">
        <v>1260</v>
      </c>
      <c r="X201" s="75" t="s">
        <v>1263</v>
      </c>
      <c r="Y201" s="75"/>
      <c r="Z201" s="75"/>
    </row>
    <row r="202" spans="1:26" x14ac:dyDescent="0.2">
      <c r="A202" s="75" t="s">
        <v>3191</v>
      </c>
      <c r="B202" s="75" t="s">
        <v>3200</v>
      </c>
      <c r="C202" s="75">
        <f>LEN(OpnameTabel[[#This Row],[Omschrijving]])</f>
        <v>22</v>
      </c>
      <c r="D202" s="75" t="str">
        <f>_xlfn.XLOOKUP(OpnameTabel[[#This Row],[NL-SfB]],NLSfB[BIM code (nieuw)],NLSfB[BIM omschrijving (nieuw)])</f>
        <v>transport; liftinstallaties, algemeen; personen/goederen</v>
      </c>
      <c r="E202" s="75">
        <f>COUNTIF(Tabel1[NLSfB], OpnameTabel[[#This Row],[NL-SfB]])</f>
        <v>0</v>
      </c>
      <c r="F202" s="75" t="s">
        <v>3201</v>
      </c>
      <c r="G202" s="75"/>
      <c r="H202" s="75"/>
      <c r="I202" s="75" t="s">
        <v>3194</v>
      </c>
      <c r="J202" s="75"/>
      <c r="K202" s="75" t="s">
        <v>3195</v>
      </c>
      <c r="L202" s="75"/>
      <c r="M202" s="75" t="s">
        <v>3196</v>
      </c>
      <c r="N202" s="75"/>
      <c r="O202" s="75"/>
      <c r="P202" s="75"/>
      <c r="Q202" s="75"/>
      <c r="R202" s="75"/>
      <c r="S202" s="75"/>
      <c r="T202" s="75"/>
      <c r="U202" s="75"/>
      <c r="V202" s="75"/>
      <c r="W202" s="75" t="s">
        <v>1261</v>
      </c>
      <c r="X202" s="75" t="s">
        <v>1264</v>
      </c>
      <c r="Y202" s="75"/>
      <c r="Z202" s="75"/>
    </row>
    <row r="203" spans="1:26" x14ac:dyDescent="0.2">
      <c r="A203" s="75" t="s">
        <v>3191</v>
      </c>
      <c r="B203" s="75" t="s">
        <v>3202</v>
      </c>
      <c r="C203" s="75">
        <f>LEN(OpnameTabel[[#This Row],[Omschrijving]])</f>
        <v>20</v>
      </c>
      <c r="D203" s="75" t="str">
        <f>_xlfn.XLOOKUP(OpnameTabel[[#This Row],[NL-SfB]],NLSfB[BIM code (nieuw)],NLSfB[BIM omschrijving (nieuw)])</f>
        <v>transport; liftinstallaties, tractieliften; goederen</v>
      </c>
      <c r="E203" s="75">
        <f>COUNTIF(Tabel1[NLSfB], OpnameTabel[[#This Row],[NL-SfB]])</f>
        <v>0</v>
      </c>
      <c r="F203" s="75" t="s">
        <v>3203</v>
      </c>
      <c r="G203" s="75"/>
      <c r="H203" s="75"/>
      <c r="I203" s="75" t="s">
        <v>3194</v>
      </c>
      <c r="J203" s="75"/>
      <c r="K203" s="75" t="s">
        <v>3195</v>
      </c>
      <c r="L203" s="75"/>
      <c r="M203" s="75" t="s">
        <v>3196</v>
      </c>
      <c r="N203" s="75"/>
      <c r="O203" s="75"/>
      <c r="P203" s="75"/>
      <c r="Q203" s="75"/>
      <c r="R203" s="75"/>
      <c r="S203" s="75"/>
      <c r="T203" s="75"/>
      <c r="U203" s="75"/>
      <c r="V203" s="75"/>
      <c r="W203" s="75" t="s">
        <v>1259</v>
      </c>
      <c r="X203" s="75" t="s">
        <v>1262</v>
      </c>
      <c r="Y203" s="75"/>
      <c r="Z203" s="75"/>
    </row>
    <row r="204" spans="1:26" x14ac:dyDescent="0.2">
      <c r="A204" s="75" t="s">
        <v>3191</v>
      </c>
      <c r="B204" s="75" t="s">
        <v>3204</v>
      </c>
      <c r="C204" s="75">
        <f>LEN(OpnameTabel[[#This Row],[Omschrijving]])</f>
        <v>20</v>
      </c>
      <c r="D204" s="75" t="str">
        <f>_xlfn.XLOOKUP(OpnameTabel[[#This Row],[NL-SfB]],NLSfB[BIM code (nieuw)],NLSfB[BIM omschrijving (nieuw)])</f>
        <v>transport; liftinstallaties, tractieliften; personen</v>
      </c>
      <c r="E204" s="75">
        <f>COUNTIF(Tabel1[NLSfB], OpnameTabel[[#This Row],[NL-SfB]])</f>
        <v>0</v>
      </c>
      <c r="F204" s="75" t="s">
        <v>3205</v>
      </c>
      <c r="G204" s="75"/>
      <c r="H204" s="75"/>
      <c r="I204" s="75" t="s">
        <v>3194</v>
      </c>
      <c r="J204" s="75"/>
      <c r="K204" s="75" t="s">
        <v>3195</v>
      </c>
      <c r="L204" s="75"/>
      <c r="M204" s="75" t="s">
        <v>3196</v>
      </c>
      <c r="N204" s="75"/>
      <c r="O204" s="75"/>
      <c r="P204" s="75"/>
      <c r="Q204" s="75"/>
      <c r="R204" s="75"/>
      <c r="S204" s="75"/>
      <c r="T204" s="75"/>
      <c r="U204" s="75"/>
      <c r="V204" s="75"/>
      <c r="W204" s="75" t="s">
        <v>1260</v>
      </c>
      <c r="X204" s="75" t="s">
        <v>1263</v>
      </c>
      <c r="Y204" s="75"/>
      <c r="Z204" s="75"/>
    </row>
    <row r="205" spans="1:26" x14ac:dyDescent="0.2">
      <c r="A205" s="75" t="s">
        <v>3191</v>
      </c>
      <c r="B205" s="75" t="s">
        <v>3206</v>
      </c>
      <c r="C205" s="75">
        <f>LEN(OpnameTabel[[#This Row],[Omschrijving]])</f>
        <v>29</v>
      </c>
      <c r="D205" s="75" t="str">
        <f>_xlfn.XLOOKUP(OpnameTabel[[#This Row],[NL-SfB]],NLSfB[BIM code (nieuw)],NLSfB[BIM omschrijving (nieuw)])</f>
        <v>transport; liftinstallaties, tractieliften; personen/goederen</v>
      </c>
      <c r="E205" s="75">
        <f>COUNTIF(Tabel1[NLSfB], OpnameTabel[[#This Row],[NL-SfB]])</f>
        <v>0</v>
      </c>
      <c r="F205" s="75" t="s">
        <v>3207</v>
      </c>
      <c r="G205" s="75"/>
      <c r="H205" s="75"/>
      <c r="I205" s="75" t="s">
        <v>3194</v>
      </c>
      <c r="J205" s="75"/>
      <c r="K205" s="75" t="s">
        <v>3195</v>
      </c>
      <c r="L205" s="75"/>
      <c r="M205" s="75" t="s">
        <v>3196</v>
      </c>
      <c r="N205" s="75"/>
      <c r="O205" s="75"/>
      <c r="P205" s="75"/>
      <c r="Q205" s="75"/>
      <c r="R205" s="75"/>
      <c r="S205" s="75"/>
      <c r="T205" s="75"/>
      <c r="U205" s="75"/>
      <c r="V205" s="75"/>
      <c r="W205" s="75" t="s">
        <v>1261</v>
      </c>
      <c r="X205" s="75" t="s">
        <v>1264</v>
      </c>
      <c r="Y205" s="75"/>
      <c r="Z205" s="75"/>
    </row>
    <row r="206" spans="1:26" x14ac:dyDescent="0.2">
      <c r="A206" s="75"/>
      <c r="B206" s="75"/>
      <c r="C206" s="75">
        <f>LEN(OpnameTabel[[#This Row],[Omschrijving]])</f>
        <v>0</v>
      </c>
      <c r="D206" s="75" t="str">
        <f>_xlfn.XLOOKUP(OpnameTabel[[#This Row],[NL-SfB]],NLSfB[BIM code (nieuw)],NLSfB[BIM omschrijving (nieuw)])</f>
        <v>transport; liftinstallaties, trapliften</v>
      </c>
      <c r="E206" s="75">
        <f>COUNTIF(Tabel1[NLSfB], OpnameTabel[[#This Row],[NL-SfB]])</f>
        <v>0</v>
      </c>
      <c r="F206" s="75" t="s">
        <v>3208</v>
      </c>
      <c r="G206" s="75"/>
      <c r="H206" s="75"/>
      <c r="I206" s="75"/>
      <c r="J206" s="75"/>
      <c r="K206" s="75"/>
      <c r="L206" s="75"/>
      <c r="M206" s="75"/>
      <c r="N206" s="75"/>
      <c r="O206" s="75"/>
      <c r="P206" s="75"/>
      <c r="Q206" s="75"/>
      <c r="R206" s="75"/>
      <c r="S206" s="75"/>
      <c r="T206" s="75"/>
      <c r="U206" s="75"/>
      <c r="V206" s="75"/>
      <c r="W206" s="75" t="s">
        <v>1265</v>
      </c>
      <c r="X206" s="75"/>
      <c r="Y206" s="75"/>
      <c r="Z206" s="75"/>
    </row>
    <row r="207" spans="1:26" x14ac:dyDescent="0.2">
      <c r="A207" s="75" t="s">
        <v>3191</v>
      </c>
      <c r="B207" s="75" t="s">
        <v>1748</v>
      </c>
      <c r="C207" s="75">
        <f>LEN(OpnameTabel[[#This Row],[Omschrijving]])</f>
        <v>25</v>
      </c>
      <c r="D207" s="75" t="str">
        <f>_xlfn.XLOOKUP(OpnameTabel[[#This Row],[NL-SfB]],NLSfB[BIM code (nieuw)],NLSfB[BIM omschrijving (nieuw)])</f>
        <v>transport; liftinstallaties, heftableaus; goederen</v>
      </c>
      <c r="E207" s="75">
        <f>COUNTIF(Tabel1[NLSfB], OpnameTabel[[#This Row],[NL-SfB]])</f>
        <v>0</v>
      </c>
      <c r="F207" s="75" t="s">
        <v>3209</v>
      </c>
      <c r="G207" s="75"/>
      <c r="H207" s="75"/>
      <c r="I207" s="75" t="s">
        <v>3194</v>
      </c>
      <c r="J207" s="75"/>
      <c r="K207" s="75" t="s">
        <v>3195</v>
      </c>
      <c r="L207" s="75"/>
      <c r="M207" s="75" t="s">
        <v>3196</v>
      </c>
      <c r="N207" s="75"/>
      <c r="O207" s="75"/>
      <c r="P207" s="75"/>
      <c r="Q207" s="75"/>
      <c r="R207" s="75"/>
      <c r="S207" s="75"/>
      <c r="T207" s="75"/>
      <c r="U207" s="75"/>
      <c r="V207" s="75"/>
      <c r="W207" s="75" t="s">
        <v>1206</v>
      </c>
      <c r="X207" s="75"/>
      <c r="Y207" s="75"/>
      <c r="Z207" s="75"/>
    </row>
    <row r="208" spans="1:26" x14ac:dyDescent="0.2">
      <c r="A208" s="75" t="s">
        <v>3191</v>
      </c>
      <c r="B208" s="75" t="s">
        <v>3210</v>
      </c>
      <c r="C208" s="75">
        <f>LEN(OpnameTabel[[#This Row],[Omschrijving]])</f>
        <v>20</v>
      </c>
      <c r="D208" s="75" t="str">
        <f>_xlfn.XLOOKUP(OpnameTabel[[#This Row],[NL-SfB]],NLSfB[BIM code (nieuw)],NLSfB[BIM omschrijving (nieuw)])</f>
        <v>transport; liftinstallaties, heftableaus; invaliden</v>
      </c>
      <c r="E208" s="75">
        <f>COUNTIF(Tabel1[NLSfB], OpnameTabel[[#This Row],[NL-SfB]])</f>
        <v>0</v>
      </c>
      <c r="F208" s="75" t="s">
        <v>3211</v>
      </c>
      <c r="G208" s="75"/>
      <c r="H208" s="75"/>
      <c r="I208" s="75" t="s">
        <v>3194</v>
      </c>
      <c r="J208" s="75"/>
      <c r="K208" s="75" t="s">
        <v>3195</v>
      </c>
      <c r="L208" s="75"/>
      <c r="M208" s="75" t="s">
        <v>3196</v>
      </c>
      <c r="N208" s="75"/>
      <c r="O208" s="75"/>
      <c r="P208" s="75"/>
      <c r="Q208" s="75"/>
      <c r="R208" s="75"/>
      <c r="S208" s="75"/>
      <c r="T208" s="75"/>
      <c r="U208" s="75"/>
      <c r="V208" s="75"/>
      <c r="W208" s="75" t="s">
        <v>2775</v>
      </c>
      <c r="X208" s="75" t="s">
        <v>2775</v>
      </c>
      <c r="Y208" s="75" t="s">
        <v>2775</v>
      </c>
      <c r="Z208" s="75" t="s">
        <v>2775</v>
      </c>
    </row>
    <row r="209" spans="1:26" x14ac:dyDescent="0.2">
      <c r="A209" s="75"/>
      <c r="B209" s="75"/>
      <c r="C209" s="75">
        <f>LEN(OpnameTabel[[#This Row],[Omschrijving]])</f>
        <v>0</v>
      </c>
      <c r="D209" s="75" t="str">
        <f>_xlfn.XLOOKUP(OpnameTabel[[#This Row],[NL-SfB]],NLSfB[BIM code (nieuw)],NLSfB[BIM omschrijving (nieuw)])</f>
        <v>transport; liftinstallaties, liftkooien; goederen</v>
      </c>
      <c r="E209" s="75">
        <f>COUNTIF(Tabel1[NLSfB], OpnameTabel[[#This Row],[NL-SfB]])</f>
        <v>0</v>
      </c>
      <c r="F209" s="75" t="s">
        <v>3212</v>
      </c>
      <c r="G209" s="75"/>
      <c r="H209" s="75"/>
      <c r="I209" s="75"/>
      <c r="J209" s="75"/>
      <c r="K209" s="75"/>
      <c r="L209" s="75"/>
      <c r="M209" s="75"/>
      <c r="N209" s="75"/>
      <c r="O209" s="75"/>
      <c r="P209" s="75"/>
      <c r="Q209" s="75"/>
      <c r="R209" s="75"/>
      <c r="S209" s="75"/>
      <c r="T209" s="75"/>
      <c r="U209" s="75"/>
      <c r="V209" s="75"/>
      <c r="W209" s="75" t="s">
        <v>1259</v>
      </c>
      <c r="X209" s="75" t="s">
        <v>1262</v>
      </c>
      <c r="Y209" s="75"/>
      <c r="Z209" s="75"/>
    </row>
    <row r="210" spans="1:26" x14ac:dyDescent="0.2">
      <c r="A210" s="75"/>
      <c r="B210" s="75"/>
      <c r="C210" s="75">
        <f>LEN(OpnameTabel[[#This Row],[Omschrijving]])</f>
        <v>0</v>
      </c>
      <c r="D210" s="75" t="str">
        <f>_xlfn.XLOOKUP(OpnameTabel[[#This Row],[NL-SfB]],NLSfB[BIM code (nieuw)],NLSfB[BIM omschrijving (nieuw)])</f>
        <v>transport; liftinstallaties, liftkooien; personen</v>
      </c>
      <c r="E210" s="75">
        <f>COUNTIF(Tabel1[NLSfB], OpnameTabel[[#This Row],[NL-SfB]])</f>
        <v>0</v>
      </c>
      <c r="F210" s="75" t="s">
        <v>3213</v>
      </c>
      <c r="G210" s="75"/>
      <c r="H210" s="75"/>
      <c r="I210" s="75"/>
      <c r="J210" s="75"/>
      <c r="K210" s="75"/>
      <c r="L210" s="75"/>
      <c r="M210" s="75"/>
      <c r="N210" s="75"/>
      <c r="O210" s="75"/>
      <c r="P210" s="75"/>
      <c r="Q210" s="75"/>
      <c r="R210" s="75"/>
      <c r="S210" s="75"/>
      <c r="T210" s="75"/>
      <c r="U210" s="75"/>
      <c r="V210" s="75"/>
      <c r="W210" s="75" t="s">
        <v>1260</v>
      </c>
      <c r="X210" s="75" t="s">
        <v>1263</v>
      </c>
      <c r="Y210" s="75"/>
      <c r="Z210" s="75"/>
    </row>
    <row r="211" spans="1:26" x14ac:dyDescent="0.2">
      <c r="A211" s="75"/>
      <c r="B211" s="75"/>
      <c r="C211" s="75">
        <f>LEN(OpnameTabel[[#This Row],[Omschrijving]])</f>
        <v>0</v>
      </c>
      <c r="D211" s="75" t="str">
        <f>_xlfn.XLOOKUP(OpnameTabel[[#This Row],[NL-SfB]],NLSfB[BIM code (nieuw)],NLSfB[BIM omschrijving (nieuw)])</f>
        <v>transport; liftinstallaties, liftkooien; personen/goederen</v>
      </c>
      <c r="E211" s="75">
        <f>COUNTIF(Tabel1[NLSfB], OpnameTabel[[#This Row],[NL-SfB]])</f>
        <v>0</v>
      </c>
      <c r="F211" s="75" t="s">
        <v>3214</v>
      </c>
      <c r="G211" s="75"/>
      <c r="H211" s="75"/>
      <c r="I211" s="75"/>
      <c r="J211" s="75"/>
      <c r="K211" s="75"/>
      <c r="L211" s="75"/>
      <c r="M211" s="75"/>
      <c r="N211" s="75"/>
      <c r="O211" s="75"/>
      <c r="P211" s="75"/>
      <c r="Q211" s="75"/>
      <c r="R211" s="75"/>
      <c r="S211" s="75"/>
      <c r="T211" s="75"/>
      <c r="U211" s="75"/>
      <c r="V211" s="75"/>
      <c r="W211" s="75" t="s">
        <v>1261</v>
      </c>
      <c r="X211" s="75" t="s">
        <v>1264</v>
      </c>
      <c r="Y211" s="75"/>
      <c r="Z211" s="75"/>
    </row>
    <row r="212" spans="1:26" x14ac:dyDescent="0.2">
      <c r="A212" s="75"/>
      <c r="B212" s="75"/>
      <c r="C212" s="75">
        <f>LEN(OpnameTabel[[#This Row],[Omschrijving]])</f>
        <v>0</v>
      </c>
      <c r="D212" s="75" t="str">
        <f>_xlfn.XLOOKUP(OpnameTabel[[#This Row],[NL-SfB]],NLSfB[BIM code (nieuw)],NLSfB[BIM omschrijving (nieuw)])</f>
        <v>transport; goederen, hijswerktuigen en takels</v>
      </c>
      <c r="E212" s="75">
        <f>COUNTIF(Tabel1[NLSfB], OpnameTabel[[#This Row],[NL-SfB]])</f>
        <v>0</v>
      </c>
      <c r="F212" s="75" t="s">
        <v>3215</v>
      </c>
      <c r="G212" s="75"/>
      <c r="H212" s="75"/>
      <c r="I212" s="75"/>
      <c r="J212" s="75"/>
      <c r="K212" s="75"/>
      <c r="L212" s="75"/>
      <c r="M212" s="75"/>
      <c r="N212" s="75"/>
      <c r="O212" s="75"/>
      <c r="P212" s="75"/>
      <c r="Q212" s="75"/>
      <c r="R212" s="75"/>
      <c r="S212" s="75"/>
      <c r="T212" s="75"/>
      <c r="U212" s="75"/>
      <c r="V212" s="75"/>
      <c r="W212" s="75" t="s">
        <v>1205</v>
      </c>
      <c r="X212" s="75"/>
      <c r="Y212" s="75"/>
      <c r="Z212" s="75"/>
    </row>
    <row r="213" spans="1:26" x14ac:dyDescent="0.2">
      <c r="A213" s="75" t="s">
        <v>3216</v>
      </c>
      <c r="B213" s="75" t="s">
        <v>3217</v>
      </c>
      <c r="C213" s="75">
        <f>LEN(OpnameTabel[[#This Row],[Omschrijving]])</f>
        <v>11</v>
      </c>
      <c r="D213" s="75" t="str">
        <f>_xlfn.XLOOKUP(OpnameTabel[[#This Row],[NL-SfB]],NLSfB[BIM code (nieuw)],NLSfB[BIM omschrijving (nieuw)])</f>
        <v>vaste keukenvoorzieningen; standaard, keukenapparatuur; koelvitrine</v>
      </c>
      <c r="E213" s="75">
        <f>COUNTIF(Tabel1[NLSfB], OpnameTabel[[#This Row],[NL-SfB]])</f>
        <v>0</v>
      </c>
      <c r="F213" s="75" t="s">
        <v>3218</v>
      </c>
      <c r="G213" s="75"/>
      <c r="H213" s="75"/>
      <c r="I213" s="75" t="s">
        <v>2825</v>
      </c>
      <c r="J213" s="75"/>
      <c r="K213" s="75"/>
      <c r="L213" s="75"/>
      <c r="M213" s="75"/>
      <c r="N213" s="75"/>
      <c r="O213" s="75"/>
      <c r="P213" s="75"/>
      <c r="Q213" s="75"/>
      <c r="R213" s="75"/>
      <c r="S213" s="75"/>
      <c r="T213" s="75"/>
      <c r="U213" s="75"/>
      <c r="V213" s="75"/>
      <c r="W213" s="75" t="s">
        <v>2775</v>
      </c>
      <c r="X213" s="75" t="s">
        <v>2775</v>
      </c>
      <c r="Y213" s="75" t="s">
        <v>2775</v>
      </c>
      <c r="Z213" s="75" t="s">
        <v>2775</v>
      </c>
    </row>
    <row r="214" spans="1:26" x14ac:dyDescent="0.2">
      <c r="A214" s="75" t="s">
        <v>3216</v>
      </c>
      <c r="B214" s="75" t="s">
        <v>3219</v>
      </c>
      <c r="C214" s="75">
        <f>LEN(OpnameTabel[[#This Row],[Omschrijving]])</f>
        <v>8</v>
      </c>
      <c r="D214" s="75" t="str">
        <f>_xlfn.XLOOKUP(OpnameTabel[[#This Row],[NL-SfB]],NLSfB[BIM code (nieuw)],NLSfB[BIM omschrijving (nieuw)])</f>
        <v>vaste keukenvoorzieningen; standaard, keukenapparatuur; koelkast</v>
      </c>
      <c r="E214" s="75">
        <f>COUNTIF(Tabel1[NLSfB], OpnameTabel[[#This Row],[NL-SfB]])</f>
        <v>0</v>
      </c>
      <c r="F214" s="75" t="s">
        <v>3220</v>
      </c>
      <c r="G214" s="75"/>
      <c r="H214" s="75"/>
      <c r="I214" s="75" t="s">
        <v>2825</v>
      </c>
      <c r="J214" s="75"/>
      <c r="K214" s="75"/>
      <c r="L214" s="75"/>
      <c r="M214" s="75"/>
      <c r="N214" s="75"/>
      <c r="O214" s="75"/>
      <c r="P214" s="75"/>
      <c r="Q214" s="75"/>
      <c r="R214" s="75"/>
      <c r="S214" s="75"/>
      <c r="T214" s="75"/>
      <c r="U214" s="75"/>
      <c r="V214" s="75"/>
      <c r="W214" s="75" t="s">
        <v>2775</v>
      </c>
      <c r="X214" s="75" t="s">
        <v>2775</v>
      </c>
      <c r="Y214" s="75" t="s">
        <v>2775</v>
      </c>
      <c r="Z214" s="75" t="s">
        <v>2775</v>
      </c>
    </row>
    <row r="215" spans="1:26" x14ac:dyDescent="0.2">
      <c r="A215" s="75" t="s">
        <v>3216</v>
      </c>
      <c r="B215" s="75" t="s">
        <v>3221</v>
      </c>
      <c r="C215" s="75">
        <f>LEN(OpnameTabel[[#This Row],[Omschrijving]])</f>
        <v>13</v>
      </c>
      <c r="D215" s="75" t="str">
        <f>_xlfn.XLOOKUP(OpnameTabel[[#This Row],[NL-SfB]],NLSfB[BIM code (nieuw)],NLSfB[BIM omschrijving (nieuw)])</f>
        <v>vaste keukenvoorzieningen; standaard, keukenapparatuur; bain-marie</v>
      </c>
      <c r="E215" s="75">
        <f>COUNTIF(Tabel1[NLSfB], OpnameTabel[[#This Row],[NL-SfB]])</f>
        <v>0</v>
      </c>
      <c r="F215" s="75" t="s">
        <v>3222</v>
      </c>
      <c r="G215" s="75"/>
      <c r="H215" s="75"/>
      <c r="I215" s="75" t="s">
        <v>2825</v>
      </c>
      <c r="J215" s="75"/>
      <c r="K215" s="75"/>
      <c r="L215" s="75"/>
      <c r="M215" s="75"/>
      <c r="N215" s="75"/>
      <c r="O215" s="75"/>
      <c r="P215" s="75"/>
      <c r="Q215" s="75"/>
      <c r="R215" s="75"/>
      <c r="S215" s="75"/>
      <c r="T215" s="75"/>
      <c r="U215" s="75"/>
      <c r="V215" s="75"/>
      <c r="W215" s="75" t="s">
        <v>2775</v>
      </c>
      <c r="X215" s="75" t="s">
        <v>2775</v>
      </c>
      <c r="Y215" s="75" t="s">
        <v>2775</v>
      </c>
      <c r="Z215" s="75" t="s">
        <v>2775</v>
      </c>
    </row>
    <row r="216" spans="1:26" x14ac:dyDescent="0.2">
      <c r="A216" s="75" t="s">
        <v>3216</v>
      </c>
      <c r="B216" s="75" t="s">
        <v>3223</v>
      </c>
      <c r="C216" s="75">
        <f>LEN(OpnameTabel[[#This Row],[Omschrijving]])</f>
        <v>23</v>
      </c>
      <c r="D216" s="75" t="str">
        <f>_xlfn.XLOOKUP(OpnameTabel[[#This Row],[NL-SfB]],NLSfB[BIM code (nieuw)],NLSfB[BIM omschrijving (nieuw)])</f>
        <v>vaste keukenvoorzieningen; standaard, keukenapparatuur; oven</v>
      </c>
      <c r="E216" s="75">
        <f>COUNTIF(Tabel1[NLSfB], OpnameTabel[[#This Row],[NL-SfB]])</f>
        <v>0</v>
      </c>
      <c r="F216" s="75" t="s">
        <v>3224</v>
      </c>
      <c r="G216" s="75"/>
      <c r="H216" s="75"/>
      <c r="I216" s="75" t="s">
        <v>2825</v>
      </c>
      <c r="J216" s="75"/>
      <c r="K216" s="75"/>
      <c r="L216" s="75"/>
      <c r="M216" s="75"/>
      <c r="N216" s="75"/>
      <c r="O216" s="75"/>
      <c r="P216" s="75"/>
      <c r="Q216" s="75"/>
      <c r="R216" s="75"/>
      <c r="S216" s="75"/>
      <c r="T216" s="75"/>
      <c r="U216" s="75"/>
      <c r="V216" s="75"/>
      <c r="W216" s="75" t="s">
        <v>2775</v>
      </c>
      <c r="X216" s="75" t="s">
        <v>2775</v>
      </c>
      <c r="Y216" s="75" t="s">
        <v>2775</v>
      </c>
      <c r="Z216" s="75" t="s">
        <v>2775</v>
      </c>
    </row>
    <row r="217" spans="1:26" x14ac:dyDescent="0.2">
      <c r="A217" s="75" t="s">
        <v>3216</v>
      </c>
      <c r="B217" s="75" t="s">
        <v>1898</v>
      </c>
      <c r="C217" s="75">
        <f>LEN(OpnameTabel[[#This Row],[Omschrijving]])</f>
        <v>14</v>
      </c>
      <c r="D217" s="75" t="str">
        <f>_xlfn.XLOOKUP(OpnameTabel[[#This Row],[NL-SfB]],NLSfB[BIM code (nieuw)],NLSfB[BIM omschrijving (nieuw)])</f>
        <v>vaste keukenvoorzieningen; standaard, keukenapparatuur; vaatwasser</v>
      </c>
      <c r="E217" s="75">
        <f>COUNTIF(Tabel1[NLSfB], OpnameTabel[[#This Row],[NL-SfB]])</f>
        <v>0</v>
      </c>
      <c r="F217" s="75" t="s">
        <v>3225</v>
      </c>
      <c r="G217" s="75"/>
      <c r="H217" s="75"/>
      <c r="I217" s="75" t="s">
        <v>2825</v>
      </c>
      <c r="J217" s="75"/>
      <c r="K217" s="75"/>
      <c r="L217" s="75"/>
      <c r="M217" s="75"/>
      <c r="N217" s="75"/>
      <c r="O217" s="75"/>
      <c r="P217" s="75"/>
      <c r="Q217" s="75"/>
      <c r="R217" s="75"/>
      <c r="S217" s="75"/>
      <c r="T217" s="75"/>
      <c r="U217" s="75"/>
      <c r="V217" s="75"/>
      <c r="W217" s="75" t="s">
        <v>2775</v>
      </c>
      <c r="X217" s="75" t="s">
        <v>2775</v>
      </c>
      <c r="Y217" s="75" t="s">
        <v>2775</v>
      </c>
      <c r="Z217" s="75" t="s">
        <v>2775</v>
      </c>
    </row>
    <row r="218" spans="1:26" x14ac:dyDescent="0.2">
      <c r="A218" s="75" t="s">
        <v>3216</v>
      </c>
      <c r="B218" s="75" t="s">
        <v>1900</v>
      </c>
      <c r="C218" s="75">
        <f>LEN(OpnameTabel[[#This Row],[Omschrijving]])</f>
        <v>14</v>
      </c>
      <c r="D218" s="75" t="str">
        <f>_xlfn.XLOOKUP(OpnameTabel[[#This Row],[NL-SfB]],NLSfB[BIM code (nieuw)],NLSfB[BIM omschrijving (nieuw)])</f>
        <v>vaste keukenvoorzieningen; standaard, keukenapparatuur; koffieautomaat</v>
      </c>
      <c r="E218" s="75">
        <f>COUNTIF(Tabel1[NLSfB], OpnameTabel[[#This Row],[NL-SfB]])</f>
        <v>0</v>
      </c>
      <c r="F218" s="75" t="s">
        <v>3226</v>
      </c>
      <c r="G218" s="75"/>
      <c r="H218" s="75"/>
      <c r="I218" s="75"/>
      <c r="J218" s="75"/>
      <c r="K218" s="75"/>
      <c r="L218" s="75"/>
      <c r="M218" s="75"/>
      <c r="N218" s="75"/>
      <c r="O218" s="75"/>
      <c r="P218" s="75"/>
      <c r="Q218" s="75"/>
      <c r="R218" s="75"/>
      <c r="S218" s="75"/>
      <c r="T218" s="75"/>
      <c r="U218" s="75"/>
      <c r="V218" s="75"/>
      <c r="W218" s="75" t="s">
        <v>2775</v>
      </c>
      <c r="X218" s="75" t="s">
        <v>2775</v>
      </c>
      <c r="Y218" s="75" t="s">
        <v>2775</v>
      </c>
      <c r="Z218" s="75" t="s">
        <v>2775</v>
      </c>
    </row>
    <row r="219" spans="1:26" x14ac:dyDescent="0.2">
      <c r="A219" s="75" t="s">
        <v>3216</v>
      </c>
      <c r="B219" s="75" t="s">
        <v>3227</v>
      </c>
      <c r="C219" s="75">
        <f>LEN(OpnameTabel[[#This Row],[Omschrijving]])</f>
        <v>13</v>
      </c>
      <c r="D219" s="75" t="str">
        <f>_xlfn.XLOOKUP(OpnameTabel[[#This Row],[NL-SfB]],NLSfB[BIM code (nieuw)],NLSfB[BIM omschrijving (nieuw)])</f>
        <v>vaste keukenvoorzieningen; standaard, keukenapparatuur; staande mixer</v>
      </c>
      <c r="E219" s="75">
        <f>COUNTIF(Tabel1[NLSfB], OpnameTabel[[#This Row],[NL-SfB]])</f>
        <v>0</v>
      </c>
      <c r="F219" s="75" t="s">
        <v>3228</v>
      </c>
      <c r="G219" s="75"/>
      <c r="H219" s="75"/>
      <c r="I219" s="75" t="s">
        <v>2825</v>
      </c>
      <c r="J219" s="75"/>
      <c r="K219" s="75"/>
      <c r="L219" s="75"/>
      <c r="M219" s="75"/>
      <c r="N219" s="75"/>
      <c r="O219" s="75"/>
      <c r="P219" s="75"/>
      <c r="Q219" s="75"/>
      <c r="R219" s="75"/>
      <c r="S219" s="75"/>
      <c r="T219" s="75"/>
      <c r="U219" s="75"/>
      <c r="V219" s="75"/>
      <c r="W219" s="75" t="s">
        <v>2775</v>
      </c>
      <c r="X219" s="75" t="s">
        <v>2775</v>
      </c>
      <c r="Y219" s="75" t="s">
        <v>2775</v>
      </c>
      <c r="Z219" s="75" t="s">
        <v>2775</v>
      </c>
    </row>
    <row r="220" spans="1:26" x14ac:dyDescent="0.2">
      <c r="A220" s="75" t="s">
        <v>3229</v>
      </c>
      <c r="B220" s="75" t="s">
        <v>3230</v>
      </c>
      <c r="C220" s="75">
        <f>LEN(OpnameTabel[[#This Row],[Omschrijving]])</f>
        <v>6</v>
      </c>
      <c r="D220" s="75" t="str">
        <f>_xlfn.XLOOKUP(OpnameTabel[[#This Row],[NL-SfB]],NLSfB[BIM code (nieuw)],NLSfB[BIM omschrijving (nieuw)])</f>
        <v>vaste sanitaire voorzieningen; standaard, sanitaire toestellen normaal; toiletten</v>
      </c>
      <c r="E220" s="75">
        <f>COUNTIF(Tabel1[NLSfB], OpnameTabel[[#This Row],[NL-SfB]])</f>
        <v>0</v>
      </c>
      <c r="F220" s="75" t="s">
        <v>3231</v>
      </c>
      <c r="G220" s="75"/>
      <c r="H220" s="75"/>
      <c r="I220" s="75" t="s">
        <v>3232</v>
      </c>
      <c r="J220" s="75" t="s">
        <v>3233</v>
      </c>
      <c r="K220" s="75" t="s">
        <v>3234</v>
      </c>
      <c r="L220" s="75" t="s">
        <v>2785</v>
      </c>
      <c r="M220" s="75" t="s">
        <v>3235</v>
      </c>
      <c r="N220" s="75" t="s">
        <v>3236</v>
      </c>
      <c r="O220" s="75" t="s">
        <v>3237</v>
      </c>
      <c r="P220" s="75" t="s">
        <v>2785</v>
      </c>
      <c r="Q220" s="75" t="s">
        <v>3238</v>
      </c>
      <c r="R220" s="75" t="s">
        <v>2785</v>
      </c>
      <c r="S220" s="75"/>
      <c r="T220" s="75"/>
      <c r="U220" s="75"/>
      <c r="V220" s="75"/>
      <c r="W220" s="75"/>
      <c r="X220" s="75"/>
      <c r="Y220" s="75"/>
      <c r="Z220" s="75"/>
    </row>
    <row r="221" spans="1:26" x14ac:dyDescent="0.2">
      <c r="A221" s="75" t="s">
        <v>3229</v>
      </c>
      <c r="B221" s="75" t="s">
        <v>3239</v>
      </c>
      <c r="C221" s="75">
        <f>LEN(OpnameTabel[[#This Row],[Omschrijving]])</f>
        <v>7</v>
      </c>
      <c r="D221" s="75" t="str">
        <f>_xlfn.XLOOKUP(OpnameTabel[[#This Row],[NL-SfB]],NLSfB[BIM code (nieuw)],NLSfB[BIM omschrijving (nieuw)])</f>
        <v>vaste sanitaire voorzieningen; standaard, sanitaire toestellen normaal; urinoirs</v>
      </c>
      <c r="E221" s="75">
        <f>COUNTIF(Tabel1[NLSfB], OpnameTabel[[#This Row],[NL-SfB]])</f>
        <v>0</v>
      </c>
      <c r="F221" s="75" t="s">
        <v>3240</v>
      </c>
      <c r="G221" s="75"/>
      <c r="H221" s="75"/>
      <c r="I221" s="75" t="s">
        <v>3232</v>
      </c>
      <c r="J221" s="75" t="s">
        <v>3233</v>
      </c>
      <c r="K221" s="75" t="s">
        <v>3237</v>
      </c>
      <c r="L221" s="75" t="s">
        <v>2785</v>
      </c>
      <c r="M221" s="75"/>
      <c r="N221" s="75"/>
      <c r="O221" s="75"/>
      <c r="P221" s="75"/>
      <c r="Q221" s="75"/>
      <c r="R221" s="75"/>
      <c r="S221" s="75"/>
      <c r="T221" s="75"/>
      <c r="U221" s="75"/>
      <c r="V221" s="75"/>
      <c r="W221" s="75"/>
      <c r="X221" s="75"/>
      <c r="Y221" s="75"/>
      <c r="Z221" s="75"/>
    </row>
    <row r="222" spans="1:26" x14ac:dyDescent="0.2">
      <c r="A222" s="75" t="s">
        <v>3229</v>
      </c>
      <c r="B222" s="75" t="s">
        <v>3241</v>
      </c>
      <c r="C222" s="75">
        <f>LEN(OpnameTabel[[#This Row],[Omschrijving]])</f>
        <v>8</v>
      </c>
      <c r="D222" s="75" t="str">
        <f>_xlfn.XLOOKUP(OpnameTabel[[#This Row],[NL-SfB]],NLSfB[BIM code (nieuw)],NLSfB[BIM omschrijving (nieuw)])</f>
        <v>vaste sanitaire voorzieningen; standaard, sanitaire toestellen normaal; wastafels</v>
      </c>
      <c r="E222" s="75">
        <f>COUNTIF(Tabel1[NLSfB], OpnameTabel[[#This Row],[NL-SfB]])</f>
        <v>0</v>
      </c>
      <c r="F222" s="75" t="s">
        <v>3242</v>
      </c>
      <c r="G222" s="75"/>
      <c r="H222" s="75"/>
      <c r="I222" s="75" t="s">
        <v>3243</v>
      </c>
      <c r="J222" s="75" t="s">
        <v>2785</v>
      </c>
      <c r="K222" s="75" t="s">
        <v>2780</v>
      </c>
      <c r="L222" s="75" t="s">
        <v>3244</v>
      </c>
      <c r="M222" s="75"/>
      <c r="N222" s="75"/>
      <c r="O222" s="75"/>
      <c r="P222" s="75"/>
      <c r="Q222" s="75"/>
      <c r="R222" s="75"/>
      <c r="S222" s="75"/>
      <c r="T222" s="75"/>
      <c r="U222" s="75"/>
      <c r="V222" s="75"/>
      <c r="W222" s="75"/>
      <c r="X222" s="75"/>
      <c r="Y222" s="75"/>
      <c r="Z222" s="75"/>
    </row>
    <row r="223" spans="1:26" x14ac:dyDescent="0.2">
      <c r="A223" s="75" t="s">
        <v>3229</v>
      </c>
      <c r="B223" s="75" t="s">
        <v>3245</v>
      </c>
      <c r="C223" s="75">
        <f>LEN(OpnameTabel[[#This Row],[Omschrijving]])</f>
        <v>7</v>
      </c>
      <c r="D223" s="75" t="str">
        <f>_xlfn.XLOOKUP(OpnameTabel[[#This Row],[NL-SfB]],NLSfB[BIM code (nieuw)],NLSfB[BIM omschrijving (nieuw)])</f>
        <v>vaste sanitaire voorzieningen; standaard, sanitaire toestellen normaal; wastrog</v>
      </c>
      <c r="E223" s="75">
        <f>COUNTIF(Tabel1[NLSfB], OpnameTabel[[#This Row],[NL-SfB]])</f>
        <v>0</v>
      </c>
      <c r="F223" s="75" t="s">
        <v>3246</v>
      </c>
      <c r="G223" s="75"/>
      <c r="H223" s="75"/>
      <c r="I223" s="75" t="s">
        <v>3243</v>
      </c>
      <c r="J223" s="75" t="s">
        <v>2785</v>
      </c>
      <c r="K223" s="75" t="s">
        <v>2780</v>
      </c>
      <c r="L223" s="75" t="s">
        <v>3244</v>
      </c>
      <c r="M223" s="75" t="s">
        <v>3247</v>
      </c>
      <c r="N223" s="75"/>
      <c r="O223" s="75"/>
      <c r="P223" s="75"/>
      <c r="Q223" s="75"/>
      <c r="R223" s="75"/>
      <c r="S223" s="75"/>
      <c r="T223" s="75"/>
      <c r="U223" s="75"/>
      <c r="V223" s="75"/>
      <c r="W223" s="75"/>
      <c r="X223" s="75"/>
      <c r="Y223" s="75"/>
      <c r="Z223" s="75"/>
    </row>
    <row r="224" spans="1:26" x14ac:dyDescent="0.2">
      <c r="A224" s="75" t="s">
        <v>3229</v>
      </c>
      <c r="B224" s="75" t="s">
        <v>3248</v>
      </c>
      <c r="C224" s="75">
        <f>LEN(OpnameTabel[[#This Row],[Omschrijving]])</f>
        <v>6</v>
      </c>
      <c r="D224" s="75" t="str">
        <f>_xlfn.XLOOKUP(OpnameTabel[[#This Row],[NL-SfB]],NLSfB[BIM code (nieuw)],NLSfB[BIM omschrijving (nieuw)])</f>
        <v>vaste sanitaire voorzieningen; standaard, sanitaire toestellen normaal; douches</v>
      </c>
      <c r="E224" s="75">
        <f>COUNTIF(Tabel1[NLSfB], OpnameTabel[[#This Row],[NL-SfB]])</f>
        <v>0</v>
      </c>
      <c r="F224" s="75" t="s">
        <v>3249</v>
      </c>
      <c r="G224" s="75"/>
      <c r="H224" s="75"/>
      <c r="I224" s="75" t="s">
        <v>3250</v>
      </c>
      <c r="J224" s="75" t="s">
        <v>3251</v>
      </c>
      <c r="K224" s="75" t="s">
        <v>2780</v>
      </c>
      <c r="L224" s="75" t="s">
        <v>3244</v>
      </c>
      <c r="M224" s="75" t="s">
        <v>3252</v>
      </c>
      <c r="N224" s="75" t="s">
        <v>2785</v>
      </c>
      <c r="O224" s="75"/>
      <c r="P224" s="75"/>
      <c r="Q224" s="75"/>
      <c r="R224" s="75"/>
      <c r="S224" s="75"/>
      <c r="T224" s="75"/>
      <c r="U224" s="75"/>
      <c r="V224" s="75"/>
      <c r="W224" s="75" t="s">
        <v>1335</v>
      </c>
      <c r="X224" s="75"/>
      <c r="Y224" s="75"/>
      <c r="Z224" s="75"/>
    </row>
    <row r="225" spans="1:26" x14ac:dyDescent="0.2">
      <c r="A225" s="75"/>
      <c r="B225" s="75"/>
      <c r="C225" s="75">
        <f>LEN(OpnameTabel[[#This Row],[Omschrijving]])</f>
        <v>0</v>
      </c>
      <c r="D225" s="75" t="str">
        <f>_xlfn.XLOOKUP(OpnameTabel[[#This Row],[NL-SfB]],NLSfB[BIM code (nieuw)],NLSfB[BIM omschrijving (nieuw)])</f>
        <v>vaste sanitaire voorzieningen; standaard, accessoires; thermostatische mengkraan</v>
      </c>
      <c r="E225" s="75">
        <f>COUNTIF(Tabel1[NLSfB], OpnameTabel[[#This Row],[NL-SfB]])</f>
        <v>0</v>
      </c>
      <c r="F225" s="75" t="s">
        <v>3253</v>
      </c>
      <c r="G225" s="75"/>
      <c r="H225" s="75"/>
      <c r="I225" s="75"/>
      <c r="J225" s="75"/>
      <c r="K225" s="75"/>
      <c r="L225" s="75"/>
      <c r="M225" s="75"/>
      <c r="N225" s="75"/>
      <c r="O225" s="75"/>
      <c r="P225" s="75"/>
      <c r="Q225" s="75"/>
      <c r="R225" s="75"/>
      <c r="S225" s="75"/>
      <c r="T225" s="75"/>
      <c r="U225" s="75"/>
      <c r="V225" s="75"/>
      <c r="W225" s="75" t="s">
        <v>1330</v>
      </c>
      <c r="X225" s="75"/>
      <c r="Y225" s="75"/>
      <c r="Z225" s="75"/>
    </row>
    <row r="226" spans="1:26" x14ac:dyDescent="0.2">
      <c r="A226" s="75"/>
      <c r="B226" s="75"/>
      <c r="C226" s="75">
        <f>LEN(OpnameTabel[[#This Row],[Omschrijving]])</f>
        <v>0</v>
      </c>
      <c r="D226" s="75" t="str">
        <f>_xlfn.XLOOKUP(OpnameTabel[[#This Row],[NL-SfB]],NLSfB[BIM code (nieuw)],NLSfB[BIM omschrijving (nieuw)])</f>
        <v>vaste sanitaire voorzieningen; standaard, accesoires; uitstortgootsteen</v>
      </c>
      <c r="E226" s="75">
        <f>COUNTIF(Tabel1[NLSfB], OpnameTabel[[#This Row],[NL-SfB]])</f>
        <v>0</v>
      </c>
      <c r="F226" s="75" t="s">
        <v>3254</v>
      </c>
      <c r="G226" s="75"/>
      <c r="H226" s="75"/>
      <c r="I226" s="75"/>
      <c r="J226" s="75"/>
      <c r="K226" s="75"/>
      <c r="L226" s="75"/>
      <c r="M226" s="75"/>
      <c r="N226" s="75"/>
      <c r="O226" s="75"/>
      <c r="P226" s="75"/>
      <c r="Q226" s="75"/>
      <c r="R226" s="75"/>
      <c r="S226" s="75"/>
      <c r="T226" s="75"/>
      <c r="U226" s="75"/>
      <c r="V226" s="75"/>
      <c r="W226" s="75" t="s">
        <v>1330</v>
      </c>
      <c r="X226" s="75"/>
      <c r="Y226" s="75"/>
      <c r="Z226" s="75"/>
    </row>
    <row r="227" spans="1:26" x14ac:dyDescent="0.2">
      <c r="A227" s="75"/>
      <c r="B227" s="75"/>
      <c r="C227" s="75">
        <f>LEN(OpnameTabel[[#This Row],[Omschrijving]])</f>
        <v>0</v>
      </c>
      <c r="D227" s="75" t="str">
        <f>_xlfn.XLOOKUP(OpnameTabel[[#This Row],[NL-SfB]],NLSfB[BIM code (nieuw)],NLSfB[BIM omschrijving (nieuw)])</f>
        <v>vaste sanitaire voorzieningen; bijzonder, sanitaire toestellen voor bijzondere toepassing; nooddouche</v>
      </c>
      <c r="E227" s="75">
        <f>COUNTIF(Tabel1[NLSfB], OpnameTabel[[#This Row],[NL-SfB]])</f>
        <v>0</v>
      </c>
      <c r="F227" s="75" t="s">
        <v>3255</v>
      </c>
      <c r="G227" s="75"/>
      <c r="H227" s="75"/>
      <c r="I227" s="75"/>
      <c r="J227" s="75"/>
      <c r="K227" s="75"/>
      <c r="L227" s="75"/>
      <c r="M227" s="75"/>
      <c r="N227" s="75"/>
      <c r="O227" s="75"/>
      <c r="P227" s="75"/>
      <c r="Q227" s="75"/>
      <c r="R227" s="75"/>
      <c r="S227" s="75"/>
      <c r="T227" s="75"/>
      <c r="U227" s="75"/>
      <c r="V227" s="75"/>
      <c r="W227" s="75" t="s">
        <v>1333</v>
      </c>
      <c r="X227" s="75"/>
      <c r="Y227" s="75"/>
      <c r="Z227" s="75"/>
    </row>
    <row r="228" spans="1:26" x14ac:dyDescent="0.2">
      <c r="A228" s="75"/>
      <c r="B228" s="75"/>
      <c r="C228" s="75">
        <f>LEN(OpnameTabel[[#This Row],[Omschrijving]])</f>
        <v>0</v>
      </c>
      <c r="D228" s="75" t="str">
        <f>_xlfn.XLOOKUP(OpnameTabel[[#This Row],[NL-SfB]],NLSfB[BIM code (nieuw)],NLSfB[BIM omschrijving (nieuw)])</f>
        <v>vaste onderhoudsvoorzieningen; standaard, gevelonderhoudsvoorzieningen; valbeveiliging</v>
      </c>
      <c r="E228" s="75">
        <f>COUNTIF(Tabel1[NLSfB], OpnameTabel[[#This Row],[NL-SfB]])</f>
        <v>0</v>
      </c>
      <c r="F228" s="75" t="s">
        <v>3256</v>
      </c>
      <c r="G228" s="75"/>
      <c r="H228" s="75"/>
      <c r="I228" s="75"/>
      <c r="J228" s="75"/>
      <c r="K228" s="75"/>
      <c r="L228" s="75"/>
      <c r="M228" s="75"/>
      <c r="N228" s="75"/>
      <c r="O228" s="75"/>
      <c r="P228" s="75"/>
      <c r="Q228" s="75"/>
      <c r="R228" s="75"/>
      <c r="S228" s="75"/>
      <c r="T228" s="75"/>
      <c r="U228" s="75"/>
      <c r="V228" s="75"/>
      <c r="W228" s="75" t="s">
        <v>1207</v>
      </c>
      <c r="X228" s="75" t="s">
        <v>1208</v>
      </c>
      <c r="Y228" s="75" t="s">
        <v>1268</v>
      </c>
      <c r="Z228" s="75"/>
    </row>
    <row r="229" spans="1:26" x14ac:dyDescent="0.2">
      <c r="A229" s="75" t="s">
        <v>3257</v>
      </c>
      <c r="B229" s="75" t="s">
        <v>3258</v>
      </c>
      <c r="C229" s="75">
        <f>LEN(OpnameTabel[[#This Row],[Omschrijving]])</f>
        <v>11</v>
      </c>
      <c r="D229" s="75" t="e">
        <f>_xlfn.XLOOKUP(OpnameTabel[[#This Row],[NL-SfB]],NLSfB[BIM code (nieuw)],NLSfB[BIM omschrijving (nieuw)])</f>
        <v>#N/A</v>
      </c>
      <c r="E229" s="75">
        <f>COUNTIF(Tabel1[NLSfB], OpnameTabel[[#This Row],[NL-SfB]])</f>
        <v>0</v>
      </c>
      <c r="F229" s="75" t="s">
        <v>3259</v>
      </c>
      <c r="G229" s="75"/>
      <c r="H229" s="75"/>
      <c r="I229" s="75"/>
      <c r="J229" s="75"/>
      <c r="K229" s="75"/>
      <c r="L229" s="75"/>
      <c r="M229" s="75"/>
      <c r="N229" s="75"/>
      <c r="O229" s="75"/>
      <c r="P229" s="75"/>
      <c r="Q229" s="75"/>
      <c r="R229" s="75"/>
      <c r="S229" s="75"/>
      <c r="T229" s="75"/>
      <c r="U229" s="75"/>
      <c r="V229" s="75"/>
      <c r="W229" s="75" t="s">
        <v>2775</v>
      </c>
      <c r="X229" s="75" t="s">
        <v>2775</v>
      </c>
      <c r="Y229" s="75" t="s">
        <v>2775</v>
      </c>
      <c r="Z229" s="75" t="s">
        <v>2775</v>
      </c>
    </row>
    <row r="230" spans="1:26" x14ac:dyDescent="0.2">
      <c r="A230" s="75" t="s">
        <v>3257</v>
      </c>
      <c r="B230" s="75" t="s">
        <v>3260</v>
      </c>
      <c r="C230" s="75">
        <f>LEN(OpnameTabel[[#This Row],[Omschrijving]])</f>
        <v>19</v>
      </c>
      <c r="D230" s="75" t="e">
        <f>_xlfn.XLOOKUP(OpnameTabel[[#This Row],[NL-SfB]],NLSfB[BIM code (nieuw)],NLSfB[BIM omschrijving (nieuw)])</f>
        <v>#N/A</v>
      </c>
      <c r="E230" s="75">
        <f>COUNTIF(Tabel1[NLSfB], OpnameTabel[[#This Row],[NL-SfB]])</f>
        <v>0</v>
      </c>
      <c r="F230" s="75" t="s">
        <v>3261</v>
      </c>
      <c r="G230" s="75"/>
      <c r="H230" s="75"/>
      <c r="I230" s="75"/>
      <c r="J230" s="75"/>
      <c r="K230" s="75"/>
      <c r="L230" s="75"/>
      <c r="M230" s="75"/>
      <c r="N230" s="75"/>
      <c r="O230" s="75"/>
      <c r="P230" s="75"/>
      <c r="Q230" s="75"/>
      <c r="R230" s="75"/>
      <c r="S230" s="75"/>
      <c r="T230" s="75"/>
      <c r="U230" s="75"/>
      <c r="V230" s="75"/>
      <c r="W230" s="75" t="s">
        <v>2775</v>
      </c>
      <c r="X230" s="75" t="s">
        <v>2775</v>
      </c>
      <c r="Y230" s="75" t="s">
        <v>2775</v>
      </c>
      <c r="Z230" s="75" t="s">
        <v>2775</v>
      </c>
    </row>
    <row r="231" spans="1:26" x14ac:dyDescent="0.2">
      <c r="A231" s="75"/>
      <c r="B231" s="75"/>
      <c r="C231" s="75">
        <f>LEN(OpnameTabel[[#This Row],[Omschrijving]])</f>
        <v>0</v>
      </c>
      <c r="D231" s="75" t="str">
        <f>_xlfn.XLOOKUP(OpnameTabel[[#This Row],[NL-SfB]],NLSfB[BIM code (nieuw)],NLSfB[BIM omschrijving (nieuw)])</f>
        <v>terrein; omheiningen, hekwerken</v>
      </c>
      <c r="E231" s="75">
        <f>COUNTIF(Tabel1[NLSfB], OpnameTabel[[#This Row],[NL-SfB]])</f>
        <v>0</v>
      </c>
      <c r="F231" s="75" t="s">
        <v>3262</v>
      </c>
      <c r="G231" s="75"/>
      <c r="H231" s="75"/>
      <c r="I231" s="75"/>
      <c r="J231" s="75"/>
      <c r="K231" s="75"/>
      <c r="L231" s="75"/>
      <c r="M231" s="75"/>
      <c r="N231" s="75"/>
      <c r="O231" s="75"/>
      <c r="P231" s="75"/>
      <c r="Q231" s="75"/>
      <c r="R231" s="75"/>
      <c r="S231" s="75"/>
      <c r="T231" s="75"/>
      <c r="U231" s="75"/>
      <c r="V231" s="75"/>
      <c r="W231" s="75" t="s">
        <v>1294</v>
      </c>
      <c r="X231" s="75"/>
      <c r="Y231" s="75"/>
      <c r="Z231" s="75"/>
    </row>
    <row r="232" spans="1:26" x14ac:dyDescent="0.2">
      <c r="A232" s="75"/>
      <c r="B232" s="75"/>
      <c r="C232" s="75">
        <f>LEN(OpnameTabel[[#This Row],[Omschrijving]])</f>
        <v>0</v>
      </c>
      <c r="D232" s="75" t="str">
        <f>_xlfn.XLOOKUP(OpnameTabel[[#This Row],[NL-SfB]],NLSfB[BIM code (nieuw)],NLSfB[BIM omschrijving (nieuw)])</f>
        <v>terrein; omheiningen, toegangen; beveiliging</v>
      </c>
      <c r="E232" s="75">
        <f>COUNTIF(Tabel1[NLSfB], OpnameTabel[[#This Row],[NL-SfB]])</f>
        <v>0</v>
      </c>
      <c r="F232" s="75" t="s">
        <v>3263</v>
      </c>
      <c r="G232" s="75"/>
      <c r="H232" s="75"/>
      <c r="I232" s="75"/>
      <c r="J232" s="75"/>
      <c r="K232" s="75"/>
      <c r="L232" s="75"/>
      <c r="M232" s="75"/>
      <c r="N232" s="75"/>
      <c r="O232" s="75"/>
      <c r="P232" s="75"/>
      <c r="Q232" s="75"/>
      <c r="R232" s="75"/>
      <c r="S232" s="75"/>
      <c r="T232" s="75"/>
      <c r="U232" s="75"/>
      <c r="V232" s="75"/>
      <c r="W232" s="75" t="s">
        <v>1295</v>
      </c>
      <c r="X232" s="75"/>
      <c r="Y232" s="75"/>
      <c r="Z232" s="75"/>
    </row>
    <row r="233" spans="1:26" x14ac:dyDescent="0.2">
      <c r="A233" s="75" t="s">
        <v>204</v>
      </c>
      <c r="B233" s="75" t="s">
        <v>2392</v>
      </c>
      <c r="C233" s="75">
        <f>LEN(OpnameTabel[[#This Row],[Omschrijving]])</f>
        <v>11</v>
      </c>
      <c r="D233" s="75" t="str">
        <f>_xlfn.XLOOKUP(OpnameTabel[[#This Row],[NL-SfB]],NLSfB[BIM code (nieuw)],NLSfB[BIM omschrijving (nieuw)])</f>
        <v>terrein; omheiningen, toegangen; hek</v>
      </c>
      <c r="E233" s="75">
        <f>COUNTIF(Tabel1[NLSfB], OpnameTabel[[#This Row],[NL-SfB]])</f>
        <v>1</v>
      </c>
      <c r="F233" s="75" t="s">
        <v>577</v>
      </c>
      <c r="G233" s="75"/>
      <c r="H233" s="75"/>
      <c r="I233" s="75" t="s">
        <v>2914</v>
      </c>
      <c r="J233" s="75"/>
      <c r="K233" s="75" t="s">
        <v>2796</v>
      </c>
      <c r="L233" s="75"/>
      <c r="M233" s="75" t="s">
        <v>2792</v>
      </c>
      <c r="N233" s="75"/>
      <c r="O233" s="75" t="s">
        <v>3264</v>
      </c>
      <c r="P233" s="75"/>
      <c r="Q233" s="75"/>
      <c r="R233" s="75"/>
      <c r="S233" s="75"/>
      <c r="T233" s="75"/>
      <c r="U233" s="75"/>
      <c r="V233" s="75"/>
      <c r="W233" s="75" t="s">
        <v>1294</v>
      </c>
      <c r="X233" s="75"/>
      <c r="Y233" s="75"/>
      <c r="Z233" s="75"/>
    </row>
    <row r="234" spans="1:26" x14ac:dyDescent="0.2">
      <c r="A234" s="75" t="s">
        <v>204</v>
      </c>
      <c r="B234" s="75" t="s">
        <v>2402</v>
      </c>
      <c r="C234" s="75">
        <f>LEN(OpnameTabel[[#This Row],[Omschrijving]])</f>
        <v>16</v>
      </c>
      <c r="D234" s="75" t="str">
        <f>_xlfn.XLOOKUP(OpnameTabel[[#This Row],[NL-SfB]],NLSfB[BIM code (nieuw)],NLSfB[BIM omschrijving (nieuw)])</f>
        <v>terrein; omheiningen, toegangen; slagboom</v>
      </c>
      <c r="E234" s="75">
        <f>COUNTIF(Tabel1[NLSfB], OpnameTabel[[#This Row],[NL-SfB]])</f>
        <v>1</v>
      </c>
      <c r="F234" s="75" t="s">
        <v>579</v>
      </c>
      <c r="G234" s="75"/>
      <c r="H234" s="75"/>
      <c r="I234" s="75" t="s">
        <v>2914</v>
      </c>
      <c r="J234" s="75"/>
      <c r="K234" s="75" t="s">
        <v>3265</v>
      </c>
      <c r="L234" s="75"/>
      <c r="M234" s="75" t="s">
        <v>3266</v>
      </c>
      <c r="N234" s="75"/>
      <c r="O234" s="75" t="s">
        <v>2796</v>
      </c>
      <c r="P234" s="75"/>
      <c r="Q234" s="75"/>
      <c r="R234" s="75"/>
      <c r="S234" s="75"/>
      <c r="T234" s="75"/>
      <c r="U234" s="75"/>
      <c r="V234" s="75"/>
      <c r="W234" s="75" t="s">
        <v>1295</v>
      </c>
      <c r="X234" s="75" t="s">
        <v>2775</v>
      </c>
      <c r="Y234" s="75" t="s">
        <v>2775</v>
      </c>
      <c r="Z234" s="75" t="s">
        <v>2775</v>
      </c>
    </row>
    <row r="235" spans="1:26" x14ac:dyDescent="0.2">
      <c r="A235" s="75"/>
      <c r="B235" s="75"/>
      <c r="C235" s="75">
        <f>LEN(OpnameTabel[[#This Row],[Omschrijving]])</f>
        <v>0</v>
      </c>
      <c r="D235" s="75" t="str">
        <f>_xlfn.XLOOKUP(OpnameTabel[[#This Row],[NL-SfB]],NLSfB[BIM code (nieuw)],NLSfB[BIM omschrijving (nieuw)])</f>
        <v>terrein; terreinafwerkingen, waterpartijen</v>
      </c>
      <c r="E235" s="75">
        <f>COUNTIF(Tabel1[NLSfB], OpnameTabel[[#This Row],[NL-SfB]])</f>
        <v>0</v>
      </c>
      <c r="F235" s="75" t="s">
        <v>3267</v>
      </c>
      <c r="G235" s="75"/>
      <c r="H235" s="75"/>
      <c r="I235" s="75"/>
      <c r="J235" s="75"/>
      <c r="K235" s="75"/>
      <c r="L235" s="75"/>
      <c r="M235" s="75"/>
      <c r="N235" s="75"/>
      <c r="O235" s="75"/>
      <c r="P235" s="75"/>
      <c r="Q235" s="75"/>
      <c r="R235" s="75"/>
      <c r="S235" s="75"/>
      <c r="T235" s="75"/>
      <c r="U235" s="75"/>
      <c r="V235" s="75"/>
      <c r="W235" s="75" t="s">
        <v>1329</v>
      </c>
      <c r="X235" s="75"/>
      <c r="Y235" s="75"/>
      <c r="Z235" s="75"/>
    </row>
    <row r="236" spans="1:26" x14ac:dyDescent="0.2">
      <c r="A236" s="75"/>
      <c r="B236" s="75"/>
      <c r="C236" s="75">
        <f>LEN(OpnameTabel[[#This Row],[Omschrijving]])</f>
        <v>0</v>
      </c>
      <c r="D236" s="75" t="str">
        <f>_xlfn.XLOOKUP(OpnameTabel[[#This Row],[NL-SfB]],NLSfB[BIM code (nieuw)],NLSfB[BIM omschrijving (nieuw)])</f>
        <v>terrein; terreinafwerkingen, waterpartijen; watertappunt</v>
      </c>
      <c r="E236" s="75">
        <f>COUNTIF(Tabel1[NLSfB], OpnameTabel[[#This Row],[NL-SfB]])</f>
        <v>0</v>
      </c>
      <c r="F236" s="75" t="s">
        <v>3268</v>
      </c>
      <c r="G236" s="75"/>
      <c r="H236" s="75"/>
      <c r="I236" s="75"/>
      <c r="J236" s="75"/>
      <c r="K236" s="75"/>
      <c r="L236" s="75"/>
      <c r="M236" s="75"/>
      <c r="N236" s="75"/>
      <c r="O236" s="75"/>
      <c r="P236" s="75"/>
      <c r="Q236" s="75"/>
      <c r="R236" s="75"/>
      <c r="S236" s="75"/>
      <c r="T236" s="75"/>
      <c r="U236" s="75"/>
      <c r="V236" s="75"/>
      <c r="W236" s="75" t="s">
        <v>1329</v>
      </c>
      <c r="X236" s="75"/>
      <c r="Y236" s="75"/>
      <c r="Z236" s="75"/>
    </row>
    <row r="237" spans="1:26" x14ac:dyDescent="0.2">
      <c r="A237" s="75"/>
      <c r="B237" s="75"/>
      <c r="C237" s="75">
        <f>LEN(OpnameTabel[[#This Row],[Omschrijving]])</f>
        <v>0</v>
      </c>
      <c r="D237" s="75" t="str">
        <f>_xlfn.XLOOKUP(OpnameTabel[[#This Row],[NL-SfB]],NLSfB[BIM code (nieuw)],NLSfB[BIM omschrijving (nieuw)])</f>
        <v>terrein; elektrotechnisch, elektrotechnische en aardingsvoorzieningen; laadpaal</v>
      </c>
      <c r="E237" s="75">
        <f>COUNTIF(Tabel1[NLSfB], OpnameTabel[[#This Row],[NL-SfB]])</f>
        <v>0</v>
      </c>
      <c r="F237" s="75" t="s">
        <v>3269</v>
      </c>
      <c r="G237" s="75"/>
      <c r="H237" s="75"/>
      <c r="I237" s="75"/>
      <c r="J237" s="75"/>
      <c r="K237" s="75"/>
      <c r="L237" s="75"/>
      <c r="M237" s="75"/>
      <c r="N237" s="75"/>
      <c r="O237" s="75"/>
      <c r="P237" s="75"/>
      <c r="Q237" s="75"/>
      <c r="R237" s="75"/>
      <c r="S237" s="75"/>
      <c r="T237" s="75"/>
      <c r="U237" s="75"/>
      <c r="V237" s="75"/>
      <c r="W237" s="75" t="s">
        <v>1198</v>
      </c>
      <c r="X237" s="75"/>
      <c r="Y237" s="75"/>
      <c r="Z237" s="75"/>
    </row>
    <row r="238" spans="1:26" x14ac:dyDescent="0.2">
      <c r="A238" s="75" t="s">
        <v>204</v>
      </c>
      <c r="B238" s="75" t="s">
        <v>3270</v>
      </c>
      <c r="C238" s="75">
        <f>LEN(OpnameTabel[[#This Row],[Omschrijving]])</f>
        <v>9</v>
      </c>
      <c r="D238" s="75" t="str">
        <f>_xlfn.XLOOKUP(OpnameTabel[[#This Row],[NL-SfB]],NLSfB[BIM code (nieuw)],NLSfB[BIM omschrijving (nieuw)])</f>
        <v>terrein; elektrotechnisch, lichtvoorzieningen</v>
      </c>
      <c r="E238" s="75">
        <f>COUNTIF(Tabel1[NLSfB], OpnameTabel[[#This Row],[NL-SfB]])</f>
        <v>5</v>
      </c>
      <c r="F238" s="75" t="s">
        <v>209</v>
      </c>
      <c r="G238" s="75"/>
      <c r="H238" s="75"/>
      <c r="I238" s="75" t="s">
        <v>2914</v>
      </c>
      <c r="J238" s="75"/>
      <c r="K238" s="75" t="s">
        <v>3271</v>
      </c>
      <c r="L238" s="75"/>
      <c r="M238" s="75" t="s">
        <v>3121</v>
      </c>
      <c r="N238" s="75"/>
      <c r="O238" s="75" t="s">
        <v>3272</v>
      </c>
      <c r="P238" s="75"/>
      <c r="Q238" s="75"/>
      <c r="R238" s="75"/>
      <c r="S238" s="75"/>
      <c r="T238" s="75"/>
      <c r="U238" s="75"/>
      <c r="V238" s="75"/>
      <c r="W238" s="75" t="s">
        <v>1289</v>
      </c>
      <c r="X238" s="75"/>
      <c r="Y238" s="75"/>
      <c r="Z238" s="75"/>
    </row>
    <row r="239" spans="1:26" x14ac:dyDescent="0.2">
      <c r="A239" s="75" t="s">
        <v>204</v>
      </c>
      <c r="B239" s="75" t="s">
        <v>3273</v>
      </c>
      <c r="C239" s="75">
        <f>LEN(OpnameTabel[[#This Row],[Omschrijving]])</f>
        <v>44</v>
      </c>
      <c r="D239" s="75" t="str">
        <f>_xlfn.XLOOKUP(OpnameTabel[[#This Row],[NL-SfB]],NLSfB[BIM code (nieuw)],NLSfB[BIM omschrijving (nieuw)])</f>
        <v>terrein; elektrotechnisch, lichtvoorzieningen; armaturen</v>
      </c>
      <c r="E239" s="75">
        <f>COUNTIF(Tabel1[NLSfB], OpnameTabel[[#This Row],[NL-SfB]])</f>
        <v>15</v>
      </c>
      <c r="F239" s="75" t="s">
        <v>218</v>
      </c>
      <c r="G239" s="75"/>
      <c r="H239" s="75"/>
      <c r="I239" s="75" t="s">
        <v>3271</v>
      </c>
      <c r="J239" s="75"/>
      <c r="K239" s="75" t="s">
        <v>3274</v>
      </c>
      <c r="L239" s="75"/>
      <c r="M239" s="75" t="s">
        <v>3121</v>
      </c>
      <c r="N239" s="75"/>
      <c r="O239" s="75"/>
      <c r="P239" s="75"/>
      <c r="Q239" s="75"/>
      <c r="R239" s="75"/>
      <c r="S239" s="75"/>
      <c r="T239" s="75"/>
      <c r="U239" s="75"/>
      <c r="V239" s="75"/>
      <c r="W239" s="75" t="s">
        <v>1256</v>
      </c>
      <c r="X239" s="75"/>
      <c r="Y239" s="75"/>
      <c r="Z239" s="75"/>
    </row>
    <row r="240" spans="1:26" s="116" customFormat="1" x14ac:dyDescent="0.2">
      <c r="A240" s="75"/>
      <c r="B240" s="75"/>
      <c r="C240" s="75">
        <f>LEN(OpnameTabel[[#This Row],[Omschrijving]])</f>
        <v>0</v>
      </c>
      <c r="D240" s="75" t="str">
        <f>_xlfn.XLOOKUP(OpnameTabel[[#This Row],[NL-SfB]],NLSfB[BIM code (nieuw)],NLSfB[BIM omschrijving (nieuw)])</f>
        <v>terrein elektrotechnisch, lichtvoorzieningen; reclameverlichting</v>
      </c>
      <c r="E240" s="75">
        <f>COUNTIF(Tabel1[NLSfB], OpnameTabel[[#This Row],[NL-SfB]])</f>
        <v>0</v>
      </c>
      <c r="F240" s="75" t="s">
        <v>3275</v>
      </c>
      <c r="G240" s="75"/>
      <c r="H240" s="75"/>
      <c r="I240" s="75"/>
      <c r="J240" s="75"/>
      <c r="K240" s="75"/>
      <c r="L240" s="75"/>
      <c r="M240" s="75"/>
      <c r="N240" s="75"/>
      <c r="O240" s="75"/>
      <c r="P240" s="75"/>
      <c r="Q240" s="75"/>
      <c r="R240" s="75"/>
      <c r="S240" s="75"/>
      <c r="T240" s="75"/>
      <c r="U240" s="75"/>
      <c r="V240" s="75"/>
      <c r="W240" s="75" t="s">
        <v>1257</v>
      </c>
      <c r="X240" s="75"/>
      <c r="Y240" s="75"/>
      <c r="Z240" s="75"/>
    </row>
    <row r="241" spans="1:26" x14ac:dyDescent="0.2">
      <c r="A241" s="75"/>
      <c r="B241" s="75"/>
      <c r="C241" s="75">
        <f>LEN(OpnameTabel[[#This Row],[Omschrijving]])</f>
        <v>0</v>
      </c>
      <c r="D241" s="75" t="str">
        <f>_xlfn.XLOOKUP(OpnameTabel[[#This Row],[NL-SfB]],NLSfB[BIM code (nieuw)],NLSfB[BIM omschrijving (nieuw)])</f>
        <v>terrein elektrotechnisch, lichtvoorzieningen; verkeerslichten</v>
      </c>
      <c r="E241" s="75">
        <f>COUNTIF(Tabel1[NLSfB], OpnameTabel[[#This Row],[NL-SfB]])</f>
        <v>0</v>
      </c>
      <c r="F241" s="75" t="s">
        <v>3276</v>
      </c>
      <c r="G241" s="75"/>
      <c r="H241" s="75"/>
      <c r="I241" s="75"/>
      <c r="J241" s="75"/>
      <c r="K241" s="75"/>
      <c r="L241" s="75"/>
      <c r="M241" s="75"/>
      <c r="N241" s="75"/>
      <c r="O241" s="75"/>
      <c r="P241" s="75"/>
      <c r="Q241" s="75"/>
      <c r="R241" s="75"/>
      <c r="S241" s="75"/>
      <c r="T241" s="75"/>
      <c r="U241" s="75"/>
      <c r="V241" s="75"/>
      <c r="W241" s="75" t="s">
        <v>1289</v>
      </c>
      <c r="X241" s="75"/>
      <c r="Y241" s="75"/>
      <c r="Z241" s="75"/>
    </row>
    <row r="242" spans="1:26" x14ac:dyDescent="0.2">
      <c r="A242" s="75"/>
      <c r="B242" s="75"/>
      <c r="C242" s="75">
        <f>LEN(OpnameTabel[[#This Row],[Omschrijving]])</f>
        <v>0</v>
      </c>
      <c r="D242" s="75" t="str">
        <f>_xlfn.XLOOKUP(OpnameTabel[[#This Row],[NL-SfB]],NLSfB[BIM code (nieuw)],NLSfB[BIM omschrijving (nieuw)])</f>
        <v>terrein; elektrotechnisch, communicatievoorzieningen; CCTV buitencameras</v>
      </c>
      <c r="E242" s="75">
        <f>COUNTIF(Tabel1[NLSfB], OpnameTabel[[#This Row],[NL-SfB]])</f>
        <v>0</v>
      </c>
      <c r="F242" s="75" t="s">
        <v>3277</v>
      </c>
      <c r="G242" s="75"/>
      <c r="H242" s="75"/>
      <c r="I242" s="75"/>
      <c r="J242" s="75"/>
      <c r="K242" s="75"/>
      <c r="L242" s="75"/>
      <c r="M242" s="75"/>
      <c r="N242" s="75"/>
      <c r="O242" s="75"/>
      <c r="P242" s="75"/>
      <c r="Q242" s="75"/>
      <c r="R242" s="75"/>
      <c r="S242" s="75"/>
      <c r="T242" s="75"/>
      <c r="U242" s="75"/>
      <c r="V242" s="75"/>
      <c r="W242" s="75" t="s">
        <v>1169</v>
      </c>
      <c r="X242" s="75"/>
      <c r="Y242" s="75"/>
      <c r="Z242" s="75"/>
    </row>
  </sheetData>
  <phoneticPr fontId="24" type="noConversion"/>
  <conditionalFormatting sqref="F2:F242">
    <cfRule type="duplicateValues" dxfId="36" priority="44"/>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66197-FB87-4840-A4CF-1EC46300ED4D}">
  <sheetPr>
    <tabColor theme="0" tint="-0.249977111117893"/>
  </sheetPr>
  <dimension ref="A1:D1230"/>
  <sheetViews>
    <sheetView topLeftCell="A415" workbookViewId="0">
      <selection activeCell="D13" sqref="D13"/>
    </sheetView>
  </sheetViews>
  <sheetFormatPr defaultRowHeight="14.25" outlineLevelRow="1" x14ac:dyDescent="0.2"/>
  <cols>
    <col min="1" max="1" width="14.796875" customWidth="1"/>
    <col min="2" max="2" width="102.296875" customWidth="1"/>
    <col min="3" max="3" width="23.5" customWidth="1"/>
    <col min="4" max="4" width="46.5" style="5" customWidth="1"/>
  </cols>
  <sheetData>
    <row r="1" spans="1:4" ht="15" thickBot="1" x14ac:dyDescent="0.25">
      <c r="A1" s="1" t="s">
        <v>3278</v>
      </c>
      <c r="B1" s="1" t="s">
        <v>3279</v>
      </c>
      <c r="C1" s="1" t="s">
        <v>3280</v>
      </c>
      <c r="D1" s="2" t="s">
        <v>3281</v>
      </c>
    </row>
    <row r="2" spans="1:4" x14ac:dyDescent="0.2">
      <c r="A2" s="3" t="s">
        <v>3282</v>
      </c>
      <c r="B2" s="3" t="s">
        <v>3283</v>
      </c>
      <c r="C2" s="3"/>
      <c r="D2" s="3"/>
    </row>
    <row r="3" spans="1:4" x14ac:dyDescent="0.2">
      <c r="A3" s="4" t="s">
        <v>3284</v>
      </c>
      <c r="B3" s="4" t="s">
        <v>3285</v>
      </c>
      <c r="C3" s="4"/>
      <c r="D3" s="4"/>
    </row>
    <row r="4" spans="1:4" hidden="1" outlineLevel="1" x14ac:dyDescent="0.2">
      <c r="A4" s="5" t="s">
        <v>3286</v>
      </c>
      <c r="B4" s="5" t="s">
        <v>3287</v>
      </c>
      <c r="C4" s="5"/>
    </row>
    <row r="5" spans="1:4" hidden="1" outlineLevel="1" x14ac:dyDescent="0.2">
      <c r="A5" s="5" t="s">
        <v>3288</v>
      </c>
      <c r="B5" s="5" t="s">
        <v>3289</v>
      </c>
      <c r="C5" s="5"/>
    </row>
    <row r="6" spans="1:4" hidden="1" outlineLevel="1" x14ac:dyDescent="0.2">
      <c r="A6" s="5" t="s">
        <v>3290</v>
      </c>
      <c r="B6" s="5" t="s">
        <v>3291</v>
      </c>
      <c r="C6" s="5"/>
    </row>
    <row r="7" spans="1:4" hidden="1" outlineLevel="1" x14ac:dyDescent="0.2">
      <c r="A7" s="5" t="s">
        <v>3292</v>
      </c>
      <c r="B7" s="5" t="s">
        <v>3293</v>
      </c>
      <c r="C7" s="5"/>
    </row>
    <row r="8" spans="1:4" hidden="1" outlineLevel="1" x14ac:dyDescent="0.2">
      <c r="A8" s="5" t="s">
        <v>3294</v>
      </c>
      <c r="B8" s="5" t="s">
        <v>3295</v>
      </c>
      <c r="C8" s="5"/>
    </row>
    <row r="9" spans="1:4" hidden="1" outlineLevel="1" x14ac:dyDescent="0.2">
      <c r="A9" s="5" t="s">
        <v>3296</v>
      </c>
      <c r="B9" s="5" t="s">
        <v>3297</v>
      </c>
      <c r="C9" s="5"/>
    </row>
    <row r="10" spans="1:4" hidden="1" outlineLevel="1" x14ac:dyDescent="0.2">
      <c r="A10" s="5" t="s">
        <v>3298</v>
      </c>
      <c r="B10" s="5" t="s">
        <v>3299</v>
      </c>
      <c r="C10" s="5"/>
    </row>
    <row r="11" spans="1:4" hidden="1" outlineLevel="1" x14ac:dyDescent="0.2">
      <c r="A11" s="5" t="s">
        <v>3300</v>
      </c>
      <c r="B11" s="5" t="s">
        <v>3301</v>
      </c>
      <c r="C11" s="5"/>
    </row>
    <row r="12" spans="1:4" hidden="1" outlineLevel="1" x14ac:dyDescent="0.2">
      <c r="A12" s="5" t="s">
        <v>3302</v>
      </c>
      <c r="B12" s="5" t="s">
        <v>3303</v>
      </c>
      <c r="C12" s="5"/>
    </row>
    <row r="13" spans="1:4" hidden="1" outlineLevel="1" x14ac:dyDescent="0.2">
      <c r="A13" s="5" t="s">
        <v>3304</v>
      </c>
      <c r="B13" s="5" t="s">
        <v>3305</v>
      </c>
      <c r="C13" s="5"/>
    </row>
    <row r="14" spans="1:4" hidden="1" outlineLevel="1" x14ac:dyDescent="0.2">
      <c r="A14" s="5" t="s">
        <v>3306</v>
      </c>
      <c r="B14" s="5" t="s">
        <v>3307</v>
      </c>
      <c r="C14" s="5"/>
    </row>
    <row r="15" spans="1:4" hidden="1" outlineLevel="1" x14ac:dyDescent="0.2">
      <c r="A15" s="5" t="s">
        <v>3308</v>
      </c>
      <c r="B15" s="5" t="s">
        <v>3309</v>
      </c>
      <c r="C15" s="5"/>
    </row>
    <row r="16" spans="1:4" hidden="1" outlineLevel="1" x14ac:dyDescent="0.2">
      <c r="A16" s="5" t="s">
        <v>3310</v>
      </c>
      <c r="B16" s="5" t="s">
        <v>3311</v>
      </c>
      <c r="C16" s="5"/>
    </row>
    <row r="17" spans="1:4" hidden="1" outlineLevel="1" x14ac:dyDescent="0.2">
      <c r="A17" s="5" t="s">
        <v>3312</v>
      </c>
      <c r="B17" s="5" t="s">
        <v>3313</v>
      </c>
      <c r="C17" s="5"/>
    </row>
    <row r="18" spans="1:4" hidden="1" outlineLevel="1" x14ac:dyDescent="0.2">
      <c r="A18" s="5" t="s">
        <v>3314</v>
      </c>
      <c r="B18" s="5" t="s">
        <v>3315</v>
      </c>
      <c r="C18" s="5"/>
    </row>
    <row r="19" spans="1:4" hidden="1" outlineLevel="1" x14ac:dyDescent="0.2">
      <c r="A19" s="5" t="s">
        <v>3316</v>
      </c>
      <c r="B19" s="5" t="s">
        <v>3317</v>
      </c>
      <c r="C19" s="5"/>
    </row>
    <row r="20" spans="1:4" hidden="1" outlineLevel="1" x14ac:dyDescent="0.2">
      <c r="A20" s="5" t="s">
        <v>3318</v>
      </c>
      <c r="B20" s="5" t="s">
        <v>3319</v>
      </c>
      <c r="C20" s="5"/>
    </row>
    <row r="21" spans="1:4" hidden="1" outlineLevel="1" x14ac:dyDescent="0.2">
      <c r="A21" s="5" t="s">
        <v>3320</v>
      </c>
      <c r="B21" s="5" t="s">
        <v>3321</v>
      </c>
      <c r="C21" s="5"/>
    </row>
    <row r="22" spans="1:4" hidden="1" outlineLevel="1" x14ac:dyDescent="0.2">
      <c r="A22" s="5" t="s">
        <v>3322</v>
      </c>
      <c r="B22" s="5" t="s">
        <v>3323</v>
      </c>
      <c r="C22" s="5"/>
    </row>
    <row r="23" spans="1:4" hidden="1" outlineLevel="1" x14ac:dyDescent="0.2">
      <c r="A23" s="5" t="s">
        <v>3324</v>
      </c>
      <c r="B23" s="5" t="s">
        <v>3325</v>
      </c>
      <c r="C23" s="5"/>
    </row>
    <row r="24" spans="1:4" hidden="1" outlineLevel="1" x14ac:dyDescent="0.2">
      <c r="A24" s="5" t="s">
        <v>3326</v>
      </c>
      <c r="B24" s="5" t="s">
        <v>3327</v>
      </c>
      <c r="C24" s="5"/>
    </row>
    <row r="25" spans="1:4" hidden="1" outlineLevel="1" x14ac:dyDescent="0.2">
      <c r="A25" s="5" t="s">
        <v>3328</v>
      </c>
      <c r="B25" s="5" t="s">
        <v>3329</v>
      </c>
      <c r="C25" s="5"/>
    </row>
    <row r="26" spans="1:4" hidden="1" outlineLevel="1" x14ac:dyDescent="0.2">
      <c r="A26" s="5" t="s">
        <v>3330</v>
      </c>
      <c r="B26" s="5" t="s">
        <v>3331</v>
      </c>
      <c r="C26" s="5"/>
    </row>
    <row r="27" spans="1:4" hidden="1" outlineLevel="1" x14ac:dyDescent="0.2">
      <c r="A27" s="5" t="s">
        <v>3332</v>
      </c>
      <c r="B27" s="5" t="s">
        <v>3333</v>
      </c>
      <c r="C27" s="5"/>
    </row>
    <row r="28" spans="1:4" hidden="1" outlineLevel="1" x14ac:dyDescent="0.2">
      <c r="A28" s="5" t="s">
        <v>3334</v>
      </c>
      <c r="B28" s="5" t="s">
        <v>3335</v>
      </c>
      <c r="C28" s="5"/>
    </row>
    <row r="29" spans="1:4" hidden="1" outlineLevel="1" x14ac:dyDescent="0.2">
      <c r="A29" s="5" t="s">
        <v>3336</v>
      </c>
      <c r="B29" s="5" t="s">
        <v>3337</v>
      </c>
      <c r="C29" s="5"/>
    </row>
    <row r="30" spans="1:4" hidden="1" outlineLevel="1" x14ac:dyDescent="0.2">
      <c r="A30" s="5" t="s">
        <v>3338</v>
      </c>
      <c r="B30" s="5" t="s">
        <v>3339</v>
      </c>
      <c r="C30" s="5"/>
    </row>
    <row r="31" spans="1:4" hidden="1" outlineLevel="1" x14ac:dyDescent="0.2">
      <c r="A31" s="5" t="s">
        <v>3340</v>
      </c>
      <c r="B31" s="5" t="s">
        <v>3341</v>
      </c>
      <c r="C31" s="5"/>
    </row>
    <row r="32" spans="1:4" hidden="1" outlineLevel="1" x14ac:dyDescent="0.2">
      <c r="A32" s="6" t="s">
        <v>3342</v>
      </c>
      <c r="B32" s="6" t="s">
        <v>3343</v>
      </c>
      <c r="C32" s="6"/>
      <c r="D32" s="6"/>
    </row>
    <row r="33" spans="1:4" hidden="1" outlineLevel="1" x14ac:dyDescent="0.2">
      <c r="A33" s="7" t="s">
        <v>3344</v>
      </c>
      <c r="B33" s="7" t="s">
        <v>3345</v>
      </c>
      <c r="C33" s="7"/>
      <c r="D33" s="7"/>
    </row>
    <row r="34" spans="1:4" hidden="1" outlineLevel="1" x14ac:dyDescent="0.2">
      <c r="A34" s="8" t="s">
        <v>3346</v>
      </c>
      <c r="B34" s="8" t="s">
        <v>3347</v>
      </c>
      <c r="C34" s="8"/>
      <c r="D34" s="8"/>
    </row>
    <row r="35" spans="1:4" hidden="1" outlineLevel="1" x14ac:dyDescent="0.2">
      <c r="A35" s="5" t="s">
        <v>3348</v>
      </c>
      <c r="B35" s="5" t="s">
        <v>3349</v>
      </c>
      <c r="C35" s="5"/>
    </row>
    <row r="36" spans="1:4" hidden="1" outlineLevel="1" x14ac:dyDescent="0.2">
      <c r="A36" s="5" t="s">
        <v>3350</v>
      </c>
      <c r="B36" s="5" t="s">
        <v>3351</v>
      </c>
      <c r="C36" s="5"/>
    </row>
    <row r="37" spans="1:4" hidden="1" outlineLevel="1" x14ac:dyDescent="0.2">
      <c r="A37" s="5" t="s">
        <v>3352</v>
      </c>
      <c r="B37" s="5" t="s">
        <v>3353</v>
      </c>
      <c r="C37" s="5"/>
    </row>
    <row r="38" spans="1:4" hidden="1" outlineLevel="1" x14ac:dyDescent="0.2">
      <c r="A38" s="5" t="s">
        <v>3354</v>
      </c>
      <c r="B38" s="5" t="s">
        <v>3355</v>
      </c>
      <c r="C38" s="5"/>
    </row>
    <row r="39" spans="1:4" hidden="1" outlineLevel="1" x14ac:dyDescent="0.2">
      <c r="A39" s="5" t="s">
        <v>3356</v>
      </c>
      <c r="B39" s="5" t="s">
        <v>3357</v>
      </c>
      <c r="C39" s="5"/>
    </row>
    <row r="40" spans="1:4" hidden="1" outlineLevel="1" x14ac:dyDescent="0.2">
      <c r="A40" s="5" t="s">
        <v>3358</v>
      </c>
      <c r="B40" s="5" t="s">
        <v>3359</v>
      </c>
      <c r="C40" s="5"/>
    </row>
    <row r="41" spans="1:4" hidden="1" outlineLevel="1" x14ac:dyDescent="0.2">
      <c r="A41" s="5" t="s">
        <v>3360</v>
      </c>
      <c r="B41" s="5" t="s">
        <v>3361</v>
      </c>
      <c r="C41" s="5"/>
    </row>
    <row r="42" spans="1:4" hidden="1" outlineLevel="1" x14ac:dyDescent="0.2">
      <c r="A42" s="5" t="s">
        <v>3362</v>
      </c>
      <c r="B42" s="5" t="s">
        <v>3363</v>
      </c>
      <c r="C42" s="5"/>
    </row>
    <row r="43" spans="1:4" hidden="1" outlineLevel="1" x14ac:dyDescent="0.2">
      <c r="A43" s="5" t="s">
        <v>3364</v>
      </c>
      <c r="B43" s="5" t="s">
        <v>3365</v>
      </c>
      <c r="C43" s="5"/>
    </row>
    <row r="44" spans="1:4" hidden="1" outlineLevel="1" x14ac:dyDescent="0.2">
      <c r="A44" s="5" t="s">
        <v>3366</v>
      </c>
      <c r="B44" s="5" t="s">
        <v>3367</v>
      </c>
      <c r="C44" s="5"/>
    </row>
    <row r="45" spans="1:4" hidden="1" outlineLevel="1" x14ac:dyDescent="0.2">
      <c r="A45" s="5" t="s">
        <v>3368</v>
      </c>
      <c r="B45" s="5" t="s">
        <v>3369</v>
      </c>
      <c r="C45" s="5"/>
    </row>
    <row r="46" spans="1:4" hidden="1" outlineLevel="1" x14ac:dyDescent="0.2">
      <c r="A46" s="7" t="s">
        <v>3370</v>
      </c>
      <c r="B46" s="7" t="s">
        <v>3345</v>
      </c>
      <c r="C46" s="7"/>
      <c r="D46" s="7"/>
    </row>
    <row r="47" spans="1:4" hidden="1" outlineLevel="1" x14ac:dyDescent="0.2">
      <c r="A47" s="8" t="s">
        <v>3371</v>
      </c>
      <c r="B47" s="8" t="s">
        <v>3372</v>
      </c>
      <c r="C47" s="8"/>
      <c r="D47" s="8"/>
    </row>
    <row r="48" spans="1:4" hidden="1" outlineLevel="1" x14ac:dyDescent="0.2">
      <c r="A48" s="5" t="s">
        <v>3373</v>
      </c>
      <c r="B48" s="5" t="s">
        <v>3374</v>
      </c>
      <c r="C48" s="5"/>
    </row>
    <row r="49" spans="1:4" hidden="1" outlineLevel="1" x14ac:dyDescent="0.2">
      <c r="A49" s="5" t="s">
        <v>3375</v>
      </c>
      <c r="B49" s="5" t="s">
        <v>3376</v>
      </c>
      <c r="C49" s="5"/>
    </row>
    <row r="50" spans="1:4" hidden="1" outlineLevel="1" x14ac:dyDescent="0.2">
      <c r="A50" s="5" t="s">
        <v>3377</v>
      </c>
      <c r="B50" s="5" t="s">
        <v>3378</v>
      </c>
      <c r="C50" s="5"/>
    </row>
    <row r="51" spans="1:4" hidden="1" outlineLevel="1" x14ac:dyDescent="0.2">
      <c r="A51" s="5" t="s">
        <v>3379</v>
      </c>
      <c r="B51" s="5" t="s">
        <v>3380</v>
      </c>
      <c r="C51" s="5"/>
    </row>
    <row r="52" spans="1:4" hidden="1" outlineLevel="1" x14ac:dyDescent="0.2">
      <c r="A52" s="5" t="s">
        <v>3381</v>
      </c>
      <c r="B52" s="5" t="s">
        <v>3382</v>
      </c>
      <c r="C52" s="5"/>
    </row>
    <row r="53" spans="1:4" hidden="1" outlineLevel="1" x14ac:dyDescent="0.2">
      <c r="A53" s="5" t="s">
        <v>3383</v>
      </c>
      <c r="B53" s="5" t="s">
        <v>3384</v>
      </c>
      <c r="C53" s="5"/>
    </row>
    <row r="54" spans="1:4" hidden="1" outlineLevel="1" x14ac:dyDescent="0.2">
      <c r="A54" s="5" t="s">
        <v>3385</v>
      </c>
      <c r="B54" s="5" t="s">
        <v>3386</v>
      </c>
      <c r="C54" s="5"/>
    </row>
    <row r="55" spans="1:4" hidden="1" outlineLevel="1" x14ac:dyDescent="0.2">
      <c r="A55" s="5" t="s">
        <v>3387</v>
      </c>
      <c r="B55" s="5" t="s">
        <v>3388</v>
      </c>
      <c r="C55" s="5"/>
    </row>
    <row r="56" spans="1:4" hidden="1" outlineLevel="1" x14ac:dyDescent="0.2">
      <c r="A56" s="5" t="s">
        <v>3389</v>
      </c>
      <c r="B56" s="5" t="s">
        <v>3390</v>
      </c>
      <c r="C56" s="5"/>
    </row>
    <row r="57" spans="1:4" hidden="1" outlineLevel="1" x14ac:dyDescent="0.2">
      <c r="A57" s="5" t="s">
        <v>3391</v>
      </c>
      <c r="B57" s="5" t="s">
        <v>3392</v>
      </c>
      <c r="C57" s="5"/>
    </row>
    <row r="58" spans="1:4" hidden="1" outlineLevel="1" x14ac:dyDescent="0.2">
      <c r="A58" s="5" t="s">
        <v>3393</v>
      </c>
      <c r="B58" s="5" t="s">
        <v>3394</v>
      </c>
      <c r="C58" s="5"/>
    </row>
    <row r="59" spans="1:4" hidden="1" outlineLevel="1" x14ac:dyDescent="0.2">
      <c r="A59" s="7" t="s">
        <v>3395</v>
      </c>
      <c r="B59" s="7" t="s">
        <v>3345</v>
      </c>
      <c r="C59" s="7"/>
      <c r="D59" s="7"/>
    </row>
    <row r="60" spans="1:4" hidden="1" outlineLevel="1" x14ac:dyDescent="0.2">
      <c r="A60" s="7" t="s">
        <v>3396</v>
      </c>
      <c r="B60" s="7" t="s">
        <v>3345</v>
      </c>
      <c r="C60" s="7"/>
      <c r="D60" s="7"/>
    </row>
    <row r="61" spans="1:4" hidden="1" outlineLevel="1" x14ac:dyDescent="0.2">
      <c r="A61" s="8" t="s">
        <v>3397</v>
      </c>
      <c r="B61" s="8" t="s">
        <v>3398</v>
      </c>
      <c r="C61" s="8"/>
      <c r="D61" s="8"/>
    </row>
    <row r="62" spans="1:4" hidden="1" outlineLevel="1" x14ac:dyDescent="0.2">
      <c r="A62" s="5" t="s">
        <v>3399</v>
      </c>
      <c r="B62" s="5" t="s">
        <v>3400</v>
      </c>
      <c r="C62" s="5"/>
    </row>
    <row r="63" spans="1:4" hidden="1" outlineLevel="1" x14ac:dyDescent="0.2">
      <c r="A63" s="5" t="s">
        <v>3401</v>
      </c>
      <c r="B63" s="5" t="s">
        <v>3402</v>
      </c>
      <c r="C63" s="5"/>
    </row>
    <row r="64" spans="1:4" hidden="1" outlineLevel="1" x14ac:dyDescent="0.2">
      <c r="A64" s="5" t="s">
        <v>3403</v>
      </c>
      <c r="B64" s="5" t="s">
        <v>3404</v>
      </c>
      <c r="C64" s="5"/>
    </row>
    <row r="65" spans="1:4" hidden="1" outlineLevel="1" x14ac:dyDescent="0.2">
      <c r="A65" s="5" t="s">
        <v>3405</v>
      </c>
      <c r="B65" s="5" t="s">
        <v>3406</v>
      </c>
      <c r="C65" s="5"/>
    </row>
    <row r="66" spans="1:4" hidden="1" outlineLevel="1" x14ac:dyDescent="0.2">
      <c r="A66" s="5" t="s">
        <v>3407</v>
      </c>
      <c r="B66" s="5" t="s">
        <v>3408</v>
      </c>
      <c r="C66" s="5"/>
    </row>
    <row r="67" spans="1:4" hidden="1" outlineLevel="1" x14ac:dyDescent="0.2">
      <c r="A67" s="5" t="s">
        <v>3409</v>
      </c>
      <c r="B67" s="5" t="s">
        <v>3410</v>
      </c>
      <c r="C67" s="5"/>
    </row>
    <row r="68" spans="1:4" hidden="1" outlineLevel="1" x14ac:dyDescent="0.2">
      <c r="A68" s="5" t="s">
        <v>3411</v>
      </c>
      <c r="B68" s="5" t="s">
        <v>3412</v>
      </c>
      <c r="C68" s="5"/>
    </row>
    <row r="69" spans="1:4" hidden="1" outlineLevel="1" x14ac:dyDescent="0.2">
      <c r="A69" s="5" t="s">
        <v>3413</v>
      </c>
      <c r="B69" s="5" t="s">
        <v>3414</v>
      </c>
      <c r="C69" s="5"/>
    </row>
    <row r="70" spans="1:4" hidden="1" outlineLevel="1" x14ac:dyDescent="0.2">
      <c r="A70" s="5" t="s">
        <v>3415</v>
      </c>
      <c r="B70" s="5" t="s">
        <v>3416</v>
      </c>
      <c r="C70" s="5"/>
    </row>
    <row r="71" spans="1:4" hidden="1" outlineLevel="1" x14ac:dyDescent="0.2">
      <c r="A71" s="5" t="s">
        <v>3417</v>
      </c>
      <c r="B71" s="5" t="s">
        <v>3418</v>
      </c>
      <c r="C71" s="5"/>
    </row>
    <row r="72" spans="1:4" hidden="1" outlineLevel="1" x14ac:dyDescent="0.2">
      <c r="A72" s="5" t="s">
        <v>3419</v>
      </c>
      <c r="B72" s="5" t="s">
        <v>3420</v>
      </c>
      <c r="C72" s="5"/>
    </row>
    <row r="73" spans="1:4" hidden="1" outlineLevel="1" x14ac:dyDescent="0.2">
      <c r="A73" s="5" t="s">
        <v>3421</v>
      </c>
      <c r="B73" s="5" t="s">
        <v>3422</v>
      </c>
      <c r="C73" s="5"/>
    </row>
    <row r="74" spans="1:4" hidden="1" outlineLevel="1" x14ac:dyDescent="0.2">
      <c r="A74" s="5" t="s">
        <v>3423</v>
      </c>
      <c r="B74" s="5" t="s">
        <v>3424</v>
      </c>
      <c r="C74" s="5"/>
    </row>
    <row r="75" spans="1:4" hidden="1" outlineLevel="1" x14ac:dyDescent="0.2">
      <c r="A75" s="5" t="s">
        <v>3425</v>
      </c>
      <c r="B75" s="5" t="s">
        <v>3426</v>
      </c>
      <c r="C75" s="5"/>
    </row>
    <row r="76" spans="1:4" hidden="1" outlineLevel="1" x14ac:dyDescent="0.2">
      <c r="A76" s="8" t="s">
        <v>3427</v>
      </c>
      <c r="B76" s="8" t="s">
        <v>3428</v>
      </c>
      <c r="C76" s="8"/>
      <c r="D76" s="8"/>
    </row>
    <row r="77" spans="1:4" hidden="1" outlineLevel="1" x14ac:dyDescent="0.2">
      <c r="A77" s="5" t="s">
        <v>3429</v>
      </c>
      <c r="B77" s="5" t="s">
        <v>3430</v>
      </c>
      <c r="C77" s="5"/>
    </row>
    <row r="78" spans="1:4" hidden="1" outlineLevel="1" x14ac:dyDescent="0.2">
      <c r="A78" s="5" t="s">
        <v>3431</v>
      </c>
      <c r="B78" s="5" t="s">
        <v>3432</v>
      </c>
      <c r="C78" s="5"/>
    </row>
    <row r="79" spans="1:4" hidden="1" outlineLevel="1" x14ac:dyDescent="0.2">
      <c r="A79" s="5" t="s">
        <v>3433</v>
      </c>
      <c r="B79" s="5" t="s">
        <v>3434</v>
      </c>
      <c r="C79" s="5"/>
    </row>
    <row r="80" spans="1:4" hidden="1" outlineLevel="1" x14ac:dyDescent="0.2">
      <c r="A80" s="5" t="s">
        <v>3435</v>
      </c>
      <c r="B80" s="5" t="s">
        <v>3436</v>
      </c>
      <c r="C80" s="5"/>
    </row>
    <row r="81" spans="1:4" hidden="1" outlineLevel="1" x14ac:dyDescent="0.2">
      <c r="A81" s="5" t="s">
        <v>3437</v>
      </c>
      <c r="B81" s="5" t="s">
        <v>3438</v>
      </c>
      <c r="C81" s="5"/>
    </row>
    <row r="82" spans="1:4" hidden="1" outlineLevel="1" x14ac:dyDescent="0.2">
      <c r="A82" s="5" t="s">
        <v>3439</v>
      </c>
      <c r="B82" s="5" t="s">
        <v>3440</v>
      </c>
      <c r="C82" s="5"/>
    </row>
    <row r="83" spans="1:4" hidden="1" outlineLevel="1" x14ac:dyDescent="0.2">
      <c r="A83" s="5" t="s">
        <v>3441</v>
      </c>
      <c r="B83" s="5" t="s">
        <v>3442</v>
      </c>
      <c r="C83" s="5"/>
    </row>
    <row r="84" spans="1:4" hidden="1" outlineLevel="1" x14ac:dyDescent="0.2">
      <c r="A84" s="5" t="s">
        <v>3443</v>
      </c>
      <c r="B84" s="5" t="s">
        <v>3444</v>
      </c>
      <c r="C84" s="5"/>
    </row>
    <row r="85" spans="1:4" hidden="1" outlineLevel="1" x14ac:dyDescent="0.2">
      <c r="A85" s="5" t="s">
        <v>3445</v>
      </c>
      <c r="B85" s="5" t="s">
        <v>3446</v>
      </c>
      <c r="C85" s="5"/>
    </row>
    <row r="86" spans="1:4" hidden="1" outlineLevel="1" x14ac:dyDescent="0.2">
      <c r="A86" s="5" t="s">
        <v>3447</v>
      </c>
      <c r="B86" s="5" t="s">
        <v>3448</v>
      </c>
      <c r="C86" s="5"/>
    </row>
    <row r="87" spans="1:4" hidden="1" outlineLevel="1" x14ac:dyDescent="0.2">
      <c r="A87" s="5" t="s">
        <v>3449</v>
      </c>
      <c r="B87" s="5" t="s">
        <v>3450</v>
      </c>
      <c r="C87" s="5"/>
    </row>
    <row r="88" spans="1:4" hidden="1" outlineLevel="1" x14ac:dyDescent="0.2">
      <c r="A88" s="5" t="s">
        <v>3451</v>
      </c>
      <c r="B88" s="5" t="s">
        <v>3452</v>
      </c>
      <c r="C88" s="5"/>
    </row>
    <row r="89" spans="1:4" hidden="1" outlineLevel="1" x14ac:dyDescent="0.2">
      <c r="A89" s="5" t="s">
        <v>3453</v>
      </c>
      <c r="B89" s="5" t="s">
        <v>3454</v>
      </c>
      <c r="C89" s="5"/>
    </row>
    <row r="90" spans="1:4" hidden="1" outlineLevel="1" x14ac:dyDescent="0.2">
      <c r="A90" s="5" t="s">
        <v>3455</v>
      </c>
      <c r="B90" s="5" t="s">
        <v>3456</v>
      </c>
      <c r="C90" s="5"/>
    </row>
    <row r="91" spans="1:4" hidden="1" outlineLevel="1" x14ac:dyDescent="0.2">
      <c r="A91" s="7" t="s">
        <v>3457</v>
      </c>
      <c r="B91" s="7" t="s">
        <v>3345</v>
      </c>
      <c r="C91" s="7"/>
      <c r="D91" s="7"/>
    </row>
    <row r="92" spans="1:4" hidden="1" outlineLevel="1" x14ac:dyDescent="0.2">
      <c r="A92" s="9" t="s">
        <v>3458</v>
      </c>
      <c r="B92" s="9" t="s">
        <v>3345</v>
      </c>
      <c r="C92" s="9"/>
      <c r="D92" s="9"/>
    </row>
    <row r="93" spans="1:4" hidden="1" outlineLevel="1" x14ac:dyDescent="0.2">
      <c r="A93" s="6" t="s">
        <v>3459</v>
      </c>
      <c r="B93" s="6" t="s">
        <v>3460</v>
      </c>
      <c r="C93" s="6"/>
      <c r="D93" s="6"/>
    </row>
    <row r="94" spans="1:4" hidden="1" outlineLevel="1" x14ac:dyDescent="0.2">
      <c r="A94" s="7" t="s">
        <v>3461</v>
      </c>
      <c r="B94" s="7" t="s">
        <v>3345</v>
      </c>
      <c r="C94" s="7"/>
      <c r="D94" s="7"/>
    </row>
    <row r="95" spans="1:4" hidden="1" outlineLevel="1" x14ac:dyDescent="0.2">
      <c r="A95" s="8" t="s">
        <v>3462</v>
      </c>
      <c r="B95" s="8" t="s">
        <v>3463</v>
      </c>
      <c r="C95" s="8"/>
      <c r="D95" s="8"/>
    </row>
    <row r="96" spans="1:4" hidden="1" outlineLevel="1" x14ac:dyDescent="0.2">
      <c r="A96" s="5" t="s">
        <v>3464</v>
      </c>
      <c r="B96" s="5" t="s">
        <v>3465</v>
      </c>
      <c r="C96" s="5"/>
    </row>
    <row r="97" spans="1:4" hidden="1" outlineLevel="1" x14ac:dyDescent="0.2">
      <c r="A97" s="5" t="s">
        <v>3466</v>
      </c>
      <c r="B97" s="5" t="s">
        <v>3467</v>
      </c>
      <c r="C97" s="5"/>
    </row>
    <row r="98" spans="1:4" hidden="1" outlineLevel="1" x14ac:dyDescent="0.2">
      <c r="A98" s="5" t="s">
        <v>3468</v>
      </c>
      <c r="B98" s="5" t="s">
        <v>3469</v>
      </c>
      <c r="C98" s="5"/>
    </row>
    <row r="99" spans="1:4" hidden="1" outlineLevel="1" x14ac:dyDescent="0.2">
      <c r="A99" s="5" t="s">
        <v>3470</v>
      </c>
      <c r="B99" s="5" t="s">
        <v>3471</v>
      </c>
      <c r="C99" s="5"/>
    </row>
    <row r="100" spans="1:4" hidden="1" outlineLevel="1" x14ac:dyDescent="0.2">
      <c r="A100" s="5" t="s">
        <v>3472</v>
      </c>
      <c r="B100" s="5" t="s">
        <v>3473</v>
      </c>
      <c r="C100" s="5"/>
    </row>
    <row r="101" spans="1:4" hidden="1" outlineLevel="1" x14ac:dyDescent="0.2">
      <c r="A101" s="5" t="s">
        <v>3474</v>
      </c>
      <c r="B101" s="5" t="s">
        <v>3475</v>
      </c>
      <c r="C101" s="5"/>
    </row>
    <row r="102" spans="1:4" hidden="1" outlineLevel="1" x14ac:dyDescent="0.2">
      <c r="A102" s="5" t="s">
        <v>3476</v>
      </c>
      <c r="B102" s="5" t="s">
        <v>3477</v>
      </c>
      <c r="C102" s="5"/>
    </row>
    <row r="103" spans="1:4" hidden="1" outlineLevel="1" x14ac:dyDescent="0.2">
      <c r="A103" s="5" t="s">
        <v>3478</v>
      </c>
      <c r="B103" s="5" t="s">
        <v>3479</v>
      </c>
      <c r="C103" s="5"/>
    </row>
    <row r="104" spans="1:4" hidden="1" outlineLevel="1" x14ac:dyDescent="0.2">
      <c r="A104" s="5" t="s">
        <v>3480</v>
      </c>
      <c r="B104" s="5" t="s">
        <v>3481</v>
      </c>
      <c r="C104" s="5"/>
    </row>
    <row r="105" spans="1:4" hidden="1" outlineLevel="1" x14ac:dyDescent="0.2">
      <c r="A105" s="5" t="s">
        <v>3482</v>
      </c>
      <c r="B105" s="5" t="s">
        <v>3483</v>
      </c>
      <c r="C105" s="5"/>
    </row>
    <row r="106" spans="1:4" hidden="1" outlineLevel="1" x14ac:dyDescent="0.2">
      <c r="A106" s="5" t="s">
        <v>3484</v>
      </c>
      <c r="B106" s="5" t="s">
        <v>3485</v>
      </c>
      <c r="C106" s="5"/>
    </row>
    <row r="107" spans="1:4" hidden="1" outlineLevel="1" x14ac:dyDescent="0.2">
      <c r="A107" s="5" t="s">
        <v>3486</v>
      </c>
      <c r="B107" s="5" t="s">
        <v>3487</v>
      </c>
      <c r="C107" s="5"/>
    </row>
    <row r="108" spans="1:4" hidden="1" outlineLevel="1" x14ac:dyDescent="0.2">
      <c r="A108" s="5" t="s">
        <v>3488</v>
      </c>
      <c r="B108" s="5" t="s">
        <v>3489</v>
      </c>
      <c r="C108" s="5"/>
    </row>
    <row r="109" spans="1:4" hidden="1" outlineLevel="1" x14ac:dyDescent="0.2">
      <c r="A109" s="5" t="s">
        <v>3490</v>
      </c>
      <c r="B109" s="5" t="s">
        <v>3491</v>
      </c>
      <c r="C109" s="5"/>
    </row>
    <row r="110" spans="1:4" hidden="1" outlineLevel="1" x14ac:dyDescent="0.2">
      <c r="A110" s="5" t="s">
        <v>3492</v>
      </c>
      <c r="B110" s="5" t="s">
        <v>3493</v>
      </c>
      <c r="C110" s="5"/>
    </row>
    <row r="111" spans="1:4" hidden="1" outlineLevel="1" x14ac:dyDescent="0.2">
      <c r="A111" s="8" t="s">
        <v>3494</v>
      </c>
      <c r="B111" s="8" t="s">
        <v>3495</v>
      </c>
      <c r="C111" s="8"/>
      <c r="D111" s="8"/>
    </row>
    <row r="112" spans="1:4" hidden="1" outlineLevel="1" x14ac:dyDescent="0.2">
      <c r="A112" s="5" t="s">
        <v>3496</v>
      </c>
      <c r="B112" s="5" t="s">
        <v>3497</v>
      </c>
      <c r="C112" s="5"/>
    </row>
    <row r="113" spans="1:4" hidden="1" outlineLevel="1" x14ac:dyDescent="0.2">
      <c r="A113" s="5" t="s">
        <v>3498</v>
      </c>
      <c r="B113" s="5" t="s">
        <v>3499</v>
      </c>
      <c r="C113" s="5"/>
    </row>
    <row r="114" spans="1:4" hidden="1" outlineLevel="1" x14ac:dyDescent="0.2">
      <c r="A114" s="5" t="s">
        <v>3500</v>
      </c>
      <c r="B114" s="5" t="s">
        <v>3501</v>
      </c>
      <c r="C114" s="5"/>
    </row>
    <row r="115" spans="1:4" hidden="1" outlineLevel="1" x14ac:dyDescent="0.2">
      <c r="A115" s="5" t="s">
        <v>3502</v>
      </c>
      <c r="B115" s="5" t="s">
        <v>3503</v>
      </c>
      <c r="C115" s="5"/>
    </row>
    <row r="116" spans="1:4" hidden="1" outlineLevel="1" x14ac:dyDescent="0.2">
      <c r="A116" s="5" t="s">
        <v>3504</v>
      </c>
      <c r="B116" s="5" t="s">
        <v>3505</v>
      </c>
      <c r="C116" s="5"/>
    </row>
    <row r="117" spans="1:4" hidden="1" outlineLevel="1" x14ac:dyDescent="0.2">
      <c r="A117" s="5" t="s">
        <v>3506</v>
      </c>
      <c r="B117" s="5" t="s">
        <v>3507</v>
      </c>
      <c r="C117" s="5"/>
    </row>
    <row r="118" spans="1:4" hidden="1" outlineLevel="1" x14ac:dyDescent="0.2">
      <c r="A118" s="5" t="s">
        <v>3508</v>
      </c>
      <c r="B118" s="5" t="s">
        <v>3509</v>
      </c>
      <c r="C118" s="5"/>
    </row>
    <row r="119" spans="1:4" hidden="1" outlineLevel="1" x14ac:dyDescent="0.2">
      <c r="A119" s="5" t="s">
        <v>3510</v>
      </c>
      <c r="B119" s="5" t="s">
        <v>3511</v>
      </c>
      <c r="C119" s="5"/>
    </row>
    <row r="120" spans="1:4" hidden="1" outlineLevel="1" x14ac:dyDescent="0.2">
      <c r="A120" s="5" t="s">
        <v>3512</v>
      </c>
      <c r="B120" s="5" t="s">
        <v>3513</v>
      </c>
      <c r="C120" s="5"/>
    </row>
    <row r="121" spans="1:4" hidden="1" outlineLevel="1" x14ac:dyDescent="0.2">
      <c r="A121" s="5" t="s">
        <v>3514</v>
      </c>
      <c r="B121" s="5" t="s">
        <v>3515</v>
      </c>
      <c r="C121" s="5"/>
    </row>
    <row r="122" spans="1:4" hidden="1" outlineLevel="1" x14ac:dyDescent="0.2">
      <c r="A122" s="5" t="s">
        <v>3516</v>
      </c>
      <c r="B122" s="5" t="s">
        <v>3517</v>
      </c>
      <c r="C122" s="5"/>
    </row>
    <row r="123" spans="1:4" hidden="1" outlineLevel="1" x14ac:dyDescent="0.2">
      <c r="A123" s="5" t="s">
        <v>3518</v>
      </c>
      <c r="B123" s="5" t="s">
        <v>3519</v>
      </c>
      <c r="C123" s="5"/>
    </row>
    <row r="124" spans="1:4" hidden="1" outlineLevel="1" x14ac:dyDescent="0.2">
      <c r="A124" s="8" t="s">
        <v>3520</v>
      </c>
      <c r="B124" s="8" t="s">
        <v>3521</v>
      </c>
      <c r="C124" s="8"/>
      <c r="D124" s="8"/>
    </row>
    <row r="125" spans="1:4" hidden="1" outlineLevel="1" x14ac:dyDescent="0.2">
      <c r="A125" s="5" t="s">
        <v>3522</v>
      </c>
      <c r="B125" s="5" t="s">
        <v>3523</v>
      </c>
      <c r="C125" s="5"/>
    </row>
    <row r="126" spans="1:4" hidden="1" outlineLevel="1" x14ac:dyDescent="0.2">
      <c r="A126" s="5" t="s">
        <v>3524</v>
      </c>
      <c r="B126" s="5" t="s">
        <v>3525</v>
      </c>
      <c r="C126" s="5"/>
    </row>
    <row r="127" spans="1:4" hidden="1" outlineLevel="1" x14ac:dyDescent="0.2">
      <c r="A127" s="5" t="s">
        <v>3526</v>
      </c>
      <c r="B127" s="5" t="s">
        <v>3527</v>
      </c>
      <c r="C127" s="5"/>
    </row>
    <row r="128" spans="1:4" hidden="1" outlineLevel="1" x14ac:dyDescent="0.2">
      <c r="A128" s="5" t="s">
        <v>3528</v>
      </c>
      <c r="B128" s="5" t="s">
        <v>3529</v>
      </c>
      <c r="C128" s="5"/>
    </row>
    <row r="129" spans="1:4" hidden="1" outlineLevel="1" x14ac:dyDescent="0.2">
      <c r="A129" s="5" t="s">
        <v>3530</v>
      </c>
      <c r="B129" s="5" t="s">
        <v>3531</v>
      </c>
      <c r="C129" s="5"/>
    </row>
    <row r="130" spans="1:4" hidden="1" outlineLevel="1" x14ac:dyDescent="0.2">
      <c r="A130" s="5" t="s">
        <v>3532</v>
      </c>
      <c r="B130" s="5" t="s">
        <v>3533</v>
      </c>
      <c r="C130" s="5"/>
    </row>
    <row r="131" spans="1:4" hidden="1" outlineLevel="1" x14ac:dyDescent="0.2">
      <c r="A131" s="5" t="s">
        <v>3534</v>
      </c>
      <c r="B131" s="5" t="s">
        <v>3535</v>
      </c>
      <c r="C131" s="5"/>
    </row>
    <row r="132" spans="1:4" hidden="1" outlineLevel="1" x14ac:dyDescent="0.2">
      <c r="A132" s="5" t="s">
        <v>3536</v>
      </c>
      <c r="B132" s="5" t="s">
        <v>3537</v>
      </c>
      <c r="C132" s="5"/>
    </row>
    <row r="133" spans="1:4" hidden="1" outlineLevel="1" x14ac:dyDescent="0.2">
      <c r="A133" s="5" t="s">
        <v>3538</v>
      </c>
      <c r="B133" s="5" t="s">
        <v>3539</v>
      </c>
      <c r="C133" s="5"/>
    </row>
    <row r="134" spans="1:4" hidden="1" outlineLevel="1" x14ac:dyDescent="0.2">
      <c r="A134" s="5" t="s">
        <v>3540</v>
      </c>
      <c r="B134" s="5" t="s">
        <v>3541</v>
      </c>
      <c r="C134" s="5"/>
    </row>
    <row r="135" spans="1:4" hidden="1" outlineLevel="1" x14ac:dyDescent="0.2">
      <c r="A135" s="5" t="s">
        <v>3542</v>
      </c>
      <c r="B135" s="5" t="s">
        <v>3543</v>
      </c>
      <c r="C135" s="5"/>
    </row>
    <row r="136" spans="1:4" hidden="1" outlineLevel="1" x14ac:dyDescent="0.2">
      <c r="A136" s="5" t="s">
        <v>3544</v>
      </c>
      <c r="B136" s="5" t="s">
        <v>3545</v>
      </c>
      <c r="C136" s="5"/>
    </row>
    <row r="137" spans="1:4" hidden="1" outlineLevel="1" x14ac:dyDescent="0.2">
      <c r="A137" s="5" t="s">
        <v>3546</v>
      </c>
      <c r="B137" s="5" t="s">
        <v>3547</v>
      </c>
      <c r="C137" s="5"/>
    </row>
    <row r="138" spans="1:4" hidden="1" outlineLevel="1" x14ac:dyDescent="0.2">
      <c r="A138" s="5" t="s">
        <v>3548</v>
      </c>
      <c r="B138" s="5" t="s">
        <v>3549</v>
      </c>
      <c r="C138" s="5"/>
    </row>
    <row r="139" spans="1:4" hidden="1" outlineLevel="1" x14ac:dyDescent="0.2">
      <c r="A139" s="5" t="s">
        <v>3550</v>
      </c>
      <c r="B139" s="5" t="s">
        <v>3551</v>
      </c>
      <c r="C139" s="5"/>
    </row>
    <row r="140" spans="1:4" hidden="1" outlineLevel="1" x14ac:dyDescent="0.2">
      <c r="A140" s="8" t="s">
        <v>3552</v>
      </c>
      <c r="B140" s="8" t="s">
        <v>3553</v>
      </c>
      <c r="C140" s="8"/>
      <c r="D140" s="8"/>
    </row>
    <row r="141" spans="1:4" hidden="1" outlineLevel="1" x14ac:dyDescent="0.2">
      <c r="A141" s="5" t="s">
        <v>3554</v>
      </c>
      <c r="B141" s="5" t="s">
        <v>3555</v>
      </c>
      <c r="C141" s="5"/>
    </row>
    <row r="142" spans="1:4" hidden="1" outlineLevel="1" x14ac:dyDescent="0.2">
      <c r="A142" s="5" t="s">
        <v>3556</v>
      </c>
      <c r="B142" s="5" t="s">
        <v>3557</v>
      </c>
      <c r="C142" s="5"/>
    </row>
    <row r="143" spans="1:4" hidden="1" outlineLevel="1" x14ac:dyDescent="0.2">
      <c r="A143" s="5" t="s">
        <v>3558</v>
      </c>
      <c r="B143" s="5" t="s">
        <v>3559</v>
      </c>
      <c r="C143" s="5"/>
    </row>
    <row r="144" spans="1:4" hidden="1" outlineLevel="1" x14ac:dyDescent="0.2">
      <c r="A144" s="5" t="s">
        <v>3560</v>
      </c>
      <c r="B144" s="5" t="s">
        <v>3561</v>
      </c>
      <c r="C144" s="5"/>
    </row>
    <row r="145" spans="1:4" hidden="1" outlineLevel="1" x14ac:dyDescent="0.2">
      <c r="A145" s="5" t="s">
        <v>3562</v>
      </c>
      <c r="B145" s="5" t="s">
        <v>3563</v>
      </c>
      <c r="C145" s="5"/>
    </row>
    <row r="146" spans="1:4" hidden="1" outlineLevel="1" x14ac:dyDescent="0.2">
      <c r="A146" s="5" t="s">
        <v>3564</v>
      </c>
      <c r="B146" s="5" t="s">
        <v>3565</v>
      </c>
      <c r="C146" s="5"/>
    </row>
    <row r="147" spans="1:4" hidden="1" outlineLevel="1" x14ac:dyDescent="0.2">
      <c r="A147" s="5" t="s">
        <v>3566</v>
      </c>
      <c r="B147" s="5" t="s">
        <v>3567</v>
      </c>
      <c r="C147" s="5" t="s">
        <v>3568</v>
      </c>
      <c r="D147" s="5" t="s">
        <v>3569</v>
      </c>
    </row>
    <row r="148" spans="1:4" hidden="1" outlineLevel="1" x14ac:dyDescent="0.2">
      <c r="A148" s="5" t="s">
        <v>3570</v>
      </c>
      <c r="B148" s="5" t="s">
        <v>3571</v>
      </c>
      <c r="C148" s="5"/>
    </row>
    <row r="149" spans="1:4" hidden="1" outlineLevel="1" x14ac:dyDescent="0.2">
      <c r="A149" s="5" t="s">
        <v>3572</v>
      </c>
      <c r="B149" s="5" t="s">
        <v>3573</v>
      </c>
      <c r="C149" s="5"/>
    </row>
    <row r="150" spans="1:4" hidden="1" outlineLevel="1" x14ac:dyDescent="0.2">
      <c r="A150" s="5" t="s">
        <v>3574</v>
      </c>
      <c r="B150" s="5" t="s">
        <v>3575</v>
      </c>
      <c r="C150" s="5"/>
    </row>
    <row r="151" spans="1:4" hidden="1" outlineLevel="1" x14ac:dyDescent="0.2">
      <c r="A151" s="5" t="s">
        <v>3576</v>
      </c>
      <c r="B151" s="5" t="s">
        <v>3577</v>
      </c>
      <c r="C151" s="5"/>
    </row>
    <row r="152" spans="1:4" hidden="1" outlineLevel="1" x14ac:dyDescent="0.2">
      <c r="A152" s="5" t="s">
        <v>3578</v>
      </c>
      <c r="B152" s="5" t="s">
        <v>3579</v>
      </c>
      <c r="C152" s="5"/>
    </row>
    <row r="153" spans="1:4" hidden="1" outlineLevel="1" x14ac:dyDescent="0.2">
      <c r="A153" s="5" t="s">
        <v>3580</v>
      </c>
      <c r="B153" s="5" t="s">
        <v>3581</v>
      </c>
      <c r="C153" s="5"/>
    </row>
    <row r="154" spans="1:4" hidden="1" outlineLevel="1" x14ac:dyDescent="0.2">
      <c r="A154" s="5" t="s">
        <v>3582</v>
      </c>
      <c r="B154" s="5" t="s">
        <v>3583</v>
      </c>
      <c r="C154" s="5"/>
    </row>
    <row r="155" spans="1:4" hidden="1" outlineLevel="1" x14ac:dyDescent="0.2">
      <c r="A155" s="5" t="s">
        <v>3584</v>
      </c>
      <c r="B155" s="5" t="s">
        <v>3585</v>
      </c>
      <c r="C155" s="5"/>
    </row>
    <row r="156" spans="1:4" hidden="1" outlineLevel="1" x14ac:dyDescent="0.2">
      <c r="A156" s="5" t="s">
        <v>3586</v>
      </c>
      <c r="B156" s="5" t="s">
        <v>3587</v>
      </c>
      <c r="C156" s="5"/>
    </row>
    <row r="157" spans="1:4" hidden="1" outlineLevel="1" x14ac:dyDescent="0.2">
      <c r="A157" s="5" t="s">
        <v>3588</v>
      </c>
      <c r="B157" s="5" t="s">
        <v>3589</v>
      </c>
      <c r="C157" s="5"/>
    </row>
    <row r="158" spans="1:4" hidden="1" outlineLevel="1" x14ac:dyDescent="0.2">
      <c r="A158" s="5" t="s">
        <v>3590</v>
      </c>
      <c r="B158" s="5" t="s">
        <v>3591</v>
      </c>
      <c r="C158" s="5"/>
    </row>
    <row r="159" spans="1:4" hidden="1" outlineLevel="1" x14ac:dyDescent="0.2">
      <c r="A159" s="7" t="s">
        <v>3592</v>
      </c>
      <c r="B159" s="7" t="s">
        <v>3345</v>
      </c>
      <c r="C159" s="7"/>
      <c r="D159" s="7"/>
    </row>
    <row r="160" spans="1:4" hidden="1" outlineLevel="1" x14ac:dyDescent="0.2">
      <c r="A160" s="7" t="s">
        <v>3593</v>
      </c>
      <c r="B160" s="7" t="s">
        <v>3345</v>
      </c>
      <c r="C160" s="7"/>
      <c r="D160" s="7"/>
    </row>
    <row r="161" spans="1:4" hidden="1" outlineLevel="1" x14ac:dyDescent="0.2">
      <c r="A161" s="8" t="s">
        <v>3594</v>
      </c>
      <c r="B161" s="8" t="s">
        <v>3595</v>
      </c>
      <c r="C161" s="8"/>
      <c r="D161" s="8"/>
    </row>
    <row r="162" spans="1:4" hidden="1" outlineLevel="1" x14ac:dyDescent="0.2">
      <c r="A162" s="5" t="s">
        <v>3596</v>
      </c>
      <c r="B162" s="5" t="s">
        <v>3597</v>
      </c>
      <c r="C162" s="5"/>
    </row>
    <row r="163" spans="1:4" hidden="1" outlineLevel="1" x14ac:dyDescent="0.2">
      <c r="A163" s="5" t="s">
        <v>3598</v>
      </c>
      <c r="B163" s="5" t="s">
        <v>3599</v>
      </c>
      <c r="C163" s="5"/>
    </row>
    <row r="164" spans="1:4" hidden="1" outlineLevel="1" x14ac:dyDescent="0.2">
      <c r="A164" s="5" t="s">
        <v>3600</v>
      </c>
      <c r="B164" s="5" t="s">
        <v>3601</v>
      </c>
      <c r="C164" s="5"/>
    </row>
    <row r="165" spans="1:4" hidden="1" outlineLevel="1" x14ac:dyDescent="0.2">
      <c r="A165" s="5" t="s">
        <v>3602</v>
      </c>
      <c r="B165" s="5" t="s">
        <v>3603</v>
      </c>
      <c r="C165" s="5"/>
    </row>
    <row r="166" spans="1:4" hidden="1" outlineLevel="1" x14ac:dyDescent="0.2">
      <c r="A166" s="5" t="s">
        <v>3604</v>
      </c>
      <c r="B166" s="5" t="s">
        <v>3605</v>
      </c>
      <c r="C166" s="5"/>
    </row>
    <row r="167" spans="1:4" hidden="1" outlineLevel="1" x14ac:dyDescent="0.2">
      <c r="A167" s="5" t="s">
        <v>3606</v>
      </c>
      <c r="B167" s="5" t="s">
        <v>3607</v>
      </c>
      <c r="C167" s="5"/>
    </row>
    <row r="168" spans="1:4" hidden="1" outlineLevel="1" x14ac:dyDescent="0.2">
      <c r="A168" s="5" t="s">
        <v>3608</v>
      </c>
      <c r="B168" s="5" t="s">
        <v>3609</v>
      </c>
      <c r="C168" s="5"/>
    </row>
    <row r="169" spans="1:4" hidden="1" outlineLevel="1" x14ac:dyDescent="0.2">
      <c r="A169" s="5" t="s">
        <v>3610</v>
      </c>
      <c r="B169" s="5" t="s">
        <v>3611</v>
      </c>
      <c r="C169" s="5"/>
    </row>
    <row r="170" spans="1:4" hidden="1" outlineLevel="1" x14ac:dyDescent="0.2">
      <c r="A170" s="5" t="s">
        <v>3612</v>
      </c>
      <c r="B170" s="5" t="s">
        <v>3613</v>
      </c>
      <c r="C170" s="5"/>
    </row>
    <row r="171" spans="1:4" hidden="1" outlineLevel="1" x14ac:dyDescent="0.2">
      <c r="A171" s="5" t="s">
        <v>3614</v>
      </c>
      <c r="B171" s="5" t="s">
        <v>3615</v>
      </c>
      <c r="C171" s="5"/>
    </row>
    <row r="172" spans="1:4" hidden="1" outlineLevel="1" x14ac:dyDescent="0.2">
      <c r="A172" s="5" t="s">
        <v>3616</v>
      </c>
      <c r="B172" s="5" t="s">
        <v>3617</v>
      </c>
      <c r="C172" s="5"/>
    </row>
    <row r="173" spans="1:4" hidden="1" outlineLevel="1" x14ac:dyDescent="0.2">
      <c r="A173" s="5" t="s">
        <v>3618</v>
      </c>
      <c r="B173" s="5" t="s">
        <v>3619</v>
      </c>
      <c r="C173" s="5"/>
    </row>
    <row r="174" spans="1:4" hidden="1" outlineLevel="1" x14ac:dyDescent="0.2">
      <c r="A174" s="5" t="s">
        <v>3620</v>
      </c>
      <c r="B174" s="5" t="s">
        <v>3621</v>
      </c>
      <c r="C174" s="5"/>
    </row>
    <row r="175" spans="1:4" hidden="1" outlineLevel="1" x14ac:dyDescent="0.2">
      <c r="A175" s="5" t="s">
        <v>3622</v>
      </c>
      <c r="B175" s="5" t="s">
        <v>3623</v>
      </c>
      <c r="C175" s="5"/>
    </row>
    <row r="176" spans="1:4" hidden="1" outlineLevel="1" x14ac:dyDescent="0.2">
      <c r="A176" s="5" t="s">
        <v>3624</v>
      </c>
      <c r="B176" s="5" t="s">
        <v>3625</v>
      </c>
      <c r="C176" s="5"/>
    </row>
    <row r="177" spans="1:4" hidden="1" outlineLevel="1" x14ac:dyDescent="0.2">
      <c r="A177" s="8" t="s">
        <v>3626</v>
      </c>
      <c r="B177" s="8" t="s">
        <v>3627</v>
      </c>
      <c r="C177" s="8"/>
      <c r="D177" s="8"/>
    </row>
    <row r="178" spans="1:4" hidden="1" outlineLevel="1" x14ac:dyDescent="0.2">
      <c r="A178" s="5" t="s">
        <v>3628</v>
      </c>
      <c r="B178" s="5" t="s">
        <v>3629</v>
      </c>
      <c r="C178" s="5"/>
    </row>
    <row r="179" spans="1:4" hidden="1" outlineLevel="1" x14ac:dyDescent="0.2">
      <c r="A179" s="5" t="s">
        <v>3630</v>
      </c>
      <c r="B179" s="5" t="s">
        <v>3631</v>
      </c>
      <c r="C179" s="5"/>
    </row>
    <row r="180" spans="1:4" hidden="1" outlineLevel="1" x14ac:dyDescent="0.2">
      <c r="A180" s="5" t="s">
        <v>3632</v>
      </c>
      <c r="B180" s="5" t="s">
        <v>3633</v>
      </c>
      <c r="C180" s="5"/>
    </row>
    <row r="181" spans="1:4" hidden="1" outlineLevel="1" x14ac:dyDescent="0.2">
      <c r="A181" s="5" t="s">
        <v>3634</v>
      </c>
      <c r="B181" s="5" t="s">
        <v>3635</v>
      </c>
      <c r="C181" s="5"/>
    </row>
    <row r="182" spans="1:4" hidden="1" outlineLevel="1" x14ac:dyDescent="0.2">
      <c r="A182" s="5" t="s">
        <v>3636</v>
      </c>
      <c r="B182" s="5" t="s">
        <v>3637</v>
      </c>
      <c r="C182" s="5"/>
    </row>
    <row r="183" spans="1:4" hidden="1" outlineLevel="1" x14ac:dyDescent="0.2">
      <c r="A183" s="5" t="s">
        <v>3638</v>
      </c>
      <c r="B183" s="5" t="s">
        <v>3639</v>
      </c>
      <c r="C183" s="5"/>
    </row>
    <row r="184" spans="1:4" hidden="1" outlineLevel="1" x14ac:dyDescent="0.2">
      <c r="A184" s="5" t="s">
        <v>3640</v>
      </c>
      <c r="B184" s="5" t="s">
        <v>3641</v>
      </c>
      <c r="C184" s="5"/>
    </row>
    <row r="185" spans="1:4" hidden="1" outlineLevel="1" x14ac:dyDescent="0.2">
      <c r="A185" s="5" t="s">
        <v>3642</v>
      </c>
      <c r="B185" s="5" t="s">
        <v>3643</v>
      </c>
      <c r="C185" s="5"/>
    </row>
    <row r="186" spans="1:4" hidden="1" outlineLevel="1" x14ac:dyDescent="0.2">
      <c r="A186" s="5" t="s">
        <v>3644</v>
      </c>
      <c r="B186" s="5" t="s">
        <v>3645</v>
      </c>
      <c r="C186" s="5"/>
    </row>
    <row r="187" spans="1:4" hidden="1" outlineLevel="1" x14ac:dyDescent="0.2">
      <c r="A187" s="5" t="s">
        <v>3646</v>
      </c>
      <c r="B187" s="5" t="s">
        <v>3647</v>
      </c>
      <c r="C187" s="5"/>
    </row>
    <row r="188" spans="1:4" hidden="1" outlineLevel="1" x14ac:dyDescent="0.2">
      <c r="A188" s="5" t="s">
        <v>3648</v>
      </c>
      <c r="B188" s="5" t="s">
        <v>3649</v>
      </c>
      <c r="C188" s="5"/>
    </row>
    <row r="189" spans="1:4" hidden="1" outlineLevel="1" x14ac:dyDescent="0.2">
      <c r="A189" s="8" t="s">
        <v>3650</v>
      </c>
      <c r="B189" s="8" t="s">
        <v>3345</v>
      </c>
      <c r="C189" s="8"/>
      <c r="D189" s="8"/>
    </row>
    <row r="190" spans="1:4" collapsed="1" x14ac:dyDescent="0.2">
      <c r="A190" s="4" t="s">
        <v>3651</v>
      </c>
      <c r="B190" s="4" t="s">
        <v>3652</v>
      </c>
      <c r="C190" s="4"/>
      <c r="D190" s="4"/>
    </row>
    <row r="191" spans="1:4" outlineLevel="1" x14ac:dyDescent="0.2">
      <c r="A191" s="7" t="s">
        <v>3653</v>
      </c>
      <c r="B191" s="7" t="s">
        <v>3345</v>
      </c>
      <c r="C191" s="7"/>
      <c r="D191" s="7"/>
    </row>
    <row r="192" spans="1:4" outlineLevel="1" x14ac:dyDescent="0.2">
      <c r="A192" s="8" t="s">
        <v>3654</v>
      </c>
      <c r="B192" s="8" t="s">
        <v>3655</v>
      </c>
      <c r="C192" s="8" t="s">
        <v>3568</v>
      </c>
      <c r="D192" s="8"/>
    </row>
    <row r="193" spans="1:4" outlineLevel="1" x14ac:dyDescent="0.2">
      <c r="A193" s="5" t="s">
        <v>3656</v>
      </c>
      <c r="B193" s="5" t="s">
        <v>3657</v>
      </c>
      <c r="C193" s="5" t="s">
        <v>3568</v>
      </c>
    </row>
    <row r="194" spans="1:4" outlineLevel="1" x14ac:dyDescent="0.2">
      <c r="A194" s="5" t="s">
        <v>3658</v>
      </c>
      <c r="B194" s="5" t="s">
        <v>3659</v>
      </c>
      <c r="C194" s="5" t="s">
        <v>3568</v>
      </c>
    </row>
    <row r="195" spans="1:4" outlineLevel="1" x14ac:dyDescent="0.2">
      <c r="A195" s="5" t="s">
        <v>3660</v>
      </c>
      <c r="B195" s="5" t="s">
        <v>3661</v>
      </c>
      <c r="C195" s="5" t="s">
        <v>3568</v>
      </c>
    </row>
    <row r="196" spans="1:4" outlineLevel="1" x14ac:dyDescent="0.2">
      <c r="A196" s="5" t="s">
        <v>3662</v>
      </c>
      <c r="B196" s="5" t="s">
        <v>3663</v>
      </c>
      <c r="C196" s="5" t="s">
        <v>3568</v>
      </c>
      <c r="D196" s="5" t="s">
        <v>3664</v>
      </c>
    </row>
    <row r="197" spans="1:4" outlineLevel="1" x14ac:dyDescent="0.2">
      <c r="A197" s="5" t="s">
        <v>3665</v>
      </c>
      <c r="B197" s="5" t="s">
        <v>3666</v>
      </c>
      <c r="C197" s="5" t="s">
        <v>3568</v>
      </c>
      <c r="D197" s="5" t="s">
        <v>3667</v>
      </c>
    </row>
    <row r="198" spans="1:4" outlineLevel="1" x14ac:dyDescent="0.2">
      <c r="A198" s="5" t="s">
        <v>3668</v>
      </c>
      <c r="B198" s="5" t="s">
        <v>3669</v>
      </c>
      <c r="C198" s="5" t="s">
        <v>3568</v>
      </c>
    </row>
    <row r="199" spans="1:4" outlineLevel="1" x14ac:dyDescent="0.2">
      <c r="A199" s="5" t="s">
        <v>3670</v>
      </c>
      <c r="B199" s="5" t="s">
        <v>3671</v>
      </c>
      <c r="C199" s="5" t="s">
        <v>3568</v>
      </c>
    </row>
    <row r="200" spans="1:4" outlineLevel="1" x14ac:dyDescent="0.2">
      <c r="A200" s="5" t="s">
        <v>3672</v>
      </c>
      <c r="B200" s="5" t="s">
        <v>3673</v>
      </c>
      <c r="C200" s="5" t="s">
        <v>3568</v>
      </c>
      <c r="D200" s="5" t="s">
        <v>3674</v>
      </c>
    </row>
    <row r="201" spans="1:4" outlineLevel="1" x14ac:dyDescent="0.2">
      <c r="A201" s="5" t="s">
        <v>3675</v>
      </c>
      <c r="B201" s="5" t="s">
        <v>3676</v>
      </c>
      <c r="C201" s="5" t="s">
        <v>3568</v>
      </c>
      <c r="D201" s="5" t="s">
        <v>3677</v>
      </c>
    </row>
    <row r="202" spans="1:4" outlineLevel="1" x14ac:dyDescent="0.2">
      <c r="A202" s="5" t="s">
        <v>3678</v>
      </c>
      <c r="B202" s="5" t="s">
        <v>3679</v>
      </c>
      <c r="C202" s="5" t="s">
        <v>3568</v>
      </c>
      <c r="D202" s="5" t="s">
        <v>3680</v>
      </c>
    </row>
    <row r="203" spans="1:4" outlineLevel="1" x14ac:dyDescent="0.2">
      <c r="A203" s="5" t="s">
        <v>2777</v>
      </c>
      <c r="B203" s="5" t="s">
        <v>3681</v>
      </c>
      <c r="C203" s="5" t="s">
        <v>3568</v>
      </c>
      <c r="D203" s="5" t="s">
        <v>3682</v>
      </c>
    </row>
    <row r="204" spans="1:4" outlineLevel="1" x14ac:dyDescent="0.2">
      <c r="A204" s="5" t="s">
        <v>3683</v>
      </c>
      <c r="B204" s="5" t="s">
        <v>3684</v>
      </c>
      <c r="C204" s="5" t="s">
        <v>3568</v>
      </c>
      <c r="D204" s="5" t="s">
        <v>3685</v>
      </c>
    </row>
    <row r="205" spans="1:4" outlineLevel="1" x14ac:dyDescent="0.2">
      <c r="A205" s="5" t="s">
        <v>3686</v>
      </c>
      <c r="B205" s="5" t="s">
        <v>3687</v>
      </c>
      <c r="C205" s="5" t="s">
        <v>3688</v>
      </c>
    </row>
    <row r="206" spans="1:4" outlineLevel="1" x14ac:dyDescent="0.2">
      <c r="A206" s="5" t="s">
        <v>3689</v>
      </c>
      <c r="B206" s="5" t="s">
        <v>3690</v>
      </c>
      <c r="C206" s="5" t="s">
        <v>3688</v>
      </c>
    </row>
    <row r="207" spans="1:4" outlineLevel="1" x14ac:dyDescent="0.2">
      <c r="A207" s="11" t="s">
        <v>761</v>
      </c>
      <c r="B207" s="5" t="s">
        <v>3691</v>
      </c>
      <c r="C207" s="7" t="s">
        <v>3688</v>
      </c>
      <c r="D207" s="7" t="s">
        <v>3692</v>
      </c>
    </row>
    <row r="208" spans="1:4" outlineLevel="1" x14ac:dyDescent="0.2">
      <c r="A208" s="5" t="s">
        <v>3693</v>
      </c>
      <c r="B208" s="5" t="s">
        <v>3694</v>
      </c>
      <c r="C208" s="5" t="s">
        <v>3688</v>
      </c>
      <c r="D208" s="5" t="s">
        <v>3695</v>
      </c>
    </row>
    <row r="209" spans="1:4" outlineLevel="1" x14ac:dyDescent="0.2">
      <c r="A209" s="5" t="s">
        <v>2790</v>
      </c>
      <c r="B209" s="5" t="s">
        <v>3696</v>
      </c>
      <c r="C209" s="5" t="s">
        <v>3688</v>
      </c>
      <c r="D209" s="5" t="s">
        <v>3697</v>
      </c>
    </row>
    <row r="210" spans="1:4" outlineLevel="1" x14ac:dyDescent="0.2">
      <c r="A210" s="5" t="s">
        <v>3698</v>
      </c>
      <c r="B210" s="5" t="s">
        <v>3699</v>
      </c>
      <c r="C210" s="5" t="s">
        <v>3688</v>
      </c>
      <c r="D210" s="5" t="s">
        <v>3700</v>
      </c>
    </row>
    <row r="211" spans="1:4" outlineLevel="1" x14ac:dyDescent="0.2">
      <c r="A211" s="5" t="s">
        <v>2795</v>
      </c>
      <c r="B211" s="5" t="s">
        <v>3701</v>
      </c>
      <c r="C211" s="5" t="s">
        <v>3688</v>
      </c>
      <c r="D211" s="5" t="s">
        <v>3702</v>
      </c>
    </row>
    <row r="212" spans="1:4" outlineLevel="1" x14ac:dyDescent="0.2">
      <c r="A212" s="5" t="s">
        <v>3703</v>
      </c>
      <c r="B212" s="5" t="s">
        <v>3704</v>
      </c>
      <c r="C212" s="5" t="s">
        <v>3688</v>
      </c>
      <c r="D212" s="5" t="s">
        <v>3705</v>
      </c>
    </row>
    <row r="213" spans="1:4" outlineLevel="1" x14ac:dyDescent="0.2">
      <c r="A213" s="5" t="s">
        <v>2797</v>
      </c>
      <c r="B213" s="5" t="s">
        <v>3706</v>
      </c>
      <c r="C213" s="5" t="s">
        <v>3688</v>
      </c>
      <c r="D213" s="5" t="s">
        <v>3707</v>
      </c>
    </row>
    <row r="214" spans="1:4" outlineLevel="1" x14ac:dyDescent="0.2">
      <c r="A214" s="5" t="s">
        <v>72</v>
      </c>
      <c r="B214" s="5" t="s">
        <v>3708</v>
      </c>
      <c r="C214" s="5" t="s">
        <v>3688</v>
      </c>
      <c r="D214" s="5" t="s">
        <v>3709</v>
      </c>
    </row>
    <row r="215" spans="1:4" outlineLevel="1" x14ac:dyDescent="0.2">
      <c r="A215" s="5" t="s">
        <v>3710</v>
      </c>
      <c r="B215" s="5" t="s">
        <v>3711</v>
      </c>
      <c r="C215" s="5" t="s">
        <v>3688</v>
      </c>
    </row>
    <row r="216" spans="1:4" outlineLevel="1" x14ac:dyDescent="0.2">
      <c r="A216" s="5" t="s">
        <v>3712</v>
      </c>
      <c r="B216" s="5" t="s">
        <v>3713</v>
      </c>
      <c r="C216" s="5" t="s">
        <v>3688</v>
      </c>
    </row>
    <row r="217" spans="1:4" outlineLevel="1" x14ac:dyDescent="0.2">
      <c r="A217" s="5" t="s">
        <v>3714</v>
      </c>
      <c r="B217" s="5" t="s">
        <v>3715</v>
      </c>
      <c r="C217" s="5" t="s">
        <v>3688</v>
      </c>
      <c r="D217" s="5" t="s">
        <v>3716</v>
      </c>
    </row>
    <row r="218" spans="1:4" outlineLevel="1" x14ac:dyDescent="0.2">
      <c r="A218" s="5" t="s">
        <v>3717</v>
      </c>
      <c r="B218" s="5" t="s">
        <v>3718</v>
      </c>
      <c r="C218" s="5" t="s">
        <v>3688</v>
      </c>
      <c r="D218" s="5" t="s">
        <v>3719</v>
      </c>
    </row>
    <row r="219" spans="1:4" outlineLevel="1" x14ac:dyDescent="0.2">
      <c r="A219" s="8" t="s">
        <v>3720</v>
      </c>
      <c r="B219" s="8" t="s">
        <v>3721</v>
      </c>
      <c r="C219" s="8" t="s">
        <v>3568</v>
      </c>
      <c r="D219" s="8"/>
    </row>
    <row r="220" spans="1:4" outlineLevel="1" x14ac:dyDescent="0.2">
      <c r="A220" s="5" t="s">
        <v>3722</v>
      </c>
      <c r="B220" s="5" t="s">
        <v>3723</v>
      </c>
      <c r="C220" s="5" t="s">
        <v>3568</v>
      </c>
    </row>
    <row r="221" spans="1:4" outlineLevel="1" x14ac:dyDescent="0.2">
      <c r="A221" s="5" t="s">
        <v>3724</v>
      </c>
      <c r="B221" s="5" t="s">
        <v>3725</v>
      </c>
      <c r="C221" s="5" t="s">
        <v>3568</v>
      </c>
    </row>
    <row r="222" spans="1:4" outlineLevel="1" x14ac:dyDescent="0.2">
      <c r="A222" s="5" t="s">
        <v>3726</v>
      </c>
      <c r="B222" s="5" t="s">
        <v>3727</v>
      </c>
      <c r="C222" s="5" t="s">
        <v>3568</v>
      </c>
    </row>
    <row r="223" spans="1:4" outlineLevel="1" x14ac:dyDescent="0.2">
      <c r="A223" s="5" t="s">
        <v>3728</v>
      </c>
      <c r="B223" s="5" t="s">
        <v>3729</v>
      </c>
      <c r="C223" s="5" t="s">
        <v>3568</v>
      </c>
      <c r="D223" s="5" t="s">
        <v>3730</v>
      </c>
    </row>
    <row r="224" spans="1:4" outlineLevel="1" x14ac:dyDescent="0.2">
      <c r="A224" s="5" t="s">
        <v>3731</v>
      </c>
      <c r="B224" s="5" t="s">
        <v>3732</v>
      </c>
      <c r="C224" s="5" t="s">
        <v>3568</v>
      </c>
      <c r="D224" s="5" t="s">
        <v>3733</v>
      </c>
    </row>
    <row r="225" spans="1:4" outlineLevel="1" x14ac:dyDescent="0.2">
      <c r="A225" s="5" t="s">
        <v>3734</v>
      </c>
      <c r="B225" s="5" t="s">
        <v>3735</v>
      </c>
      <c r="C225" s="5" t="s">
        <v>3568</v>
      </c>
    </row>
    <row r="226" spans="1:4" outlineLevel="1" x14ac:dyDescent="0.2">
      <c r="A226" s="5" t="s">
        <v>3736</v>
      </c>
      <c r="B226" s="5" t="s">
        <v>3737</v>
      </c>
      <c r="C226" s="5" t="s">
        <v>3568</v>
      </c>
    </row>
    <row r="227" spans="1:4" outlineLevel="1" x14ac:dyDescent="0.2">
      <c r="A227" s="5" t="s">
        <v>3738</v>
      </c>
      <c r="B227" s="5" t="s">
        <v>3739</v>
      </c>
      <c r="C227" s="5" t="s">
        <v>3568</v>
      </c>
      <c r="D227" s="5" t="s">
        <v>3740</v>
      </c>
    </row>
    <row r="228" spans="1:4" outlineLevel="1" x14ac:dyDescent="0.2">
      <c r="A228" s="5" t="s">
        <v>3741</v>
      </c>
      <c r="B228" s="5" t="s">
        <v>3742</v>
      </c>
      <c r="C228" s="5" t="s">
        <v>3568</v>
      </c>
      <c r="D228" s="5" t="s">
        <v>3743</v>
      </c>
    </row>
    <row r="229" spans="1:4" outlineLevel="1" x14ac:dyDescent="0.2">
      <c r="A229" s="5" t="s">
        <v>3744</v>
      </c>
      <c r="B229" s="5" t="s">
        <v>3745</v>
      </c>
      <c r="C229" s="5" t="s">
        <v>3568</v>
      </c>
      <c r="D229" s="5" t="s">
        <v>3746</v>
      </c>
    </row>
    <row r="230" spans="1:4" outlineLevel="1" x14ac:dyDescent="0.2">
      <c r="A230" s="5" t="s">
        <v>2800</v>
      </c>
      <c r="B230" s="5" t="s">
        <v>3747</v>
      </c>
      <c r="C230" s="5" t="s">
        <v>3568</v>
      </c>
      <c r="D230" s="5" t="s">
        <v>3748</v>
      </c>
    </row>
    <row r="231" spans="1:4" outlineLevel="1" x14ac:dyDescent="0.2">
      <c r="A231" s="5" t="s">
        <v>3749</v>
      </c>
      <c r="B231" s="5" t="s">
        <v>3750</v>
      </c>
      <c r="C231" s="5" t="s">
        <v>3568</v>
      </c>
      <c r="D231" s="5" t="s">
        <v>3751</v>
      </c>
    </row>
    <row r="232" spans="1:4" outlineLevel="1" x14ac:dyDescent="0.2">
      <c r="A232" s="5" t="s">
        <v>3752</v>
      </c>
      <c r="B232" s="5" t="s">
        <v>3753</v>
      </c>
      <c r="C232" s="5" t="s">
        <v>3568</v>
      </c>
    </row>
    <row r="233" spans="1:4" outlineLevel="1" x14ac:dyDescent="0.2">
      <c r="A233" s="5" t="s">
        <v>3754</v>
      </c>
      <c r="B233" s="5" t="s">
        <v>3755</v>
      </c>
      <c r="C233" s="5" t="s">
        <v>3568</v>
      </c>
    </row>
    <row r="234" spans="1:4" outlineLevel="1" x14ac:dyDescent="0.2">
      <c r="A234" s="5" t="s">
        <v>3756</v>
      </c>
      <c r="B234" s="5" t="s">
        <v>3757</v>
      </c>
      <c r="C234" s="5" t="s">
        <v>3568</v>
      </c>
      <c r="D234" s="5" t="s">
        <v>3758</v>
      </c>
    </row>
    <row r="235" spans="1:4" outlineLevel="1" x14ac:dyDescent="0.2">
      <c r="A235" s="5" t="s">
        <v>2801</v>
      </c>
      <c r="B235" s="5" t="s">
        <v>3759</v>
      </c>
      <c r="C235" s="5" t="s">
        <v>3568</v>
      </c>
      <c r="D235" s="5" t="s">
        <v>3760</v>
      </c>
    </row>
    <row r="236" spans="1:4" outlineLevel="1" x14ac:dyDescent="0.2">
      <c r="A236" s="5" t="s">
        <v>3761</v>
      </c>
      <c r="B236" s="5" t="s">
        <v>3762</v>
      </c>
      <c r="C236" s="5" t="s">
        <v>3568</v>
      </c>
      <c r="D236" s="5" t="s">
        <v>3763</v>
      </c>
    </row>
    <row r="237" spans="1:4" outlineLevel="1" x14ac:dyDescent="0.2">
      <c r="A237" s="5" t="s">
        <v>2802</v>
      </c>
      <c r="B237" s="5" t="s">
        <v>3764</v>
      </c>
      <c r="C237" s="5" t="s">
        <v>3568</v>
      </c>
      <c r="D237" s="5" t="s">
        <v>3765</v>
      </c>
    </row>
    <row r="238" spans="1:4" outlineLevel="1" x14ac:dyDescent="0.2">
      <c r="A238" s="5" t="s">
        <v>3766</v>
      </c>
      <c r="B238" s="5" t="s">
        <v>3767</v>
      </c>
      <c r="C238" s="5" t="s">
        <v>3568</v>
      </c>
      <c r="D238" s="5" t="s">
        <v>3768</v>
      </c>
    </row>
    <row r="239" spans="1:4" outlineLevel="1" x14ac:dyDescent="0.2">
      <c r="A239" s="5" t="s">
        <v>3769</v>
      </c>
      <c r="B239" s="5" t="s">
        <v>3770</v>
      </c>
      <c r="C239" s="5" t="s">
        <v>3568</v>
      </c>
      <c r="D239" s="5" t="s">
        <v>3771</v>
      </c>
    </row>
    <row r="240" spans="1:4" outlineLevel="1" x14ac:dyDescent="0.2">
      <c r="A240" s="5" t="s">
        <v>3772</v>
      </c>
      <c r="B240" s="5" t="s">
        <v>3773</v>
      </c>
      <c r="C240" s="5" t="s">
        <v>3568</v>
      </c>
    </row>
    <row r="241" spans="1:4" outlineLevel="1" x14ac:dyDescent="0.2">
      <c r="A241" s="5" t="s">
        <v>3774</v>
      </c>
      <c r="B241" s="5" t="s">
        <v>3775</v>
      </c>
      <c r="C241" s="5" t="s">
        <v>3568</v>
      </c>
    </row>
    <row r="242" spans="1:4" outlineLevel="1" x14ac:dyDescent="0.2">
      <c r="A242" s="5" t="s">
        <v>3776</v>
      </c>
      <c r="B242" s="5" t="s">
        <v>3777</v>
      </c>
      <c r="C242" s="5" t="s">
        <v>3568</v>
      </c>
      <c r="D242" s="5" t="s">
        <v>3778</v>
      </c>
    </row>
    <row r="243" spans="1:4" outlineLevel="1" x14ac:dyDescent="0.2">
      <c r="A243" s="5" t="s">
        <v>1052</v>
      </c>
      <c r="B243" s="5" t="s">
        <v>3779</v>
      </c>
      <c r="C243" s="5" t="s">
        <v>3568</v>
      </c>
      <c r="D243" s="5" t="s">
        <v>3780</v>
      </c>
    </row>
    <row r="244" spans="1:4" outlineLevel="1" x14ac:dyDescent="0.2">
      <c r="A244" s="8" t="s">
        <v>3781</v>
      </c>
      <c r="B244" s="8" t="s">
        <v>3782</v>
      </c>
      <c r="C244" s="8" t="s">
        <v>3568</v>
      </c>
      <c r="D244" s="8"/>
    </row>
    <row r="245" spans="1:4" outlineLevel="1" x14ac:dyDescent="0.2">
      <c r="A245" s="5" t="s">
        <v>3783</v>
      </c>
      <c r="B245" s="5" t="s">
        <v>3784</v>
      </c>
      <c r="C245" s="5" t="s">
        <v>3568</v>
      </c>
    </row>
    <row r="246" spans="1:4" outlineLevel="1" x14ac:dyDescent="0.2">
      <c r="A246" s="5" t="s">
        <v>3785</v>
      </c>
      <c r="B246" s="5" t="s">
        <v>3786</v>
      </c>
      <c r="C246" s="5" t="s">
        <v>3568</v>
      </c>
    </row>
    <row r="247" spans="1:4" outlineLevel="1" x14ac:dyDescent="0.2">
      <c r="A247" s="5" t="s">
        <v>3787</v>
      </c>
      <c r="B247" s="5" t="s">
        <v>3788</v>
      </c>
      <c r="C247" s="5" t="s">
        <v>3568</v>
      </c>
    </row>
    <row r="248" spans="1:4" outlineLevel="1" x14ac:dyDescent="0.2">
      <c r="A248" s="5" t="s">
        <v>3789</v>
      </c>
      <c r="B248" s="5" t="s">
        <v>3790</v>
      </c>
      <c r="C248" s="5" t="s">
        <v>3568</v>
      </c>
      <c r="D248" s="5" t="s">
        <v>3791</v>
      </c>
    </row>
    <row r="249" spans="1:4" outlineLevel="1" x14ac:dyDescent="0.2">
      <c r="A249" s="5" t="s">
        <v>3792</v>
      </c>
      <c r="B249" s="5" t="s">
        <v>3793</v>
      </c>
      <c r="C249" s="5" t="s">
        <v>3568</v>
      </c>
      <c r="D249" s="5" t="s">
        <v>3794</v>
      </c>
    </row>
    <row r="250" spans="1:4" outlineLevel="1" x14ac:dyDescent="0.2">
      <c r="A250" s="5" t="s">
        <v>3795</v>
      </c>
      <c r="B250" s="5" t="s">
        <v>3796</v>
      </c>
      <c r="C250" s="5" t="s">
        <v>3568</v>
      </c>
    </row>
    <row r="251" spans="1:4" outlineLevel="1" x14ac:dyDescent="0.2">
      <c r="A251" s="5" t="s">
        <v>3797</v>
      </c>
      <c r="B251" s="5" t="s">
        <v>3798</v>
      </c>
      <c r="C251" s="5" t="s">
        <v>3568</v>
      </c>
    </row>
    <row r="252" spans="1:4" outlineLevel="1" x14ac:dyDescent="0.2">
      <c r="A252" s="5" t="s">
        <v>3799</v>
      </c>
      <c r="B252" s="5" t="s">
        <v>3800</v>
      </c>
      <c r="C252" s="5" t="s">
        <v>3568</v>
      </c>
      <c r="D252" s="5" t="s">
        <v>3801</v>
      </c>
    </row>
    <row r="253" spans="1:4" outlineLevel="1" x14ac:dyDescent="0.2">
      <c r="A253" s="5" t="s">
        <v>3802</v>
      </c>
      <c r="B253" s="5" t="s">
        <v>3803</v>
      </c>
      <c r="C253" s="5" t="s">
        <v>3568</v>
      </c>
      <c r="D253" s="5" t="s">
        <v>3804</v>
      </c>
    </row>
    <row r="254" spans="1:4" outlineLevel="1" x14ac:dyDescent="0.2">
      <c r="A254" s="8" t="s">
        <v>3805</v>
      </c>
      <c r="B254" s="8" t="s">
        <v>3806</v>
      </c>
      <c r="C254" s="8" t="s">
        <v>3568</v>
      </c>
      <c r="D254" s="8"/>
    </row>
    <row r="255" spans="1:4" outlineLevel="1" x14ac:dyDescent="0.2">
      <c r="A255" s="5" t="s">
        <v>3807</v>
      </c>
      <c r="B255" s="5" t="s">
        <v>3808</v>
      </c>
      <c r="C255" s="5" t="s">
        <v>3568</v>
      </c>
    </row>
    <row r="256" spans="1:4" outlineLevel="1" x14ac:dyDescent="0.2">
      <c r="A256" s="5" t="s">
        <v>3809</v>
      </c>
      <c r="B256" s="5" t="s">
        <v>3810</v>
      </c>
      <c r="C256" s="5" t="s">
        <v>3568</v>
      </c>
    </row>
    <row r="257" spans="1:4" outlineLevel="1" x14ac:dyDescent="0.2">
      <c r="A257" s="5" t="s">
        <v>3811</v>
      </c>
      <c r="B257" s="5" t="s">
        <v>3812</v>
      </c>
      <c r="C257" s="5" t="s">
        <v>3568</v>
      </c>
    </row>
    <row r="258" spans="1:4" outlineLevel="1" x14ac:dyDescent="0.2">
      <c r="A258" s="5" t="s">
        <v>3813</v>
      </c>
      <c r="B258" s="5" t="s">
        <v>3814</v>
      </c>
      <c r="C258" s="5" t="s">
        <v>3568</v>
      </c>
      <c r="D258" s="5" t="s">
        <v>3815</v>
      </c>
    </row>
    <row r="259" spans="1:4" outlineLevel="1" x14ac:dyDescent="0.2">
      <c r="A259" s="5" t="s">
        <v>3816</v>
      </c>
      <c r="B259" s="5" t="s">
        <v>3817</v>
      </c>
      <c r="C259" s="5" t="s">
        <v>3568</v>
      </c>
      <c r="D259" s="5" t="s">
        <v>3818</v>
      </c>
    </row>
    <row r="260" spans="1:4" outlineLevel="1" x14ac:dyDescent="0.2">
      <c r="A260" s="5" t="s">
        <v>3819</v>
      </c>
      <c r="B260" s="5" t="s">
        <v>3820</v>
      </c>
      <c r="C260" s="5" t="s">
        <v>3568</v>
      </c>
    </row>
    <row r="261" spans="1:4" outlineLevel="1" x14ac:dyDescent="0.2">
      <c r="A261" s="5" t="s">
        <v>3821</v>
      </c>
      <c r="B261" s="5" t="s">
        <v>3822</v>
      </c>
      <c r="C261" s="5" t="s">
        <v>3568</v>
      </c>
    </row>
    <row r="262" spans="1:4" outlineLevel="1" x14ac:dyDescent="0.2">
      <c r="A262" s="5" t="s">
        <v>3823</v>
      </c>
      <c r="B262" s="5" t="s">
        <v>3824</v>
      </c>
      <c r="C262" s="5" t="s">
        <v>3568</v>
      </c>
      <c r="D262" s="5" t="s">
        <v>3825</v>
      </c>
    </row>
    <row r="263" spans="1:4" outlineLevel="1" x14ac:dyDescent="0.2">
      <c r="A263" s="5" t="s">
        <v>3826</v>
      </c>
      <c r="B263" s="5" t="s">
        <v>3827</v>
      </c>
      <c r="C263" s="5" t="s">
        <v>3568</v>
      </c>
      <c r="D263" s="5" t="s">
        <v>3828</v>
      </c>
    </row>
    <row r="264" spans="1:4" outlineLevel="1" x14ac:dyDescent="0.2">
      <c r="A264" s="7" t="s">
        <v>3829</v>
      </c>
      <c r="B264" s="7" t="s">
        <v>3345</v>
      </c>
      <c r="C264" s="8" t="s">
        <v>3568</v>
      </c>
      <c r="D264" s="7"/>
    </row>
    <row r="265" spans="1:4" outlineLevel="1" x14ac:dyDescent="0.2">
      <c r="A265" s="7" t="s">
        <v>3830</v>
      </c>
      <c r="B265" s="7" t="s">
        <v>3345</v>
      </c>
      <c r="C265" s="8" t="s">
        <v>3568</v>
      </c>
      <c r="D265" s="7"/>
    </row>
    <row r="266" spans="1:4" outlineLevel="1" x14ac:dyDescent="0.2">
      <c r="A266" s="8" t="s">
        <v>3831</v>
      </c>
      <c r="B266" s="8" t="s">
        <v>3832</v>
      </c>
      <c r="C266" s="8" t="s">
        <v>3568</v>
      </c>
      <c r="D266" s="8"/>
    </row>
    <row r="267" spans="1:4" outlineLevel="1" x14ac:dyDescent="0.2">
      <c r="A267" s="5" t="s">
        <v>3833</v>
      </c>
      <c r="B267" s="5" t="s">
        <v>3834</v>
      </c>
      <c r="C267" s="5" t="s">
        <v>3568</v>
      </c>
    </row>
    <row r="268" spans="1:4" outlineLevel="1" x14ac:dyDescent="0.2">
      <c r="A268" s="5" t="s">
        <v>3835</v>
      </c>
      <c r="B268" s="5" t="s">
        <v>3836</v>
      </c>
      <c r="C268" s="5" t="s">
        <v>3568</v>
      </c>
    </row>
    <row r="269" spans="1:4" outlineLevel="1" x14ac:dyDescent="0.2">
      <c r="A269" s="5" t="s">
        <v>3837</v>
      </c>
      <c r="B269" s="5" t="s">
        <v>3838</v>
      </c>
      <c r="C269" s="5" t="s">
        <v>3568</v>
      </c>
    </row>
    <row r="270" spans="1:4" outlineLevel="1" x14ac:dyDescent="0.2">
      <c r="A270" s="5" t="s">
        <v>3839</v>
      </c>
      <c r="B270" s="5" t="s">
        <v>3840</v>
      </c>
      <c r="C270" s="5" t="s">
        <v>3568</v>
      </c>
      <c r="D270" s="5" t="s">
        <v>3841</v>
      </c>
    </row>
    <row r="271" spans="1:4" outlineLevel="1" x14ac:dyDescent="0.2">
      <c r="A271" s="5" t="s">
        <v>3842</v>
      </c>
      <c r="B271" s="5" t="s">
        <v>3843</v>
      </c>
      <c r="C271" s="5" t="s">
        <v>3568</v>
      </c>
      <c r="D271" s="5" t="s">
        <v>3844</v>
      </c>
    </row>
    <row r="272" spans="1:4" outlineLevel="1" x14ac:dyDescent="0.2">
      <c r="A272" s="5" t="s">
        <v>3845</v>
      </c>
      <c r="B272" s="5" t="s">
        <v>3846</v>
      </c>
      <c r="C272" s="5" t="s">
        <v>3568</v>
      </c>
    </row>
    <row r="273" spans="1:4" outlineLevel="1" x14ac:dyDescent="0.2">
      <c r="A273" s="5" t="s">
        <v>3847</v>
      </c>
      <c r="B273" s="5" t="s">
        <v>3848</v>
      </c>
      <c r="C273" s="5" t="s">
        <v>3568</v>
      </c>
    </row>
    <row r="274" spans="1:4" outlineLevel="1" x14ac:dyDescent="0.2">
      <c r="A274" s="5" t="s">
        <v>3849</v>
      </c>
      <c r="B274" s="5" t="s">
        <v>3850</v>
      </c>
      <c r="C274" s="5" t="s">
        <v>3568</v>
      </c>
      <c r="D274" s="5" t="s">
        <v>3851</v>
      </c>
    </row>
    <row r="275" spans="1:4" outlineLevel="1" x14ac:dyDescent="0.2">
      <c r="A275" s="5" t="s">
        <v>3852</v>
      </c>
      <c r="B275" s="5" t="s">
        <v>3853</v>
      </c>
      <c r="C275" s="5" t="s">
        <v>3568</v>
      </c>
      <c r="D275" s="5" t="s">
        <v>3854</v>
      </c>
    </row>
    <row r="276" spans="1:4" outlineLevel="1" x14ac:dyDescent="0.2">
      <c r="A276" s="5" t="s">
        <v>3855</v>
      </c>
      <c r="B276" s="5" t="s">
        <v>3856</v>
      </c>
      <c r="C276" s="5" t="s">
        <v>3568</v>
      </c>
      <c r="D276" s="5" t="s">
        <v>3857</v>
      </c>
    </row>
    <row r="277" spans="1:4" outlineLevel="1" x14ac:dyDescent="0.2">
      <c r="A277" s="5" t="s">
        <v>2803</v>
      </c>
      <c r="B277" s="5" t="s">
        <v>3858</v>
      </c>
      <c r="C277" s="5" t="s">
        <v>3568</v>
      </c>
      <c r="D277" s="5" t="s">
        <v>3859</v>
      </c>
    </row>
    <row r="278" spans="1:4" outlineLevel="1" x14ac:dyDescent="0.2">
      <c r="A278" s="5" t="s">
        <v>3860</v>
      </c>
      <c r="B278" s="5" t="s">
        <v>3861</v>
      </c>
      <c r="C278" s="5" t="s">
        <v>3568</v>
      </c>
      <c r="D278" s="5" t="s">
        <v>3862</v>
      </c>
    </row>
    <row r="279" spans="1:4" outlineLevel="1" x14ac:dyDescent="0.2">
      <c r="A279" s="5" t="s">
        <v>212</v>
      </c>
      <c r="B279" s="5" t="s">
        <v>3863</v>
      </c>
      <c r="C279" s="5" t="s">
        <v>3568</v>
      </c>
      <c r="D279" s="5" t="s">
        <v>3864</v>
      </c>
    </row>
    <row r="280" spans="1:4" outlineLevel="1" x14ac:dyDescent="0.2">
      <c r="A280" s="5" t="s">
        <v>1097</v>
      </c>
      <c r="B280" s="5" t="s">
        <v>3865</v>
      </c>
      <c r="C280" s="5" t="s">
        <v>3568</v>
      </c>
      <c r="D280" s="5" t="s">
        <v>3866</v>
      </c>
    </row>
    <row r="281" spans="1:4" outlineLevel="1" x14ac:dyDescent="0.2">
      <c r="A281" s="8" t="s">
        <v>3867</v>
      </c>
      <c r="B281" s="8" t="s">
        <v>3868</v>
      </c>
      <c r="C281" s="8"/>
      <c r="D281" s="8"/>
    </row>
    <row r="282" spans="1:4" outlineLevel="1" x14ac:dyDescent="0.2">
      <c r="A282" s="5" t="s">
        <v>3869</v>
      </c>
      <c r="B282" s="5" t="s">
        <v>3870</v>
      </c>
      <c r="C282" s="5"/>
    </row>
    <row r="283" spans="1:4" outlineLevel="1" x14ac:dyDescent="0.2">
      <c r="A283" s="5" t="s">
        <v>3871</v>
      </c>
      <c r="B283" s="5" t="s">
        <v>3872</v>
      </c>
      <c r="C283" s="5"/>
    </row>
    <row r="284" spans="1:4" outlineLevel="1" x14ac:dyDescent="0.2">
      <c r="A284" s="5" t="s">
        <v>3873</v>
      </c>
      <c r="B284" s="5" t="s">
        <v>3874</v>
      </c>
      <c r="C284" s="5"/>
    </row>
    <row r="285" spans="1:4" outlineLevel="1" x14ac:dyDescent="0.2">
      <c r="A285" s="5" t="s">
        <v>3875</v>
      </c>
      <c r="B285" s="5" t="s">
        <v>3876</v>
      </c>
      <c r="C285" s="5"/>
    </row>
    <row r="286" spans="1:4" outlineLevel="1" x14ac:dyDescent="0.2">
      <c r="A286" s="5" t="s">
        <v>3877</v>
      </c>
      <c r="B286" s="5" t="s">
        <v>3878</v>
      </c>
      <c r="C286" s="5"/>
    </row>
    <row r="287" spans="1:4" outlineLevel="1" x14ac:dyDescent="0.2">
      <c r="A287" s="8" t="s">
        <v>3879</v>
      </c>
      <c r="B287" s="8" t="s">
        <v>3345</v>
      </c>
      <c r="C287" s="8"/>
      <c r="D287" s="8"/>
    </row>
    <row r="288" spans="1:4" outlineLevel="1" x14ac:dyDescent="0.2">
      <c r="A288" s="6" t="s">
        <v>3880</v>
      </c>
      <c r="B288" s="6" t="s">
        <v>3881</v>
      </c>
      <c r="C288" s="6"/>
      <c r="D288" s="6"/>
    </row>
    <row r="289" spans="1:4" outlineLevel="1" x14ac:dyDescent="0.2">
      <c r="A289" s="7" t="s">
        <v>3882</v>
      </c>
      <c r="B289" s="7" t="s">
        <v>3345</v>
      </c>
      <c r="C289" s="7"/>
      <c r="D289" s="7"/>
    </row>
    <row r="290" spans="1:4" outlineLevel="1" x14ac:dyDescent="0.2">
      <c r="A290" s="8" t="s">
        <v>3883</v>
      </c>
      <c r="B290" s="8" t="s">
        <v>3884</v>
      </c>
      <c r="C290" s="8"/>
      <c r="D290" s="8"/>
    </row>
    <row r="291" spans="1:4" outlineLevel="1" x14ac:dyDescent="0.2">
      <c r="A291" s="5" t="s">
        <v>3885</v>
      </c>
      <c r="B291" s="5" t="s">
        <v>3886</v>
      </c>
      <c r="C291" s="5"/>
    </row>
    <row r="292" spans="1:4" outlineLevel="1" x14ac:dyDescent="0.2">
      <c r="A292" s="5" t="s">
        <v>3887</v>
      </c>
      <c r="B292" s="5" t="s">
        <v>3888</v>
      </c>
      <c r="C292" s="5"/>
    </row>
    <row r="293" spans="1:4" outlineLevel="1" x14ac:dyDescent="0.2">
      <c r="A293" s="5" t="s">
        <v>3889</v>
      </c>
      <c r="B293" s="5" t="s">
        <v>3890</v>
      </c>
      <c r="C293" s="5"/>
    </row>
    <row r="294" spans="1:4" outlineLevel="1" x14ac:dyDescent="0.2">
      <c r="A294" s="5" t="s">
        <v>3891</v>
      </c>
      <c r="B294" s="5" t="s">
        <v>3892</v>
      </c>
      <c r="C294" s="5"/>
    </row>
    <row r="295" spans="1:4" outlineLevel="1" x14ac:dyDescent="0.2">
      <c r="A295" s="5" t="s">
        <v>3893</v>
      </c>
      <c r="B295" s="5" t="s">
        <v>3894</v>
      </c>
      <c r="C295" s="5"/>
    </row>
    <row r="296" spans="1:4" outlineLevel="1" x14ac:dyDescent="0.2">
      <c r="A296" s="5" t="s">
        <v>3895</v>
      </c>
      <c r="B296" s="5" t="s">
        <v>3896</v>
      </c>
      <c r="C296" s="5"/>
    </row>
    <row r="297" spans="1:4" outlineLevel="1" x14ac:dyDescent="0.2">
      <c r="A297" s="8" t="s">
        <v>3897</v>
      </c>
      <c r="B297" s="8" t="s">
        <v>3898</v>
      </c>
      <c r="C297" s="8"/>
      <c r="D297" s="8"/>
    </row>
    <row r="298" spans="1:4" outlineLevel="1" x14ac:dyDescent="0.2">
      <c r="A298" s="5" t="s">
        <v>3899</v>
      </c>
      <c r="B298" s="5" t="s">
        <v>3900</v>
      </c>
      <c r="C298" s="5"/>
    </row>
    <row r="299" spans="1:4" outlineLevel="1" x14ac:dyDescent="0.2">
      <c r="A299" s="5" t="s">
        <v>3901</v>
      </c>
      <c r="B299" s="5" t="s">
        <v>3902</v>
      </c>
      <c r="C299" s="5"/>
    </row>
    <row r="300" spans="1:4" outlineLevel="1" x14ac:dyDescent="0.2">
      <c r="A300" s="5" t="s">
        <v>3903</v>
      </c>
      <c r="B300" s="5" t="s">
        <v>3904</v>
      </c>
      <c r="C300" s="5"/>
    </row>
    <row r="301" spans="1:4" outlineLevel="1" x14ac:dyDescent="0.2">
      <c r="A301" s="5" t="s">
        <v>3905</v>
      </c>
      <c r="B301" s="5" t="s">
        <v>3906</v>
      </c>
      <c r="C301" s="5"/>
    </row>
    <row r="302" spans="1:4" outlineLevel="1" x14ac:dyDescent="0.2">
      <c r="A302" s="5" t="s">
        <v>3907</v>
      </c>
      <c r="B302" s="5" t="s">
        <v>3908</v>
      </c>
      <c r="C302" s="5"/>
    </row>
    <row r="303" spans="1:4" outlineLevel="1" x14ac:dyDescent="0.2">
      <c r="A303" s="8" t="s">
        <v>3909</v>
      </c>
      <c r="B303" s="8" t="s">
        <v>3910</v>
      </c>
      <c r="C303" s="8"/>
      <c r="D303" s="8"/>
    </row>
    <row r="304" spans="1:4" outlineLevel="1" x14ac:dyDescent="0.2">
      <c r="A304" s="5" t="s">
        <v>3911</v>
      </c>
      <c r="B304" s="5" t="s">
        <v>3912</v>
      </c>
      <c r="C304" s="5"/>
    </row>
    <row r="305" spans="1:4" outlineLevel="1" x14ac:dyDescent="0.2">
      <c r="A305" s="5" t="s">
        <v>3913</v>
      </c>
      <c r="B305" s="5" t="s">
        <v>3914</v>
      </c>
      <c r="C305" s="5"/>
    </row>
    <row r="306" spans="1:4" outlineLevel="1" x14ac:dyDescent="0.2">
      <c r="A306" s="5" t="s">
        <v>3915</v>
      </c>
      <c r="B306" s="5" t="s">
        <v>3916</v>
      </c>
      <c r="C306" s="5"/>
    </row>
    <row r="307" spans="1:4" outlineLevel="1" x14ac:dyDescent="0.2">
      <c r="A307" s="5" t="s">
        <v>3917</v>
      </c>
      <c r="B307" s="5" t="s">
        <v>3918</v>
      </c>
      <c r="C307" s="5"/>
    </row>
    <row r="308" spans="1:4" outlineLevel="1" x14ac:dyDescent="0.2">
      <c r="A308" s="5" t="s">
        <v>3919</v>
      </c>
      <c r="B308" s="5" t="s">
        <v>3920</v>
      </c>
      <c r="C308" s="5"/>
    </row>
    <row r="309" spans="1:4" outlineLevel="1" x14ac:dyDescent="0.2">
      <c r="A309" s="5" t="s">
        <v>3921</v>
      </c>
      <c r="B309" s="5" t="s">
        <v>3922</v>
      </c>
      <c r="C309" s="5"/>
    </row>
    <row r="310" spans="1:4" outlineLevel="1" x14ac:dyDescent="0.2">
      <c r="A310" s="5" t="s">
        <v>3923</v>
      </c>
      <c r="B310" s="5" t="s">
        <v>3924</v>
      </c>
      <c r="C310" s="5"/>
    </row>
    <row r="311" spans="1:4" outlineLevel="1" x14ac:dyDescent="0.2">
      <c r="A311" s="5" t="s">
        <v>3925</v>
      </c>
      <c r="B311" s="5" t="s">
        <v>3926</v>
      </c>
      <c r="C311" s="5"/>
    </row>
    <row r="312" spans="1:4" outlineLevel="1" x14ac:dyDescent="0.2">
      <c r="A312" s="5" t="s">
        <v>3927</v>
      </c>
      <c r="B312" s="5" t="s">
        <v>3928</v>
      </c>
      <c r="C312" s="5"/>
    </row>
    <row r="313" spans="1:4" outlineLevel="1" x14ac:dyDescent="0.2">
      <c r="A313" s="5" t="s">
        <v>3929</v>
      </c>
      <c r="B313" s="5" t="s">
        <v>3930</v>
      </c>
      <c r="C313" s="5"/>
    </row>
    <row r="314" spans="1:4" outlineLevel="1" x14ac:dyDescent="0.2">
      <c r="A314" s="8" t="s">
        <v>3931</v>
      </c>
      <c r="B314" s="8" t="s">
        <v>3932</v>
      </c>
      <c r="C314" s="8"/>
      <c r="D314" s="8"/>
    </row>
    <row r="315" spans="1:4" outlineLevel="1" x14ac:dyDescent="0.2">
      <c r="A315" s="5" t="s">
        <v>3933</v>
      </c>
      <c r="B315" s="5" t="s">
        <v>3934</v>
      </c>
      <c r="C315" s="5"/>
    </row>
    <row r="316" spans="1:4" outlineLevel="1" x14ac:dyDescent="0.2">
      <c r="A316" s="5" t="s">
        <v>3935</v>
      </c>
      <c r="B316" s="5" t="s">
        <v>3936</v>
      </c>
      <c r="C316" s="5"/>
    </row>
    <row r="317" spans="1:4" outlineLevel="1" x14ac:dyDescent="0.2">
      <c r="A317" s="5" t="s">
        <v>3937</v>
      </c>
      <c r="B317" s="5" t="s">
        <v>3938</v>
      </c>
      <c r="C317" s="5"/>
    </row>
    <row r="318" spans="1:4" outlineLevel="1" x14ac:dyDescent="0.2">
      <c r="A318" s="5" t="s">
        <v>3939</v>
      </c>
      <c r="B318" s="5" t="s">
        <v>3940</v>
      </c>
      <c r="C318" s="5"/>
    </row>
    <row r="319" spans="1:4" outlineLevel="1" x14ac:dyDescent="0.2">
      <c r="A319" s="5" t="s">
        <v>3941</v>
      </c>
      <c r="B319" s="5" t="s">
        <v>3942</v>
      </c>
      <c r="C319" s="5"/>
    </row>
    <row r="320" spans="1:4" outlineLevel="1" x14ac:dyDescent="0.2">
      <c r="A320" s="5" t="s">
        <v>3943</v>
      </c>
      <c r="B320" s="5" t="s">
        <v>3944</v>
      </c>
      <c r="C320" s="5"/>
    </row>
    <row r="321" spans="1:4" outlineLevel="1" x14ac:dyDescent="0.2">
      <c r="A321" s="5" t="s">
        <v>3945</v>
      </c>
      <c r="B321" s="5" t="s">
        <v>3946</v>
      </c>
      <c r="C321" s="5"/>
    </row>
    <row r="322" spans="1:4" outlineLevel="1" x14ac:dyDescent="0.2">
      <c r="A322" s="5" t="s">
        <v>3947</v>
      </c>
      <c r="B322" s="5" t="s">
        <v>3948</v>
      </c>
      <c r="C322" s="5"/>
    </row>
    <row r="323" spans="1:4" outlineLevel="1" x14ac:dyDescent="0.2">
      <c r="A323" s="5" t="s">
        <v>3949</v>
      </c>
      <c r="B323" s="5" t="s">
        <v>3950</v>
      </c>
      <c r="C323" s="5"/>
    </row>
    <row r="324" spans="1:4" outlineLevel="1" x14ac:dyDescent="0.2">
      <c r="A324" s="5" t="s">
        <v>3951</v>
      </c>
      <c r="B324" s="5" t="s">
        <v>3952</v>
      </c>
      <c r="C324" s="5"/>
    </row>
    <row r="325" spans="1:4" outlineLevel="1" x14ac:dyDescent="0.2">
      <c r="A325" s="5" t="s">
        <v>3953</v>
      </c>
      <c r="B325" s="5" t="s">
        <v>3954</v>
      </c>
      <c r="C325" s="5"/>
    </row>
    <row r="326" spans="1:4" outlineLevel="1" x14ac:dyDescent="0.2">
      <c r="A326" s="8" t="s">
        <v>3955</v>
      </c>
      <c r="B326" s="8" t="s">
        <v>3956</v>
      </c>
      <c r="C326" s="8"/>
      <c r="D326" s="8"/>
    </row>
    <row r="327" spans="1:4" outlineLevel="1" x14ac:dyDescent="0.2">
      <c r="A327" s="5" t="s">
        <v>3957</v>
      </c>
      <c r="B327" s="5" t="s">
        <v>3958</v>
      </c>
      <c r="C327" s="5"/>
    </row>
    <row r="328" spans="1:4" outlineLevel="1" x14ac:dyDescent="0.2">
      <c r="A328" s="5" t="s">
        <v>3959</v>
      </c>
      <c r="B328" s="5" t="s">
        <v>3960</v>
      </c>
      <c r="C328" s="5"/>
    </row>
    <row r="329" spans="1:4" outlineLevel="1" x14ac:dyDescent="0.2">
      <c r="A329" s="5" t="s">
        <v>3961</v>
      </c>
      <c r="B329" s="5" t="s">
        <v>3962</v>
      </c>
      <c r="C329" s="5"/>
    </row>
    <row r="330" spans="1:4" outlineLevel="1" x14ac:dyDescent="0.2">
      <c r="A330" s="5" t="s">
        <v>3963</v>
      </c>
      <c r="B330" s="5" t="s">
        <v>3964</v>
      </c>
      <c r="C330" s="5"/>
    </row>
    <row r="331" spans="1:4" outlineLevel="1" x14ac:dyDescent="0.2">
      <c r="A331" s="5" t="s">
        <v>3965</v>
      </c>
      <c r="B331" s="5" t="s">
        <v>3966</v>
      </c>
      <c r="C331" s="5"/>
    </row>
    <row r="332" spans="1:4" outlineLevel="1" x14ac:dyDescent="0.2">
      <c r="A332" s="5" t="s">
        <v>3967</v>
      </c>
      <c r="B332" s="5" t="s">
        <v>3968</v>
      </c>
      <c r="C332" s="5"/>
    </row>
    <row r="333" spans="1:4" outlineLevel="1" x14ac:dyDescent="0.2">
      <c r="A333" s="5" t="s">
        <v>3969</v>
      </c>
      <c r="B333" s="5" t="s">
        <v>3970</v>
      </c>
      <c r="C333" s="5"/>
    </row>
    <row r="334" spans="1:4" outlineLevel="1" x14ac:dyDescent="0.2">
      <c r="A334" s="5" t="s">
        <v>3971</v>
      </c>
      <c r="B334" s="5" t="s">
        <v>3972</v>
      </c>
      <c r="C334" s="5"/>
    </row>
    <row r="335" spans="1:4" outlineLevel="1" x14ac:dyDescent="0.2">
      <c r="A335" s="5" t="s">
        <v>3973</v>
      </c>
      <c r="B335" s="5" t="s">
        <v>3974</v>
      </c>
      <c r="C335" s="5"/>
    </row>
    <row r="336" spans="1:4" outlineLevel="1" x14ac:dyDescent="0.2">
      <c r="A336" s="5" t="s">
        <v>3975</v>
      </c>
      <c r="B336" s="5" t="s">
        <v>3976</v>
      </c>
      <c r="C336" s="5"/>
    </row>
    <row r="337" spans="1:4" outlineLevel="1" x14ac:dyDescent="0.2">
      <c r="A337" s="5" t="s">
        <v>3977</v>
      </c>
      <c r="B337" s="5" t="s">
        <v>3978</v>
      </c>
      <c r="C337" s="5"/>
    </row>
    <row r="338" spans="1:4" outlineLevel="1" x14ac:dyDescent="0.2">
      <c r="A338" s="5" t="s">
        <v>3979</v>
      </c>
      <c r="B338" s="5" t="s">
        <v>3980</v>
      </c>
      <c r="C338" s="5"/>
    </row>
    <row r="339" spans="1:4" outlineLevel="1" x14ac:dyDescent="0.2">
      <c r="A339" s="5" t="s">
        <v>3981</v>
      </c>
      <c r="B339" s="5" t="s">
        <v>3982</v>
      </c>
      <c r="C339" s="5"/>
    </row>
    <row r="340" spans="1:4" outlineLevel="1" x14ac:dyDescent="0.2">
      <c r="A340" s="5" t="s">
        <v>3983</v>
      </c>
      <c r="B340" s="5" t="s">
        <v>3984</v>
      </c>
      <c r="C340" s="5"/>
    </row>
    <row r="341" spans="1:4" outlineLevel="1" x14ac:dyDescent="0.2">
      <c r="A341" s="7" t="s">
        <v>3985</v>
      </c>
      <c r="B341" s="7" t="s">
        <v>3345</v>
      </c>
      <c r="C341" s="7"/>
      <c r="D341" s="7"/>
    </row>
    <row r="342" spans="1:4" outlineLevel="1" x14ac:dyDescent="0.2">
      <c r="A342" s="8" t="s">
        <v>3986</v>
      </c>
      <c r="B342" s="8" t="s">
        <v>3987</v>
      </c>
      <c r="C342" s="8"/>
      <c r="D342" s="8"/>
    </row>
    <row r="343" spans="1:4" outlineLevel="1" x14ac:dyDescent="0.2">
      <c r="A343" s="5" t="s">
        <v>3988</v>
      </c>
      <c r="B343" s="5" t="s">
        <v>3989</v>
      </c>
      <c r="C343" s="5"/>
    </row>
    <row r="344" spans="1:4" outlineLevel="1" x14ac:dyDescent="0.2">
      <c r="A344" s="5" t="s">
        <v>3990</v>
      </c>
      <c r="B344" s="5" t="s">
        <v>3991</v>
      </c>
      <c r="C344" s="5"/>
    </row>
    <row r="345" spans="1:4" outlineLevel="1" x14ac:dyDescent="0.2">
      <c r="A345" s="5" t="s">
        <v>3992</v>
      </c>
      <c r="B345" s="5" t="s">
        <v>3993</v>
      </c>
      <c r="C345" s="5"/>
    </row>
    <row r="346" spans="1:4" outlineLevel="1" x14ac:dyDescent="0.2">
      <c r="A346" s="5" t="s">
        <v>3994</v>
      </c>
      <c r="B346" s="5" t="s">
        <v>3995</v>
      </c>
      <c r="C346" s="5"/>
    </row>
    <row r="347" spans="1:4" outlineLevel="1" x14ac:dyDescent="0.2">
      <c r="A347" s="5" t="s">
        <v>3996</v>
      </c>
      <c r="B347" s="5" t="s">
        <v>3997</v>
      </c>
      <c r="C347" s="5"/>
    </row>
    <row r="348" spans="1:4" outlineLevel="1" x14ac:dyDescent="0.2">
      <c r="A348" s="5" t="s">
        <v>3998</v>
      </c>
      <c r="B348" s="5" t="s">
        <v>3999</v>
      </c>
      <c r="C348" s="5"/>
    </row>
    <row r="349" spans="1:4" outlineLevel="1" x14ac:dyDescent="0.2">
      <c r="A349" s="5" t="s">
        <v>4000</v>
      </c>
      <c r="B349" s="5" t="s">
        <v>4001</v>
      </c>
      <c r="C349" s="5"/>
    </row>
    <row r="350" spans="1:4" outlineLevel="1" x14ac:dyDescent="0.2">
      <c r="A350" s="5" t="s">
        <v>4002</v>
      </c>
      <c r="B350" s="5" t="s">
        <v>4003</v>
      </c>
      <c r="C350" s="5"/>
    </row>
    <row r="351" spans="1:4" outlineLevel="1" x14ac:dyDescent="0.2">
      <c r="A351" s="5" t="s">
        <v>4004</v>
      </c>
      <c r="B351" s="5" t="s">
        <v>4005</v>
      </c>
      <c r="C351" s="5"/>
    </row>
    <row r="352" spans="1:4" outlineLevel="1" x14ac:dyDescent="0.2">
      <c r="A352" s="5" t="s">
        <v>4006</v>
      </c>
      <c r="B352" s="5" t="s">
        <v>4007</v>
      </c>
      <c r="C352" s="5"/>
    </row>
    <row r="353" spans="1:4" outlineLevel="1" x14ac:dyDescent="0.2">
      <c r="A353" s="5" t="s">
        <v>4008</v>
      </c>
      <c r="B353" s="5" t="s">
        <v>4009</v>
      </c>
      <c r="C353" s="5"/>
    </row>
    <row r="354" spans="1:4" outlineLevel="1" x14ac:dyDescent="0.2">
      <c r="A354" s="5" t="s">
        <v>4010</v>
      </c>
      <c r="B354" s="5" t="s">
        <v>4011</v>
      </c>
      <c r="C354" s="5"/>
    </row>
    <row r="355" spans="1:4" outlineLevel="1" x14ac:dyDescent="0.2">
      <c r="A355" s="5" t="s">
        <v>4012</v>
      </c>
      <c r="B355" s="5" t="s">
        <v>4013</v>
      </c>
      <c r="C355" s="5"/>
    </row>
    <row r="356" spans="1:4" outlineLevel="1" x14ac:dyDescent="0.2">
      <c r="A356" s="5" t="s">
        <v>4014</v>
      </c>
      <c r="B356" s="5" t="s">
        <v>4015</v>
      </c>
      <c r="C356" s="5"/>
    </row>
    <row r="357" spans="1:4" outlineLevel="1" x14ac:dyDescent="0.2">
      <c r="A357" s="5" t="s">
        <v>4016</v>
      </c>
      <c r="B357" s="5" t="s">
        <v>4017</v>
      </c>
      <c r="C357" s="5"/>
    </row>
    <row r="358" spans="1:4" outlineLevel="1" x14ac:dyDescent="0.2">
      <c r="A358" s="5" t="s">
        <v>4018</v>
      </c>
      <c r="B358" s="5" t="s">
        <v>4019</v>
      </c>
      <c r="C358" s="5"/>
    </row>
    <row r="359" spans="1:4" outlineLevel="1" x14ac:dyDescent="0.2">
      <c r="A359" s="5" t="s">
        <v>4020</v>
      </c>
      <c r="B359" s="5" t="s">
        <v>4021</v>
      </c>
      <c r="C359" s="5"/>
    </row>
    <row r="360" spans="1:4" outlineLevel="1" x14ac:dyDescent="0.2">
      <c r="A360" s="8" t="s">
        <v>4022</v>
      </c>
      <c r="B360" s="8" t="s">
        <v>4023</v>
      </c>
      <c r="C360" s="8"/>
      <c r="D360" s="8"/>
    </row>
    <row r="361" spans="1:4" outlineLevel="1" x14ac:dyDescent="0.2">
      <c r="A361" s="5" t="s">
        <v>4024</v>
      </c>
      <c r="B361" s="5" t="s">
        <v>4025</v>
      </c>
      <c r="C361" s="5"/>
    </row>
    <row r="362" spans="1:4" outlineLevel="1" x14ac:dyDescent="0.2">
      <c r="A362" s="5" t="s">
        <v>4026</v>
      </c>
      <c r="B362" s="5" t="s">
        <v>4027</v>
      </c>
      <c r="C362" s="5"/>
    </row>
    <row r="363" spans="1:4" outlineLevel="1" x14ac:dyDescent="0.2">
      <c r="A363" s="5" t="s">
        <v>4028</v>
      </c>
      <c r="B363" s="5" t="s">
        <v>4029</v>
      </c>
      <c r="C363" s="5"/>
    </row>
    <row r="364" spans="1:4" outlineLevel="1" x14ac:dyDescent="0.2">
      <c r="A364" s="5" t="s">
        <v>4030</v>
      </c>
      <c r="B364" s="5" t="s">
        <v>4031</v>
      </c>
      <c r="C364" s="5"/>
    </row>
    <row r="365" spans="1:4" outlineLevel="1" x14ac:dyDescent="0.2">
      <c r="A365" s="5" t="s">
        <v>4032</v>
      </c>
      <c r="B365" s="5" t="s">
        <v>4033</v>
      </c>
      <c r="C365" s="5"/>
    </row>
    <row r="366" spans="1:4" outlineLevel="1" x14ac:dyDescent="0.2">
      <c r="A366" s="8" t="s">
        <v>4034</v>
      </c>
      <c r="B366" s="8" t="s">
        <v>3345</v>
      </c>
      <c r="C366" s="8"/>
      <c r="D366" s="8"/>
    </row>
    <row r="367" spans="1:4" x14ac:dyDescent="0.2">
      <c r="A367" s="10" t="s">
        <v>4035</v>
      </c>
      <c r="B367" s="10" t="s">
        <v>4036</v>
      </c>
      <c r="C367" s="6"/>
      <c r="D367" s="6"/>
    </row>
    <row r="368" spans="1:4" x14ac:dyDescent="0.2">
      <c r="A368" s="11" t="s">
        <v>4037</v>
      </c>
      <c r="B368" s="11" t="s">
        <v>3345</v>
      </c>
      <c r="C368" s="7"/>
      <c r="D368" s="7"/>
    </row>
    <row r="369" spans="1:4" x14ac:dyDescent="0.2">
      <c r="A369" s="11">
        <v>51</v>
      </c>
      <c r="B369" s="11" t="s">
        <v>3345</v>
      </c>
      <c r="C369" s="7"/>
      <c r="D369" s="7"/>
    </row>
    <row r="370" spans="1:4" x14ac:dyDescent="0.2">
      <c r="A370" s="12" t="s">
        <v>4038</v>
      </c>
      <c r="B370" s="12" t="s">
        <v>2806</v>
      </c>
      <c r="C370" s="8" t="s">
        <v>4039</v>
      </c>
      <c r="D370" s="8"/>
    </row>
    <row r="371" spans="1:4" x14ac:dyDescent="0.2">
      <c r="A371" s="13" t="s">
        <v>4040</v>
      </c>
      <c r="B371" s="13" t="s">
        <v>4041</v>
      </c>
      <c r="C371" s="5" t="s">
        <v>4039</v>
      </c>
    </row>
    <row r="372" spans="1:4" x14ac:dyDescent="0.2">
      <c r="A372" s="13" t="s">
        <v>4042</v>
      </c>
      <c r="B372" s="13" t="s">
        <v>4043</v>
      </c>
      <c r="C372" s="5" t="s">
        <v>4039</v>
      </c>
    </row>
    <row r="373" spans="1:4" x14ac:dyDescent="0.2">
      <c r="A373" s="13" t="s">
        <v>4044</v>
      </c>
      <c r="B373" s="13" t="s">
        <v>4045</v>
      </c>
      <c r="C373" s="5" t="s">
        <v>4039</v>
      </c>
    </row>
    <row r="374" spans="1:4" x14ac:dyDescent="0.2">
      <c r="A374" s="13" t="s">
        <v>4046</v>
      </c>
      <c r="B374" s="13" t="s">
        <v>4047</v>
      </c>
      <c r="C374" s="5" t="s">
        <v>4039</v>
      </c>
      <c r="D374" s="13" t="s">
        <v>4048</v>
      </c>
    </row>
    <row r="375" spans="1:4" x14ac:dyDescent="0.2">
      <c r="A375" s="13" t="s">
        <v>2805</v>
      </c>
      <c r="B375" s="13" t="s">
        <v>4049</v>
      </c>
      <c r="C375" s="5" t="s">
        <v>4039</v>
      </c>
      <c r="D375" s="13" t="s">
        <v>4050</v>
      </c>
    </row>
    <row r="376" spans="1:4" x14ac:dyDescent="0.2">
      <c r="A376" s="13" t="s">
        <v>4051</v>
      </c>
      <c r="B376" s="13" t="s">
        <v>4052</v>
      </c>
      <c r="C376" s="5" t="s">
        <v>4039</v>
      </c>
      <c r="D376" s="13" t="s">
        <v>4053</v>
      </c>
    </row>
    <row r="377" spans="1:4" x14ac:dyDescent="0.2">
      <c r="A377" s="13" t="s">
        <v>4054</v>
      </c>
      <c r="B377" s="13" t="s">
        <v>4055</v>
      </c>
      <c r="C377" s="5" t="s">
        <v>4039</v>
      </c>
    </row>
    <row r="378" spans="1:4" x14ac:dyDescent="0.2">
      <c r="A378" s="13" t="s">
        <v>628</v>
      </c>
      <c r="B378" s="13" t="s">
        <v>4056</v>
      </c>
      <c r="C378" s="5" t="s">
        <v>4039</v>
      </c>
      <c r="D378" s="13" t="s">
        <v>4057</v>
      </c>
    </row>
    <row r="379" spans="1:4" x14ac:dyDescent="0.2">
      <c r="A379" s="13" t="s">
        <v>4058</v>
      </c>
      <c r="B379" s="13" t="s">
        <v>4059</v>
      </c>
      <c r="C379" s="5" t="s">
        <v>4039</v>
      </c>
    </row>
    <row r="380" spans="1:4" x14ac:dyDescent="0.2">
      <c r="A380" s="13" t="s">
        <v>4060</v>
      </c>
      <c r="B380" s="13" t="s">
        <v>4061</v>
      </c>
      <c r="C380" s="5" t="s">
        <v>4039</v>
      </c>
    </row>
    <row r="381" spans="1:4" x14ac:dyDescent="0.2">
      <c r="A381" s="13" t="s">
        <v>4062</v>
      </c>
      <c r="B381" s="13" t="s">
        <v>4063</v>
      </c>
      <c r="C381" s="5" t="s">
        <v>4039</v>
      </c>
    </row>
    <row r="382" spans="1:4" x14ac:dyDescent="0.2">
      <c r="A382" s="13" t="s">
        <v>4064</v>
      </c>
      <c r="B382" s="13" t="s">
        <v>4065</v>
      </c>
      <c r="C382" s="5" t="s">
        <v>4039</v>
      </c>
    </row>
    <row r="383" spans="1:4" x14ac:dyDescent="0.2">
      <c r="A383" s="13" t="s">
        <v>228</v>
      </c>
      <c r="B383" s="13" t="s">
        <v>4066</v>
      </c>
      <c r="C383" s="5" t="s">
        <v>4039</v>
      </c>
      <c r="D383" s="5" t="s">
        <v>4067</v>
      </c>
    </row>
    <row r="384" spans="1:4" x14ac:dyDescent="0.2">
      <c r="A384" s="13" t="s">
        <v>4068</v>
      </c>
      <c r="B384" s="13" t="s">
        <v>4069</v>
      </c>
      <c r="C384" s="5" t="s">
        <v>4039</v>
      </c>
      <c r="D384" s="5" t="s">
        <v>4070</v>
      </c>
    </row>
    <row r="385" spans="1:4" x14ac:dyDescent="0.2">
      <c r="A385" s="13" t="s">
        <v>4071</v>
      </c>
      <c r="B385" s="13" t="s">
        <v>4072</v>
      </c>
      <c r="C385" s="5" t="s">
        <v>4039</v>
      </c>
      <c r="D385" s="5" t="s">
        <v>4073</v>
      </c>
    </row>
    <row r="386" spans="1:4" x14ac:dyDescent="0.2">
      <c r="A386" s="13" t="s">
        <v>4074</v>
      </c>
      <c r="B386" s="13" t="s">
        <v>4075</v>
      </c>
      <c r="C386" s="5" t="s">
        <v>4039</v>
      </c>
      <c r="D386" s="5" t="s">
        <v>4073</v>
      </c>
    </row>
    <row r="387" spans="1:4" x14ac:dyDescent="0.2">
      <c r="A387" s="13" t="s">
        <v>4076</v>
      </c>
      <c r="B387" s="13" t="s">
        <v>4077</v>
      </c>
      <c r="C387" s="5" t="s">
        <v>4039</v>
      </c>
    </row>
    <row r="388" spans="1:4" x14ac:dyDescent="0.2">
      <c r="A388" s="13" t="s">
        <v>4078</v>
      </c>
      <c r="B388" s="13" t="s">
        <v>4079</v>
      </c>
      <c r="C388" s="5" t="s">
        <v>4039</v>
      </c>
      <c r="D388" s="5" t="s">
        <v>4080</v>
      </c>
    </row>
    <row r="389" spans="1:4" x14ac:dyDescent="0.2">
      <c r="A389" s="13" t="s">
        <v>665</v>
      </c>
      <c r="B389" s="13" t="s">
        <v>4081</v>
      </c>
      <c r="C389" s="5" t="s">
        <v>4039</v>
      </c>
      <c r="D389" s="5" t="s">
        <v>4082</v>
      </c>
    </row>
    <row r="390" spans="1:4" x14ac:dyDescent="0.2">
      <c r="A390" s="13" t="s">
        <v>4083</v>
      </c>
      <c r="B390" s="13" t="s">
        <v>4084</v>
      </c>
      <c r="C390" s="5" t="s">
        <v>4039</v>
      </c>
    </row>
    <row r="391" spans="1:4" x14ac:dyDescent="0.2">
      <c r="A391" s="13" t="s">
        <v>4085</v>
      </c>
      <c r="B391" s="13" t="s">
        <v>4086</v>
      </c>
      <c r="C391" s="5" t="s">
        <v>4039</v>
      </c>
    </row>
    <row r="392" spans="1:4" x14ac:dyDescent="0.2">
      <c r="A392" s="13" t="s">
        <v>282</v>
      </c>
      <c r="B392" s="13" t="s">
        <v>4087</v>
      </c>
      <c r="C392" s="5" t="s">
        <v>4039</v>
      </c>
      <c r="D392" s="5" t="s">
        <v>4088</v>
      </c>
    </row>
    <row r="393" spans="1:4" x14ac:dyDescent="0.2">
      <c r="A393" s="13" t="s">
        <v>4089</v>
      </c>
      <c r="B393" s="13" t="s">
        <v>4090</v>
      </c>
      <c r="C393" s="5" t="s">
        <v>4039</v>
      </c>
      <c r="D393" s="5" t="s">
        <v>4091</v>
      </c>
    </row>
    <row r="394" spans="1:4" x14ac:dyDescent="0.2">
      <c r="A394" s="13" t="s">
        <v>4092</v>
      </c>
      <c r="B394" s="13" t="s">
        <v>4093</v>
      </c>
      <c r="C394" s="5" t="s">
        <v>4039</v>
      </c>
      <c r="D394" s="5" t="s">
        <v>4094</v>
      </c>
    </row>
    <row r="395" spans="1:4" x14ac:dyDescent="0.2">
      <c r="A395" s="13" t="s">
        <v>4095</v>
      </c>
      <c r="B395" s="13" t="s">
        <v>4096</v>
      </c>
      <c r="C395" s="5" t="s">
        <v>4039</v>
      </c>
    </row>
    <row r="396" spans="1:4" x14ac:dyDescent="0.2">
      <c r="A396" s="13" t="s">
        <v>255</v>
      </c>
      <c r="B396" s="13" t="s">
        <v>4097</v>
      </c>
      <c r="C396" s="5" t="s">
        <v>4039</v>
      </c>
      <c r="D396" s="5" t="s">
        <v>4098</v>
      </c>
    </row>
    <row r="397" spans="1:4" x14ac:dyDescent="0.2">
      <c r="A397" s="13" t="s">
        <v>4099</v>
      </c>
      <c r="B397" s="13" t="s">
        <v>4100</v>
      </c>
      <c r="C397" s="5" t="s">
        <v>4039</v>
      </c>
      <c r="D397" s="5" t="s">
        <v>4101</v>
      </c>
    </row>
    <row r="398" spans="1:4" x14ac:dyDescent="0.2">
      <c r="A398" s="13" t="s">
        <v>4102</v>
      </c>
      <c r="B398" s="13" t="s">
        <v>4103</v>
      </c>
      <c r="C398" s="5" t="s">
        <v>4039</v>
      </c>
      <c r="D398" s="5" t="s">
        <v>4104</v>
      </c>
    </row>
    <row r="399" spans="1:4" x14ac:dyDescent="0.2">
      <c r="A399" s="13" t="s">
        <v>4105</v>
      </c>
      <c r="B399" s="13" t="s">
        <v>4106</v>
      </c>
      <c r="C399" s="5" t="s">
        <v>4039</v>
      </c>
    </row>
    <row r="400" spans="1:4" x14ac:dyDescent="0.2">
      <c r="A400" s="13" t="s">
        <v>4107</v>
      </c>
      <c r="B400" s="13" t="s">
        <v>4108</v>
      </c>
      <c r="C400" s="5" t="s">
        <v>4039</v>
      </c>
    </row>
    <row r="401" spans="1:4" x14ac:dyDescent="0.2">
      <c r="A401" s="13" t="s">
        <v>4109</v>
      </c>
      <c r="B401" s="13" t="s">
        <v>4110</v>
      </c>
      <c r="C401" s="5" t="s">
        <v>4039</v>
      </c>
    </row>
    <row r="402" spans="1:4" x14ac:dyDescent="0.2">
      <c r="A402" s="13" t="s">
        <v>4111</v>
      </c>
      <c r="B402" s="13" t="s">
        <v>4112</v>
      </c>
      <c r="C402" s="5" t="s">
        <v>4039</v>
      </c>
    </row>
    <row r="403" spans="1:4" x14ac:dyDescent="0.2">
      <c r="A403" s="13" t="s">
        <v>4113</v>
      </c>
      <c r="B403" s="13" t="s">
        <v>4114</v>
      </c>
      <c r="C403" s="5" t="s">
        <v>4039</v>
      </c>
    </row>
    <row r="404" spans="1:4" x14ac:dyDescent="0.2">
      <c r="A404" s="13" t="s">
        <v>4115</v>
      </c>
      <c r="B404" s="13" t="s">
        <v>4116</v>
      </c>
      <c r="C404" s="5" t="s">
        <v>4039</v>
      </c>
    </row>
    <row r="405" spans="1:4" x14ac:dyDescent="0.2">
      <c r="A405" s="13" t="s">
        <v>4117</v>
      </c>
      <c r="B405" s="13" t="s">
        <v>4118</v>
      </c>
      <c r="C405" s="5" t="s">
        <v>4039</v>
      </c>
      <c r="D405" s="5" t="s">
        <v>4119</v>
      </c>
    </row>
    <row r="406" spans="1:4" x14ac:dyDescent="0.2">
      <c r="A406" s="13" t="s">
        <v>4120</v>
      </c>
      <c r="B406" s="13" t="s">
        <v>4121</v>
      </c>
      <c r="C406" s="5" t="s">
        <v>4039</v>
      </c>
      <c r="D406" s="5" t="s">
        <v>4122</v>
      </c>
    </row>
    <row r="407" spans="1:4" x14ac:dyDescent="0.2">
      <c r="A407" s="13" t="s">
        <v>4123</v>
      </c>
      <c r="B407" s="13" t="s">
        <v>4124</v>
      </c>
      <c r="C407" s="5" t="s">
        <v>4039</v>
      </c>
      <c r="D407" s="5" t="s">
        <v>4125</v>
      </c>
    </row>
    <row r="408" spans="1:4" x14ac:dyDescent="0.2">
      <c r="A408" s="13" t="s">
        <v>4126</v>
      </c>
      <c r="B408" s="13" t="s">
        <v>4127</v>
      </c>
      <c r="C408" s="5" t="s">
        <v>4039</v>
      </c>
      <c r="D408" s="5" t="s">
        <v>4128</v>
      </c>
    </row>
    <row r="409" spans="1:4" x14ac:dyDescent="0.2">
      <c r="A409" s="13" t="s">
        <v>4129</v>
      </c>
      <c r="B409" s="13" t="s">
        <v>4130</v>
      </c>
      <c r="C409" s="5"/>
    </row>
    <row r="410" spans="1:4" x14ac:dyDescent="0.2">
      <c r="A410" s="13" t="s">
        <v>4131</v>
      </c>
      <c r="B410" s="13" t="s">
        <v>4132</v>
      </c>
      <c r="C410" s="5"/>
    </row>
    <row r="411" spans="1:4" x14ac:dyDescent="0.2">
      <c r="A411" s="13" t="s">
        <v>4133</v>
      </c>
      <c r="B411" s="13" t="s">
        <v>4134</v>
      </c>
      <c r="C411" s="5"/>
    </row>
    <row r="412" spans="1:4" x14ac:dyDescent="0.2">
      <c r="A412" s="13" t="s">
        <v>4135</v>
      </c>
      <c r="B412" s="13" t="s">
        <v>4136</v>
      </c>
      <c r="C412" s="5"/>
    </row>
    <row r="413" spans="1:4" x14ac:dyDescent="0.2">
      <c r="A413" s="13" t="s">
        <v>4137</v>
      </c>
      <c r="B413" s="13" t="s">
        <v>4138</v>
      </c>
      <c r="C413" s="5"/>
    </row>
    <row r="414" spans="1:4" x14ac:dyDescent="0.2">
      <c r="A414" s="13" t="s">
        <v>4139</v>
      </c>
      <c r="B414" s="13" t="s">
        <v>4140</v>
      </c>
      <c r="C414" s="5"/>
    </row>
    <row r="415" spans="1:4" x14ac:dyDescent="0.2">
      <c r="A415" s="13" t="s">
        <v>4141</v>
      </c>
      <c r="B415" s="13" t="s">
        <v>4142</v>
      </c>
      <c r="C415" s="5"/>
    </row>
    <row r="416" spans="1:4" x14ac:dyDescent="0.2">
      <c r="A416" s="13" t="s">
        <v>4143</v>
      </c>
      <c r="B416" s="13" t="s">
        <v>4144</v>
      </c>
      <c r="C416" s="5"/>
    </row>
    <row r="417" spans="1:4" x14ac:dyDescent="0.2">
      <c r="A417" s="13" t="s">
        <v>4145</v>
      </c>
      <c r="B417" s="13" t="s">
        <v>4146</v>
      </c>
      <c r="C417" s="5"/>
    </row>
    <row r="418" spans="1:4" x14ac:dyDescent="0.2">
      <c r="A418" s="10" t="s">
        <v>4147</v>
      </c>
      <c r="B418" s="10" t="s">
        <v>1790</v>
      </c>
      <c r="C418" s="6"/>
      <c r="D418" s="6"/>
    </row>
    <row r="419" spans="1:4" x14ac:dyDescent="0.2">
      <c r="A419" s="12" t="s">
        <v>4148</v>
      </c>
      <c r="B419" s="12" t="s">
        <v>4149</v>
      </c>
      <c r="C419" s="8" t="s">
        <v>4039</v>
      </c>
      <c r="D419" s="8"/>
    </row>
    <row r="420" spans="1:4" x14ac:dyDescent="0.2">
      <c r="A420" s="13" t="s">
        <v>4150</v>
      </c>
      <c r="B420" s="13" t="s">
        <v>4151</v>
      </c>
      <c r="C420" s="5" t="s">
        <v>4039</v>
      </c>
    </row>
    <row r="421" spans="1:4" x14ac:dyDescent="0.2">
      <c r="A421" s="13" t="s">
        <v>4152</v>
      </c>
      <c r="B421" s="13" t="s">
        <v>4153</v>
      </c>
      <c r="C421" s="5" t="s">
        <v>4039</v>
      </c>
    </row>
    <row r="422" spans="1:4" x14ac:dyDescent="0.2">
      <c r="A422" s="13" t="s">
        <v>223</v>
      </c>
      <c r="B422" s="13" t="s">
        <v>4154</v>
      </c>
      <c r="C422" s="5" t="s">
        <v>4039</v>
      </c>
      <c r="D422" s="5" t="s">
        <v>4155</v>
      </c>
    </row>
    <row r="423" spans="1:4" x14ac:dyDescent="0.2">
      <c r="A423" s="13" t="s">
        <v>4156</v>
      </c>
      <c r="B423" s="13" t="s">
        <v>4157</v>
      </c>
      <c r="C423" s="5" t="s">
        <v>4039</v>
      </c>
      <c r="D423" s="5" t="s">
        <v>4158</v>
      </c>
    </row>
    <row r="424" spans="1:4" x14ac:dyDescent="0.2">
      <c r="A424" s="13" t="s">
        <v>4159</v>
      </c>
      <c r="B424" s="13" t="s">
        <v>4160</v>
      </c>
      <c r="C424" s="5" t="s">
        <v>4039</v>
      </c>
      <c r="D424" s="5" t="s">
        <v>4161</v>
      </c>
    </row>
    <row r="425" spans="1:4" x14ac:dyDescent="0.2">
      <c r="A425" s="13" t="s">
        <v>4162</v>
      </c>
      <c r="B425" s="13" t="s">
        <v>4163</v>
      </c>
      <c r="C425" s="5" t="s">
        <v>4039</v>
      </c>
      <c r="D425" s="5" t="s">
        <v>4164</v>
      </c>
    </row>
    <row r="426" spans="1:4" x14ac:dyDescent="0.2">
      <c r="A426" s="13" t="s">
        <v>292</v>
      </c>
      <c r="B426" s="13" t="s">
        <v>4165</v>
      </c>
      <c r="C426" s="5" t="s">
        <v>4039</v>
      </c>
      <c r="D426" s="5" t="s">
        <v>4166</v>
      </c>
    </row>
    <row r="427" spans="1:4" x14ac:dyDescent="0.2">
      <c r="A427" s="13" t="s">
        <v>4167</v>
      </c>
      <c r="B427" s="13" t="s">
        <v>4168</v>
      </c>
      <c r="C427" s="5" t="s">
        <v>4039</v>
      </c>
      <c r="D427" s="5" t="s">
        <v>4169</v>
      </c>
    </row>
    <row r="428" spans="1:4" x14ac:dyDescent="0.2">
      <c r="A428" s="13" t="s">
        <v>4170</v>
      </c>
      <c r="B428" s="13" t="s">
        <v>4171</v>
      </c>
      <c r="C428" s="5" t="s">
        <v>4172</v>
      </c>
    </row>
    <row r="429" spans="1:4" x14ac:dyDescent="0.2">
      <c r="A429" s="13" t="s">
        <v>4173</v>
      </c>
      <c r="B429" s="13" t="s">
        <v>4174</v>
      </c>
      <c r="C429" s="5" t="s">
        <v>4172</v>
      </c>
    </row>
    <row r="430" spans="1:4" x14ac:dyDescent="0.2">
      <c r="A430" s="13" t="s">
        <v>2820</v>
      </c>
      <c r="B430" s="13" t="s">
        <v>4175</v>
      </c>
      <c r="C430" s="5" t="s">
        <v>4172</v>
      </c>
      <c r="D430" s="5" t="s">
        <v>4176</v>
      </c>
    </row>
    <row r="431" spans="1:4" x14ac:dyDescent="0.2">
      <c r="A431" s="13" t="s">
        <v>296</v>
      </c>
      <c r="B431" s="13" t="s">
        <v>4177</v>
      </c>
      <c r="C431" s="5" t="s">
        <v>4172</v>
      </c>
      <c r="D431" s="5" t="s">
        <v>4178</v>
      </c>
    </row>
    <row r="432" spans="1:4" x14ac:dyDescent="0.2">
      <c r="A432" s="13" t="s">
        <v>4179</v>
      </c>
      <c r="B432" s="13" t="s">
        <v>4180</v>
      </c>
      <c r="C432" s="5" t="s">
        <v>4172</v>
      </c>
    </row>
    <row r="433" spans="1:4" x14ac:dyDescent="0.2">
      <c r="A433" s="13" t="s">
        <v>2823</v>
      </c>
      <c r="B433" s="13" t="s">
        <v>4181</v>
      </c>
      <c r="C433" s="5" t="s">
        <v>4172</v>
      </c>
      <c r="D433" s="5" t="s">
        <v>4182</v>
      </c>
    </row>
    <row r="434" spans="1:4" x14ac:dyDescent="0.2">
      <c r="A434" s="13" t="s">
        <v>408</v>
      </c>
      <c r="B434" s="13" t="s">
        <v>4183</v>
      </c>
      <c r="C434" s="5" t="s">
        <v>4172</v>
      </c>
      <c r="D434" s="5" t="s">
        <v>4184</v>
      </c>
    </row>
    <row r="435" spans="1:4" x14ac:dyDescent="0.2">
      <c r="A435" s="13" t="s">
        <v>79</v>
      </c>
      <c r="B435" s="13" t="s">
        <v>4185</v>
      </c>
      <c r="C435" s="5" t="s">
        <v>4172</v>
      </c>
      <c r="D435" s="5" t="s">
        <v>4186</v>
      </c>
    </row>
    <row r="436" spans="1:4" x14ac:dyDescent="0.2">
      <c r="A436" s="13" t="s">
        <v>387</v>
      </c>
      <c r="B436" s="13" t="s">
        <v>4187</v>
      </c>
      <c r="C436" s="5" t="s">
        <v>4172</v>
      </c>
      <c r="D436" s="5" t="s">
        <v>4188</v>
      </c>
    </row>
    <row r="437" spans="1:4" x14ac:dyDescent="0.2">
      <c r="A437" s="13" t="s">
        <v>2829</v>
      </c>
      <c r="B437" s="13" t="s">
        <v>4189</v>
      </c>
      <c r="C437" s="5" t="s">
        <v>4172</v>
      </c>
      <c r="D437" s="5" t="s">
        <v>4190</v>
      </c>
    </row>
    <row r="438" spans="1:4" x14ac:dyDescent="0.2">
      <c r="A438" s="13" t="s">
        <v>4191</v>
      </c>
      <c r="B438" s="13" t="s">
        <v>4192</v>
      </c>
      <c r="C438" s="5" t="s">
        <v>4039</v>
      </c>
    </row>
    <row r="439" spans="1:4" x14ac:dyDescent="0.2">
      <c r="A439" s="13" t="s">
        <v>4193</v>
      </c>
      <c r="B439" s="13" t="s">
        <v>4194</v>
      </c>
      <c r="C439" s="5" t="s">
        <v>4039</v>
      </c>
    </row>
    <row r="440" spans="1:4" x14ac:dyDescent="0.2">
      <c r="A440" s="13" t="s">
        <v>2830</v>
      </c>
      <c r="B440" s="13" t="s">
        <v>4195</v>
      </c>
      <c r="C440" s="5" t="s">
        <v>4039</v>
      </c>
      <c r="D440" s="5" t="s">
        <v>4196</v>
      </c>
    </row>
    <row r="441" spans="1:4" x14ac:dyDescent="0.2">
      <c r="A441" s="13" t="s">
        <v>4197</v>
      </c>
      <c r="B441" s="13" t="s">
        <v>4198</v>
      </c>
      <c r="C441" s="5" t="s">
        <v>4039</v>
      </c>
      <c r="D441" s="5" t="s">
        <v>4199</v>
      </c>
    </row>
    <row r="442" spans="1:4" x14ac:dyDescent="0.2">
      <c r="A442" s="13" t="s">
        <v>4200</v>
      </c>
      <c r="B442" s="13" t="s">
        <v>4201</v>
      </c>
      <c r="C442" s="5" t="s">
        <v>4039</v>
      </c>
      <c r="D442" s="5" t="s">
        <v>4202</v>
      </c>
    </row>
    <row r="443" spans="1:4" x14ac:dyDescent="0.2">
      <c r="A443" s="13" t="s">
        <v>4203</v>
      </c>
      <c r="B443" s="13" t="s">
        <v>4204</v>
      </c>
      <c r="C443" s="5" t="s">
        <v>4039</v>
      </c>
      <c r="D443" s="5" t="s">
        <v>4205</v>
      </c>
    </row>
    <row r="444" spans="1:4" x14ac:dyDescent="0.2">
      <c r="A444" s="13" t="s">
        <v>4206</v>
      </c>
      <c r="B444" s="13" t="s">
        <v>4207</v>
      </c>
      <c r="C444" s="5" t="s">
        <v>4039</v>
      </c>
      <c r="D444" s="5" t="s">
        <v>4208</v>
      </c>
    </row>
    <row r="445" spans="1:4" x14ac:dyDescent="0.2">
      <c r="A445" s="13" t="s">
        <v>2831</v>
      </c>
      <c r="B445" s="13" t="s">
        <v>4209</v>
      </c>
      <c r="C445" s="5" t="s">
        <v>4039</v>
      </c>
      <c r="D445" s="5" t="s">
        <v>4210</v>
      </c>
    </row>
    <row r="446" spans="1:4" x14ac:dyDescent="0.2">
      <c r="A446" s="13" t="s">
        <v>4211</v>
      </c>
      <c r="B446" s="13" t="s">
        <v>4212</v>
      </c>
      <c r="C446" s="5" t="s">
        <v>4039</v>
      </c>
      <c r="D446" s="5" t="s">
        <v>4213</v>
      </c>
    </row>
    <row r="447" spans="1:4" x14ac:dyDescent="0.2">
      <c r="A447" s="13" t="s">
        <v>2832</v>
      </c>
      <c r="B447" s="13" t="s">
        <v>4214</v>
      </c>
      <c r="C447" s="5" t="s">
        <v>4039</v>
      </c>
      <c r="D447" s="5" t="s">
        <v>4215</v>
      </c>
    </row>
    <row r="448" spans="1:4" x14ac:dyDescent="0.2">
      <c r="A448" s="13" t="s">
        <v>4216</v>
      </c>
      <c r="B448" s="13" t="s">
        <v>4217</v>
      </c>
      <c r="C448" s="5" t="s">
        <v>4039</v>
      </c>
      <c r="D448" s="5" t="s">
        <v>4218</v>
      </c>
    </row>
    <row r="449" spans="1:4" x14ac:dyDescent="0.2">
      <c r="A449" s="13" t="s">
        <v>4219</v>
      </c>
      <c r="B449" s="13" t="s">
        <v>4220</v>
      </c>
      <c r="C449" s="5" t="s">
        <v>4039</v>
      </c>
    </row>
    <row r="450" spans="1:4" x14ac:dyDescent="0.2">
      <c r="A450" s="13" t="s">
        <v>4221</v>
      </c>
      <c r="B450" s="13" t="s">
        <v>4222</v>
      </c>
      <c r="C450" s="5" t="s">
        <v>4039</v>
      </c>
    </row>
    <row r="451" spans="1:4" x14ac:dyDescent="0.2">
      <c r="A451" s="13" t="s">
        <v>4223</v>
      </c>
      <c r="B451" s="13" t="s">
        <v>4224</v>
      </c>
      <c r="C451" s="5" t="s">
        <v>4039</v>
      </c>
      <c r="D451" s="5" t="s">
        <v>4225</v>
      </c>
    </row>
    <row r="452" spans="1:4" x14ac:dyDescent="0.2">
      <c r="A452" s="13" t="s">
        <v>4226</v>
      </c>
      <c r="B452" s="13" t="s">
        <v>4227</v>
      </c>
      <c r="C452" s="5" t="s">
        <v>4039</v>
      </c>
      <c r="D452" s="5" t="s">
        <v>4228</v>
      </c>
    </row>
    <row r="453" spans="1:4" x14ac:dyDescent="0.2">
      <c r="A453" s="13" t="s">
        <v>4229</v>
      </c>
      <c r="B453" s="13" t="s">
        <v>4230</v>
      </c>
      <c r="C453" s="5" t="s">
        <v>4039</v>
      </c>
    </row>
    <row r="454" spans="1:4" x14ac:dyDescent="0.2">
      <c r="A454" s="13" t="s">
        <v>4231</v>
      </c>
      <c r="B454" s="13" t="s">
        <v>4232</v>
      </c>
      <c r="C454" s="5" t="s">
        <v>4039</v>
      </c>
    </row>
    <row r="455" spans="1:4" x14ac:dyDescent="0.2">
      <c r="A455" s="13" t="s">
        <v>2834</v>
      </c>
      <c r="B455" s="13" t="s">
        <v>4233</v>
      </c>
      <c r="C455" s="5" t="s">
        <v>4039</v>
      </c>
      <c r="D455" s="5" t="s">
        <v>4234</v>
      </c>
    </row>
    <row r="456" spans="1:4" x14ac:dyDescent="0.2">
      <c r="A456" s="13" t="s">
        <v>2835</v>
      </c>
      <c r="B456" s="13" t="s">
        <v>4235</v>
      </c>
      <c r="C456" s="5" t="s">
        <v>4039</v>
      </c>
      <c r="D456" s="5" t="s">
        <v>4236</v>
      </c>
    </row>
    <row r="457" spans="1:4" x14ac:dyDescent="0.2">
      <c r="A457" s="13" t="s">
        <v>2836</v>
      </c>
      <c r="B457" s="13" t="s">
        <v>4237</v>
      </c>
      <c r="C457" s="5" t="s">
        <v>4039</v>
      </c>
      <c r="D457" s="5" t="s">
        <v>4238</v>
      </c>
    </row>
    <row r="458" spans="1:4" x14ac:dyDescent="0.2">
      <c r="A458" s="13" t="s">
        <v>4239</v>
      </c>
      <c r="B458" s="13" t="s">
        <v>4240</v>
      </c>
      <c r="C458" s="5" t="s">
        <v>4039</v>
      </c>
      <c r="D458" s="5" t="s">
        <v>4241</v>
      </c>
    </row>
    <row r="459" spans="1:4" x14ac:dyDescent="0.2">
      <c r="A459" s="13" t="s">
        <v>4242</v>
      </c>
      <c r="B459" s="13" t="s">
        <v>4243</v>
      </c>
      <c r="C459" s="5" t="s">
        <v>4039</v>
      </c>
      <c r="D459" s="5" t="s">
        <v>4244</v>
      </c>
    </row>
    <row r="460" spans="1:4" x14ac:dyDescent="0.2">
      <c r="A460" s="13" t="s">
        <v>4245</v>
      </c>
      <c r="B460" s="13" t="s">
        <v>4246</v>
      </c>
      <c r="C460" s="5" t="s">
        <v>4039</v>
      </c>
      <c r="D460" s="5" t="s">
        <v>4247</v>
      </c>
    </row>
    <row r="461" spans="1:4" x14ac:dyDescent="0.2">
      <c r="A461" s="13" t="s">
        <v>4248</v>
      </c>
      <c r="B461" s="13" t="s">
        <v>4249</v>
      </c>
      <c r="C461" s="5" t="s">
        <v>4039</v>
      </c>
    </row>
    <row r="462" spans="1:4" x14ac:dyDescent="0.2">
      <c r="A462" s="13" t="s">
        <v>2838</v>
      </c>
      <c r="B462" s="13" t="s">
        <v>4250</v>
      </c>
      <c r="C462" s="5" t="s">
        <v>4039</v>
      </c>
      <c r="D462" s="5" t="s">
        <v>4251</v>
      </c>
    </row>
    <row r="463" spans="1:4" x14ac:dyDescent="0.2">
      <c r="A463" s="13" t="s">
        <v>4252</v>
      </c>
      <c r="B463" s="13" t="s">
        <v>4253</v>
      </c>
      <c r="C463" s="5" t="s">
        <v>4039</v>
      </c>
    </row>
    <row r="464" spans="1:4" x14ac:dyDescent="0.2">
      <c r="A464" s="13" t="s">
        <v>4254</v>
      </c>
      <c r="B464" s="13" t="s">
        <v>4255</v>
      </c>
      <c r="C464" s="5" t="s">
        <v>4039</v>
      </c>
      <c r="D464" s="5" t="s">
        <v>4256</v>
      </c>
    </row>
    <row r="465" spans="1:4" x14ac:dyDescent="0.2">
      <c r="A465" s="12">
        <v>54</v>
      </c>
      <c r="B465" s="12" t="s">
        <v>2843</v>
      </c>
      <c r="C465" s="8" t="s">
        <v>4257</v>
      </c>
      <c r="D465" s="8"/>
    </row>
    <row r="466" spans="1:4" x14ac:dyDescent="0.2">
      <c r="A466" s="13" t="s">
        <v>4258</v>
      </c>
      <c r="B466" s="13" t="s">
        <v>4259</v>
      </c>
      <c r="C466" s="5" t="s">
        <v>4257</v>
      </c>
    </row>
    <row r="467" spans="1:4" x14ac:dyDescent="0.2">
      <c r="A467" s="13" t="s">
        <v>4260</v>
      </c>
      <c r="B467" s="13" t="s">
        <v>4261</v>
      </c>
      <c r="C467" s="5" t="s">
        <v>4257</v>
      </c>
      <c r="D467" s="5" t="s">
        <v>4262</v>
      </c>
    </row>
    <row r="468" spans="1:4" x14ac:dyDescent="0.2">
      <c r="A468" s="13" t="s">
        <v>4263</v>
      </c>
      <c r="B468" s="13" t="s">
        <v>4264</v>
      </c>
      <c r="C468" s="5" t="s">
        <v>4257</v>
      </c>
    </row>
    <row r="469" spans="1:4" x14ac:dyDescent="0.2">
      <c r="A469" s="13" t="s">
        <v>2842</v>
      </c>
      <c r="B469" s="13" t="s">
        <v>4265</v>
      </c>
      <c r="C469" s="5" t="s">
        <v>4257</v>
      </c>
    </row>
    <row r="470" spans="1:4" x14ac:dyDescent="0.2">
      <c r="A470" s="13" t="s">
        <v>226</v>
      </c>
      <c r="B470" s="13" t="s">
        <v>4266</v>
      </c>
      <c r="C470" s="5" t="s">
        <v>4257</v>
      </c>
      <c r="D470" s="5" t="s">
        <v>4267</v>
      </c>
    </row>
    <row r="471" spans="1:4" x14ac:dyDescent="0.2">
      <c r="A471" s="13" t="s">
        <v>563</v>
      </c>
      <c r="B471" s="13" t="s">
        <v>4268</v>
      </c>
      <c r="C471" s="5" t="s">
        <v>4257</v>
      </c>
      <c r="D471" s="5" t="s">
        <v>4269</v>
      </c>
    </row>
    <row r="472" spans="1:4" x14ac:dyDescent="0.2">
      <c r="A472" s="13" t="s">
        <v>2849</v>
      </c>
      <c r="B472" s="13" t="s">
        <v>4270</v>
      </c>
      <c r="C472" s="5" t="s">
        <v>4257</v>
      </c>
      <c r="D472" s="5" t="s">
        <v>4271</v>
      </c>
    </row>
    <row r="473" spans="1:4" x14ac:dyDescent="0.2">
      <c r="A473" s="13" t="s">
        <v>2851</v>
      </c>
      <c r="B473" s="13" t="s">
        <v>4272</v>
      </c>
      <c r="C473" s="5" t="s">
        <v>4257</v>
      </c>
      <c r="D473" s="5" t="s">
        <v>4273</v>
      </c>
    </row>
    <row r="474" spans="1:4" x14ac:dyDescent="0.2">
      <c r="A474" s="13" t="s">
        <v>2853</v>
      </c>
      <c r="B474" s="13" t="s">
        <v>4274</v>
      </c>
      <c r="C474" s="5" t="s">
        <v>4257</v>
      </c>
      <c r="D474" s="5" t="s">
        <v>4275</v>
      </c>
    </row>
    <row r="475" spans="1:4" x14ac:dyDescent="0.2">
      <c r="A475" s="13" t="s">
        <v>4276</v>
      </c>
      <c r="B475" s="13" t="s">
        <v>4277</v>
      </c>
      <c r="C475" s="5" t="s">
        <v>4257</v>
      </c>
      <c r="D475" s="5" t="s">
        <v>4278</v>
      </c>
    </row>
    <row r="476" spans="1:4" x14ac:dyDescent="0.2">
      <c r="A476" s="13" t="s">
        <v>4279</v>
      </c>
      <c r="B476" s="13" t="s">
        <v>4280</v>
      </c>
      <c r="C476" s="5" t="s">
        <v>4257</v>
      </c>
      <c r="D476" s="5" t="s">
        <v>4281</v>
      </c>
    </row>
    <row r="477" spans="1:4" x14ac:dyDescent="0.2">
      <c r="A477" s="13" t="s">
        <v>4282</v>
      </c>
      <c r="B477" s="13" t="s">
        <v>4283</v>
      </c>
      <c r="C477" s="5" t="s">
        <v>4257</v>
      </c>
    </row>
    <row r="478" spans="1:4" x14ac:dyDescent="0.2">
      <c r="A478" s="13" t="s">
        <v>4284</v>
      </c>
      <c r="B478" s="13" t="s">
        <v>4285</v>
      </c>
      <c r="C478" s="5" t="s">
        <v>4257</v>
      </c>
    </row>
    <row r="479" spans="1:4" x14ac:dyDescent="0.2">
      <c r="A479" s="13" t="s">
        <v>4286</v>
      </c>
      <c r="B479" s="13" t="s">
        <v>4287</v>
      </c>
      <c r="C479" s="5" t="s">
        <v>4257</v>
      </c>
      <c r="D479" s="5" t="s">
        <v>4288</v>
      </c>
    </row>
    <row r="480" spans="1:4" x14ac:dyDescent="0.2">
      <c r="A480" s="13" t="s">
        <v>2855</v>
      </c>
      <c r="B480" s="13" t="s">
        <v>4289</v>
      </c>
      <c r="C480" s="5" t="s">
        <v>4257</v>
      </c>
      <c r="D480" s="5" t="s">
        <v>4290</v>
      </c>
    </row>
    <row r="481" spans="1:4" x14ac:dyDescent="0.2">
      <c r="A481" s="13" t="s">
        <v>4291</v>
      </c>
      <c r="B481" s="13" t="s">
        <v>4292</v>
      </c>
      <c r="C481" s="5" t="s">
        <v>4257</v>
      </c>
      <c r="D481" s="5" t="s">
        <v>4293</v>
      </c>
    </row>
    <row r="482" spans="1:4" x14ac:dyDescent="0.2">
      <c r="A482" s="13" t="s">
        <v>4294</v>
      </c>
      <c r="B482" s="13" t="s">
        <v>4295</v>
      </c>
      <c r="C482" s="5" t="s">
        <v>4257</v>
      </c>
    </row>
    <row r="483" spans="1:4" x14ac:dyDescent="0.2">
      <c r="A483" s="13" t="s">
        <v>4296</v>
      </c>
      <c r="B483" s="13" t="s">
        <v>4297</v>
      </c>
      <c r="C483" s="5" t="s">
        <v>4257</v>
      </c>
    </row>
    <row r="484" spans="1:4" x14ac:dyDescent="0.2">
      <c r="A484" s="13" t="s">
        <v>4298</v>
      </c>
      <c r="B484" s="13" t="s">
        <v>4299</v>
      </c>
      <c r="C484" s="5" t="s">
        <v>4257</v>
      </c>
      <c r="D484" s="5" t="s">
        <v>4300</v>
      </c>
    </row>
    <row r="485" spans="1:4" x14ac:dyDescent="0.2">
      <c r="A485" s="13" t="s">
        <v>4301</v>
      </c>
      <c r="B485" s="13" t="s">
        <v>4302</v>
      </c>
      <c r="C485" s="5" t="s">
        <v>4257</v>
      </c>
      <c r="D485" s="5" t="s">
        <v>4303</v>
      </c>
    </row>
    <row r="486" spans="1:4" x14ac:dyDescent="0.2">
      <c r="A486" s="13" t="s">
        <v>4304</v>
      </c>
      <c r="B486" s="13" t="s">
        <v>4305</v>
      </c>
      <c r="C486" s="5" t="s">
        <v>4257</v>
      </c>
      <c r="D486" s="5" t="s">
        <v>4306</v>
      </c>
    </row>
    <row r="487" spans="1:4" x14ac:dyDescent="0.2">
      <c r="A487" s="13" t="s">
        <v>4307</v>
      </c>
      <c r="B487" s="13" t="s">
        <v>4308</v>
      </c>
      <c r="C487" s="5" t="s">
        <v>4257</v>
      </c>
      <c r="D487" s="5" t="s">
        <v>4309</v>
      </c>
    </row>
    <row r="488" spans="1:4" x14ac:dyDescent="0.2">
      <c r="A488" s="13" t="s">
        <v>4310</v>
      </c>
      <c r="B488" s="13" t="s">
        <v>4311</v>
      </c>
      <c r="C488" s="5" t="s">
        <v>4257</v>
      </c>
      <c r="D488" s="5" t="s">
        <v>4312</v>
      </c>
    </row>
    <row r="489" spans="1:4" x14ac:dyDescent="0.2">
      <c r="A489" s="13" t="s">
        <v>4313</v>
      </c>
      <c r="B489" s="13" t="s">
        <v>4314</v>
      </c>
      <c r="C489" s="5" t="s">
        <v>4257</v>
      </c>
    </row>
    <row r="490" spans="1:4" x14ac:dyDescent="0.2">
      <c r="A490" s="13" t="s">
        <v>4315</v>
      </c>
      <c r="B490" s="13" t="s">
        <v>4316</v>
      </c>
      <c r="C490" s="5" t="s">
        <v>4257</v>
      </c>
    </row>
    <row r="491" spans="1:4" x14ac:dyDescent="0.2">
      <c r="A491" s="13" t="s">
        <v>4317</v>
      </c>
      <c r="B491" s="13" t="s">
        <v>4318</v>
      </c>
      <c r="C491" s="5" t="s">
        <v>4257</v>
      </c>
      <c r="D491" s="5" t="s">
        <v>4319</v>
      </c>
    </row>
    <row r="492" spans="1:4" x14ac:dyDescent="0.2">
      <c r="A492" s="13" t="s">
        <v>4320</v>
      </c>
      <c r="B492" s="13" t="s">
        <v>4321</v>
      </c>
      <c r="C492" s="5" t="s">
        <v>4257</v>
      </c>
      <c r="D492" s="5" t="s">
        <v>4322</v>
      </c>
    </row>
    <row r="493" spans="1:4" x14ac:dyDescent="0.2">
      <c r="A493" s="13" t="s">
        <v>4323</v>
      </c>
      <c r="B493" s="13" t="s">
        <v>4324</v>
      </c>
      <c r="C493" s="5" t="s">
        <v>4257</v>
      </c>
      <c r="D493" s="5" t="s">
        <v>4325</v>
      </c>
    </row>
    <row r="494" spans="1:4" x14ac:dyDescent="0.2">
      <c r="A494" s="13" t="s">
        <v>4326</v>
      </c>
      <c r="B494" s="13" t="s">
        <v>4327</v>
      </c>
      <c r="C494" s="5" t="s">
        <v>4257</v>
      </c>
      <c r="D494" s="5" t="s">
        <v>4328</v>
      </c>
    </row>
    <row r="495" spans="1:4" x14ac:dyDescent="0.2">
      <c r="A495" s="13" t="s">
        <v>4329</v>
      </c>
      <c r="B495" s="13" t="s">
        <v>4330</v>
      </c>
      <c r="C495" s="5" t="s">
        <v>4257</v>
      </c>
      <c r="D495" s="5" t="s">
        <v>4331</v>
      </c>
    </row>
    <row r="496" spans="1:4" x14ac:dyDescent="0.2">
      <c r="A496" s="13" t="s">
        <v>4332</v>
      </c>
      <c r="B496" s="13" t="s">
        <v>4333</v>
      </c>
      <c r="C496" s="5" t="s">
        <v>4257</v>
      </c>
      <c r="D496" s="5" t="s">
        <v>4334</v>
      </c>
    </row>
    <row r="497" spans="1:4" x14ac:dyDescent="0.2">
      <c r="A497" s="13" t="s">
        <v>4335</v>
      </c>
      <c r="B497" s="13" t="s">
        <v>4336</v>
      </c>
      <c r="C497" s="5" t="s">
        <v>4257</v>
      </c>
      <c r="D497" s="5" t="s">
        <v>4337</v>
      </c>
    </row>
    <row r="498" spans="1:4" x14ac:dyDescent="0.2">
      <c r="A498" s="13" t="s">
        <v>4338</v>
      </c>
      <c r="B498" s="13" t="s">
        <v>4339</v>
      </c>
      <c r="C498" s="5" t="s">
        <v>4257</v>
      </c>
      <c r="D498" s="5" t="s">
        <v>4340</v>
      </c>
    </row>
    <row r="499" spans="1:4" x14ac:dyDescent="0.2">
      <c r="A499" s="13" t="s">
        <v>4341</v>
      </c>
      <c r="B499" s="13" t="s">
        <v>4342</v>
      </c>
      <c r="C499" s="5" t="s">
        <v>4257</v>
      </c>
      <c r="D499" s="5" t="s">
        <v>4343</v>
      </c>
    </row>
    <row r="500" spans="1:4" x14ac:dyDescent="0.2">
      <c r="A500" s="13" t="s">
        <v>4344</v>
      </c>
      <c r="B500" s="13" t="s">
        <v>4345</v>
      </c>
      <c r="C500" s="5" t="s">
        <v>4257</v>
      </c>
    </row>
    <row r="501" spans="1:4" x14ac:dyDescent="0.2">
      <c r="A501" s="13" t="s">
        <v>4346</v>
      </c>
      <c r="B501" s="13" t="s">
        <v>4347</v>
      </c>
      <c r="C501" s="5" t="s">
        <v>4257</v>
      </c>
    </row>
    <row r="502" spans="1:4" x14ac:dyDescent="0.2">
      <c r="A502" s="13" t="s">
        <v>4348</v>
      </c>
      <c r="B502" s="13" t="s">
        <v>4349</v>
      </c>
      <c r="C502" s="5" t="s">
        <v>4257</v>
      </c>
      <c r="D502" s="5" t="s">
        <v>4350</v>
      </c>
    </row>
    <row r="503" spans="1:4" x14ac:dyDescent="0.2">
      <c r="A503" s="13" t="s">
        <v>4351</v>
      </c>
      <c r="B503" s="13" t="s">
        <v>4352</v>
      </c>
      <c r="C503" s="5" t="s">
        <v>4257</v>
      </c>
      <c r="D503" s="5" t="s">
        <v>4353</v>
      </c>
    </row>
    <row r="504" spans="1:4" x14ac:dyDescent="0.2">
      <c r="A504" s="13" t="s">
        <v>4354</v>
      </c>
      <c r="B504" s="13" t="s">
        <v>4355</v>
      </c>
      <c r="C504" s="5" t="s">
        <v>4257</v>
      </c>
    </row>
    <row r="505" spans="1:4" x14ac:dyDescent="0.2">
      <c r="A505" s="13" t="s">
        <v>4356</v>
      </c>
      <c r="B505" s="13" t="s">
        <v>4357</v>
      </c>
      <c r="C505" s="5" t="s">
        <v>4257</v>
      </c>
    </row>
    <row r="506" spans="1:4" x14ac:dyDescent="0.2">
      <c r="A506" s="13" t="s">
        <v>4358</v>
      </c>
      <c r="B506" s="13" t="s">
        <v>4359</v>
      </c>
      <c r="C506" s="5" t="s">
        <v>4257</v>
      </c>
      <c r="D506" s="5" t="s">
        <v>4360</v>
      </c>
    </row>
    <row r="507" spans="1:4" x14ac:dyDescent="0.2">
      <c r="A507" s="13" t="s">
        <v>4361</v>
      </c>
      <c r="B507" s="13" t="s">
        <v>4362</v>
      </c>
      <c r="C507" s="5" t="s">
        <v>4257</v>
      </c>
      <c r="D507" s="5" t="s">
        <v>4363</v>
      </c>
    </row>
    <row r="508" spans="1:4" x14ac:dyDescent="0.2">
      <c r="A508" s="13" t="s">
        <v>4364</v>
      </c>
      <c r="B508" s="13" t="s">
        <v>4365</v>
      </c>
      <c r="C508" s="5" t="s">
        <v>4257</v>
      </c>
    </row>
    <row r="509" spans="1:4" x14ac:dyDescent="0.2">
      <c r="A509" s="14" t="s">
        <v>2860</v>
      </c>
      <c r="B509" s="14" t="s">
        <v>4366</v>
      </c>
      <c r="C509" s="5" t="s">
        <v>4257</v>
      </c>
      <c r="D509" s="22" t="s">
        <v>4367</v>
      </c>
    </row>
    <row r="510" spans="1:4" x14ac:dyDescent="0.2">
      <c r="A510" s="12">
        <v>55</v>
      </c>
      <c r="B510" s="12" t="s">
        <v>2861</v>
      </c>
      <c r="C510" s="8" t="s">
        <v>4368</v>
      </c>
      <c r="D510" s="8"/>
    </row>
    <row r="511" spans="1:4" x14ac:dyDescent="0.2">
      <c r="A511" s="13" t="s">
        <v>4369</v>
      </c>
      <c r="B511" s="13" t="s">
        <v>4370</v>
      </c>
      <c r="C511" s="5" t="s">
        <v>4368</v>
      </c>
    </row>
    <row r="512" spans="1:4" x14ac:dyDescent="0.2">
      <c r="A512" s="13" t="s">
        <v>4371</v>
      </c>
      <c r="B512" s="13" t="s">
        <v>4372</v>
      </c>
      <c r="C512" s="5" t="s">
        <v>4368</v>
      </c>
    </row>
    <row r="513" spans="1:4" x14ac:dyDescent="0.2">
      <c r="A513" s="13" t="s">
        <v>4373</v>
      </c>
      <c r="B513" s="13" t="s">
        <v>4374</v>
      </c>
      <c r="C513" s="5" t="s">
        <v>4368</v>
      </c>
    </row>
    <row r="514" spans="1:4" x14ac:dyDescent="0.2">
      <c r="A514" s="13" t="s">
        <v>4375</v>
      </c>
      <c r="B514" s="13" t="s">
        <v>4376</v>
      </c>
      <c r="C514" s="5" t="s">
        <v>4368</v>
      </c>
      <c r="D514" s="5" t="s">
        <v>4377</v>
      </c>
    </row>
    <row r="515" spans="1:4" x14ac:dyDescent="0.2">
      <c r="A515" s="13" t="s">
        <v>4378</v>
      </c>
      <c r="B515" s="13" t="s">
        <v>4379</v>
      </c>
      <c r="C515" s="5" t="s">
        <v>4368</v>
      </c>
    </row>
    <row r="516" spans="1:4" x14ac:dyDescent="0.2">
      <c r="A516" s="13" t="s">
        <v>239</v>
      </c>
      <c r="B516" s="13" t="s">
        <v>4380</v>
      </c>
      <c r="C516" s="5" t="s">
        <v>4368</v>
      </c>
      <c r="D516" s="5" t="s">
        <v>4381</v>
      </c>
    </row>
    <row r="517" spans="1:4" x14ac:dyDescent="0.2">
      <c r="A517" s="13" t="s">
        <v>2870</v>
      </c>
      <c r="B517" s="13" t="s">
        <v>4382</v>
      </c>
      <c r="C517" s="5" t="s">
        <v>4368</v>
      </c>
      <c r="D517" s="5" t="s">
        <v>4383</v>
      </c>
    </row>
    <row r="518" spans="1:4" x14ac:dyDescent="0.2">
      <c r="A518" s="13" t="s">
        <v>2872</v>
      </c>
      <c r="B518" s="13" t="s">
        <v>4384</v>
      </c>
      <c r="C518" s="5" t="s">
        <v>4368</v>
      </c>
      <c r="D518" s="5" t="s">
        <v>4385</v>
      </c>
    </row>
    <row r="519" spans="1:4" x14ac:dyDescent="0.2">
      <c r="A519" s="13" t="s">
        <v>2874</v>
      </c>
      <c r="B519" s="13" t="s">
        <v>4386</v>
      </c>
      <c r="C519" s="5" t="s">
        <v>4368</v>
      </c>
      <c r="D519" s="5" t="s">
        <v>4387</v>
      </c>
    </row>
    <row r="520" spans="1:4" x14ac:dyDescent="0.2">
      <c r="A520" s="13" t="s">
        <v>2877</v>
      </c>
      <c r="B520" s="13" t="s">
        <v>4388</v>
      </c>
      <c r="C520" s="5" t="s">
        <v>4368</v>
      </c>
      <c r="D520" s="5" t="s">
        <v>4389</v>
      </c>
    </row>
    <row r="521" spans="1:4" x14ac:dyDescent="0.2">
      <c r="A521" s="13" t="s">
        <v>2879</v>
      </c>
      <c r="B521" s="13" t="s">
        <v>4390</v>
      </c>
      <c r="C521" s="5" t="s">
        <v>4368</v>
      </c>
      <c r="D521" s="5" t="s">
        <v>4391</v>
      </c>
    </row>
    <row r="522" spans="1:4" x14ac:dyDescent="0.2">
      <c r="A522" s="13" t="s">
        <v>2880</v>
      </c>
      <c r="B522" s="13" t="s">
        <v>4392</v>
      </c>
      <c r="C522" s="5" t="s">
        <v>4368</v>
      </c>
      <c r="D522" s="5" t="s">
        <v>4393</v>
      </c>
    </row>
    <row r="523" spans="1:4" x14ac:dyDescent="0.2">
      <c r="A523" s="13" t="s">
        <v>4394</v>
      </c>
      <c r="B523" s="13" t="s">
        <v>4395</v>
      </c>
      <c r="C523" s="5" t="s">
        <v>4368</v>
      </c>
    </row>
    <row r="524" spans="1:4" x14ac:dyDescent="0.2">
      <c r="A524" s="13" t="s">
        <v>2882</v>
      </c>
      <c r="B524" s="13" t="s">
        <v>4396</v>
      </c>
      <c r="C524" s="5" t="s">
        <v>4368</v>
      </c>
      <c r="D524" s="5" t="s">
        <v>4397</v>
      </c>
    </row>
    <row r="525" spans="1:4" x14ac:dyDescent="0.2">
      <c r="A525" s="13" t="s">
        <v>2884</v>
      </c>
      <c r="B525" s="13" t="s">
        <v>4398</v>
      </c>
      <c r="C525" s="5" t="s">
        <v>4368</v>
      </c>
      <c r="D525" s="5" t="s">
        <v>4399</v>
      </c>
    </row>
    <row r="526" spans="1:4" x14ac:dyDescent="0.2">
      <c r="A526" s="13" t="s">
        <v>2886</v>
      </c>
      <c r="B526" s="13" t="s">
        <v>4400</v>
      </c>
      <c r="C526" s="5" t="s">
        <v>4368</v>
      </c>
      <c r="D526" s="5" t="s">
        <v>4401</v>
      </c>
    </row>
    <row r="527" spans="1:4" x14ac:dyDescent="0.2">
      <c r="A527" s="13" t="s">
        <v>2888</v>
      </c>
      <c r="B527" s="13" t="s">
        <v>4402</v>
      </c>
      <c r="C527" s="5" t="s">
        <v>4368</v>
      </c>
      <c r="D527" s="5" t="s">
        <v>4403</v>
      </c>
    </row>
    <row r="528" spans="1:4" x14ac:dyDescent="0.2">
      <c r="A528" s="13" t="s">
        <v>2891</v>
      </c>
      <c r="B528" s="13" t="s">
        <v>4404</v>
      </c>
      <c r="C528" s="5" t="s">
        <v>4368</v>
      </c>
      <c r="D528" s="5" t="s">
        <v>4405</v>
      </c>
    </row>
    <row r="529" spans="1:4" x14ac:dyDescent="0.2">
      <c r="A529" s="13" t="s">
        <v>4406</v>
      </c>
      <c r="B529" s="13" t="s">
        <v>4407</v>
      </c>
      <c r="C529" s="5" t="s">
        <v>4368</v>
      </c>
    </row>
    <row r="530" spans="1:4" x14ac:dyDescent="0.2">
      <c r="A530" s="13" t="s">
        <v>4408</v>
      </c>
      <c r="B530" s="13" t="s">
        <v>4409</v>
      </c>
      <c r="C530" s="5" t="s">
        <v>4368</v>
      </c>
    </row>
    <row r="531" spans="1:4" x14ac:dyDescent="0.2">
      <c r="A531" s="13" t="s">
        <v>2892</v>
      </c>
      <c r="B531" s="13" t="s">
        <v>4410</v>
      </c>
      <c r="C531" s="5" t="s">
        <v>4368</v>
      </c>
      <c r="D531" s="5" t="s">
        <v>4411</v>
      </c>
    </row>
    <row r="532" spans="1:4" x14ac:dyDescent="0.2">
      <c r="A532" s="13" t="s">
        <v>4412</v>
      </c>
      <c r="B532" s="13" t="s">
        <v>4413</v>
      </c>
      <c r="C532" s="5" t="s">
        <v>4368</v>
      </c>
    </row>
    <row r="533" spans="1:4" x14ac:dyDescent="0.2">
      <c r="A533" s="13" t="s">
        <v>249</v>
      </c>
      <c r="B533" s="13" t="s">
        <v>4414</v>
      </c>
      <c r="C533" s="5" t="s">
        <v>4368</v>
      </c>
      <c r="D533" s="5" t="s">
        <v>4415</v>
      </c>
    </row>
    <row r="534" spans="1:4" x14ac:dyDescent="0.2">
      <c r="A534" s="13" t="s">
        <v>867</v>
      </c>
      <c r="B534" s="13" t="s">
        <v>4416</v>
      </c>
      <c r="C534" s="5" t="s">
        <v>4368</v>
      </c>
      <c r="D534" s="5" t="s">
        <v>4417</v>
      </c>
    </row>
    <row r="535" spans="1:4" x14ac:dyDescent="0.2">
      <c r="A535" s="13" t="s">
        <v>2897</v>
      </c>
      <c r="B535" s="13" t="s">
        <v>4418</v>
      </c>
      <c r="C535" s="5" t="s">
        <v>4368</v>
      </c>
      <c r="D535" s="5" t="s">
        <v>4419</v>
      </c>
    </row>
    <row r="536" spans="1:4" x14ac:dyDescent="0.2">
      <c r="A536" s="13" t="s">
        <v>4420</v>
      </c>
      <c r="B536" s="13" t="s">
        <v>4421</v>
      </c>
      <c r="C536" s="5" t="s">
        <v>4368</v>
      </c>
      <c r="D536" s="5" t="s">
        <v>4422</v>
      </c>
    </row>
    <row r="537" spans="1:4" x14ac:dyDescent="0.2">
      <c r="A537" s="13" t="s">
        <v>2902</v>
      </c>
      <c r="B537" s="13" t="s">
        <v>4423</v>
      </c>
      <c r="C537" s="5" t="s">
        <v>4368</v>
      </c>
      <c r="D537" s="5" t="s">
        <v>4424</v>
      </c>
    </row>
    <row r="538" spans="1:4" x14ac:dyDescent="0.2">
      <c r="A538" s="13" t="s">
        <v>583</v>
      </c>
      <c r="B538" s="13" t="s">
        <v>4425</v>
      </c>
      <c r="C538" s="5" t="s">
        <v>4368</v>
      </c>
      <c r="D538" s="5" t="s">
        <v>4426</v>
      </c>
    </row>
    <row r="539" spans="1:4" x14ac:dyDescent="0.2">
      <c r="A539" s="13" t="s">
        <v>2905</v>
      </c>
      <c r="B539" s="13" t="s">
        <v>4427</v>
      </c>
      <c r="C539" s="5" t="s">
        <v>4368</v>
      </c>
      <c r="D539" s="5" t="s">
        <v>4428</v>
      </c>
    </row>
    <row r="540" spans="1:4" x14ac:dyDescent="0.2">
      <c r="A540" s="13" t="s">
        <v>2907</v>
      </c>
      <c r="B540" s="13" t="s">
        <v>4429</v>
      </c>
      <c r="C540" s="5" t="s">
        <v>4368</v>
      </c>
      <c r="D540" s="5" t="s">
        <v>4430</v>
      </c>
    </row>
    <row r="541" spans="1:4" x14ac:dyDescent="0.2">
      <c r="A541" s="13" t="s">
        <v>2909</v>
      </c>
      <c r="B541" s="13" t="s">
        <v>4431</v>
      </c>
      <c r="C541" s="5" t="s">
        <v>4368</v>
      </c>
      <c r="D541" s="5" t="s">
        <v>4432</v>
      </c>
    </row>
    <row r="542" spans="1:4" x14ac:dyDescent="0.2">
      <c r="A542" s="13" t="s">
        <v>2911</v>
      </c>
      <c r="B542" s="13" t="s">
        <v>4433</v>
      </c>
      <c r="C542" s="5" t="s">
        <v>4368</v>
      </c>
      <c r="D542" s="5" t="s">
        <v>4434</v>
      </c>
    </row>
    <row r="543" spans="1:4" x14ac:dyDescent="0.2">
      <c r="A543" s="13" t="s">
        <v>4435</v>
      </c>
      <c r="B543" s="13" t="s">
        <v>4436</v>
      </c>
      <c r="C543" s="5" t="s">
        <v>4368</v>
      </c>
      <c r="D543" s="5" t="s">
        <v>4437</v>
      </c>
    </row>
    <row r="544" spans="1:4" x14ac:dyDescent="0.2">
      <c r="A544" s="13" t="s">
        <v>4438</v>
      </c>
      <c r="B544" s="13" t="s">
        <v>4439</v>
      </c>
      <c r="C544" s="5" t="s">
        <v>4368</v>
      </c>
      <c r="D544" s="5" t="s">
        <v>4440</v>
      </c>
    </row>
    <row r="545" spans="1:4" x14ac:dyDescent="0.2">
      <c r="A545" s="13" t="s">
        <v>4441</v>
      </c>
      <c r="B545" s="13" t="s">
        <v>4442</v>
      </c>
      <c r="C545" s="5" t="s">
        <v>4368</v>
      </c>
      <c r="D545" s="5" t="s">
        <v>4443</v>
      </c>
    </row>
    <row r="546" spans="1:4" x14ac:dyDescent="0.2">
      <c r="A546" s="13" t="s">
        <v>4444</v>
      </c>
      <c r="B546" s="13" t="s">
        <v>4445</v>
      </c>
      <c r="C546" s="5" t="s">
        <v>4368</v>
      </c>
      <c r="D546" s="5" t="s">
        <v>4446</v>
      </c>
    </row>
    <row r="547" spans="1:4" x14ac:dyDescent="0.2">
      <c r="A547" s="13" t="s">
        <v>4447</v>
      </c>
      <c r="B547" s="13" t="s">
        <v>4448</v>
      </c>
      <c r="C547" s="5" t="s">
        <v>4368</v>
      </c>
      <c r="D547" s="5" t="s">
        <v>4449</v>
      </c>
    </row>
    <row r="548" spans="1:4" x14ac:dyDescent="0.2">
      <c r="A548" s="13" t="s">
        <v>4450</v>
      </c>
      <c r="B548" s="13" t="s">
        <v>4451</v>
      </c>
      <c r="C548" s="5" t="s">
        <v>4368</v>
      </c>
      <c r="D548" s="5" t="s">
        <v>4452</v>
      </c>
    </row>
    <row r="549" spans="1:4" x14ac:dyDescent="0.2">
      <c r="A549" s="13" t="s">
        <v>4453</v>
      </c>
      <c r="B549" s="13" t="s">
        <v>4454</v>
      </c>
      <c r="C549" s="5" t="s">
        <v>4368</v>
      </c>
    </row>
    <row r="550" spans="1:4" x14ac:dyDescent="0.2">
      <c r="A550" s="13" t="s">
        <v>4455</v>
      </c>
      <c r="B550" s="13" t="s">
        <v>4456</v>
      </c>
      <c r="C550" s="5" t="s">
        <v>4368</v>
      </c>
    </row>
    <row r="551" spans="1:4" x14ac:dyDescent="0.2">
      <c r="A551" s="13" t="s">
        <v>4457</v>
      </c>
      <c r="B551" s="13" t="s">
        <v>4458</v>
      </c>
      <c r="C551" s="5" t="s">
        <v>4368</v>
      </c>
    </row>
    <row r="552" spans="1:4" x14ac:dyDescent="0.2">
      <c r="A552" s="13" t="s">
        <v>2916</v>
      </c>
      <c r="B552" s="13" t="s">
        <v>4459</v>
      </c>
      <c r="C552" s="5" t="s">
        <v>4368</v>
      </c>
      <c r="D552" s="5" t="s">
        <v>4460</v>
      </c>
    </row>
    <row r="553" spans="1:4" x14ac:dyDescent="0.2">
      <c r="A553" s="13" t="s">
        <v>2920</v>
      </c>
      <c r="B553" s="13" t="s">
        <v>4461</v>
      </c>
      <c r="C553" s="5" t="s">
        <v>4368</v>
      </c>
      <c r="D553" s="5" t="s">
        <v>4462</v>
      </c>
    </row>
    <row r="554" spans="1:4" x14ac:dyDescent="0.2">
      <c r="A554" s="13" t="s">
        <v>2921</v>
      </c>
      <c r="B554" s="13" t="s">
        <v>4463</v>
      </c>
      <c r="C554" s="5" t="s">
        <v>4368</v>
      </c>
      <c r="D554" s="5" t="s">
        <v>4464</v>
      </c>
    </row>
    <row r="555" spans="1:4" x14ac:dyDescent="0.2">
      <c r="A555" s="13" t="s">
        <v>2922</v>
      </c>
      <c r="B555" s="13" t="s">
        <v>4465</v>
      </c>
      <c r="C555" s="5" t="s">
        <v>4368</v>
      </c>
      <c r="D555" s="5" t="s">
        <v>4466</v>
      </c>
    </row>
    <row r="556" spans="1:4" x14ac:dyDescent="0.2">
      <c r="A556" s="13" t="s">
        <v>2925</v>
      </c>
      <c r="B556" s="13" t="s">
        <v>4467</v>
      </c>
      <c r="C556" s="5" t="s">
        <v>4368</v>
      </c>
      <c r="D556" s="5" t="s">
        <v>4468</v>
      </c>
    </row>
    <row r="557" spans="1:4" x14ac:dyDescent="0.2">
      <c r="A557" s="13" t="s">
        <v>2931</v>
      </c>
      <c r="B557" s="13" t="s">
        <v>4469</v>
      </c>
      <c r="C557" s="5" t="s">
        <v>4368</v>
      </c>
      <c r="D557" s="5" t="s">
        <v>4470</v>
      </c>
    </row>
    <row r="558" spans="1:4" x14ac:dyDescent="0.2">
      <c r="A558" s="13" t="s">
        <v>4471</v>
      </c>
      <c r="B558" s="13" t="s">
        <v>4472</v>
      </c>
      <c r="C558" s="5" t="s">
        <v>4368</v>
      </c>
    </row>
    <row r="559" spans="1:4" x14ac:dyDescent="0.2">
      <c r="A559" s="13" t="s">
        <v>4473</v>
      </c>
      <c r="B559" s="13" t="s">
        <v>4474</v>
      </c>
      <c r="C559" s="5" t="s">
        <v>4368</v>
      </c>
    </row>
    <row r="560" spans="1:4" x14ac:dyDescent="0.2">
      <c r="A560" s="13" t="s">
        <v>4475</v>
      </c>
      <c r="B560" s="13" t="s">
        <v>4476</v>
      </c>
      <c r="C560" s="5" t="s">
        <v>4368</v>
      </c>
    </row>
    <row r="561" spans="1:4" x14ac:dyDescent="0.2">
      <c r="A561" s="13" t="s">
        <v>4477</v>
      </c>
      <c r="B561" s="13" t="s">
        <v>4478</v>
      </c>
      <c r="C561" s="5" t="s">
        <v>4368</v>
      </c>
    </row>
    <row r="562" spans="1:4" x14ac:dyDescent="0.2">
      <c r="A562" s="13" t="s">
        <v>4479</v>
      </c>
      <c r="B562" s="13" t="s">
        <v>4480</v>
      </c>
      <c r="C562" s="5" t="s">
        <v>4368</v>
      </c>
    </row>
    <row r="563" spans="1:4" x14ac:dyDescent="0.2">
      <c r="A563" s="13" t="s">
        <v>4481</v>
      </c>
      <c r="B563" s="13" t="s">
        <v>4482</v>
      </c>
      <c r="C563" s="5" t="s">
        <v>4368</v>
      </c>
    </row>
    <row r="564" spans="1:4" x14ac:dyDescent="0.2">
      <c r="A564" s="13" t="s">
        <v>4483</v>
      </c>
      <c r="B564" s="13" t="s">
        <v>4484</v>
      </c>
      <c r="C564" s="5" t="s">
        <v>4368</v>
      </c>
    </row>
    <row r="565" spans="1:4" x14ac:dyDescent="0.2">
      <c r="A565" s="13" t="s">
        <v>2933</v>
      </c>
      <c r="B565" s="13" t="s">
        <v>4485</v>
      </c>
      <c r="C565" s="5" t="s">
        <v>4368</v>
      </c>
      <c r="D565" s="5" t="s">
        <v>4486</v>
      </c>
    </row>
    <row r="566" spans="1:4" x14ac:dyDescent="0.2">
      <c r="A566" s="13" t="s">
        <v>4487</v>
      </c>
      <c r="B566" s="13" t="s">
        <v>4488</v>
      </c>
      <c r="C566" s="5" t="s">
        <v>4368</v>
      </c>
      <c r="D566" s="5" t="s">
        <v>4489</v>
      </c>
    </row>
    <row r="567" spans="1:4" x14ac:dyDescent="0.2">
      <c r="A567" s="13" t="s">
        <v>4490</v>
      </c>
      <c r="B567" s="13" t="s">
        <v>4491</v>
      </c>
      <c r="C567" s="5" t="s">
        <v>4368</v>
      </c>
      <c r="D567" s="5" t="s">
        <v>4492</v>
      </c>
    </row>
    <row r="568" spans="1:4" x14ac:dyDescent="0.2">
      <c r="A568" s="13" t="s">
        <v>4493</v>
      </c>
      <c r="B568" s="13" t="s">
        <v>4494</v>
      </c>
      <c r="C568" s="5" t="s">
        <v>4368</v>
      </c>
    </row>
    <row r="569" spans="1:4" x14ac:dyDescent="0.2">
      <c r="A569" s="13" t="s">
        <v>4495</v>
      </c>
      <c r="B569" s="13" t="s">
        <v>4496</v>
      </c>
      <c r="C569" s="5" t="s">
        <v>4368</v>
      </c>
      <c r="D569" s="5" t="s">
        <v>4497</v>
      </c>
    </row>
    <row r="570" spans="1:4" x14ac:dyDescent="0.2">
      <c r="A570" s="12">
        <v>56</v>
      </c>
      <c r="B570" s="12" t="s">
        <v>1066</v>
      </c>
      <c r="C570" s="8" t="s">
        <v>4172</v>
      </c>
      <c r="D570" s="8"/>
    </row>
    <row r="571" spans="1:4" x14ac:dyDescent="0.2">
      <c r="A571" s="13" t="s">
        <v>4498</v>
      </c>
      <c r="B571" s="13" t="s">
        <v>4499</v>
      </c>
      <c r="C571" s="5" t="s">
        <v>4172</v>
      </c>
    </row>
    <row r="572" spans="1:4" x14ac:dyDescent="0.2">
      <c r="A572" s="13" t="s">
        <v>2935</v>
      </c>
      <c r="B572" s="13" t="s">
        <v>4500</v>
      </c>
      <c r="C572" s="5" t="s">
        <v>4172</v>
      </c>
      <c r="D572" s="5" t="s">
        <v>4501</v>
      </c>
    </row>
    <row r="573" spans="1:4" x14ac:dyDescent="0.2">
      <c r="A573" s="13" t="s">
        <v>4502</v>
      </c>
      <c r="B573" s="13" t="s">
        <v>4503</v>
      </c>
      <c r="C573" s="5" t="s">
        <v>4172</v>
      </c>
    </row>
    <row r="574" spans="1:4" x14ac:dyDescent="0.2">
      <c r="A574" s="13" t="s">
        <v>4504</v>
      </c>
      <c r="B574" s="13" t="s">
        <v>4505</v>
      </c>
      <c r="C574" s="5" t="s">
        <v>4172</v>
      </c>
    </row>
    <row r="575" spans="1:4" x14ac:dyDescent="0.2">
      <c r="A575" s="13" t="s">
        <v>2936</v>
      </c>
      <c r="B575" s="13" t="s">
        <v>4506</v>
      </c>
      <c r="C575" s="5" t="s">
        <v>4172</v>
      </c>
      <c r="D575" s="5" t="s">
        <v>4507</v>
      </c>
    </row>
    <row r="576" spans="1:4" x14ac:dyDescent="0.2">
      <c r="A576" s="13" t="s">
        <v>4508</v>
      </c>
      <c r="B576" s="13" t="s">
        <v>4509</v>
      </c>
      <c r="C576" s="5" t="s">
        <v>4172</v>
      </c>
    </row>
    <row r="577" spans="1:4" x14ac:dyDescent="0.2">
      <c r="A577" s="13" t="s">
        <v>4510</v>
      </c>
      <c r="B577" s="13" t="s">
        <v>4511</v>
      </c>
      <c r="C577" s="5" t="s">
        <v>4172</v>
      </c>
    </row>
    <row r="578" spans="1:4" x14ac:dyDescent="0.2">
      <c r="A578" s="13" t="s">
        <v>4512</v>
      </c>
      <c r="B578" s="13" t="s">
        <v>4513</v>
      </c>
      <c r="C578" s="5" t="s">
        <v>4172</v>
      </c>
      <c r="D578" s="5" t="s">
        <v>4514</v>
      </c>
    </row>
    <row r="579" spans="1:4" x14ac:dyDescent="0.2">
      <c r="A579" s="13" t="s">
        <v>264</v>
      </c>
      <c r="B579" s="13" t="s">
        <v>4515</v>
      </c>
      <c r="C579" s="5" t="s">
        <v>4172</v>
      </c>
      <c r="D579" s="5" t="s">
        <v>4516</v>
      </c>
    </row>
    <row r="580" spans="1:4" x14ac:dyDescent="0.2">
      <c r="A580" s="13" t="s">
        <v>2939</v>
      </c>
      <c r="B580" s="13" t="s">
        <v>4517</v>
      </c>
      <c r="C580" s="5" t="s">
        <v>4172</v>
      </c>
      <c r="D580" s="5" t="s">
        <v>4518</v>
      </c>
    </row>
    <row r="581" spans="1:4" x14ac:dyDescent="0.2">
      <c r="A581" s="13" t="s">
        <v>2941</v>
      </c>
      <c r="B581" s="13" t="s">
        <v>4519</v>
      </c>
      <c r="C581" s="5" t="s">
        <v>4172</v>
      </c>
      <c r="D581" s="5" t="s">
        <v>4520</v>
      </c>
    </row>
    <row r="582" spans="1:4" x14ac:dyDescent="0.2">
      <c r="A582" s="13" t="s">
        <v>4521</v>
      </c>
      <c r="B582" s="13" t="s">
        <v>4522</v>
      </c>
      <c r="C582" s="5" t="s">
        <v>4172</v>
      </c>
      <c r="D582" s="5" t="s">
        <v>4523</v>
      </c>
    </row>
    <row r="583" spans="1:4" x14ac:dyDescent="0.2">
      <c r="A583" s="13" t="s">
        <v>2942</v>
      </c>
      <c r="B583" s="13" t="s">
        <v>4524</v>
      </c>
      <c r="C583" s="5" t="s">
        <v>4172</v>
      </c>
      <c r="D583" s="5" t="s">
        <v>4525</v>
      </c>
    </row>
    <row r="584" spans="1:4" x14ac:dyDescent="0.2">
      <c r="A584" s="13" t="s">
        <v>2943</v>
      </c>
      <c r="B584" s="13" t="s">
        <v>4526</v>
      </c>
      <c r="C584" s="5" t="s">
        <v>4172</v>
      </c>
      <c r="D584" s="5" t="s">
        <v>4527</v>
      </c>
    </row>
    <row r="585" spans="1:4" x14ac:dyDescent="0.2">
      <c r="A585" s="13" t="s">
        <v>2944</v>
      </c>
      <c r="B585" s="13" t="s">
        <v>4528</v>
      </c>
      <c r="C585" s="5" t="s">
        <v>4172</v>
      </c>
      <c r="D585" s="5" t="s">
        <v>4529</v>
      </c>
    </row>
    <row r="586" spans="1:4" x14ac:dyDescent="0.2">
      <c r="A586" s="13" t="s">
        <v>2945</v>
      </c>
      <c r="B586" s="13" t="s">
        <v>4530</v>
      </c>
      <c r="C586" s="5" t="s">
        <v>4172</v>
      </c>
      <c r="D586" s="5" t="s">
        <v>4531</v>
      </c>
    </row>
    <row r="587" spans="1:4" x14ac:dyDescent="0.2">
      <c r="A587" s="13" t="s">
        <v>2946</v>
      </c>
      <c r="B587" s="13" t="s">
        <v>4532</v>
      </c>
      <c r="C587" s="5" t="s">
        <v>4172</v>
      </c>
      <c r="D587" s="5" t="s">
        <v>4533</v>
      </c>
    </row>
    <row r="588" spans="1:4" x14ac:dyDescent="0.2">
      <c r="A588" s="13" t="s">
        <v>2947</v>
      </c>
      <c r="B588" s="13" t="s">
        <v>4534</v>
      </c>
      <c r="C588" s="5" t="s">
        <v>4172</v>
      </c>
      <c r="D588" s="5" t="s">
        <v>4535</v>
      </c>
    </row>
    <row r="589" spans="1:4" x14ac:dyDescent="0.2">
      <c r="A589" s="13" t="s">
        <v>4536</v>
      </c>
      <c r="B589" s="13" t="s">
        <v>4537</v>
      </c>
      <c r="C589" s="5" t="s">
        <v>4172</v>
      </c>
      <c r="D589" s="5" t="s">
        <v>4538</v>
      </c>
    </row>
    <row r="590" spans="1:4" x14ac:dyDescent="0.2">
      <c r="A590" s="13" t="s">
        <v>4539</v>
      </c>
      <c r="B590" s="13" t="s">
        <v>4540</v>
      </c>
      <c r="C590" s="5" t="s">
        <v>4172</v>
      </c>
      <c r="D590" s="5" t="s">
        <v>4541</v>
      </c>
    </row>
    <row r="591" spans="1:4" x14ac:dyDescent="0.2">
      <c r="A591" s="13" t="s">
        <v>4542</v>
      </c>
      <c r="B591" s="13" t="s">
        <v>4543</v>
      </c>
      <c r="C591" s="5" t="s">
        <v>4172</v>
      </c>
      <c r="D591" s="5" t="s">
        <v>4544</v>
      </c>
    </row>
    <row r="592" spans="1:4" x14ac:dyDescent="0.2">
      <c r="A592" s="13" t="s">
        <v>4545</v>
      </c>
      <c r="B592" s="13" t="s">
        <v>4546</v>
      </c>
      <c r="C592" s="5" t="s">
        <v>4368</v>
      </c>
    </row>
    <row r="593" spans="1:4" x14ac:dyDescent="0.2">
      <c r="A593" s="13" t="s">
        <v>2948</v>
      </c>
      <c r="B593" s="13" t="s">
        <v>4547</v>
      </c>
      <c r="C593" s="5" t="s">
        <v>4368</v>
      </c>
      <c r="D593" s="5" t="s">
        <v>4548</v>
      </c>
    </row>
    <row r="594" spans="1:4" x14ac:dyDescent="0.2">
      <c r="A594" s="13" t="s">
        <v>2949</v>
      </c>
      <c r="B594" s="13" t="s">
        <v>4549</v>
      </c>
      <c r="C594" s="5" t="s">
        <v>4368</v>
      </c>
      <c r="D594" s="5" t="s">
        <v>4550</v>
      </c>
    </row>
    <row r="595" spans="1:4" x14ac:dyDescent="0.2">
      <c r="A595" s="13" t="s">
        <v>2950</v>
      </c>
      <c r="B595" s="13" t="s">
        <v>4551</v>
      </c>
      <c r="C595" s="5" t="s">
        <v>4368</v>
      </c>
      <c r="D595" s="5" t="s">
        <v>4552</v>
      </c>
    </row>
    <row r="596" spans="1:4" x14ac:dyDescent="0.2">
      <c r="A596" s="13" t="s">
        <v>233</v>
      </c>
      <c r="B596" s="13" t="s">
        <v>4553</v>
      </c>
      <c r="C596" s="5" t="s">
        <v>4368</v>
      </c>
      <c r="D596" s="5" t="s">
        <v>4554</v>
      </c>
    </row>
    <row r="597" spans="1:4" x14ac:dyDescent="0.2">
      <c r="A597" s="13" t="s">
        <v>4555</v>
      </c>
      <c r="B597" s="13" t="s">
        <v>4556</v>
      </c>
      <c r="C597" s="5" t="s">
        <v>4172</v>
      </c>
    </row>
    <row r="598" spans="1:4" x14ac:dyDescent="0.2">
      <c r="A598" s="13" t="s">
        <v>4557</v>
      </c>
      <c r="B598" s="13" t="s">
        <v>4558</v>
      </c>
      <c r="C598" s="5" t="s">
        <v>4172</v>
      </c>
    </row>
    <row r="599" spans="1:4" x14ac:dyDescent="0.2">
      <c r="A599" s="13" t="s">
        <v>4559</v>
      </c>
      <c r="B599" s="13" t="s">
        <v>4560</v>
      </c>
      <c r="C599" s="5" t="s">
        <v>4172</v>
      </c>
    </row>
    <row r="600" spans="1:4" x14ac:dyDescent="0.2">
      <c r="A600" s="13" t="s">
        <v>2953</v>
      </c>
      <c r="B600" s="13" t="s">
        <v>4561</v>
      </c>
      <c r="C600" s="5" t="s">
        <v>4172</v>
      </c>
      <c r="D600" s="5" t="s">
        <v>4562</v>
      </c>
    </row>
    <row r="601" spans="1:4" x14ac:dyDescent="0.2">
      <c r="A601" s="13" t="s">
        <v>230</v>
      </c>
      <c r="B601" s="13" t="s">
        <v>4563</v>
      </c>
      <c r="C601" s="5" t="s">
        <v>4172</v>
      </c>
      <c r="D601" s="5" t="s">
        <v>4564</v>
      </c>
    </row>
    <row r="602" spans="1:4" x14ac:dyDescent="0.2">
      <c r="A602" s="13" t="s">
        <v>2958</v>
      </c>
      <c r="B602" s="13" t="s">
        <v>4565</v>
      </c>
      <c r="C602" s="5" t="s">
        <v>4172</v>
      </c>
      <c r="D602" s="5" t="s">
        <v>4566</v>
      </c>
    </row>
    <row r="603" spans="1:4" x14ac:dyDescent="0.2">
      <c r="A603" s="13" t="s">
        <v>2959</v>
      </c>
      <c r="B603" s="13" t="s">
        <v>4567</v>
      </c>
      <c r="C603" s="5" t="s">
        <v>4172</v>
      </c>
      <c r="D603" s="5" t="s">
        <v>4568</v>
      </c>
    </row>
    <row r="604" spans="1:4" x14ac:dyDescent="0.2">
      <c r="A604" s="13" t="s">
        <v>2960</v>
      </c>
      <c r="B604" s="13" t="s">
        <v>4569</v>
      </c>
      <c r="C604" s="5" t="s">
        <v>4172</v>
      </c>
      <c r="D604" s="5" t="s">
        <v>4570</v>
      </c>
    </row>
    <row r="605" spans="1:4" x14ac:dyDescent="0.2">
      <c r="A605" s="13" t="s">
        <v>2961</v>
      </c>
      <c r="B605" s="13" t="s">
        <v>4571</v>
      </c>
      <c r="C605" s="5" t="s">
        <v>4172</v>
      </c>
      <c r="D605" s="5" t="s">
        <v>4572</v>
      </c>
    </row>
    <row r="606" spans="1:4" x14ac:dyDescent="0.2">
      <c r="A606" s="13" t="s">
        <v>4573</v>
      </c>
      <c r="B606" s="13" t="s">
        <v>4574</v>
      </c>
      <c r="C606" s="5" t="s">
        <v>4172</v>
      </c>
      <c r="D606" s="5" t="s">
        <v>4575</v>
      </c>
    </row>
    <row r="607" spans="1:4" x14ac:dyDescent="0.2">
      <c r="A607" s="13" t="s">
        <v>4576</v>
      </c>
      <c r="B607" s="13" t="s">
        <v>4577</v>
      </c>
      <c r="C607" s="5" t="s">
        <v>4172</v>
      </c>
      <c r="D607" s="5" t="s">
        <v>4578</v>
      </c>
    </row>
    <row r="608" spans="1:4" x14ac:dyDescent="0.2">
      <c r="A608" s="13" t="s">
        <v>4579</v>
      </c>
      <c r="B608" s="13" t="s">
        <v>4580</v>
      </c>
      <c r="C608" s="5" t="s">
        <v>4172</v>
      </c>
    </row>
    <row r="609" spans="1:4" x14ac:dyDescent="0.2">
      <c r="A609" s="13" t="s">
        <v>4581</v>
      </c>
      <c r="B609" s="13" t="s">
        <v>4582</v>
      </c>
      <c r="C609" s="5" t="s">
        <v>4172</v>
      </c>
    </row>
    <row r="610" spans="1:4" x14ac:dyDescent="0.2">
      <c r="A610" s="13" t="s">
        <v>4583</v>
      </c>
      <c r="B610" s="13" t="s">
        <v>4584</v>
      </c>
      <c r="C610" s="5" t="s">
        <v>4172</v>
      </c>
    </row>
    <row r="611" spans="1:4" x14ac:dyDescent="0.2">
      <c r="A611" s="13" t="s">
        <v>4585</v>
      </c>
      <c r="B611" s="13" t="s">
        <v>4586</v>
      </c>
      <c r="C611" s="5" t="s">
        <v>4172</v>
      </c>
    </row>
    <row r="612" spans="1:4" x14ac:dyDescent="0.2">
      <c r="A612" s="13" t="s">
        <v>4587</v>
      </c>
      <c r="B612" s="13" t="s">
        <v>4588</v>
      </c>
      <c r="C612" s="5" t="s">
        <v>4172</v>
      </c>
    </row>
    <row r="613" spans="1:4" x14ac:dyDescent="0.2">
      <c r="A613" s="13" t="s">
        <v>4589</v>
      </c>
      <c r="B613" s="13" t="s">
        <v>4590</v>
      </c>
      <c r="C613" s="5" t="s">
        <v>4172</v>
      </c>
    </row>
    <row r="614" spans="1:4" x14ac:dyDescent="0.2">
      <c r="A614" s="13" t="s">
        <v>273</v>
      </c>
      <c r="B614" s="13" t="s">
        <v>4591</v>
      </c>
      <c r="C614" s="5" t="s">
        <v>4172</v>
      </c>
      <c r="D614" s="5" t="s">
        <v>4592</v>
      </c>
    </row>
    <row r="615" spans="1:4" x14ac:dyDescent="0.2">
      <c r="A615" s="13" t="s">
        <v>2964</v>
      </c>
      <c r="B615" s="13" t="s">
        <v>4593</v>
      </c>
      <c r="C615" s="5" t="s">
        <v>4172</v>
      </c>
      <c r="D615" s="5" t="s">
        <v>4594</v>
      </c>
    </row>
    <row r="616" spans="1:4" x14ac:dyDescent="0.2">
      <c r="A616" s="13" t="s">
        <v>2965</v>
      </c>
      <c r="B616" s="13" t="s">
        <v>4595</v>
      </c>
      <c r="C616" s="5" t="s">
        <v>4172</v>
      </c>
      <c r="D616" s="5" t="s">
        <v>4596</v>
      </c>
    </row>
    <row r="617" spans="1:4" x14ac:dyDescent="0.2">
      <c r="A617" s="13" t="s">
        <v>4597</v>
      </c>
      <c r="B617" s="13" t="s">
        <v>4598</v>
      </c>
      <c r="C617" s="5" t="s">
        <v>4172</v>
      </c>
    </row>
    <row r="618" spans="1:4" x14ac:dyDescent="0.2">
      <c r="A618" s="13" t="s">
        <v>4599</v>
      </c>
      <c r="B618" s="13" t="s">
        <v>4600</v>
      </c>
      <c r="C618" s="5" t="s">
        <v>4172</v>
      </c>
    </row>
    <row r="619" spans="1:4" x14ac:dyDescent="0.2">
      <c r="A619" s="13" t="s">
        <v>4601</v>
      </c>
      <c r="B619" s="13" t="s">
        <v>4602</v>
      </c>
      <c r="C619" s="5" t="s">
        <v>4172</v>
      </c>
    </row>
    <row r="620" spans="1:4" x14ac:dyDescent="0.2">
      <c r="A620" s="13" t="s">
        <v>2966</v>
      </c>
      <c r="B620" s="13" t="s">
        <v>4603</v>
      </c>
      <c r="C620" s="5" t="s">
        <v>4172</v>
      </c>
      <c r="D620" s="5" t="s">
        <v>4604</v>
      </c>
    </row>
    <row r="621" spans="1:4" x14ac:dyDescent="0.2">
      <c r="A621" s="13" t="s">
        <v>2968</v>
      </c>
      <c r="B621" s="13" t="s">
        <v>4605</v>
      </c>
      <c r="C621" s="5" t="s">
        <v>4172</v>
      </c>
      <c r="D621" s="5" t="s">
        <v>4606</v>
      </c>
    </row>
    <row r="622" spans="1:4" x14ac:dyDescent="0.2">
      <c r="A622" s="13" t="s">
        <v>4607</v>
      </c>
      <c r="B622" s="13" t="s">
        <v>4608</v>
      </c>
      <c r="C622" s="5" t="s">
        <v>4172</v>
      </c>
      <c r="D622" s="5" t="s">
        <v>4609</v>
      </c>
    </row>
    <row r="623" spans="1:4" x14ac:dyDescent="0.2">
      <c r="A623" s="13" t="s">
        <v>277</v>
      </c>
      <c r="B623" s="13" t="s">
        <v>4610</v>
      </c>
      <c r="C623" s="5" t="s">
        <v>4172</v>
      </c>
      <c r="D623" s="5" t="s">
        <v>4611</v>
      </c>
    </row>
    <row r="624" spans="1:4" x14ac:dyDescent="0.2">
      <c r="A624" s="13" t="s">
        <v>2973</v>
      </c>
      <c r="B624" s="13" t="s">
        <v>4612</v>
      </c>
      <c r="C624" s="5" t="s">
        <v>4172</v>
      </c>
      <c r="D624" s="5" t="s">
        <v>4613</v>
      </c>
    </row>
    <row r="625" spans="1:4" x14ac:dyDescent="0.2">
      <c r="A625" s="15" t="s">
        <v>2974</v>
      </c>
      <c r="B625" s="13" t="s">
        <v>4614</v>
      </c>
      <c r="C625" s="5" t="s">
        <v>4172</v>
      </c>
      <c r="D625" s="15" t="s">
        <v>4615</v>
      </c>
    </row>
    <row r="626" spans="1:4" x14ac:dyDescent="0.2">
      <c r="A626" s="15" t="s">
        <v>4616</v>
      </c>
      <c r="B626" s="13" t="s">
        <v>4617</v>
      </c>
      <c r="C626" s="5" t="s">
        <v>4172</v>
      </c>
      <c r="D626" s="15" t="s">
        <v>4618</v>
      </c>
    </row>
    <row r="627" spans="1:4" x14ac:dyDescent="0.2">
      <c r="A627" s="15" t="s">
        <v>2975</v>
      </c>
      <c r="B627" s="13" t="s">
        <v>4619</v>
      </c>
      <c r="C627" s="5" t="s">
        <v>4172</v>
      </c>
      <c r="D627" s="15" t="s">
        <v>4620</v>
      </c>
    </row>
    <row r="628" spans="1:4" x14ac:dyDescent="0.2">
      <c r="A628" s="13" t="s">
        <v>2976</v>
      </c>
      <c r="B628" s="13" t="s">
        <v>4621</v>
      </c>
      <c r="C628" s="5" t="s">
        <v>4172</v>
      </c>
      <c r="D628" s="15" t="s">
        <v>4622</v>
      </c>
    </row>
    <row r="629" spans="1:4" x14ac:dyDescent="0.2">
      <c r="A629" s="13" t="s">
        <v>4623</v>
      </c>
      <c r="B629" s="13" t="s">
        <v>4624</v>
      </c>
      <c r="C629" s="5" t="s">
        <v>4625</v>
      </c>
    </row>
    <row r="630" spans="1:4" x14ac:dyDescent="0.2">
      <c r="A630" s="13" t="s">
        <v>2978</v>
      </c>
      <c r="B630" s="13" t="s">
        <v>4626</v>
      </c>
      <c r="C630" s="5" t="s">
        <v>4625</v>
      </c>
      <c r="D630" s="15" t="s">
        <v>4627</v>
      </c>
    </row>
    <row r="631" spans="1:4" x14ac:dyDescent="0.2">
      <c r="A631" s="13" t="s">
        <v>2982</v>
      </c>
      <c r="B631" s="13" t="s">
        <v>4628</v>
      </c>
      <c r="C631" s="5" t="s">
        <v>4625</v>
      </c>
      <c r="D631" s="15" t="s">
        <v>4629</v>
      </c>
    </row>
    <row r="632" spans="1:4" x14ac:dyDescent="0.2">
      <c r="A632" s="16" t="s">
        <v>2983</v>
      </c>
      <c r="B632" s="16" t="s">
        <v>4630</v>
      </c>
      <c r="C632" s="17" t="s">
        <v>4625</v>
      </c>
      <c r="D632" s="18" t="s">
        <v>4631</v>
      </c>
    </row>
    <row r="633" spans="1:4" x14ac:dyDescent="0.2">
      <c r="A633" s="16" t="s">
        <v>2986</v>
      </c>
      <c r="B633" s="19" t="s">
        <v>4632</v>
      </c>
      <c r="C633" s="20" t="s">
        <v>4625</v>
      </c>
      <c r="D633" s="101"/>
    </row>
    <row r="634" spans="1:4" x14ac:dyDescent="0.2">
      <c r="A634" s="13" t="s">
        <v>4633</v>
      </c>
      <c r="B634" s="13" t="s">
        <v>4634</v>
      </c>
      <c r="C634" s="5" t="s">
        <v>4172</v>
      </c>
    </row>
    <row r="635" spans="1:4" x14ac:dyDescent="0.2">
      <c r="A635" s="13" t="s">
        <v>4635</v>
      </c>
      <c r="B635" s="13" t="s">
        <v>4636</v>
      </c>
      <c r="C635" s="5" t="s">
        <v>4172</v>
      </c>
      <c r="D635" s="15" t="s">
        <v>4637</v>
      </c>
    </row>
    <row r="636" spans="1:4" x14ac:dyDescent="0.2">
      <c r="A636" s="12" t="s">
        <v>4638</v>
      </c>
      <c r="B636" s="12" t="s">
        <v>2984</v>
      </c>
      <c r="C636" s="8" t="s">
        <v>4625</v>
      </c>
      <c r="D636" s="8"/>
    </row>
    <row r="637" spans="1:4" x14ac:dyDescent="0.2">
      <c r="A637" s="13" t="s">
        <v>4639</v>
      </c>
      <c r="B637" s="13" t="s">
        <v>4640</v>
      </c>
      <c r="C637" s="5" t="s">
        <v>4625</v>
      </c>
    </row>
    <row r="638" spans="1:4" x14ac:dyDescent="0.2">
      <c r="A638" s="13" t="s">
        <v>4641</v>
      </c>
      <c r="B638" s="13" t="s">
        <v>4642</v>
      </c>
      <c r="C638" s="5" t="s">
        <v>4625</v>
      </c>
    </row>
    <row r="639" spans="1:4" x14ac:dyDescent="0.2">
      <c r="A639" s="13" t="s">
        <v>4643</v>
      </c>
      <c r="B639" s="13" t="s">
        <v>4644</v>
      </c>
      <c r="C639" s="5" t="s">
        <v>4625</v>
      </c>
    </row>
    <row r="640" spans="1:4" x14ac:dyDescent="0.2">
      <c r="A640" s="13" t="s">
        <v>4645</v>
      </c>
      <c r="B640" s="13" t="s">
        <v>4646</v>
      </c>
      <c r="C640" s="5" t="s">
        <v>4625</v>
      </c>
      <c r="D640" s="5" t="s">
        <v>4647</v>
      </c>
    </row>
    <row r="641" spans="1:4" x14ac:dyDescent="0.2">
      <c r="A641" s="13" t="s">
        <v>4648</v>
      </c>
      <c r="B641" s="13" t="s">
        <v>4649</v>
      </c>
      <c r="C641" s="5" t="s">
        <v>4625</v>
      </c>
      <c r="D641" s="5" t="s">
        <v>4650</v>
      </c>
    </row>
    <row r="642" spans="1:4" x14ac:dyDescent="0.2">
      <c r="A642" s="13" t="s">
        <v>4651</v>
      </c>
      <c r="B642" s="13" t="s">
        <v>4652</v>
      </c>
      <c r="C642" s="5" t="s">
        <v>4625</v>
      </c>
    </row>
    <row r="643" spans="1:4" x14ac:dyDescent="0.2">
      <c r="A643" s="13" t="s">
        <v>4653</v>
      </c>
      <c r="B643" s="13" t="s">
        <v>4654</v>
      </c>
      <c r="C643" s="5" t="s">
        <v>4625</v>
      </c>
    </row>
    <row r="644" spans="1:4" x14ac:dyDescent="0.2">
      <c r="A644" s="13" t="s">
        <v>4655</v>
      </c>
      <c r="B644" s="13" t="s">
        <v>4656</v>
      </c>
      <c r="C644" s="5" t="s">
        <v>4625</v>
      </c>
      <c r="D644" s="5" t="s">
        <v>4657</v>
      </c>
    </row>
    <row r="645" spans="1:4" x14ac:dyDescent="0.2">
      <c r="A645" s="13" t="s">
        <v>2987</v>
      </c>
      <c r="B645" s="13" t="s">
        <v>4658</v>
      </c>
      <c r="C645" s="5" t="s">
        <v>4625</v>
      </c>
      <c r="D645" s="5" t="s">
        <v>4659</v>
      </c>
    </row>
    <row r="646" spans="1:4" x14ac:dyDescent="0.2">
      <c r="A646" s="13" t="s">
        <v>2988</v>
      </c>
      <c r="B646" s="13" t="s">
        <v>4660</v>
      </c>
      <c r="C646" s="5" t="s">
        <v>4625</v>
      </c>
      <c r="D646" s="5" t="s">
        <v>4661</v>
      </c>
    </row>
    <row r="647" spans="1:4" x14ac:dyDescent="0.2">
      <c r="A647" s="13" t="s">
        <v>4662</v>
      </c>
      <c r="B647" s="13" t="s">
        <v>4663</v>
      </c>
      <c r="C647" s="5" t="s">
        <v>4625</v>
      </c>
    </row>
    <row r="648" spans="1:4" x14ac:dyDescent="0.2">
      <c r="A648" s="13" t="s">
        <v>4664</v>
      </c>
      <c r="B648" s="13" t="s">
        <v>4665</v>
      </c>
      <c r="C648" s="5" t="s">
        <v>4625</v>
      </c>
    </row>
    <row r="649" spans="1:4" x14ac:dyDescent="0.2">
      <c r="A649" s="13" t="s">
        <v>4666</v>
      </c>
      <c r="B649" s="13" t="s">
        <v>4667</v>
      </c>
      <c r="C649" s="5" t="s">
        <v>4625</v>
      </c>
      <c r="D649" s="5" t="s">
        <v>4668</v>
      </c>
    </row>
    <row r="650" spans="1:4" x14ac:dyDescent="0.2">
      <c r="A650" s="13" t="s">
        <v>2989</v>
      </c>
      <c r="B650" s="13" t="s">
        <v>4669</v>
      </c>
      <c r="C650" s="5" t="s">
        <v>4625</v>
      </c>
      <c r="D650" s="5" t="s">
        <v>4670</v>
      </c>
    </row>
    <row r="651" spans="1:4" x14ac:dyDescent="0.2">
      <c r="A651" s="13" t="s">
        <v>2990</v>
      </c>
      <c r="B651" s="13" t="s">
        <v>4671</v>
      </c>
      <c r="C651" s="5" t="s">
        <v>4625</v>
      </c>
      <c r="D651" s="5" t="s">
        <v>4672</v>
      </c>
    </row>
    <row r="652" spans="1:4" x14ac:dyDescent="0.2">
      <c r="A652" s="13" t="s">
        <v>4673</v>
      </c>
      <c r="B652" s="13" t="s">
        <v>4674</v>
      </c>
      <c r="C652" s="5" t="s">
        <v>4625</v>
      </c>
      <c r="D652" s="5" t="s">
        <v>4675</v>
      </c>
    </row>
    <row r="653" spans="1:4" x14ac:dyDescent="0.2">
      <c r="A653" s="13" t="s">
        <v>4676</v>
      </c>
      <c r="B653" s="13" t="s">
        <v>4677</v>
      </c>
      <c r="C653" s="5" t="s">
        <v>4625</v>
      </c>
    </row>
    <row r="654" spans="1:4" x14ac:dyDescent="0.2">
      <c r="A654" s="13" t="s">
        <v>4678</v>
      </c>
      <c r="B654" s="13" t="s">
        <v>4679</v>
      </c>
      <c r="C654" s="5" t="s">
        <v>4625</v>
      </c>
    </row>
    <row r="655" spans="1:4" x14ac:dyDescent="0.2">
      <c r="A655" s="13" t="s">
        <v>4680</v>
      </c>
      <c r="B655" s="13" t="s">
        <v>4681</v>
      </c>
      <c r="C655" s="5" t="s">
        <v>4625</v>
      </c>
    </row>
    <row r="656" spans="1:4" x14ac:dyDescent="0.2">
      <c r="A656" s="13" t="s">
        <v>2991</v>
      </c>
      <c r="B656" s="13" t="s">
        <v>4682</v>
      </c>
      <c r="C656" s="5" t="s">
        <v>4625</v>
      </c>
      <c r="D656" s="5" t="s">
        <v>4683</v>
      </c>
    </row>
    <row r="657" spans="1:4" x14ac:dyDescent="0.2">
      <c r="A657" s="13" t="s">
        <v>2992</v>
      </c>
      <c r="B657" s="13" t="s">
        <v>4684</v>
      </c>
      <c r="C657" s="5" t="s">
        <v>4625</v>
      </c>
      <c r="D657" s="5" t="s">
        <v>4685</v>
      </c>
    </row>
    <row r="658" spans="1:4" x14ac:dyDescent="0.2">
      <c r="A658" s="13" t="s">
        <v>2993</v>
      </c>
      <c r="B658" s="13" t="s">
        <v>4686</v>
      </c>
      <c r="C658" s="5" t="s">
        <v>4625</v>
      </c>
      <c r="D658" s="5" t="s">
        <v>4687</v>
      </c>
    </row>
    <row r="659" spans="1:4" x14ac:dyDescent="0.2">
      <c r="A659" s="13" t="s">
        <v>300</v>
      </c>
      <c r="B659" s="13" t="s">
        <v>4688</v>
      </c>
      <c r="C659" s="5" t="s">
        <v>4625</v>
      </c>
      <c r="D659" s="5" t="s">
        <v>4689</v>
      </c>
    </row>
    <row r="660" spans="1:4" x14ac:dyDescent="0.2">
      <c r="A660" s="13" t="s">
        <v>4690</v>
      </c>
      <c r="B660" s="13" t="s">
        <v>4691</v>
      </c>
      <c r="C660" s="5" t="s">
        <v>4625</v>
      </c>
      <c r="D660" s="5" t="s">
        <v>4692</v>
      </c>
    </row>
    <row r="661" spans="1:4" x14ac:dyDescent="0.2">
      <c r="A661" s="13" t="s">
        <v>4693</v>
      </c>
      <c r="B661" s="13" t="s">
        <v>4694</v>
      </c>
      <c r="C661" s="5" t="s">
        <v>4625</v>
      </c>
    </row>
    <row r="662" spans="1:4" x14ac:dyDescent="0.2">
      <c r="A662" s="19" t="s">
        <v>955</v>
      </c>
      <c r="B662" s="19" t="s">
        <v>4695</v>
      </c>
      <c r="C662" s="20" t="s">
        <v>4625</v>
      </c>
      <c r="D662" s="20" t="s">
        <v>4696</v>
      </c>
    </row>
    <row r="663" spans="1:4" x14ac:dyDescent="0.2">
      <c r="A663" s="19" t="s">
        <v>2999</v>
      </c>
      <c r="B663" s="19" t="s">
        <v>4697</v>
      </c>
      <c r="C663" s="20" t="s">
        <v>4625</v>
      </c>
      <c r="D663" s="20" t="s">
        <v>4698</v>
      </c>
    </row>
    <row r="664" spans="1:4" x14ac:dyDescent="0.2">
      <c r="A664" s="19" t="s">
        <v>307</v>
      </c>
      <c r="B664" s="19" t="s">
        <v>4699</v>
      </c>
      <c r="C664" s="20" t="s">
        <v>4625</v>
      </c>
      <c r="D664" s="20" t="s">
        <v>4700</v>
      </c>
    </row>
    <row r="665" spans="1:4" x14ac:dyDescent="0.2">
      <c r="A665" s="13" t="s">
        <v>4701</v>
      </c>
      <c r="B665" s="13" t="s">
        <v>4702</v>
      </c>
      <c r="C665" s="5" t="s">
        <v>4625</v>
      </c>
    </row>
    <row r="666" spans="1:4" x14ac:dyDescent="0.2">
      <c r="A666" s="13" t="s">
        <v>3002</v>
      </c>
      <c r="B666" s="13" t="s">
        <v>4703</v>
      </c>
      <c r="C666" s="5" t="s">
        <v>4625</v>
      </c>
      <c r="D666" s="5" t="s">
        <v>4704</v>
      </c>
    </row>
    <row r="667" spans="1:4" x14ac:dyDescent="0.2">
      <c r="A667" s="13" t="s">
        <v>325</v>
      </c>
      <c r="B667" s="13" t="s">
        <v>4705</v>
      </c>
      <c r="C667" s="5" t="s">
        <v>4625</v>
      </c>
      <c r="D667" s="5" t="s">
        <v>4706</v>
      </c>
    </row>
    <row r="668" spans="1:4" x14ac:dyDescent="0.2">
      <c r="A668" s="13" t="s">
        <v>3004</v>
      </c>
      <c r="B668" s="13" t="s">
        <v>4707</v>
      </c>
      <c r="C668" s="5" t="s">
        <v>4625</v>
      </c>
      <c r="D668" s="5" t="s">
        <v>4708</v>
      </c>
    </row>
    <row r="669" spans="1:4" x14ac:dyDescent="0.2">
      <c r="A669" s="13" t="s">
        <v>3005</v>
      </c>
      <c r="B669" s="13" t="s">
        <v>4709</v>
      </c>
      <c r="C669" s="5" t="s">
        <v>4625</v>
      </c>
      <c r="D669" s="5" t="s">
        <v>4708</v>
      </c>
    </row>
    <row r="670" spans="1:4" x14ac:dyDescent="0.2">
      <c r="A670" s="13" t="s">
        <v>4710</v>
      </c>
      <c r="B670" s="13" t="s">
        <v>4711</v>
      </c>
      <c r="C670" s="5" t="s">
        <v>4625</v>
      </c>
      <c r="D670" s="5" t="s">
        <v>4712</v>
      </c>
    </row>
    <row r="671" spans="1:4" x14ac:dyDescent="0.2">
      <c r="A671" s="13" t="s">
        <v>4713</v>
      </c>
      <c r="B671" s="13" t="s">
        <v>4714</v>
      </c>
      <c r="C671" s="5" t="s">
        <v>4625</v>
      </c>
      <c r="D671" s="5" t="s">
        <v>4715</v>
      </c>
    </row>
    <row r="672" spans="1:4" x14ac:dyDescent="0.2">
      <c r="A672" s="13" t="s">
        <v>4716</v>
      </c>
      <c r="B672" s="13" t="s">
        <v>4717</v>
      </c>
      <c r="C672" s="5" t="s">
        <v>4625</v>
      </c>
      <c r="D672" s="5" t="s">
        <v>4718</v>
      </c>
    </row>
    <row r="673" spans="1:4" x14ac:dyDescent="0.2">
      <c r="A673" s="13" t="s">
        <v>4719</v>
      </c>
      <c r="B673" s="13" t="s">
        <v>4720</v>
      </c>
      <c r="C673" s="5" t="s">
        <v>4625</v>
      </c>
    </row>
    <row r="674" spans="1:4" x14ac:dyDescent="0.2">
      <c r="A674" s="13" t="s">
        <v>3006</v>
      </c>
      <c r="B674" s="13" t="s">
        <v>4721</v>
      </c>
      <c r="C674" s="5" t="s">
        <v>4625</v>
      </c>
      <c r="D674" s="5" t="s">
        <v>4722</v>
      </c>
    </row>
    <row r="675" spans="1:4" x14ac:dyDescent="0.2">
      <c r="A675" s="13" t="s">
        <v>3007</v>
      </c>
      <c r="B675" s="13" t="s">
        <v>4723</v>
      </c>
      <c r="C675" s="5" t="s">
        <v>4625</v>
      </c>
      <c r="D675" s="5" t="s">
        <v>4724</v>
      </c>
    </row>
    <row r="676" spans="1:4" x14ac:dyDescent="0.2">
      <c r="A676" s="13" t="s">
        <v>3009</v>
      </c>
      <c r="B676" s="13" t="s">
        <v>4725</v>
      </c>
      <c r="C676" s="5" t="s">
        <v>4625</v>
      </c>
      <c r="D676" s="5" t="s">
        <v>4726</v>
      </c>
    </row>
    <row r="677" spans="1:4" x14ac:dyDescent="0.2">
      <c r="A677" s="13" t="s">
        <v>3012</v>
      </c>
      <c r="B677" s="13" t="s">
        <v>4727</v>
      </c>
      <c r="C677" s="5" t="s">
        <v>4625</v>
      </c>
      <c r="D677" s="5" t="s">
        <v>4728</v>
      </c>
    </row>
    <row r="678" spans="1:4" x14ac:dyDescent="0.2">
      <c r="A678" s="13" t="s">
        <v>3013</v>
      </c>
      <c r="B678" s="13" t="s">
        <v>4729</v>
      </c>
      <c r="C678" s="5" t="s">
        <v>4625</v>
      </c>
      <c r="D678" s="5" t="s">
        <v>4730</v>
      </c>
    </row>
    <row r="679" spans="1:4" x14ac:dyDescent="0.2">
      <c r="A679" s="13" t="s">
        <v>4731</v>
      </c>
      <c r="B679" s="13" t="s">
        <v>4732</v>
      </c>
      <c r="C679" s="5" t="s">
        <v>4625</v>
      </c>
      <c r="D679" s="5" t="s">
        <v>4733</v>
      </c>
    </row>
    <row r="680" spans="1:4" x14ac:dyDescent="0.2">
      <c r="A680" s="13" t="s">
        <v>3014</v>
      </c>
      <c r="B680" s="13" t="s">
        <v>4734</v>
      </c>
      <c r="C680" s="5" t="s">
        <v>4625</v>
      </c>
      <c r="D680" s="5" t="s">
        <v>4735</v>
      </c>
    </row>
    <row r="681" spans="1:4" x14ac:dyDescent="0.2">
      <c r="A681" s="13" t="s">
        <v>4736</v>
      </c>
      <c r="B681" s="13" t="s">
        <v>4737</v>
      </c>
      <c r="C681" s="5" t="s">
        <v>4625</v>
      </c>
    </row>
    <row r="682" spans="1:4" x14ac:dyDescent="0.2">
      <c r="A682" s="13" t="s">
        <v>4738</v>
      </c>
      <c r="B682" s="13" t="s">
        <v>4739</v>
      </c>
      <c r="C682" s="5" t="s">
        <v>4625</v>
      </c>
    </row>
    <row r="683" spans="1:4" x14ac:dyDescent="0.2">
      <c r="A683" s="13" t="s">
        <v>4740</v>
      </c>
      <c r="B683" s="13" t="s">
        <v>4741</v>
      </c>
      <c r="C683" s="5" t="s">
        <v>4625</v>
      </c>
      <c r="D683" s="5" t="s">
        <v>4742</v>
      </c>
    </row>
    <row r="684" spans="1:4" x14ac:dyDescent="0.2">
      <c r="A684" s="13" t="s">
        <v>3015</v>
      </c>
      <c r="B684" s="13" t="s">
        <v>4743</v>
      </c>
      <c r="C684" s="5" t="s">
        <v>4625</v>
      </c>
      <c r="D684" s="5" t="s">
        <v>4744</v>
      </c>
    </row>
    <row r="685" spans="1:4" x14ac:dyDescent="0.2">
      <c r="A685" s="11" t="s">
        <v>334</v>
      </c>
      <c r="B685" s="13" t="s">
        <v>4745</v>
      </c>
      <c r="C685" s="7" t="s">
        <v>4625</v>
      </c>
      <c r="D685" s="7" t="s">
        <v>4746</v>
      </c>
    </row>
    <row r="686" spans="1:4" x14ac:dyDescent="0.2">
      <c r="A686" s="13" t="s">
        <v>4747</v>
      </c>
      <c r="B686" s="13" t="s">
        <v>4748</v>
      </c>
      <c r="C686" s="5" t="s">
        <v>4625</v>
      </c>
    </row>
    <row r="687" spans="1:4" x14ac:dyDescent="0.2">
      <c r="A687" s="13" t="s">
        <v>4749</v>
      </c>
      <c r="B687" s="13" t="s">
        <v>4750</v>
      </c>
      <c r="C687" s="5" t="s">
        <v>4625</v>
      </c>
      <c r="D687" s="5" t="s">
        <v>4751</v>
      </c>
    </row>
    <row r="688" spans="1:4" x14ac:dyDescent="0.2">
      <c r="A688" s="12">
        <v>58</v>
      </c>
      <c r="B688" s="12" t="s">
        <v>3024</v>
      </c>
      <c r="C688" s="8" t="s">
        <v>4752</v>
      </c>
      <c r="D688" s="8"/>
    </row>
    <row r="689" spans="1:4" x14ac:dyDescent="0.2">
      <c r="A689" s="13" t="s">
        <v>4753</v>
      </c>
      <c r="B689" s="13" t="s">
        <v>4754</v>
      </c>
      <c r="C689" s="5" t="s">
        <v>4752</v>
      </c>
    </row>
    <row r="690" spans="1:4" x14ac:dyDescent="0.2">
      <c r="A690" s="13" t="s">
        <v>4755</v>
      </c>
      <c r="B690" s="13" t="s">
        <v>4756</v>
      </c>
      <c r="C690" s="5" t="s">
        <v>4752</v>
      </c>
    </row>
    <row r="691" spans="1:4" x14ac:dyDescent="0.2">
      <c r="A691" s="13" t="s">
        <v>4757</v>
      </c>
      <c r="B691" s="13" t="s">
        <v>4758</v>
      </c>
      <c r="C691" s="5" t="s">
        <v>4752</v>
      </c>
      <c r="D691" s="5" t="s">
        <v>4759</v>
      </c>
    </row>
    <row r="692" spans="1:4" x14ac:dyDescent="0.2">
      <c r="A692" s="13" t="s">
        <v>4760</v>
      </c>
      <c r="B692" s="13" t="s">
        <v>4761</v>
      </c>
      <c r="C692" s="5" t="s">
        <v>4752</v>
      </c>
      <c r="D692" s="5" t="s">
        <v>4762</v>
      </c>
    </row>
    <row r="693" spans="1:4" x14ac:dyDescent="0.2">
      <c r="A693" s="13" t="s">
        <v>4763</v>
      </c>
      <c r="B693" s="13" t="s">
        <v>4764</v>
      </c>
      <c r="C693" s="5" t="s">
        <v>4752</v>
      </c>
    </row>
    <row r="694" spans="1:4" x14ac:dyDescent="0.2">
      <c r="A694" s="13" t="s">
        <v>3022</v>
      </c>
      <c r="B694" s="13" t="s">
        <v>4765</v>
      </c>
      <c r="C694" s="5" t="s">
        <v>4752</v>
      </c>
      <c r="D694" s="5" t="s">
        <v>4766</v>
      </c>
    </row>
    <row r="695" spans="1:4" x14ac:dyDescent="0.2">
      <c r="A695" s="13" t="s">
        <v>3023</v>
      </c>
      <c r="B695" s="13" t="s">
        <v>4767</v>
      </c>
      <c r="C695" s="5" t="s">
        <v>4768</v>
      </c>
      <c r="D695" s="5" t="s">
        <v>4769</v>
      </c>
    </row>
    <row r="696" spans="1:4" x14ac:dyDescent="0.2">
      <c r="A696" s="13" t="s">
        <v>365</v>
      </c>
      <c r="B696" s="13" t="s">
        <v>4770</v>
      </c>
      <c r="C696" s="5" t="s">
        <v>4752</v>
      </c>
      <c r="D696" s="5" t="s">
        <v>4771</v>
      </c>
    </row>
    <row r="697" spans="1:4" x14ac:dyDescent="0.2">
      <c r="A697" s="13" t="s">
        <v>4772</v>
      </c>
      <c r="B697" s="13" t="s">
        <v>4773</v>
      </c>
      <c r="C697" s="5" t="s">
        <v>4752</v>
      </c>
    </row>
    <row r="698" spans="1:4" x14ac:dyDescent="0.2">
      <c r="A698" s="13" t="s">
        <v>4774</v>
      </c>
      <c r="B698" s="13" t="s">
        <v>4775</v>
      </c>
      <c r="C698" s="5" t="s">
        <v>4752</v>
      </c>
      <c r="D698" s="5" t="s">
        <v>4776</v>
      </c>
    </row>
    <row r="699" spans="1:4" x14ac:dyDescent="0.2">
      <c r="A699" s="13" t="s">
        <v>338</v>
      </c>
      <c r="B699" s="13" t="s">
        <v>4777</v>
      </c>
      <c r="C699" s="5" t="s">
        <v>4752</v>
      </c>
      <c r="D699" s="5" t="s">
        <v>4778</v>
      </c>
    </row>
    <row r="700" spans="1:4" x14ac:dyDescent="0.2">
      <c r="A700" s="13" t="s">
        <v>3028</v>
      </c>
      <c r="B700" s="13" t="s">
        <v>4779</v>
      </c>
      <c r="C700" s="5" t="s">
        <v>4768</v>
      </c>
      <c r="D700" s="5" t="s">
        <v>4780</v>
      </c>
    </row>
    <row r="701" spans="1:4" x14ac:dyDescent="0.2">
      <c r="A701" s="13" t="s">
        <v>4781</v>
      </c>
      <c r="B701" s="13" t="s">
        <v>4782</v>
      </c>
      <c r="C701" s="5" t="s">
        <v>4752</v>
      </c>
      <c r="D701" s="5" t="s">
        <v>4783</v>
      </c>
    </row>
    <row r="702" spans="1:4" x14ac:dyDescent="0.2">
      <c r="A702" s="13" t="s">
        <v>3029</v>
      </c>
      <c r="B702" s="13" t="s">
        <v>4784</v>
      </c>
      <c r="C702" s="5" t="s">
        <v>4752</v>
      </c>
      <c r="D702" s="5" t="s">
        <v>4785</v>
      </c>
    </row>
    <row r="703" spans="1:4" x14ac:dyDescent="0.2">
      <c r="A703" s="13" t="s">
        <v>3030</v>
      </c>
      <c r="B703" s="13" t="s">
        <v>4786</v>
      </c>
      <c r="C703" s="5" t="s">
        <v>4752</v>
      </c>
      <c r="D703" s="5" t="s">
        <v>4787</v>
      </c>
    </row>
    <row r="704" spans="1:4" x14ac:dyDescent="0.2">
      <c r="A704" s="13" t="s">
        <v>4788</v>
      </c>
      <c r="B704" s="13" t="s">
        <v>4789</v>
      </c>
      <c r="C704" s="5" t="s">
        <v>4752</v>
      </c>
    </row>
    <row r="705" spans="1:4" x14ac:dyDescent="0.2">
      <c r="A705" s="13" t="s">
        <v>4790</v>
      </c>
      <c r="B705" s="13" t="s">
        <v>4791</v>
      </c>
      <c r="C705" s="5" t="s">
        <v>4752</v>
      </c>
    </row>
    <row r="706" spans="1:4" x14ac:dyDescent="0.2">
      <c r="A706" s="13" t="s">
        <v>4792</v>
      </c>
      <c r="B706" s="13" t="s">
        <v>4793</v>
      </c>
      <c r="C706" s="5" t="s">
        <v>4752</v>
      </c>
      <c r="D706" s="5" t="s">
        <v>4794</v>
      </c>
    </row>
    <row r="707" spans="1:4" x14ac:dyDescent="0.2">
      <c r="A707" s="13" t="s">
        <v>4795</v>
      </c>
      <c r="B707" s="13" t="s">
        <v>4796</v>
      </c>
      <c r="C707" s="5" t="s">
        <v>4752</v>
      </c>
      <c r="D707" s="5" t="s">
        <v>4797</v>
      </c>
    </row>
    <row r="708" spans="1:4" x14ac:dyDescent="0.2">
      <c r="A708" s="13" t="s">
        <v>4798</v>
      </c>
      <c r="B708" s="13" t="s">
        <v>4799</v>
      </c>
      <c r="C708" s="5" t="s">
        <v>4768</v>
      </c>
      <c r="D708" s="5" t="s">
        <v>4800</v>
      </c>
    </row>
    <row r="709" spans="1:4" x14ac:dyDescent="0.2">
      <c r="A709" s="13" t="s">
        <v>4801</v>
      </c>
      <c r="B709" s="13" t="s">
        <v>4802</v>
      </c>
      <c r="C709" s="5" t="s">
        <v>4768</v>
      </c>
      <c r="D709" s="5" t="s">
        <v>4803</v>
      </c>
    </row>
    <row r="710" spans="1:4" x14ac:dyDescent="0.2">
      <c r="A710" s="13" t="s">
        <v>4804</v>
      </c>
      <c r="B710" s="13" t="s">
        <v>4805</v>
      </c>
      <c r="C710" s="5" t="s">
        <v>4752</v>
      </c>
    </row>
    <row r="711" spans="1:4" x14ac:dyDescent="0.2">
      <c r="A711" s="13" t="s">
        <v>4806</v>
      </c>
      <c r="B711" s="13" t="s">
        <v>4807</v>
      </c>
      <c r="C711" s="5" t="s">
        <v>4752</v>
      </c>
      <c r="D711" s="5" t="s">
        <v>4808</v>
      </c>
    </row>
    <row r="712" spans="1:4" x14ac:dyDescent="0.2">
      <c r="A712" s="13" t="s">
        <v>4809</v>
      </c>
      <c r="B712" s="13" t="s">
        <v>4810</v>
      </c>
      <c r="C712" s="5" t="s">
        <v>4752</v>
      </c>
      <c r="D712" s="5" t="s">
        <v>4811</v>
      </c>
    </row>
    <row r="713" spans="1:4" x14ac:dyDescent="0.2">
      <c r="A713" s="13" t="s">
        <v>4812</v>
      </c>
      <c r="B713" s="13" t="s">
        <v>4813</v>
      </c>
      <c r="C713" s="5" t="s">
        <v>4752</v>
      </c>
      <c r="D713" s="5" t="s">
        <v>4814</v>
      </c>
    </row>
    <row r="714" spans="1:4" x14ac:dyDescent="0.2">
      <c r="A714" s="13" t="s">
        <v>4815</v>
      </c>
      <c r="B714" s="13" t="s">
        <v>4816</v>
      </c>
      <c r="C714" s="5" t="s">
        <v>4752</v>
      </c>
      <c r="D714" s="5" t="s">
        <v>4817</v>
      </c>
    </row>
    <row r="715" spans="1:4" x14ac:dyDescent="0.2">
      <c r="A715" s="13" t="s">
        <v>4818</v>
      </c>
      <c r="B715" s="13" t="s">
        <v>4819</v>
      </c>
      <c r="C715" s="5" t="s">
        <v>4752</v>
      </c>
    </row>
    <row r="716" spans="1:4" x14ac:dyDescent="0.2">
      <c r="A716" s="13" t="s">
        <v>4820</v>
      </c>
      <c r="B716" s="13" t="s">
        <v>4821</v>
      </c>
      <c r="C716" s="5" t="s">
        <v>4752</v>
      </c>
      <c r="D716" s="5" t="s">
        <v>4822</v>
      </c>
    </row>
    <row r="717" spans="1:4" x14ac:dyDescent="0.2">
      <c r="A717" s="12">
        <v>59</v>
      </c>
      <c r="B717" s="12" t="s">
        <v>3031</v>
      </c>
      <c r="C717" s="8"/>
      <c r="D717" s="8"/>
    </row>
    <row r="718" spans="1:4" x14ac:dyDescent="0.2">
      <c r="A718" s="13" t="s">
        <v>4823</v>
      </c>
      <c r="B718" s="13" t="s">
        <v>4824</v>
      </c>
      <c r="C718" s="5" t="s">
        <v>4825</v>
      </c>
    </row>
    <row r="719" spans="1:4" x14ac:dyDescent="0.2">
      <c r="A719" s="13" t="s">
        <v>4826</v>
      </c>
      <c r="B719" s="13" t="s">
        <v>4827</v>
      </c>
      <c r="C719" s="5" t="s">
        <v>4825</v>
      </c>
    </row>
    <row r="720" spans="1:4" x14ac:dyDescent="0.2">
      <c r="A720" s="13" t="s">
        <v>3033</v>
      </c>
      <c r="B720" s="13" t="s">
        <v>4828</v>
      </c>
      <c r="C720" s="5" t="s">
        <v>4825</v>
      </c>
      <c r="D720" s="5" t="s">
        <v>4829</v>
      </c>
    </row>
    <row r="721" spans="1:4" x14ac:dyDescent="0.2">
      <c r="A721" s="13" t="s">
        <v>4830</v>
      </c>
      <c r="B721" s="13" t="s">
        <v>4831</v>
      </c>
      <c r="C721" s="5" t="s">
        <v>4825</v>
      </c>
      <c r="D721" s="5" t="s">
        <v>4832</v>
      </c>
    </row>
    <row r="722" spans="1:4" x14ac:dyDescent="0.2">
      <c r="A722" s="13" t="s">
        <v>4833</v>
      </c>
      <c r="B722" s="13" t="s">
        <v>4834</v>
      </c>
      <c r="C722" s="5" t="s">
        <v>4825</v>
      </c>
      <c r="D722" s="5" t="s">
        <v>4835</v>
      </c>
    </row>
    <row r="723" spans="1:4" x14ac:dyDescent="0.2">
      <c r="A723" s="13" t="s">
        <v>4836</v>
      </c>
      <c r="B723" s="13" t="s">
        <v>4837</v>
      </c>
      <c r="C723" s="5" t="s">
        <v>4825</v>
      </c>
      <c r="D723" s="5" t="s">
        <v>4838</v>
      </c>
    </row>
    <row r="724" spans="1:4" x14ac:dyDescent="0.2">
      <c r="A724" s="13" t="s">
        <v>4839</v>
      </c>
      <c r="B724" s="13" t="s">
        <v>4840</v>
      </c>
      <c r="C724" s="5" t="s">
        <v>4825</v>
      </c>
    </row>
    <row r="725" spans="1:4" x14ac:dyDescent="0.2">
      <c r="A725" s="13" t="s">
        <v>4841</v>
      </c>
      <c r="B725" s="13" t="s">
        <v>4842</v>
      </c>
      <c r="C725" s="5" t="s">
        <v>4825</v>
      </c>
      <c r="D725" s="5" t="s">
        <v>4843</v>
      </c>
    </row>
    <row r="726" spans="1:4" x14ac:dyDescent="0.2">
      <c r="A726" s="13" t="s">
        <v>4844</v>
      </c>
      <c r="B726" s="13" t="s">
        <v>4845</v>
      </c>
      <c r="C726" s="5" t="s">
        <v>4825</v>
      </c>
      <c r="D726" s="5" t="s">
        <v>4846</v>
      </c>
    </row>
    <row r="727" spans="1:4" x14ac:dyDescent="0.2">
      <c r="A727" s="13" t="s">
        <v>3035</v>
      </c>
      <c r="B727" s="13" t="s">
        <v>4847</v>
      </c>
      <c r="C727" s="5" t="s">
        <v>4825</v>
      </c>
      <c r="D727" s="5" t="s">
        <v>4848</v>
      </c>
    </row>
    <row r="728" spans="1:4" x14ac:dyDescent="0.2">
      <c r="A728" s="13" t="s">
        <v>3037</v>
      </c>
      <c r="B728" s="13" t="s">
        <v>4849</v>
      </c>
      <c r="C728" s="5" t="s">
        <v>4825</v>
      </c>
      <c r="D728" s="5" t="s">
        <v>4850</v>
      </c>
    </row>
    <row r="729" spans="1:4" x14ac:dyDescent="0.2">
      <c r="A729" s="13" t="s">
        <v>3041</v>
      </c>
      <c r="B729" s="13" t="s">
        <v>4851</v>
      </c>
      <c r="C729" s="5" t="s">
        <v>4825</v>
      </c>
      <c r="D729" s="5" t="s">
        <v>4852</v>
      </c>
    </row>
    <row r="730" spans="1:4" x14ac:dyDescent="0.2">
      <c r="A730" s="13" t="s">
        <v>4853</v>
      </c>
      <c r="B730" s="13" t="s">
        <v>4854</v>
      </c>
      <c r="C730" s="5" t="s">
        <v>4825</v>
      </c>
      <c r="D730" s="5" t="s">
        <v>4855</v>
      </c>
    </row>
    <row r="731" spans="1:4" x14ac:dyDescent="0.2">
      <c r="A731" s="13" t="s">
        <v>3043</v>
      </c>
      <c r="B731" s="13" t="s">
        <v>4856</v>
      </c>
      <c r="C731" s="5" t="s">
        <v>4825</v>
      </c>
      <c r="D731" s="5" t="s">
        <v>4857</v>
      </c>
    </row>
    <row r="732" spans="1:4" x14ac:dyDescent="0.2">
      <c r="A732" s="13" t="s">
        <v>351</v>
      </c>
      <c r="B732" s="13" t="s">
        <v>4858</v>
      </c>
      <c r="C732" s="5" t="s">
        <v>4825</v>
      </c>
      <c r="D732" s="5" t="s">
        <v>4859</v>
      </c>
    </row>
    <row r="733" spans="1:4" x14ac:dyDescent="0.2">
      <c r="A733" s="13" t="s">
        <v>84</v>
      </c>
      <c r="B733" s="13" t="s">
        <v>4860</v>
      </c>
      <c r="C733" s="5" t="s">
        <v>4825</v>
      </c>
      <c r="D733" s="5" t="s">
        <v>4861</v>
      </c>
    </row>
    <row r="734" spans="1:4" x14ac:dyDescent="0.2">
      <c r="A734" s="13" t="s">
        <v>4862</v>
      </c>
      <c r="B734" s="13" t="s">
        <v>4863</v>
      </c>
      <c r="C734" s="5" t="s">
        <v>4825</v>
      </c>
    </row>
    <row r="735" spans="1:4" x14ac:dyDescent="0.2">
      <c r="A735" s="13" t="s">
        <v>4864</v>
      </c>
      <c r="B735" s="13" t="s">
        <v>4865</v>
      </c>
      <c r="C735" s="5" t="s">
        <v>4825</v>
      </c>
      <c r="D735" s="5" t="s">
        <v>4866</v>
      </c>
    </row>
    <row r="736" spans="1:4" x14ac:dyDescent="0.2">
      <c r="A736" s="13" t="s">
        <v>3049</v>
      </c>
      <c r="B736" s="13" t="s">
        <v>4867</v>
      </c>
      <c r="C736" s="5" t="s">
        <v>4825</v>
      </c>
      <c r="D736" s="5" t="s">
        <v>4868</v>
      </c>
    </row>
    <row r="737" spans="1:4" x14ac:dyDescent="0.2">
      <c r="A737" s="13" t="s">
        <v>3050</v>
      </c>
      <c r="B737" s="13" t="s">
        <v>4869</v>
      </c>
      <c r="C737" s="5" t="s">
        <v>4825</v>
      </c>
      <c r="D737" s="5" t="s">
        <v>4870</v>
      </c>
    </row>
    <row r="738" spans="1:4" x14ac:dyDescent="0.2">
      <c r="A738" s="13" t="s">
        <v>4871</v>
      </c>
      <c r="B738" s="13" t="s">
        <v>4872</v>
      </c>
      <c r="C738" s="5" t="s">
        <v>4825</v>
      </c>
      <c r="D738" s="5" t="s">
        <v>4873</v>
      </c>
    </row>
    <row r="739" spans="1:4" x14ac:dyDescent="0.2">
      <c r="A739" s="13" t="s">
        <v>4874</v>
      </c>
      <c r="B739" s="13" t="s">
        <v>4875</v>
      </c>
      <c r="C739" s="5" t="s">
        <v>4825</v>
      </c>
      <c r="D739" s="5" t="s">
        <v>4876</v>
      </c>
    </row>
    <row r="740" spans="1:4" x14ac:dyDescent="0.2">
      <c r="A740" s="13" t="s">
        <v>4877</v>
      </c>
      <c r="B740" s="13" t="s">
        <v>4878</v>
      </c>
      <c r="C740" s="5" t="s">
        <v>4825</v>
      </c>
    </row>
    <row r="741" spans="1:4" x14ac:dyDescent="0.2">
      <c r="A741" s="13" t="s">
        <v>4879</v>
      </c>
      <c r="B741" s="13" t="s">
        <v>4880</v>
      </c>
      <c r="C741" s="5" t="s">
        <v>4825</v>
      </c>
      <c r="D741" s="5" t="s">
        <v>4881</v>
      </c>
    </row>
    <row r="742" spans="1:4" x14ac:dyDescent="0.2">
      <c r="A742" s="21" t="s">
        <v>4882</v>
      </c>
      <c r="B742" s="21" t="s">
        <v>4883</v>
      </c>
      <c r="C742" s="4"/>
      <c r="D742" s="4"/>
    </row>
    <row r="743" spans="1:4" x14ac:dyDescent="0.2">
      <c r="A743" s="12" t="s">
        <v>4884</v>
      </c>
      <c r="B743" s="12" t="s">
        <v>3345</v>
      </c>
      <c r="C743" s="8" t="s">
        <v>4768</v>
      </c>
      <c r="D743" s="8"/>
    </row>
    <row r="744" spans="1:4" x14ac:dyDescent="0.2">
      <c r="A744" s="13" t="s">
        <v>4885</v>
      </c>
      <c r="B744" s="13" t="s">
        <v>3051</v>
      </c>
      <c r="C744" s="5" t="s">
        <v>4768</v>
      </c>
    </row>
    <row r="745" spans="1:4" x14ac:dyDescent="0.2">
      <c r="A745" s="13" t="s">
        <v>4886</v>
      </c>
      <c r="B745" s="13" t="s">
        <v>4887</v>
      </c>
      <c r="C745" s="5" t="s">
        <v>4768</v>
      </c>
    </row>
    <row r="746" spans="1:4" x14ac:dyDescent="0.2">
      <c r="A746" s="13" t="s">
        <v>4888</v>
      </c>
      <c r="B746" s="13" t="s">
        <v>4889</v>
      </c>
      <c r="C746" s="5" t="s">
        <v>4768</v>
      </c>
    </row>
    <row r="747" spans="1:4" x14ac:dyDescent="0.2">
      <c r="A747" s="13" t="s">
        <v>4890</v>
      </c>
      <c r="B747" s="13" t="s">
        <v>4891</v>
      </c>
      <c r="C747" s="5" t="s">
        <v>4768</v>
      </c>
      <c r="D747" s="5" t="s">
        <v>4892</v>
      </c>
    </row>
    <row r="748" spans="1:4" x14ac:dyDescent="0.2">
      <c r="A748" s="13" t="s">
        <v>4893</v>
      </c>
      <c r="B748" s="13" t="s">
        <v>4894</v>
      </c>
      <c r="C748" s="5" t="s">
        <v>4768</v>
      </c>
      <c r="D748" s="5" t="s">
        <v>4895</v>
      </c>
    </row>
    <row r="749" spans="1:4" x14ac:dyDescent="0.2">
      <c r="A749" s="13" t="s">
        <v>4896</v>
      </c>
      <c r="B749" s="13" t="s">
        <v>4897</v>
      </c>
      <c r="C749" s="5" t="s">
        <v>4768</v>
      </c>
      <c r="D749" s="5" t="s">
        <v>4898</v>
      </c>
    </row>
    <row r="750" spans="1:4" x14ac:dyDescent="0.2">
      <c r="A750" s="13" t="s">
        <v>3052</v>
      </c>
      <c r="B750" s="13" t="s">
        <v>4899</v>
      </c>
      <c r="C750" s="5" t="s">
        <v>4768</v>
      </c>
      <c r="D750" s="5" t="s">
        <v>4900</v>
      </c>
    </row>
    <row r="751" spans="1:4" x14ac:dyDescent="0.2">
      <c r="A751" s="13" t="s">
        <v>3056</v>
      </c>
      <c r="B751" s="13" t="s">
        <v>4901</v>
      </c>
      <c r="C751" s="5" t="s">
        <v>4768</v>
      </c>
      <c r="D751" s="5" t="s">
        <v>4902</v>
      </c>
    </row>
    <row r="752" spans="1:4" x14ac:dyDescent="0.2">
      <c r="A752" s="13" t="s">
        <v>110</v>
      </c>
      <c r="B752" s="13" t="s">
        <v>4903</v>
      </c>
      <c r="C752" s="5" t="s">
        <v>4768</v>
      </c>
      <c r="D752" s="5" t="s">
        <v>4904</v>
      </c>
    </row>
    <row r="753" spans="1:4" x14ac:dyDescent="0.2">
      <c r="A753" s="13" t="s">
        <v>4905</v>
      </c>
      <c r="B753" s="13" t="s">
        <v>4906</v>
      </c>
      <c r="C753" s="5" t="s">
        <v>4768</v>
      </c>
      <c r="D753" s="5" t="s">
        <v>4907</v>
      </c>
    </row>
    <row r="754" spans="1:4" x14ac:dyDescent="0.2">
      <c r="A754" s="13" t="s">
        <v>114</v>
      </c>
      <c r="B754" s="13" t="s">
        <v>4908</v>
      </c>
      <c r="C754" s="5" t="s">
        <v>4768</v>
      </c>
      <c r="D754" s="5" t="s">
        <v>4909</v>
      </c>
    </row>
    <row r="755" spans="1:4" x14ac:dyDescent="0.2">
      <c r="A755" s="13" t="s">
        <v>117</v>
      </c>
      <c r="B755" s="13" t="s">
        <v>4910</v>
      </c>
      <c r="C755" s="5" t="s">
        <v>4768</v>
      </c>
      <c r="D755" s="5" t="s">
        <v>4911</v>
      </c>
    </row>
    <row r="756" spans="1:4" x14ac:dyDescent="0.2">
      <c r="A756" s="13" t="s">
        <v>4912</v>
      </c>
      <c r="B756" s="13" t="s">
        <v>4913</v>
      </c>
      <c r="C756" s="5" t="s">
        <v>4768</v>
      </c>
      <c r="D756" s="5" t="s">
        <v>4914</v>
      </c>
    </row>
    <row r="757" spans="1:4" x14ac:dyDescent="0.2">
      <c r="A757" s="13" t="s">
        <v>4915</v>
      </c>
      <c r="B757" s="13" t="s">
        <v>4916</v>
      </c>
      <c r="C757" s="5" t="s">
        <v>4768</v>
      </c>
      <c r="D757" s="5" t="s">
        <v>4917</v>
      </c>
    </row>
    <row r="758" spans="1:4" x14ac:dyDescent="0.2">
      <c r="A758" s="13" t="s">
        <v>4918</v>
      </c>
      <c r="B758" s="13" t="s">
        <v>4919</v>
      </c>
      <c r="C758" s="5" t="s">
        <v>4768</v>
      </c>
    </row>
    <row r="759" spans="1:4" x14ac:dyDescent="0.2">
      <c r="A759" s="13" t="s">
        <v>4920</v>
      </c>
      <c r="B759" s="13" t="s">
        <v>4921</v>
      </c>
      <c r="C759" s="5" t="s">
        <v>4768</v>
      </c>
    </row>
    <row r="760" spans="1:4" x14ac:dyDescent="0.2">
      <c r="A760" s="13" t="s">
        <v>4922</v>
      </c>
      <c r="B760" s="13" t="s">
        <v>4923</v>
      </c>
      <c r="C760" s="5" t="s">
        <v>4768</v>
      </c>
    </row>
    <row r="761" spans="1:4" x14ac:dyDescent="0.2">
      <c r="A761" s="13" t="s">
        <v>3067</v>
      </c>
      <c r="B761" s="13" t="s">
        <v>4924</v>
      </c>
      <c r="C761" s="5" t="s">
        <v>4768</v>
      </c>
      <c r="D761" s="5" t="s">
        <v>4925</v>
      </c>
    </row>
    <row r="762" spans="1:4" x14ac:dyDescent="0.2">
      <c r="A762" s="13" t="s">
        <v>3070</v>
      </c>
      <c r="B762" s="13" t="s">
        <v>4926</v>
      </c>
      <c r="C762" s="5" t="s">
        <v>4768</v>
      </c>
      <c r="D762" s="5" t="s">
        <v>4927</v>
      </c>
    </row>
    <row r="763" spans="1:4" x14ac:dyDescent="0.2">
      <c r="A763" s="13" t="s">
        <v>4928</v>
      </c>
      <c r="B763" s="13" t="s">
        <v>4929</v>
      </c>
      <c r="C763" s="5" t="s">
        <v>4768</v>
      </c>
      <c r="D763" s="5" t="s">
        <v>4930</v>
      </c>
    </row>
    <row r="764" spans="1:4" x14ac:dyDescent="0.2">
      <c r="A764" s="13" t="s">
        <v>4931</v>
      </c>
      <c r="B764" s="13" t="s">
        <v>4932</v>
      </c>
      <c r="C764" s="5" t="s">
        <v>4768</v>
      </c>
      <c r="D764" s="5" t="s">
        <v>4933</v>
      </c>
    </row>
    <row r="765" spans="1:4" x14ac:dyDescent="0.2">
      <c r="A765" s="13" t="s">
        <v>4934</v>
      </c>
      <c r="B765" s="13" t="s">
        <v>4935</v>
      </c>
      <c r="C765" s="5" t="s">
        <v>4768</v>
      </c>
      <c r="D765" s="5" t="s">
        <v>4936</v>
      </c>
    </row>
    <row r="766" spans="1:4" x14ac:dyDescent="0.2">
      <c r="A766" s="13" t="s">
        <v>433</v>
      </c>
      <c r="B766" s="13" t="s">
        <v>4937</v>
      </c>
      <c r="C766" s="5" t="s">
        <v>4768</v>
      </c>
      <c r="D766" s="5" t="s">
        <v>4938</v>
      </c>
    </row>
    <row r="767" spans="1:4" x14ac:dyDescent="0.2">
      <c r="A767" s="13" t="s">
        <v>4939</v>
      </c>
      <c r="B767" s="13" t="s">
        <v>4940</v>
      </c>
      <c r="C767" s="5" t="s">
        <v>4768</v>
      </c>
      <c r="D767" s="5" t="s">
        <v>4941</v>
      </c>
    </row>
    <row r="768" spans="1:4" x14ac:dyDescent="0.2">
      <c r="A768" s="13" t="s">
        <v>4942</v>
      </c>
      <c r="B768" s="13" t="s">
        <v>4943</v>
      </c>
      <c r="C768" s="5" t="s">
        <v>4768</v>
      </c>
    </row>
    <row r="769" spans="1:4" x14ac:dyDescent="0.2">
      <c r="A769" s="13" t="s">
        <v>4944</v>
      </c>
      <c r="B769" s="13" t="s">
        <v>4937</v>
      </c>
      <c r="C769" s="5" t="s">
        <v>4768</v>
      </c>
      <c r="D769" s="5" t="s">
        <v>4938</v>
      </c>
    </row>
    <row r="770" spans="1:4" x14ac:dyDescent="0.2">
      <c r="A770" s="13" t="s">
        <v>4945</v>
      </c>
      <c r="B770" s="13" t="s">
        <v>4946</v>
      </c>
      <c r="C770" s="5" t="s">
        <v>4768</v>
      </c>
    </row>
    <row r="771" spans="1:4" x14ac:dyDescent="0.2">
      <c r="A771" s="13" t="s">
        <v>4947</v>
      </c>
      <c r="B771" s="13" t="s">
        <v>4948</v>
      </c>
      <c r="C771" s="5" t="s">
        <v>4768</v>
      </c>
    </row>
    <row r="772" spans="1:4" x14ac:dyDescent="0.2">
      <c r="A772" s="13" t="s">
        <v>4949</v>
      </c>
      <c r="B772" s="13" t="s">
        <v>4950</v>
      </c>
      <c r="C772" s="5" t="s">
        <v>4768</v>
      </c>
      <c r="D772" s="5" t="s">
        <v>4951</v>
      </c>
    </row>
    <row r="773" spans="1:4" x14ac:dyDescent="0.2">
      <c r="A773" s="13" t="s">
        <v>4952</v>
      </c>
      <c r="B773" s="13" t="s">
        <v>4953</v>
      </c>
      <c r="C773" s="5" t="s">
        <v>4768</v>
      </c>
      <c r="D773" s="5" t="s">
        <v>4954</v>
      </c>
    </row>
    <row r="774" spans="1:4" x14ac:dyDescent="0.2">
      <c r="A774" s="13" t="s">
        <v>4955</v>
      </c>
      <c r="B774" s="13" t="s">
        <v>4956</v>
      </c>
      <c r="C774" s="5" t="s">
        <v>4768</v>
      </c>
      <c r="D774" s="5" t="s">
        <v>4957</v>
      </c>
    </row>
    <row r="775" spans="1:4" x14ac:dyDescent="0.2">
      <c r="A775" s="13" t="s">
        <v>4958</v>
      </c>
      <c r="B775" s="13" t="s">
        <v>4959</v>
      </c>
      <c r="C775" s="5" t="s">
        <v>4768</v>
      </c>
    </row>
    <row r="776" spans="1:4" x14ac:dyDescent="0.2">
      <c r="A776" s="13" t="s">
        <v>4960</v>
      </c>
      <c r="B776" s="13" t="s">
        <v>4961</v>
      </c>
      <c r="C776" s="5" t="s">
        <v>4768</v>
      </c>
      <c r="D776" s="5" t="s">
        <v>4962</v>
      </c>
    </row>
    <row r="777" spans="1:4" x14ac:dyDescent="0.2">
      <c r="A777" s="13" t="s">
        <v>4963</v>
      </c>
      <c r="B777" s="13" t="s">
        <v>4964</v>
      </c>
      <c r="C777" s="5" t="s">
        <v>4768</v>
      </c>
      <c r="D777" s="5" t="s">
        <v>4965</v>
      </c>
    </row>
    <row r="778" spans="1:4" x14ac:dyDescent="0.2">
      <c r="A778" s="13" t="s">
        <v>4966</v>
      </c>
      <c r="B778" s="13" t="s">
        <v>4967</v>
      </c>
      <c r="C778" s="5" t="s">
        <v>4768</v>
      </c>
      <c r="D778" s="5" t="s">
        <v>4968</v>
      </c>
    </row>
    <row r="779" spans="1:4" x14ac:dyDescent="0.2">
      <c r="A779" s="13" t="s">
        <v>4969</v>
      </c>
      <c r="B779" s="13" t="s">
        <v>4970</v>
      </c>
      <c r="C779" s="5" t="s">
        <v>4768</v>
      </c>
      <c r="D779" s="5" t="s">
        <v>4971</v>
      </c>
    </row>
    <row r="780" spans="1:4" x14ac:dyDescent="0.2">
      <c r="A780" s="13" t="s">
        <v>4972</v>
      </c>
      <c r="B780" s="13" t="s">
        <v>4973</v>
      </c>
      <c r="C780" s="5" t="s">
        <v>4768</v>
      </c>
      <c r="D780" s="5" t="s">
        <v>4974</v>
      </c>
    </row>
    <row r="781" spans="1:4" x14ac:dyDescent="0.2">
      <c r="A781" s="13" t="s">
        <v>4975</v>
      </c>
      <c r="B781" s="13" t="s">
        <v>4976</v>
      </c>
      <c r="C781" s="5" t="s">
        <v>4768</v>
      </c>
    </row>
    <row r="782" spans="1:4" x14ac:dyDescent="0.2">
      <c r="A782" s="13" t="s">
        <v>4977</v>
      </c>
      <c r="B782" s="13" t="s">
        <v>4978</v>
      </c>
      <c r="C782" s="5" t="s">
        <v>4768</v>
      </c>
      <c r="D782" s="5" t="s">
        <v>4979</v>
      </c>
    </row>
    <row r="783" spans="1:4" x14ac:dyDescent="0.2">
      <c r="A783" s="13" t="s">
        <v>4980</v>
      </c>
      <c r="B783" s="13" t="s">
        <v>4981</v>
      </c>
      <c r="C783" s="5" t="s">
        <v>4768</v>
      </c>
      <c r="D783" s="5" t="s">
        <v>4982</v>
      </c>
    </row>
    <row r="784" spans="1:4" x14ac:dyDescent="0.2">
      <c r="A784" s="13" t="s">
        <v>122</v>
      </c>
      <c r="B784" s="13" t="s">
        <v>4983</v>
      </c>
      <c r="C784" s="5" t="s">
        <v>4768</v>
      </c>
      <c r="D784" s="5" t="s">
        <v>4984</v>
      </c>
    </row>
    <row r="785" spans="1:4" x14ac:dyDescent="0.2">
      <c r="A785" s="13" t="s">
        <v>4985</v>
      </c>
      <c r="B785" s="13" t="s">
        <v>4986</v>
      </c>
      <c r="C785" s="5" t="s">
        <v>4768</v>
      </c>
      <c r="D785" s="5" t="s">
        <v>4987</v>
      </c>
    </row>
    <row r="786" spans="1:4" x14ac:dyDescent="0.2">
      <c r="A786" s="13" t="s">
        <v>4988</v>
      </c>
      <c r="B786" s="13" t="s">
        <v>4989</v>
      </c>
      <c r="C786" s="5" t="s">
        <v>4768</v>
      </c>
      <c r="D786" s="5" t="s">
        <v>4990</v>
      </c>
    </row>
    <row r="787" spans="1:4" x14ac:dyDescent="0.2">
      <c r="A787" s="13" t="s">
        <v>4991</v>
      </c>
      <c r="B787" s="13" t="s">
        <v>4992</v>
      </c>
      <c r="C787" s="5" t="s">
        <v>4768</v>
      </c>
      <c r="D787" s="5" t="s">
        <v>4993</v>
      </c>
    </row>
    <row r="788" spans="1:4" x14ac:dyDescent="0.2">
      <c r="A788" s="13" t="s">
        <v>3083</v>
      </c>
      <c r="B788" s="13" t="s">
        <v>4994</v>
      </c>
      <c r="C788" s="5" t="s">
        <v>4768</v>
      </c>
      <c r="D788" s="5" t="s">
        <v>4995</v>
      </c>
    </row>
    <row r="789" spans="1:4" x14ac:dyDescent="0.2">
      <c r="A789" s="13" t="s">
        <v>3084</v>
      </c>
      <c r="B789" s="13" t="s">
        <v>4996</v>
      </c>
      <c r="C789" s="5" t="s">
        <v>4768</v>
      </c>
      <c r="D789" s="5" t="s">
        <v>4997</v>
      </c>
    </row>
    <row r="790" spans="1:4" x14ac:dyDescent="0.2">
      <c r="A790" s="13" t="s">
        <v>4998</v>
      </c>
      <c r="B790" s="13" t="s">
        <v>4999</v>
      </c>
      <c r="C790" s="5" t="s">
        <v>4768</v>
      </c>
    </row>
    <row r="791" spans="1:4" x14ac:dyDescent="0.2">
      <c r="A791" s="13" t="s">
        <v>5000</v>
      </c>
      <c r="B791" s="13" t="s">
        <v>5001</v>
      </c>
      <c r="C791" s="5" t="s">
        <v>4768</v>
      </c>
      <c r="D791" s="26" t="s">
        <v>5002</v>
      </c>
    </row>
    <row r="792" spans="1:4" x14ac:dyDescent="0.2">
      <c r="A792" s="12" t="s">
        <v>5003</v>
      </c>
      <c r="B792" s="12" t="s">
        <v>5004</v>
      </c>
      <c r="C792" s="8"/>
      <c r="D792" s="8"/>
    </row>
    <row r="793" spans="1:4" x14ac:dyDescent="0.2">
      <c r="A793" s="13" t="s">
        <v>5005</v>
      </c>
      <c r="B793" s="13" t="s">
        <v>5006</v>
      </c>
      <c r="C793" s="5"/>
    </row>
    <row r="794" spans="1:4" x14ac:dyDescent="0.2">
      <c r="A794" s="13" t="s">
        <v>5007</v>
      </c>
      <c r="B794" s="13" t="s">
        <v>5008</v>
      </c>
      <c r="C794" s="5"/>
    </row>
    <row r="795" spans="1:4" x14ac:dyDescent="0.2">
      <c r="A795" s="13" t="s">
        <v>5009</v>
      </c>
      <c r="B795" s="13" t="s">
        <v>5010</v>
      </c>
      <c r="C795" s="5"/>
    </row>
    <row r="796" spans="1:4" x14ac:dyDescent="0.2">
      <c r="A796" s="13" t="s">
        <v>5011</v>
      </c>
      <c r="B796" s="13" t="s">
        <v>5012</v>
      </c>
      <c r="C796" s="5"/>
    </row>
    <row r="797" spans="1:4" x14ac:dyDescent="0.2">
      <c r="A797" s="13" t="s">
        <v>5013</v>
      </c>
      <c r="B797" s="13" t="s">
        <v>5014</v>
      </c>
      <c r="C797" s="5"/>
    </row>
    <row r="798" spans="1:4" x14ac:dyDescent="0.2">
      <c r="A798" s="13" t="s">
        <v>5015</v>
      </c>
      <c r="B798" s="13" t="s">
        <v>5016</v>
      </c>
      <c r="C798" s="5"/>
    </row>
    <row r="799" spans="1:4" x14ac:dyDescent="0.2">
      <c r="A799" s="13" t="s">
        <v>5017</v>
      </c>
      <c r="B799" s="13" t="s">
        <v>5018</v>
      </c>
      <c r="C799" s="5"/>
    </row>
    <row r="800" spans="1:4" x14ac:dyDescent="0.2">
      <c r="A800" s="13" t="s">
        <v>5019</v>
      </c>
      <c r="B800" s="13" t="s">
        <v>5020</v>
      </c>
      <c r="C800" s="5"/>
    </row>
    <row r="801" spans="1:4" x14ac:dyDescent="0.2">
      <c r="A801" s="13" t="s">
        <v>5021</v>
      </c>
      <c r="B801" s="13" t="s">
        <v>5022</v>
      </c>
      <c r="C801" s="5"/>
    </row>
    <row r="802" spans="1:4" x14ac:dyDescent="0.2">
      <c r="A802" s="13" t="s">
        <v>5023</v>
      </c>
      <c r="B802" s="13" t="s">
        <v>5024</v>
      </c>
      <c r="C802" s="5"/>
    </row>
    <row r="803" spans="1:4" x14ac:dyDescent="0.2">
      <c r="A803" s="13" t="s">
        <v>5025</v>
      </c>
      <c r="B803" s="13" t="s">
        <v>5026</v>
      </c>
      <c r="C803" s="5"/>
    </row>
    <row r="804" spans="1:4" x14ac:dyDescent="0.2">
      <c r="A804" s="13" t="s">
        <v>5027</v>
      </c>
      <c r="B804" s="13" t="s">
        <v>5028</v>
      </c>
      <c r="C804" s="5"/>
    </row>
    <row r="805" spans="1:4" x14ac:dyDescent="0.2">
      <c r="A805" s="13" t="s">
        <v>5029</v>
      </c>
      <c r="B805" s="13" t="s">
        <v>5030</v>
      </c>
      <c r="C805" s="5"/>
    </row>
    <row r="806" spans="1:4" x14ac:dyDescent="0.2">
      <c r="A806" s="13" t="s">
        <v>5031</v>
      </c>
      <c r="B806" s="13" t="s">
        <v>5032</v>
      </c>
      <c r="C806" s="5"/>
    </row>
    <row r="807" spans="1:4" x14ac:dyDescent="0.2">
      <c r="A807" s="13" t="s">
        <v>5033</v>
      </c>
      <c r="B807" s="13" t="s">
        <v>5034</v>
      </c>
      <c r="C807" s="5"/>
    </row>
    <row r="808" spans="1:4" x14ac:dyDescent="0.2">
      <c r="A808" s="13" t="s">
        <v>5035</v>
      </c>
      <c r="B808" s="13" t="s">
        <v>5036</v>
      </c>
      <c r="C808" s="5"/>
    </row>
    <row r="809" spans="1:4" x14ac:dyDescent="0.2">
      <c r="A809" s="13" t="s">
        <v>5037</v>
      </c>
      <c r="B809" s="13" t="s">
        <v>5038</v>
      </c>
      <c r="C809" s="5"/>
    </row>
    <row r="810" spans="1:4" x14ac:dyDescent="0.2">
      <c r="A810" s="13" t="s">
        <v>5039</v>
      </c>
      <c r="B810" s="13" t="s">
        <v>5040</v>
      </c>
      <c r="C810" s="5"/>
    </row>
    <row r="811" spans="1:4" x14ac:dyDescent="0.2">
      <c r="A811" s="13" t="s">
        <v>5041</v>
      </c>
      <c r="B811" s="13" t="s">
        <v>5042</v>
      </c>
      <c r="C811" s="5"/>
    </row>
    <row r="812" spans="1:4" x14ac:dyDescent="0.2">
      <c r="A812" s="12">
        <v>63</v>
      </c>
      <c r="B812" s="12" t="s">
        <v>3085</v>
      </c>
      <c r="C812" s="8" t="s">
        <v>4768</v>
      </c>
      <c r="D812" s="8"/>
    </row>
    <row r="813" spans="1:4" x14ac:dyDescent="0.2">
      <c r="A813" s="13" t="s">
        <v>5043</v>
      </c>
      <c r="B813" s="13" t="s">
        <v>5044</v>
      </c>
      <c r="C813" s="5" t="s">
        <v>4768</v>
      </c>
    </row>
    <row r="814" spans="1:4" x14ac:dyDescent="0.2">
      <c r="A814" s="13" t="s">
        <v>5045</v>
      </c>
      <c r="B814" s="13" t="s">
        <v>5046</v>
      </c>
      <c r="C814" s="5" t="s">
        <v>4768</v>
      </c>
    </row>
    <row r="815" spans="1:4" x14ac:dyDescent="0.2">
      <c r="A815" s="13" t="s">
        <v>503</v>
      </c>
      <c r="B815" s="13" t="s">
        <v>5047</v>
      </c>
      <c r="C815" s="5" t="s">
        <v>4768</v>
      </c>
      <c r="D815" s="5" t="s">
        <v>5048</v>
      </c>
    </row>
    <row r="816" spans="1:4" x14ac:dyDescent="0.2">
      <c r="A816" s="13" t="s">
        <v>5049</v>
      </c>
      <c r="B816" s="13" t="s">
        <v>5050</v>
      </c>
      <c r="C816" s="5" t="s">
        <v>4768</v>
      </c>
      <c r="D816" s="5" t="s">
        <v>5051</v>
      </c>
    </row>
    <row r="817" spans="1:4" x14ac:dyDescent="0.2">
      <c r="A817" s="13" t="s">
        <v>5052</v>
      </c>
      <c r="B817" s="13" t="s">
        <v>5053</v>
      </c>
      <c r="C817" s="5" t="s">
        <v>4768</v>
      </c>
      <c r="D817" s="5" t="s">
        <v>5054</v>
      </c>
    </row>
    <row r="818" spans="1:4" x14ac:dyDescent="0.2">
      <c r="A818" s="13" t="s">
        <v>5055</v>
      </c>
      <c r="B818" s="13" t="s">
        <v>5056</v>
      </c>
      <c r="C818" s="5" t="s">
        <v>4768</v>
      </c>
    </row>
    <row r="819" spans="1:4" x14ac:dyDescent="0.2">
      <c r="A819" s="13" t="s">
        <v>5057</v>
      </c>
      <c r="B819" s="13" t="s">
        <v>5058</v>
      </c>
      <c r="C819" s="5" t="s">
        <v>4768</v>
      </c>
    </row>
    <row r="820" spans="1:4" x14ac:dyDescent="0.2">
      <c r="A820" s="13" t="s">
        <v>511</v>
      </c>
      <c r="B820" s="13" t="s">
        <v>5059</v>
      </c>
      <c r="C820" s="5" t="s">
        <v>4768</v>
      </c>
      <c r="D820" s="5" t="s">
        <v>5060</v>
      </c>
    </row>
    <row r="821" spans="1:4" x14ac:dyDescent="0.2">
      <c r="A821" s="13" t="s">
        <v>3114</v>
      </c>
      <c r="B821" s="13" t="s">
        <v>5061</v>
      </c>
      <c r="C821" s="5" t="s">
        <v>4768</v>
      </c>
      <c r="D821" s="5" t="s">
        <v>5062</v>
      </c>
    </row>
    <row r="822" spans="1:4" x14ac:dyDescent="0.2">
      <c r="A822" s="13" t="s">
        <v>5063</v>
      </c>
      <c r="B822" s="13" t="s">
        <v>5064</v>
      </c>
      <c r="C822" s="5" t="s">
        <v>4768</v>
      </c>
    </row>
    <row r="823" spans="1:4" x14ac:dyDescent="0.2">
      <c r="A823" s="13" t="s">
        <v>5065</v>
      </c>
      <c r="B823" s="13" t="s">
        <v>5066</v>
      </c>
      <c r="C823" s="5" t="s">
        <v>4768</v>
      </c>
      <c r="D823" s="5" t="s">
        <v>5067</v>
      </c>
    </row>
    <row r="824" spans="1:4" x14ac:dyDescent="0.2">
      <c r="A824" s="13" t="s">
        <v>3120</v>
      </c>
      <c r="B824" s="13" t="s">
        <v>5068</v>
      </c>
      <c r="C824" s="5" t="s">
        <v>4768</v>
      </c>
      <c r="D824" s="5" t="s">
        <v>5069</v>
      </c>
    </row>
    <row r="825" spans="1:4" x14ac:dyDescent="0.2">
      <c r="A825" s="13" t="s">
        <v>5070</v>
      </c>
      <c r="B825" s="13" t="s">
        <v>5071</v>
      </c>
      <c r="C825" s="5" t="s">
        <v>4768</v>
      </c>
    </row>
    <row r="826" spans="1:4" x14ac:dyDescent="0.2">
      <c r="A826" s="13" t="s">
        <v>5072</v>
      </c>
      <c r="B826" s="13" t="s">
        <v>5073</v>
      </c>
      <c r="C826" s="5" t="s">
        <v>4768</v>
      </c>
    </row>
    <row r="827" spans="1:4" x14ac:dyDescent="0.2">
      <c r="A827" s="13" t="s">
        <v>3123</v>
      </c>
      <c r="B827" s="13" t="s">
        <v>5074</v>
      </c>
      <c r="C827" s="5" t="s">
        <v>4768</v>
      </c>
      <c r="D827" s="5" t="s">
        <v>5075</v>
      </c>
    </row>
    <row r="828" spans="1:4" x14ac:dyDescent="0.2">
      <c r="A828" s="13" t="s">
        <v>862</v>
      </c>
      <c r="B828" s="13" t="s">
        <v>5076</v>
      </c>
      <c r="C828" s="5" t="s">
        <v>4768</v>
      </c>
      <c r="D828" s="5" t="s">
        <v>5077</v>
      </c>
    </row>
    <row r="829" spans="1:4" x14ac:dyDescent="0.2">
      <c r="A829" s="13" t="s">
        <v>5078</v>
      </c>
      <c r="B829" s="13" t="s">
        <v>5079</v>
      </c>
      <c r="C829" s="5" t="s">
        <v>4768</v>
      </c>
      <c r="D829" s="5" t="s">
        <v>5080</v>
      </c>
    </row>
    <row r="830" spans="1:4" x14ac:dyDescent="0.2">
      <c r="A830" s="13" t="s">
        <v>5081</v>
      </c>
      <c r="B830" s="13" t="s">
        <v>5082</v>
      </c>
      <c r="C830" s="5" t="s">
        <v>4768</v>
      </c>
      <c r="D830" s="5" t="s">
        <v>5083</v>
      </c>
    </row>
    <row r="831" spans="1:4" x14ac:dyDescent="0.2">
      <c r="A831" s="13" t="s">
        <v>5084</v>
      </c>
      <c r="B831" s="13" t="s">
        <v>5085</v>
      </c>
      <c r="C831" s="5" t="s">
        <v>4768</v>
      </c>
      <c r="D831" s="5" t="s">
        <v>5086</v>
      </c>
    </row>
    <row r="832" spans="1:4" x14ac:dyDescent="0.2">
      <c r="A832" s="13" t="s">
        <v>5087</v>
      </c>
      <c r="B832" s="13" t="s">
        <v>5088</v>
      </c>
      <c r="C832" s="5" t="s">
        <v>4768</v>
      </c>
    </row>
    <row r="833" spans="1:4" x14ac:dyDescent="0.2">
      <c r="A833" s="13" t="s">
        <v>5089</v>
      </c>
      <c r="B833" s="13" t="s">
        <v>5090</v>
      </c>
      <c r="C833" s="5" t="s">
        <v>4768</v>
      </c>
      <c r="D833" s="26" t="s">
        <v>5091</v>
      </c>
    </row>
    <row r="834" spans="1:4" x14ac:dyDescent="0.2">
      <c r="A834" s="12" t="s">
        <v>5092</v>
      </c>
      <c r="B834" s="12" t="s">
        <v>3133</v>
      </c>
      <c r="C834" s="8" t="s">
        <v>5093</v>
      </c>
      <c r="D834" s="8"/>
    </row>
    <row r="835" spans="1:4" x14ac:dyDescent="0.2">
      <c r="A835" s="13" t="s">
        <v>5094</v>
      </c>
      <c r="B835" s="13" t="s">
        <v>5095</v>
      </c>
      <c r="C835" s="5" t="s">
        <v>5093</v>
      </c>
    </row>
    <row r="836" spans="1:4" x14ac:dyDescent="0.2">
      <c r="A836" s="13" t="s">
        <v>5096</v>
      </c>
      <c r="B836" s="13" t="s">
        <v>5097</v>
      </c>
      <c r="C836" s="5" t="s">
        <v>5093</v>
      </c>
    </row>
    <row r="837" spans="1:4" x14ac:dyDescent="0.2">
      <c r="A837" s="13" t="s">
        <v>5098</v>
      </c>
      <c r="B837" s="13" t="s">
        <v>5099</v>
      </c>
      <c r="C837" s="5" t="s">
        <v>5093</v>
      </c>
    </row>
    <row r="838" spans="1:4" x14ac:dyDescent="0.2">
      <c r="A838" s="13" t="s">
        <v>5100</v>
      </c>
      <c r="B838" s="13" t="s">
        <v>5101</v>
      </c>
      <c r="C838" s="5" t="s">
        <v>5093</v>
      </c>
    </row>
    <row r="839" spans="1:4" x14ac:dyDescent="0.2">
      <c r="A839" s="13" t="s">
        <v>5102</v>
      </c>
      <c r="B839" s="13" t="s">
        <v>5103</v>
      </c>
      <c r="C839" s="5" t="s">
        <v>5093</v>
      </c>
    </row>
    <row r="840" spans="1:4" x14ac:dyDescent="0.2">
      <c r="A840" s="13" t="s">
        <v>5104</v>
      </c>
      <c r="B840" s="13" t="s">
        <v>5105</v>
      </c>
      <c r="C840" s="5" t="s">
        <v>5093</v>
      </c>
    </row>
    <row r="841" spans="1:4" x14ac:dyDescent="0.2">
      <c r="A841" s="13" t="s">
        <v>5106</v>
      </c>
      <c r="B841" s="13" t="s">
        <v>5107</v>
      </c>
      <c r="C841" s="5" t="s">
        <v>5093</v>
      </c>
    </row>
    <row r="842" spans="1:4" x14ac:dyDescent="0.2">
      <c r="A842" s="13" t="s">
        <v>5108</v>
      </c>
      <c r="B842" s="13" t="s">
        <v>5109</v>
      </c>
      <c r="C842" s="5" t="s">
        <v>5093</v>
      </c>
    </row>
    <row r="843" spans="1:4" x14ac:dyDescent="0.2">
      <c r="A843" s="13" t="s">
        <v>5110</v>
      </c>
      <c r="B843" s="13" t="s">
        <v>5111</v>
      </c>
      <c r="C843" s="5" t="s">
        <v>5093</v>
      </c>
      <c r="D843" s="5" t="s">
        <v>5112</v>
      </c>
    </row>
    <row r="844" spans="1:4" x14ac:dyDescent="0.2">
      <c r="A844" s="13" t="s">
        <v>3135</v>
      </c>
      <c r="B844" s="13" t="s">
        <v>5113</v>
      </c>
      <c r="C844" s="5" t="s">
        <v>5093</v>
      </c>
      <c r="D844" s="5" t="s">
        <v>5114</v>
      </c>
    </row>
    <row r="845" spans="1:4" x14ac:dyDescent="0.2">
      <c r="A845" s="13" t="s">
        <v>5115</v>
      </c>
      <c r="B845" s="13" t="s">
        <v>5116</v>
      </c>
      <c r="C845" s="5" t="s">
        <v>5093</v>
      </c>
      <c r="D845" s="5" t="s">
        <v>5117</v>
      </c>
    </row>
    <row r="846" spans="1:4" x14ac:dyDescent="0.2">
      <c r="A846" s="13" t="s">
        <v>5118</v>
      </c>
      <c r="B846" s="13" t="s">
        <v>5119</v>
      </c>
      <c r="C846" s="5" t="s">
        <v>5093</v>
      </c>
      <c r="D846" s="5" t="s">
        <v>5120</v>
      </c>
    </row>
    <row r="847" spans="1:4" x14ac:dyDescent="0.2">
      <c r="A847" s="13" t="s">
        <v>5121</v>
      </c>
      <c r="B847" s="13" t="s">
        <v>5122</v>
      </c>
      <c r="C847" s="5" t="s">
        <v>5093</v>
      </c>
      <c r="D847" s="5" t="s">
        <v>5123</v>
      </c>
    </row>
    <row r="848" spans="1:4" x14ac:dyDescent="0.2">
      <c r="A848" s="13" t="s">
        <v>5124</v>
      </c>
      <c r="B848" s="13" t="s">
        <v>5125</v>
      </c>
      <c r="C848" s="5" t="s">
        <v>5093</v>
      </c>
      <c r="D848" s="5" t="s">
        <v>5126</v>
      </c>
    </row>
    <row r="849" spans="1:4" x14ac:dyDescent="0.2">
      <c r="A849" s="13" t="s">
        <v>5127</v>
      </c>
      <c r="B849" s="13" t="s">
        <v>5128</v>
      </c>
      <c r="C849" s="5" t="s">
        <v>5093</v>
      </c>
    </row>
    <row r="850" spans="1:4" x14ac:dyDescent="0.2">
      <c r="A850" s="13" t="s">
        <v>5129</v>
      </c>
      <c r="B850" s="13" t="s">
        <v>5130</v>
      </c>
      <c r="C850" s="5" t="s">
        <v>5093</v>
      </c>
    </row>
    <row r="851" spans="1:4" x14ac:dyDescent="0.2">
      <c r="A851" s="13" t="s">
        <v>5131</v>
      </c>
      <c r="B851" s="13" t="s">
        <v>5132</v>
      </c>
      <c r="C851" s="5" t="s">
        <v>5093</v>
      </c>
      <c r="D851" s="5" t="s">
        <v>5133</v>
      </c>
    </row>
    <row r="852" spans="1:4" x14ac:dyDescent="0.2">
      <c r="A852" s="13" t="s">
        <v>197</v>
      </c>
      <c r="B852" s="13" t="s">
        <v>5134</v>
      </c>
      <c r="C852" s="5" t="s">
        <v>5093</v>
      </c>
      <c r="D852" s="5" t="s">
        <v>5135</v>
      </c>
    </row>
    <row r="853" spans="1:4" x14ac:dyDescent="0.2">
      <c r="A853" s="13" t="s">
        <v>196</v>
      </c>
      <c r="B853" s="13" t="s">
        <v>5136</v>
      </c>
      <c r="C853" s="5" t="s">
        <v>5093</v>
      </c>
      <c r="D853" s="5" t="s">
        <v>5137</v>
      </c>
    </row>
    <row r="854" spans="1:4" x14ac:dyDescent="0.2">
      <c r="A854" s="13" t="s">
        <v>5138</v>
      </c>
      <c r="B854" s="13" t="s">
        <v>5139</v>
      </c>
      <c r="C854" s="5" t="s">
        <v>5093</v>
      </c>
      <c r="D854" s="5" t="s">
        <v>5140</v>
      </c>
    </row>
    <row r="855" spans="1:4" x14ac:dyDescent="0.2">
      <c r="A855" s="13" t="s">
        <v>5141</v>
      </c>
      <c r="B855" s="13" t="s">
        <v>5142</v>
      </c>
      <c r="C855" s="5" t="s">
        <v>5093</v>
      </c>
      <c r="D855" s="5" t="s">
        <v>5143</v>
      </c>
    </row>
    <row r="856" spans="1:4" x14ac:dyDescent="0.2">
      <c r="A856" s="13" t="s">
        <v>5144</v>
      </c>
      <c r="B856" s="13" t="s">
        <v>5145</v>
      </c>
      <c r="C856" s="5" t="s">
        <v>5093</v>
      </c>
      <c r="D856" s="5" t="s">
        <v>5146</v>
      </c>
    </row>
    <row r="857" spans="1:4" x14ac:dyDescent="0.2">
      <c r="A857" s="13" t="s">
        <v>5147</v>
      </c>
      <c r="B857" s="13" t="s">
        <v>5148</v>
      </c>
      <c r="C857" s="5" t="s">
        <v>5093</v>
      </c>
    </row>
    <row r="858" spans="1:4" x14ac:dyDescent="0.2">
      <c r="A858" s="13" t="s">
        <v>5149</v>
      </c>
      <c r="B858" s="13" t="s">
        <v>5150</v>
      </c>
      <c r="C858" s="5" t="s">
        <v>5093</v>
      </c>
    </row>
    <row r="859" spans="1:4" x14ac:dyDescent="0.2">
      <c r="A859" s="13" t="s">
        <v>5151</v>
      </c>
      <c r="B859" s="13" t="s">
        <v>5152</v>
      </c>
      <c r="C859" s="5" t="s">
        <v>5093</v>
      </c>
      <c r="D859" s="5" t="s">
        <v>5153</v>
      </c>
    </row>
    <row r="860" spans="1:4" x14ac:dyDescent="0.2">
      <c r="A860" s="13" t="s">
        <v>5154</v>
      </c>
      <c r="B860" s="13" t="s">
        <v>5155</v>
      </c>
      <c r="C860" s="5" t="s">
        <v>5093</v>
      </c>
      <c r="D860" s="5" t="s">
        <v>5156</v>
      </c>
    </row>
    <row r="861" spans="1:4" x14ac:dyDescent="0.2">
      <c r="A861" s="13" t="s">
        <v>5157</v>
      </c>
      <c r="B861" s="13" t="s">
        <v>5158</v>
      </c>
      <c r="C861" s="5" t="s">
        <v>5093</v>
      </c>
      <c r="D861" s="5" t="s">
        <v>5159</v>
      </c>
    </row>
    <row r="862" spans="1:4" x14ac:dyDescent="0.2">
      <c r="A862" s="13" t="s">
        <v>5160</v>
      </c>
      <c r="B862" s="13" t="s">
        <v>5161</v>
      </c>
      <c r="C862" s="5" t="s">
        <v>5093</v>
      </c>
      <c r="D862" s="5" t="s">
        <v>5162</v>
      </c>
    </row>
    <row r="863" spans="1:4" x14ac:dyDescent="0.2">
      <c r="A863" s="13" t="s">
        <v>5163</v>
      </c>
      <c r="B863" s="13" t="s">
        <v>5164</v>
      </c>
      <c r="C863" s="5" t="s">
        <v>5093</v>
      </c>
      <c r="D863" s="5" t="s">
        <v>5165</v>
      </c>
    </row>
    <row r="864" spans="1:4" x14ac:dyDescent="0.2">
      <c r="A864" s="13" t="s">
        <v>5166</v>
      </c>
      <c r="B864" s="13" t="s">
        <v>5167</v>
      </c>
      <c r="C864" s="5" t="s">
        <v>5093</v>
      </c>
    </row>
    <row r="865" spans="1:4" x14ac:dyDescent="0.2">
      <c r="A865" s="13" t="s">
        <v>3145</v>
      </c>
      <c r="B865" s="13" t="s">
        <v>5168</v>
      </c>
      <c r="C865" s="5" t="s">
        <v>5093</v>
      </c>
      <c r="D865" s="5" t="s">
        <v>5169</v>
      </c>
    </row>
    <row r="866" spans="1:4" x14ac:dyDescent="0.2">
      <c r="A866" s="13" t="s">
        <v>5170</v>
      </c>
      <c r="B866" s="13" t="s">
        <v>5171</v>
      </c>
      <c r="C866" s="5" t="s">
        <v>5093</v>
      </c>
      <c r="D866" s="5" t="s">
        <v>5172</v>
      </c>
    </row>
    <row r="867" spans="1:4" x14ac:dyDescent="0.2">
      <c r="A867" s="13" t="s">
        <v>5173</v>
      </c>
      <c r="B867" s="13" t="s">
        <v>5174</v>
      </c>
      <c r="C867" s="5" t="s">
        <v>5093</v>
      </c>
      <c r="D867" s="5" t="s">
        <v>5175</v>
      </c>
    </row>
    <row r="868" spans="1:4" x14ac:dyDescent="0.2">
      <c r="A868" s="13" t="s">
        <v>5176</v>
      </c>
      <c r="B868" s="13" t="s">
        <v>5177</v>
      </c>
      <c r="C868" s="5" t="s">
        <v>5093</v>
      </c>
      <c r="D868" s="5" t="s">
        <v>5178</v>
      </c>
    </row>
    <row r="869" spans="1:4" x14ac:dyDescent="0.2">
      <c r="A869" s="13" t="s">
        <v>5179</v>
      </c>
      <c r="B869" s="13" t="s">
        <v>5180</v>
      </c>
      <c r="C869" s="5" t="s">
        <v>5093</v>
      </c>
    </row>
    <row r="870" spans="1:4" x14ac:dyDescent="0.2">
      <c r="A870" s="13" t="s">
        <v>5181</v>
      </c>
      <c r="B870" s="13" t="s">
        <v>5182</v>
      </c>
      <c r="C870" s="22" t="s">
        <v>5093</v>
      </c>
      <c r="D870" s="26" t="s">
        <v>5183</v>
      </c>
    </row>
    <row r="871" spans="1:4" x14ac:dyDescent="0.2">
      <c r="A871" s="12" t="s">
        <v>5184</v>
      </c>
      <c r="B871" s="12" t="s">
        <v>3146</v>
      </c>
      <c r="C871" s="8"/>
      <c r="D871" s="8"/>
    </row>
    <row r="872" spans="1:4" x14ac:dyDescent="0.2">
      <c r="A872" s="13" t="s">
        <v>5185</v>
      </c>
      <c r="B872" s="13" t="s">
        <v>5186</v>
      </c>
      <c r="C872" s="5" t="s">
        <v>4825</v>
      </c>
    </row>
    <row r="873" spans="1:4" x14ac:dyDescent="0.2">
      <c r="A873" s="13" t="s">
        <v>5187</v>
      </c>
      <c r="B873" s="13" t="s">
        <v>5188</v>
      </c>
      <c r="C873" s="5" t="s">
        <v>4825</v>
      </c>
    </row>
    <row r="874" spans="1:4" x14ac:dyDescent="0.2">
      <c r="A874" s="13" t="s">
        <v>5189</v>
      </c>
      <c r="B874" s="13" t="s">
        <v>5190</v>
      </c>
      <c r="C874" s="5" t="s">
        <v>4825</v>
      </c>
    </row>
    <row r="875" spans="1:4" x14ac:dyDescent="0.2">
      <c r="A875" s="13" t="s">
        <v>5191</v>
      </c>
      <c r="B875" s="13" t="s">
        <v>5192</v>
      </c>
      <c r="C875" s="5" t="s">
        <v>4825</v>
      </c>
    </row>
    <row r="876" spans="1:4" x14ac:dyDescent="0.2">
      <c r="A876" s="13" t="s">
        <v>3148</v>
      </c>
      <c r="B876" s="13" t="s">
        <v>5193</v>
      </c>
      <c r="C876" s="5" t="s">
        <v>4825</v>
      </c>
      <c r="D876" s="5" t="s">
        <v>5194</v>
      </c>
    </row>
    <row r="877" spans="1:4" x14ac:dyDescent="0.2">
      <c r="A877" s="13" t="s">
        <v>3154</v>
      </c>
      <c r="B877" s="13" t="s">
        <v>5195</v>
      </c>
      <c r="C877" s="5" t="s">
        <v>4825</v>
      </c>
      <c r="D877" s="5" t="s">
        <v>5196</v>
      </c>
    </row>
    <row r="878" spans="1:4" x14ac:dyDescent="0.2">
      <c r="A878" s="13" t="s">
        <v>5197</v>
      </c>
      <c r="B878" s="13" t="s">
        <v>5198</v>
      </c>
      <c r="C878" s="5" t="s">
        <v>4825</v>
      </c>
      <c r="D878" s="5" t="s">
        <v>5199</v>
      </c>
    </row>
    <row r="879" spans="1:4" x14ac:dyDescent="0.2">
      <c r="A879" s="13" t="s">
        <v>5200</v>
      </c>
      <c r="B879" s="13" t="s">
        <v>5201</v>
      </c>
      <c r="C879" s="5" t="s">
        <v>4825</v>
      </c>
      <c r="D879" s="5" t="s">
        <v>5202</v>
      </c>
    </row>
    <row r="880" spans="1:4" x14ac:dyDescent="0.2">
      <c r="A880" s="13" t="s">
        <v>3158</v>
      </c>
      <c r="B880" s="13" t="s">
        <v>5203</v>
      </c>
      <c r="C880" s="5" t="s">
        <v>4825</v>
      </c>
      <c r="D880" s="5" t="s">
        <v>5204</v>
      </c>
    </row>
    <row r="881" spans="1:4" x14ac:dyDescent="0.2">
      <c r="A881" s="13" t="s">
        <v>3160</v>
      </c>
      <c r="B881" s="13" t="s">
        <v>5205</v>
      </c>
      <c r="C881" s="5" t="s">
        <v>5093</v>
      </c>
      <c r="D881" s="5" t="s">
        <v>5206</v>
      </c>
    </row>
    <row r="882" spans="1:4" x14ac:dyDescent="0.2">
      <c r="A882" s="13" t="s">
        <v>3163</v>
      </c>
      <c r="B882" s="13" t="s">
        <v>5207</v>
      </c>
      <c r="C882" s="5" t="s">
        <v>5093</v>
      </c>
      <c r="D882" s="5" t="s">
        <v>5208</v>
      </c>
    </row>
    <row r="883" spans="1:4" x14ac:dyDescent="0.2">
      <c r="A883" s="13" t="s">
        <v>5209</v>
      </c>
      <c r="B883" s="13" t="s">
        <v>5210</v>
      </c>
      <c r="C883" s="5" t="s">
        <v>5093</v>
      </c>
      <c r="D883" s="5" t="s">
        <v>5211</v>
      </c>
    </row>
    <row r="884" spans="1:4" x14ac:dyDescent="0.2">
      <c r="A884" s="13" t="s">
        <v>3165</v>
      </c>
      <c r="B884" s="13" t="s">
        <v>5212</v>
      </c>
      <c r="C884" s="5" t="s">
        <v>5093</v>
      </c>
      <c r="D884" s="5" t="s">
        <v>5213</v>
      </c>
    </row>
    <row r="885" spans="1:4" x14ac:dyDescent="0.2">
      <c r="A885" s="13" t="s">
        <v>5214</v>
      </c>
      <c r="B885" s="13" t="s">
        <v>5215</v>
      </c>
      <c r="C885" s="5" t="s">
        <v>4825</v>
      </c>
      <c r="D885" s="5" t="s">
        <v>5216</v>
      </c>
    </row>
    <row r="886" spans="1:4" x14ac:dyDescent="0.2">
      <c r="A886" s="13" t="s">
        <v>3167</v>
      </c>
      <c r="B886" s="13" t="s">
        <v>5217</v>
      </c>
      <c r="C886" s="5" t="s">
        <v>4825</v>
      </c>
      <c r="D886" s="5" t="s">
        <v>5218</v>
      </c>
    </row>
    <row r="887" spans="1:4" x14ac:dyDescent="0.2">
      <c r="A887" s="13" t="s">
        <v>3169</v>
      </c>
      <c r="B887" s="13" t="s">
        <v>5219</v>
      </c>
      <c r="C887" s="5" t="s">
        <v>4825</v>
      </c>
      <c r="D887" s="5" t="s">
        <v>5220</v>
      </c>
    </row>
    <row r="888" spans="1:4" x14ac:dyDescent="0.2">
      <c r="A888" s="13" t="s">
        <v>5221</v>
      </c>
      <c r="B888" s="13" t="s">
        <v>5222</v>
      </c>
      <c r="C888" s="5" t="s">
        <v>5093</v>
      </c>
    </row>
    <row r="889" spans="1:4" x14ac:dyDescent="0.2">
      <c r="A889" s="13" t="s">
        <v>5223</v>
      </c>
      <c r="B889" s="13" t="s">
        <v>5224</v>
      </c>
      <c r="C889" s="5" t="s">
        <v>5093</v>
      </c>
    </row>
    <row r="890" spans="1:4" x14ac:dyDescent="0.2">
      <c r="A890" s="13" t="s">
        <v>5225</v>
      </c>
      <c r="B890" s="13" t="s">
        <v>5226</v>
      </c>
      <c r="C890" s="5" t="s">
        <v>5093</v>
      </c>
    </row>
    <row r="891" spans="1:4" x14ac:dyDescent="0.2">
      <c r="A891" s="13" t="s">
        <v>3171</v>
      </c>
      <c r="B891" s="13" t="s">
        <v>5227</v>
      </c>
      <c r="C891" s="5" t="s">
        <v>5093</v>
      </c>
      <c r="D891" s="5" t="s">
        <v>5228</v>
      </c>
    </row>
    <row r="892" spans="1:4" x14ac:dyDescent="0.2">
      <c r="A892" s="23" t="s">
        <v>5229</v>
      </c>
      <c r="B892" s="23" t="s">
        <v>5230</v>
      </c>
      <c r="C892" s="24" t="s">
        <v>5093</v>
      </c>
      <c r="D892" s="24" t="s">
        <v>5231</v>
      </c>
    </row>
    <row r="893" spans="1:4" x14ac:dyDescent="0.2">
      <c r="A893" s="13" t="s">
        <v>5232</v>
      </c>
      <c r="B893" s="13" t="s">
        <v>5233</v>
      </c>
      <c r="C893" s="5" t="s">
        <v>3688</v>
      </c>
    </row>
    <row r="894" spans="1:4" x14ac:dyDescent="0.2">
      <c r="A894" s="13" t="s">
        <v>3177</v>
      </c>
      <c r="B894" s="13" t="s">
        <v>5234</v>
      </c>
      <c r="C894" s="5" t="s">
        <v>3688</v>
      </c>
      <c r="D894" s="5" t="s">
        <v>5235</v>
      </c>
    </row>
    <row r="895" spans="1:4" x14ac:dyDescent="0.2">
      <c r="A895" s="13" t="s">
        <v>3183</v>
      </c>
      <c r="B895" s="13" t="s">
        <v>5236</v>
      </c>
      <c r="C895" s="5" t="s">
        <v>3688</v>
      </c>
      <c r="D895" s="5" t="s">
        <v>5237</v>
      </c>
    </row>
    <row r="896" spans="1:4" x14ac:dyDescent="0.2">
      <c r="A896" s="13" t="s">
        <v>3184</v>
      </c>
      <c r="B896" s="13" t="s">
        <v>5238</v>
      </c>
      <c r="C896" s="5" t="s">
        <v>3688</v>
      </c>
      <c r="D896" s="5" t="s">
        <v>5239</v>
      </c>
    </row>
    <row r="897" spans="1:4" x14ac:dyDescent="0.2">
      <c r="A897" s="25" t="s">
        <v>5240</v>
      </c>
      <c r="B897" s="25" t="s">
        <v>5241</v>
      </c>
      <c r="C897" s="5" t="s">
        <v>5093</v>
      </c>
    </row>
    <row r="898" spans="1:4" x14ac:dyDescent="0.2">
      <c r="A898" s="13" t="s">
        <v>5242</v>
      </c>
      <c r="B898" s="13" t="s">
        <v>5243</v>
      </c>
      <c r="C898" s="5" t="s">
        <v>5093</v>
      </c>
    </row>
    <row r="899" spans="1:4" x14ac:dyDescent="0.2">
      <c r="A899" s="13" t="s">
        <v>5244</v>
      </c>
      <c r="B899" s="13" t="s">
        <v>5245</v>
      </c>
      <c r="C899" s="5" t="s">
        <v>5093</v>
      </c>
    </row>
    <row r="900" spans="1:4" x14ac:dyDescent="0.2">
      <c r="A900" s="13" t="s">
        <v>200</v>
      </c>
      <c r="B900" s="13" t="s">
        <v>5246</v>
      </c>
      <c r="C900" s="5" t="s">
        <v>5093</v>
      </c>
      <c r="D900" s="5" t="s">
        <v>5247</v>
      </c>
    </row>
    <row r="901" spans="1:4" x14ac:dyDescent="0.2">
      <c r="A901" s="13" t="s">
        <v>5248</v>
      </c>
      <c r="B901" s="13" t="s">
        <v>5249</v>
      </c>
      <c r="C901" s="5" t="s">
        <v>5093</v>
      </c>
    </row>
    <row r="902" spans="1:4" x14ac:dyDescent="0.2">
      <c r="A902" s="13" t="s">
        <v>5250</v>
      </c>
      <c r="B902" s="13" t="s">
        <v>5251</v>
      </c>
      <c r="C902" s="5" t="s">
        <v>5093</v>
      </c>
    </row>
    <row r="903" spans="1:4" x14ac:dyDescent="0.2">
      <c r="A903" s="13" t="s">
        <v>1142</v>
      </c>
      <c r="B903" s="13" t="s">
        <v>5252</v>
      </c>
      <c r="C903" s="5" t="s">
        <v>5093</v>
      </c>
      <c r="D903" s="5" t="s">
        <v>5253</v>
      </c>
    </row>
    <row r="904" spans="1:4" x14ac:dyDescent="0.2">
      <c r="A904" s="13" t="s">
        <v>3189</v>
      </c>
      <c r="B904" s="13" t="s">
        <v>5254</v>
      </c>
      <c r="C904" s="5" t="s">
        <v>5093</v>
      </c>
      <c r="D904" s="5" t="s">
        <v>5255</v>
      </c>
    </row>
    <row r="905" spans="1:4" x14ac:dyDescent="0.2">
      <c r="A905" s="13" t="s">
        <v>5256</v>
      </c>
      <c r="B905" s="13" t="s">
        <v>5257</v>
      </c>
      <c r="C905" s="5" t="s">
        <v>5093</v>
      </c>
    </row>
    <row r="906" spans="1:4" x14ac:dyDescent="0.2">
      <c r="A906" s="13" t="s">
        <v>5258</v>
      </c>
      <c r="B906" s="13" t="s">
        <v>5259</v>
      </c>
      <c r="C906" s="5" t="s">
        <v>5093</v>
      </c>
    </row>
    <row r="907" spans="1:4" x14ac:dyDescent="0.2">
      <c r="A907" s="13" t="s">
        <v>5260</v>
      </c>
      <c r="B907" s="13" t="s">
        <v>5261</v>
      </c>
      <c r="C907" s="5" t="s">
        <v>5093</v>
      </c>
      <c r="D907" s="5" t="s">
        <v>5262</v>
      </c>
    </row>
    <row r="908" spans="1:4" x14ac:dyDescent="0.2">
      <c r="A908" s="13" t="s">
        <v>5263</v>
      </c>
      <c r="B908" s="13" t="s">
        <v>5264</v>
      </c>
      <c r="C908" s="5" t="s">
        <v>5093</v>
      </c>
      <c r="D908" s="5" t="s">
        <v>5265</v>
      </c>
    </row>
    <row r="909" spans="1:4" x14ac:dyDescent="0.2">
      <c r="A909" s="13" t="s">
        <v>5266</v>
      </c>
      <c r="B909" s="13" t="s">
        <v>5267</v>
      </c>
      <c r="C909" s="5" t="s">
        <v>5093</v>
      </c>
      <c r="D909" s="5" t="s">
        <v>5268</v>
      </c>
    </row>
    <row r="910" spans="1:4" x14ac:dyDescent="0.2">
      <c r="A910" s="13" t="s">
        <v>738</v>
      </c>
      <c r="B910" s="13" t="s">
        <v>5269</v>
      </c>
      <c r="C910" s="5" t="s">
        <v>5093</v>
      </c>
      <c r="D910" s="5" t="s">
        <v>5270</v>
      </c>
    </row>
    <row r="911" spans="1:4" x14ac:dyDescent="0.2">
      <c r="A911" s="13" t="s">
        <v>5271</v>
      </c>
      <c r="B911" s="13" t="s">
        <v>5272</v>
      </c>
      <c r="C911" s="5" t="s">
        <v>5093</v>
      </c>
    </row>
    <row r="912" spans="1:4" x14ac:dyDescent="0.2">
      <c r="A912" s="13" t="s">
        <v>5273</v>
      </c>
      <c r="B912" s="13" t="s">
        <v>5274</v>
      </c>
      <c r="C912" s="5" t="s">
        <v>5093</v>
      </c>
      <c r="D912" s="26" t="s">
        <v>5275</v>
      </c>
    </row>
    <row r="913" spans="1:4" x14ac:dyDescent="0.2">
      <c r="A913" s="12" t="s">
        <v>5276</v>
      </c>
      <c r="B913" s="12" t="s">
        <v>3191</v>
      </c>
      <c r="C913" s="8"/>
      <c r="D913" s="8"/>
    </row>
    <row r="914" spans="1:4" x14ac:dyDescent="0.2">
      <c r="A914" s="13" t="s">
        <v>5277</v>
      </c>
      <c r="B914" s="13" t="s">
        <v>5278</v>
      </c>
      <c r="C914" s="5" t="s">
        <v>5279</v>
      </c>
    </row>
    <row r="915" spans="1:4" x14ac:dyDescent="0.2">
      <c r="A915" s="13" t="s">
        <v>5280</v>
      </c>
      <c r="B915" s="13" t="s">
        <v>5281</v>
      </c>
      <c r="C915" s="5" t="s">
        <v>5279</v>
      </c>
    </row>
    <row r="916" spans="1:4" x14ac:dyDescent="0.2">
      <c r="A916" s="13" t="s">
        <v>5282</v>
      </c>
      <c r="B916" s="13" t="s">
        <v>5283</v>
      </c>
      <c r="C916" s="5" t="s">
        <v>5279</v>
      </c>
    </row>
    <row r="917" spans="1:4" x14ac:dyDescent="0.2">
      <c r="A917" s="13" t="s">
        <v>3193</v>
      </c>
      <c r="B917" s="13" t="s">
        <v>5284</v>
      </c>
      <c r="C917" s="5" t="s">
        <v>5279</v>
      </c>
      <c r="D917" s="5" t="s">
        <v>5285</v>
      </c>
    </row>
    <row r="918" spans="1:4" x14ac:dyDescent="0.2">
      <c r="A918" s="13" t="s">
        <v>3199</v>
      </c>
      <c r="B918" s="13" t="s">
        <v>5286</v>
      </c>
      <c r="C918" s="5" t="s">
        <v>5279</v>
      </c>
      <c r="D918" s="5" t="s">
        <v>5287</v>
      </c>
    </row>
    <row r="919" spans="1:4" x14ac:dyDescent="0.2">
      <c r="A919" s="13" t="s">
        <v>3201</v>
      </c>
      <c r="B919" s="13" t="s">
        <v>5288</v>
      </c>
      <c r="C919" s="5" t="s">
        <v>5279</v>
      </c>
      <c r="D919" s="5" t="s">
        <v>5289</v>
      </c>
    </row>
    <row r="920" spans="1:4" x14ac:dyDescent="0.2">
      <c r="A920" s="13" t="s">
        <v>5290</v>
      </c>
      <c r="B920" s="13" t="s">
        <v>5291</v>
      </c>
      <c r="C920" s="5" t="s">
        <v>5279</v>
      </c>
    </row>
    <row r="921" spans="1:4" x14ac:dyDescent="0.2">
      <c r="A921" s="13" t="s">
        <v>3203</v>
      </c>
      <c r="B921" s="13" t="s">
        <v>5292</v>
      </c>
      <c r="C921" s="5" t="s">
        <v>5279</v>
      </c>
      <c r="D921" s="5" t="s">
        <v>5293</v>
      </c>
    </row>
    <row r="922" spans="1:4" x14ac:dyDescent="0.2">
      <c r="A922" s="13" t="s">
        <v>3205</v>
      </c>
      <c r="B922" s="13" t="s">
        <v>5294</v>
      </c>
      <c r="C922" s="5" t="s">
        <v>5279</v>
      </c>
      <c r="D922" s="5" t="s">
        <v>5295</v>
      </c>
    </row>
    <row r="923" spans="1:4" x14ac:dyDescent="0.2">
      <c r="A923" s="13" t="s">
        <v>3207</v>
      </c>
      <c r="B923" s="13" t="s">
        <v>5296</v>
      </c>
      <c r="C923" s="5" t="s">
        <v>5279</v>
      </c>
      <c r="D923" s="5" t="s">
        <v>5297</v>
      </c>
    </row>
    <row r="924" spans="1:4" x14ac:dyDescent="0.2">
      <c r="A924" s="13" t="s">
        <v>5298</v>
      </c>
      <c r="B924" s="13" t="s">
        <v>5299</v>
      </c>
      <c r="C924" s="5" t="s">
        <v>5279</v>
      </c>
      <c r="D924" s="5" t="s">
        <v>5300</v>
      </c>
    </row>
    <row r="925" spans="1:4" x14ac:dyDescent="0.2">
      <c r="A925" s="13" t="s">
        <v>3208</v>
      </c>
      <c r="B925" s="13" t="s">
        <v>5301</v>
      </c>
      <c r="C925" s="5" t="s">
        <v>5279</v>
      </c>
      <c r="D925" s="5" t="s">
        <v>5302</v>
      </c>
    </row>
    <row r="926" spans="1:4" x14ac:dyDescent="0.2">
      <c r="A926" s="13" t="s">
        <v>3209</v>
      </c>
      <c r="B926" s="13" t="s">
        <v>5303</v>
      </c>
      <c r="C926" s="5" t="s">
        <v>5279</v>
      </c>
      <c r="D926" s="5" t="s">
        <v>5304</v>
      </c>
    </row>
    <row r="927" spans="1:4" x14ac:dyDescent="0.2">
      <c r="A927" s="13" t="s">
        <v>3211</v>
      </c>
      <c r="B927" s="13" t="s">
        <v>5305</v>
      </c>
      <c r="C927" s="5" t="s">
        <v>5279</v>
      </c>
      <c r="D927" s="5" t="s">
        <v>5306</v>
      </c>
    </row>
    <row r="928" spans="1:4" x14ac:dyDescent="0.2">
      <c r="A928" s="13" t="s">
        <v>5307</v>
      </c>
      <c r="B928" s="13" t="s">
        <v>5308</v>
      </c>
      <c r="C928" s="5" t="s">
        <v>5279</v>
      </c>
    </row>
    <row r="929" spans="1:4" x14ac:dyDescent="0.2">
      <c r="A929" s="13" t="s">
        <v>3212</v>
      </c>
      <c r="B929" s="13" t="s">
        <v>5309</v>
      </c>
      <c r="C929" s="5" t="s">
        <v>5279</v>
      </c>
      <c r="D929" s="5" t="s">
        <v>5310</v>
      </c>
    </row>
    <row r="930" spans="1:4" x14ac:dyDescent="0.2">
      <c r="A930" s="13" t="s">
        <v>3213</v>
      </c>
      <c r="B930" s="13" t="s">
        <v>5311</v>
      </c>
      <c r="C930" s="5" t="s">
        <v>5279</v>
      </c>
      <c r="D930" s="5" t="s">
        <v>5312</v>
      </c>
    </row>
    <row r="931" spans="1:4" x14ac:dyDescent="0.2">
      <c r="A931" s="13" t="s">
        <v>3214</v>
      </c>
      <c r="B931" s="13" t="s">
        <v>5313</v>
      </c>
      <c r="C931" s="5" t="s">
        <v>5279</v>
      </c>
      <c r="D931" s="5" t="s">
        <v>5314</v>
      </c>
    </row>
    <row r="932" spans="1:4" x14ac:dyDescent="0.2">
      <c r="A932" s="13" t="s">
        <v>5315</v>
      </c>
      <c r="B932" s="13" t="s">
        <v>5316</v>
      </c>
      <c r="C932" s="5"/>
    </row>
    <row r="933" spans="1:4" x14ac:dyDescent="0.2">
      <c r="A933" s="13" t="s">
        <v>5317</v>
      </c>
      <c r="B933" s="13" t="s">
        <v>5318</v>
      </c>
      <c r="C933" s="5"/>
    </row>
    <row r="934" spans="1:4" x14ac:dyDescent="0.2">
      <c r="A934" s="13" t="s">
        <v>5319</v>
      </c>
      <c r="B934" s="13" t="s">
        <v>5320</v>
      </c>
      <c r="C934" s="5"/>
      <c r="D934" s="5" t="s">
        <v>5321</v>
      </c>
    </row>
    <row r="935" spans="1:4" x14ac:dyDescent="0.2">
      <c r="A935" s="13" t="s">
        <v>5322</v>
      </c>
      <c r="B935" s="13" t="s">
        <v>5323</v>
      </c>
      <c r="C935" s="5"/>
      <c r="D935" s="5" t="s">
        <v>5324</v>
      </c>
    </row>
    <row r="936" spans="1:4" x14ac:dyDescent="0.2">
      <c r="A936" s="13" t="s">
        <v>5325</v>
      </c>
      <c r="B936" s="13" t="s">
        <v>5326</v>
      </c>
      <c r="C936" s="5"/>
      <c r="D936" s="5" t="s">
        <v>5327</v>
      </c>
    </row>
    <row r="937" spans="1:4" x14ac:dyDescent="0.2">
      <c r="A937" s="13" t="s">
        <v>5328</v>
      </c>
      <c r="B937" s="13" t="s">
        <v>5329</v>
      </c>
      <c r="C937" s="5"/>
    </row>
    <row r="938" spans="1:4" x14ac:dyDescent="0.2">
      <c r="A938" s="13" t="s">
        <v>5330</v>
      </c>
      <c r="B938" s="13" t="s">
        <v>5331</v>
      </c>
      <c r="C938" s="5"/>
    </row>
    <row r="939" spans="1:4" x14ac:dyDescent="0.2">
      <c r="A939" s="13" t="s">
        <v>5332</v>
      </c>
      <c r="B939" s="13" t="s">
        <v>5333</v>
      </c>
      <c r="C939" s="5" t="s">
        <v>5279</v>
      </c>
      <c r="D939" s="5" t="s">
        <v>5285</v>
      </c>
    </row>
    <row r="940" spans="1:4" x14ac:dyDescent="0.2">
      <c r="A940" s="13" t="s">
        <v>5334</v>
      </c>
      <c r="B940" s="13" t="s">
        <v>5335</v>
      </c>
      <c r="C940" s="5" t="s">
        <v>5279</v>
      </c>
      <c r="D940" s="5" t="s">
        <v>5336</v>
      </c>
    </row>
    <row r="941" spans="1:4" x14ac:dyDescent="0.2">
      <c r="A941" s="13" t="s">
        <v>5337</v>
      </c>
      <c r="B941" s="13" t="s">
        <v>5338</v>
      </c>
      <c r="C941" s="5"/>
      <c r="D941" s="5" t="s">
        <v>5339</v>
      </c>
    </row>
    <row r="942" spans="1:4" x14ac:dyDescent="0.2">
      <c r="A942" s="13" t="s">
        <v>5340</v>
      </c>
      <c r="B942" s="13" t="s">
        <v>5341</v>
      </c>
      <c r="C942" s="5"/>
      <c r="D942" s="5" t="s">
        <v>5342</v>
      </c>
    </row>
    <row r="943" spans="1:4" x14ac:dyDescent="0.2">
      <c r="A943" s="13" t="s">
        <v>5343</v>
      </c>
      <c r="B943" s="13" t="s">
        <v>5344</v>
      </c>
      <c r="C943" s="5"/>
      <c r="D943" s="5" t="s">
        <v>5345</v>
      </c>
    </row>
    <row r="944" spans="1:4" x14ac:dyDescent="0.2">
      <c r="A944" s="13" t="s">
        <v>3215</v>
      </c>
      <c r="B944" s="13" t="s">
        <v>5346</v>
      </c>
      <c r="C944" s="5" t="s">
        <v>5279</v>
      </c>
      <c r="D944" s="5" t="s">
        <v>5347</v>
      </c>
    </row>
    <row r="945" spans="1:4" x14ac:dyDescent="0.2">
      <c r="A945" s="13" t="s">
        <v>5348</v>
      </c>
      <c r="B945" s="13" t="s">
        <v>5349</v>
      </c>
      <c r="C945" s="5"/>
      <c r="D945" s="5" t="s">
        <v>5350</v>
      </c>
    </row>
    <row r="946" spans="1:4" x14ac:dyDescent="0.2">
      <c r="A946" s="13" t="s">
        <v>5351</v>
      </c>
      <c r="B946" s="13" t="s">
        <v>5352</v>
      </c>
      <c r="C946" s="5"/>
    </row>
    <row r="947" spans="1:4" x14ac:dyDescent="0.2">
      <c r="A947" s="13" t="s">
        <v>5353</v>
      </c>
      <c r="B947" s="13" t="s">
        <v>5354</v>
      </c>
      <c r="C947" s="5"/>
    </row>
    <row r="948" spans="1:4" x14ac:dyDescent="0.2">
      <c r="A948" s="13" t="s">
        <v>5355</v>
      </c>
      <c r="B948" s="13" t="s">
        <v>5356</v>
      </c>
      <c r="C948" s="5"/>
      <c r="D948" s="5" t="s">
        <v>5357</v>
      </c>
    </row>
    <row r="949" spans="1:4" x14ac:dyDescent="0.2">
      <c r="A949" s="13" t="s">
        <v>5358</v>
      </c>
      <c r="B949" s="13" t="s">
        <v>5359</v>
      </c>
      <c r="C949" s="5"/>
      <c r="D949" s="5" t="s">
        <v>5360</v>
      </c>
    </row>
    <row r="950" spans="1:4" x14ac:dyDescent="0.2">
      <c r="A950" s="13" t="s">
        <v>5361</v>
      </c>
      <c r="B950" s="13" t="s">
        <v>5362</v>
      </c>
      <c r="C950" s="5"/>
      <c r="D950" s="5" t="s">
        <v>5363</v>
      </c>
    </row>
    <row r="951" spans="1:4" x14ac:dyDescent="0.2">
      <c r="A951" s="13" t="s">
        <v>5364</v>
      </c>
      <c r="B951" s="13" t="s">
        <v>5365</v>
      </c>
      <c r="C951" s="5"/>
    </row>
    <row r="952" spans="1:4" x14ac:dyDescent="0.2">
      <c r="A952" s="13" t="s">
        <v>5366</v>
      </c>
      <c r="B952" s="13" t="s">
        <v>5367</v>
      </c>
      <c r="C952" s="5"/>
      <c r="D952" s="26" t="s">
        <v>5368</v>
      </c>
    </row>
    <row r="953" spans="1:4" x14ac:dyDescent="0.2">
      <c r="A953" s="12">
        <v>67</v>
      </c>
      <c r="B953" s="12" t="s">
        <v>5369</v>
      </c>
      <c r="C953" s="8" t="s">
        <v>4752</v>
      </c>
      <c r="D953" s="8"/>
    </row>
    <row r="954" spans="1:4" x14ac:dyDescent="0.2">
      <c r="A954" s="13" t="s">
        <v>5370</v>
      </c>
      <c r="B954" s="13" t="s">
        <v>5371</v>
      </c>
      <c r="C954" s="5" t="s">
        <v>4752</v>
      </c>
      <c r="D954" s="5" t="s">
        <v>5372</v>
      </c>
    </row>
    <row r="955" spans="1:4" x14ac:dyDescent="0.2">
      <c r="A955" s="13" t="s">
        <v>5373</v>
      </c>
      <c r="B955" s="13" t="s">
        <v>5374</v>
      </c>
      <c r="C955" s="5" t="s">
        <v>4752</v>
      </c>
      <c r="D955" s="5" t="s">
        <v>5375</v>
      </c>
    </row>
    <row r="956" spans="1:4" x14ac:dyDescent="0.2">
      <c r="A956" s="13" t="s">
        <v>5376</v>
      </c>
      <c r="B956" s="13" t="s">
        <v>5377</v>
      </c>
      <c r="C956" s="5" t="s">
        <v>4752</v>
      </c>
    </row>
    <row r="957" spans="1:4" x14ac:dyDescent="0.2">
      <c r="A957" s="13" t="s">
        <v>5378</v>
      </c>
      <c r="B957" s="13" t="s">
        <v>5379</v>
      </c>
      <c r="C957" s="5" t="s">
        <v>4752</v>
      </c>
      <c r="D957" s="5" t="s">
        <v>5380</v>
      </c>
    </row>
    <row r="958" spans="1:4" x14ac:dyDescent="0.2">
      <c r="A958" s="13" t="s">
        <v>5381</v>
      </c>
      <c r="B958" s="13" t="s">
        <v>5382</v>
      </c>
      <c r="C958" s="5" t="s">
        <v>4752</v>
      </c>
      <c r="D958" s="5" t="s">
        <v>5383</v>
      </c>
    </row>
    <row r="959" spans="1:4" x14ac:dyDescent="0.2">
      <c r="A959" s="13" t="s">
        <v>5384</v>
      </c>
      <c r="B959" s="13" t="s">
        <v>5385</v>
      </c>
      <c r="C959" s="5" t="s">
        <v>4768</v>
      </c>
    </row>
    <row r="960" spans="1:4" x14ac:dyDescent="0.2">
      <c r="A960" s="13" t="s">
        <v>5386</v>
      </c>
      <c r="B960" s="13" t="s">
        <v>5387</v>
      </c>
      <c r="C960" s="5" t="s">
        <v>4768</v>
      </c>
      <c r="D960" s="5" t="s">
        <v>5388</v>
      </c>
    </row>
    <row r="961" spans="1:4" x14ac:dyDescent="0.2">
      <c r="A961" s="13" t="s">
        <v>5389</v>
      </c>
      <c r="B961" s="13" t="s">
        <v>5390</v>
      </c>
      <c r="C961" s="5" t="s">
        <v>4768</v>
      </c>
      <c r="D961" s="5" t="s">
        <v>5391</v>
      </c>
    </row>
    <row r="962" spans="1:4" x14ac:dyDescent="0.2">
      <c r="A962" s="13" t="s">
        <v>5392</v>
      </c>
      <c r="B962" s="13" t="s">
        <v>5393</v>
      </c>
      <c r="C962" s="5" t="s">
        <v>4768</v>
      </c>
      <c r="D962" s="5" t="s">
        <v>5394</v>
      </c>
    </row>
    <row r="963" spans="1:4" x14ac:dyDescent="0.2">
      <c r="A963" s="13" t="s">
        <v>5395</v>
      </c>
      <c r="B963" s="13" t="s">
        <v>5396</v>
      </c>
      <c r="C963" s="5" t="s">
        <v>4752</v>
      </c>
    </row>
    <row r="964" spans="1:4" x14ac:dyDescent="0.2">
      <c r="A964" s="13" t="s">
        <v>5397</v>
      </c>
      <c r="B964" s="13" t="s">
        <v>5398</v>
      </c>
      <c r="C964" s="5" t="s">
        <v>4752</v>
      </c>
      <c r="D964" s="5" t="s">
        <v>5399</v>
      </c>
    </row>
    <row r="965" spans="1:4" x14ac:dyDescent="0.2">
      <c r="A965" s="13" t="s">
        <v>5400</v>
      </c>
      <c r="B965" s="13" t="s">
        <v>5401</v>
      </c>
      <c r="C965" s="5" t="s">
        <v>4752</v>
      </c>
      <c r="D965" s="5" t="s">
        <v>5402</v>
      </c>
    </row>
    <row r="966" spans="1:4" x14ac:dyDescent="0.2">
      <c r="A966" s="13" t="s">
        <v>5403</v>
      </c>
      <c r="B966" s="13" t="s">
        <v>5404</v>
      </c>
      <c r="C966" s="5" t="s">
        <v>4752</v>
      </c>
      <c r="D966" s="5" t="s">
        <v>5405</v>
      </c>
    </row>
    <row r="967" spans="1:4" x14ac:dyDescent="0.2">
      <c r="A967" s="13" t="s">
        <v>5406</v>
      </c>
      <c r="B967" s="13" t="s">
        <v>5407</v>
      </c>
      <c r="C967" s="5" t="s">
        <v>4768</v>
      </c>
    </row>
    <row r="968" spans="1:4" x14ac:dyDescent="0.2">
      <c r="A968" s="13" t="s">
        <v>5408</v>
      </c>
      <c r="B968" s="13" t="s">
        <v>5409</v>
      </c>
      <c r="C968" s="5" t="s">
        <v>4768</v>
      </c>
      <c r="D968" s="5" t="s">
        <v>5388</v>
      </c>
    </row>
    <row r="969" spans="1:4" x14ac:dyDescent="0.2">
      <c r="A969" s="13" t="s">
        <v>5410</v>
      </c>
      <c r="B969" s="13" t="s">
        <v>5411</v>
      </c>
      <c r="C969" s="5" t="s">
        <v>4768</v>
      </c>
      <c r="D969" s="5" t="s">
        <v>5412</v>
      </c>
    </row>
    <row r="970" spans="1:4" x14ac:dyDescent="0.2">
      <c r="A970" s="13" t="s">
        <v>5413</v>
      </c>
      <c r="B970" s="13" t="s">
        <v>5414</v>
      </c>
      <c r="C970" s="5" t="s">
        <v>4768</v>
      </c>
      <c r="D970" s="5" t="s">
        <v>5394</v>
      </c>
    </row>
    <row r="971" spans="1:4" x14ac:dyDescent="0.2">
      <c r="A971" s="13" t="s">
        <v>5415</v>
      </c>
      <c r="B971" s="13" t="s">
        <v>5416</v>
      </c>
      <c r="C971" s="5" t="s">
        <v>4752</v>
      </c>
    </row>
    <row r="972" spans="1:4" x14ac:dyDescent="0.2">
      <c r="A972" s="13" t="s">
        <v>5417</v>
      </c>
      <c r="B972" s="13" t="s">
        <v>5418</v>
      </c>
      <c r="C972" s="5" t="s">
        <v>4752</v>
      </c>
      <c r="D972" s="26" t="s">
        <v>5419</v>
      </c>
    </row>
    <row r="973" spans="1:4" x14ac:dyDescent="0.2">
      <c r="A973" s="12" t="s">
        <v>5420</v>
      </c>
      <c r="B973" s="12" t="s">
        <v>5421</v>
      </c>
      <c r="C973" s="8"/>
      <c r="D973" s="8"/>
    </row>
    <row r="974" spans="1:4" x14ac:dyDescent="0.2">
      <c r="A974" s="13" t="s">
        <v>5422</v>
      </c>
      <c r="B974" s="13" t="s">
        <v>5423</v>
      </c>
      <c r="C974" s="5"/>
    </row>
    <row r="975" spans="1:4" x14ac:dyDescent="0.2">
      <c r="A975" s="13" t="s">
        <v>5424</v>
      </c>
      <c r="B975" s="13" t="s">
        <v>5425</v>
      </c>
      <c r="C975" s="5"/>
    </row>
    <row r="976" spans="1:4" x14ac:dyDescent="0.2">
      <c r="A976" s="13" t="s">
        <v>5426</v>
      </c>
      <c r="B976" s="13" t="s">
        <v>5427</v>
      </c>
      <c r="C976" s="5"/>
    </row>
    <row r="977" spans="1:4" x14ac:dyDescent="0.2">
      <c r="A977" s="13" t="s">
        <v>5428</v>
      </c>
      <c r="B977" s="13" t="s">
        <v>5429</v>
      </c>
      <c r="C977" s="5"/>
    </row>
    <row r="978" spans="1:4" x14ac:dyDescent="0.2">
      <c r="A978" s="13" t="s">
        <v>5430</v>
      </c>
      <c r="B978" s="13" t="s">
        <v>5431</v>
      </c>
      <c r="C978" s="5"/>
    </row>
    <row r="979" spans="1:4" x14ac:dyDescent="0.2">
      <c r="A979" s="13" t="s">
        <v>5432</v>
      </c>
      <c r="B979" s="13" t="s">
        <v>5433</v>
      </c>
      <c r="C979" s="5"/>
    </row>
    <row r="980" spans="1:4" x14ac:dyDescent="0.2">
      <c r="A980" s="13" t="s">
        <v>5434</v>
      </c>
      <c r="B980" s="13" t="s">
        <v>5435</v>
      </c>
      <c r="C980" s="5"/>
    </row>
    <row r="981" spans="1:4" x14ac:dyDescent="0.2">
      <c r="A981" s="13" t="s">
        <v>5436</v>
      </c>
      <c r="B981" s="13" t="s">
        <v>5437</v>
      </c>
      <c r="C981" s="5"/>
    </row>
    <row r="982" spans="1:4" x14ac:dyDescent="0.2">
      <c r="A982" s="13" t="s">
        <v>5438</v>
      </c>
      <c r="B982" s="13" t="s">
        <v>5439</v>
      </c>
      <c r="C982" s="5"/>
    </row>
    <row r="983" spans="1:4" x14ac:dyDescent="0.2">
      <c r="A983" s="13" t="s">
        <v>5440</v>
      </c>
      <c r="B983" s="13" t="s">
        <v>5441</v>
      </c>
      <c r="C983" s="5"/>
    </row>
    <row r="984" spans="1:4" x14ac:dyDescent="0.2">
      <c r="A984" s="13" t="s">
        <v>5442</v>
      </c>
      <c r="B984" s="13" t="s">
        <v>5443</v>
      </c>
      <c r="C984" s="5"/>
    </row>
    <row r="985" spans="1:4" x14ac:dyDescent="0.2">
      <c r="A985" s="13" t="s">
        <v>5444</v>
      </c>
      <c r="B985" s="13" t="s">
        <v>5445</v>
      </c>
      <c r="C985" s="5"/>
    </row>
    <row r="986" spans="1:4" x14ac:dyDescent="0.2">
      <c r="A986" s="13" t="s">
        <v>5446</v>
      </c>
      <c r="B986" s="13" t="s">
        <v>5447</v>
      </c>
      <c r="C986" s="5"/>
    </row>
    <row r="987" spans="1:4" x14ac:dyDescent="0.2">
      <c r="A987" s="13" t="s">
        <v>5448</v>
      </c>
      <c r="B987" s="13" t="s">
        <v>5449</v>
      </c>
      <c r="C987" s="5"/>
    </row>
    <row r="988" spans="1:4" x14ac:dyDescent="0.2">
      <c r="A988" s="13" t="s">
        <v>5450</v>
      </c>
      <c r="B988" s="13" t="s">
        <v>5451</v>
      </c>
      <c r="C988" s="5"/>
    </row>
    <row r="989" spans="1:4" x14ac:dyDescent="0.2">
      <c r="A989" s="12">
        <v>69</v>
      </c>
      <c r="B989" s="12" t="s">
        <v>3345</v>
      </c>
      <c r="C989" s="8"/>
      <c r="D989" s="8"/>
    </row>
    <row r="990" spans="1:4" x14ac:dyDescent="0.2">
      <c r="A990" s="6" t="s">
        <v>5452</v>
      </c>
      <c r="B990" s="6" t="s">
        <v>5453</v>
      </c>
      <c r="C990" s="6"/>
      <c r="D990" s="6"/>
    </row>
    <row r="991" spans="1:4" x14ac:dyDescent="0.2">
      <c r="A991" s="7" t="s">
        <v>5454</v>
      </c>
      <c r="B991" s="7" t="s">
        <v>3345</v>
      </c>
      <c r="C991" s="7"/>
      <c r="D991" s="7"/>
    </row>
    <row r="992" spans="1:4" x14ac:dyDescent="0.2">
      <c r="A992" s="8" t="s">
        <v>5455</v>
      </c>
      <c r="B992" s="8" t="s">
        <v>5456</v>
      </c>
      <c r="C992" s="8"/>
      <c r="D992" s="8"/>
    </row>
    <row r="993" spans="1:4" x14ac:dyDescent="0.2">
      <c r="A993" s="5" t="s">
        <v>5457</v>
      </c>
      <c r="B993" s="5" t="s">
        <v>5458</v>
      </c>
      <c r="C993" s="5"/>
    </row>
    <row r="994" spans="1:4" x14ac:dyDescent="0.2">
      <c r="A994" s="5" t="s">
        <v>5459</v>
      </c>
      <c r="B994" s="5" t="s">
        <v>5460</v>
      </c>
      <c r="C994" s="5"/>
    </row>
    <row r="995" spans="1:4" x14ac:dyDescent="0.2">
      <c r="A995" s="5" t="s">
        <v>5461</v>
      </c>
      <c r="B995" s="5" t="s">
        <v>5462</v>
      </c>
      <c r="C995" s="5"/>
    </row>
    <row r="996" spans="1:4" x14ac:dyDescent="0.2">
      <c r="A996" s="5" t="s">
        <v>5463</v>
      </c>
      <c r="B996" s="5" t="s">
        <v>5464</v>
      </c>
      <c r="C996" s="5"/>
    </row>
    <row r="997" spans="1:4" x14ac:dyDescent="0.2">
      <c r="A997" s="5" t="s">
        <v>5465</v>
      </c>
      <c r="B997" s="5" t="s">
        <v>5466</v>
      </c>
      <c r="C997" s="5"/>
    </row>
    <row r="998" spans="1:4" x14ac:dyDescent="0.2">
      <c r="A998" s="5" t="s">
        <v>5467</v>
      </c>
      <c r="B998" s="5" t="s">
        <v>5468</v>
      </c>
      <c r="C998" s="5"/>
    </row>
    <row r="999" spans="1:4" x14ac:dyDescent="0.2">
      <c r="A999" s="5" t="s">
        <v>5469</v>
      </c>
      <c r="B999" s="5" t="s">
        <v>5470</v>
      </c>
      <c r="C999" s="5"/>
    </row>
    <row r="1000" spans="1:4" x14ac:dyDescent="0.2">
      <c r="A1000" s="5" t="s">
        <v>5471</v>
      </c>
      <c r="B1000" s="5" t="s">
        <v>5472</v>
      </c>
      <c r="C1000" s="5"/>
    </row>
    <row r="1001" spans="1:4" x14ac:dyDescent="0.2">
      <c r="A1001" s="5" t="s">
        <v>5473</v>
      </c>
      <c r="B1001" s="5" t="s">
        <v>5474</v>
      </c>
      <c r="C1001" s="5"/>
    </row>
    <row r="1002" spans="1:4" x14ac:dyDescent="0.2">
      <c r="A1002" s="5" t="s">
        <v>5475</v>
      </c>
      <c r="B1002" s="5" t="s">
        <v>5476</v>
      </c>
      <c r="C1002" s="5"/>
    </row>
    <row r="1003" spans="1:4" x14ac:dyDescent="0.2">
      <c r="A1003" s="5" t="s">
        <v>5477</v>
      </c>
      <c r="B1003" s="5" t="s">
        <v>5478</v>
      </c>
      <c r="C1003" s="5"/>
    </row>
    <row r="1004" spans="1:4" x14ac:dyDescent="0.2">
      <c r="A1004" s="5" t="s">
        <v>5479</v>
      </c>
      <c r="B1004" s="5" t="s">
        <v>5480</v>
      </c>
      <c r="C1004" s="5"/>
    </row>
    <row r="1005" spans="1:4" x14ac:dyDescent="0.2">
      <c r="A1005" s="8" t="s">
        <v>5481</v>
      </c>
      <c r="B1005" s="8" t="s">
        <v>5482</v>
      </c>
      <c r="C1005" s="8"/>
      <c r="D1005" s="8"/>
    </row>
    <row r="1006" spans="1:4" x14ac:dyDescent="0.2">
      <c r="A1006" s="5" t="s">
        <v>5483</v>
      </c>
      <c r="B1006" s="5" t="s">
        <v>5484</v>
      </c>
      <c r="C1006" s="5"/>
    </row>
    <row r="1007" spans="1:4" x14ac:dyDescent="0.2">
      <c r="A1007" s="5" t="s">
        <v>5485</v>
      </c>
      <c r="B1007" s="5" t="s">
        <v>5486</v>
      </c>
      <c r="C1007" s="5"/>
    </row>
    <row r="1008" spans="1:4" x14ac:dyDescent="0.2">
      <c r="A1008" s="5" t="s">
        <v>5487</v>
      </c>
      <c r="B1008" s="5" t="s">
        <v>5488</v>
      </c>
      <c r="C1008" s="5"/>
    </row>
    <row r="1009" spans="1:4" x14ac:dyDescent="0.2">
      <c r="A1009" s="5" t="s">
        <v>5489</v>
      </c>
      <c r="B1009" s="5" t="s">
        <v>5490</v>
      </c>
      <c r="C1009" s="5"/>
    </row>
    <row r="1010" spans="1:4" x14ac:dyDescent="0.2">
      <c r="A1010" s="5" t="s">
        <v>5491</v>
      </c>
      <c r="B1010" s="5" t="s">
        <v>5492</v>
      </c>
      <c r="C1010" s="5"/>
    </row>
    <row r="1011" spans="1:4" x14ac:dyDescent="0.2">
      <c r="A1011" s="5" t="s">
        <v>5493</v>
      </c>
      <c r="B1011" s="5" t="s">
        <v>5494</v>
      </c>
      <c r="C1011" s="5"/>
    </row>
    <row r="1012" spans="1:4" x14ac:dyDescent="0.2">
      <c r="A1012" s="5" t="s">
        <v>5495</v>
      </c>
      <c r="B1012" s="5" t="s">
        <v>5496</v>
      </c>
      <c r="C1012" s="5"/>
    </row>
    <row r="1013" spans="1:4" x14ac:dyDescent="0.2">
      <c r="A1013" s="5" t="s">
        <v>5497</v>
      </c>
      <c r="B1013" s="5" t="s">
        <v>5498</v>
      </c>
      <c r="C1013" s="5"/>
    </row>
    <row r="1014" spans="1:4" x14ac:dyDescent="0.2">
      <c r="A1014" s="5" t="s">
        <v>5499</v>
      </c>
      <c r="B1014" s="5" t="s">
        <v>5500</v>
      </c>
      <c r="C1014" s="5"/>
    </row>
    <row r="1015" spans="1:4" x14ac:dyDescent="0.2">
      <c r="A1015" s="5" t="s">
        <v>5501</v>
      </c>
      <c r="B1015" s="5" t="s">
        <v>5502</v>
      </c>
      <c r="C1015" s="5"/>
    </row>
    <row r="1016" spans="1:4" x14ac:dyDescent="0.2">
      <c r="A1016" s="5" t="s">
        <v>5503</v>
      </c>
      <c r="B1016" s="5" t="s">
        <v>5504</v>
      </c>
      <c r="C1016" s="5"/>
    </row>
    <row r="1017" spans="1:4" x14ac:dyDescent="0.2">
      <c r="A1017" s="8" t="s">
        <v>5505</v>
      </c>
      <c r="B1017" s="8" t="s">
        <v>5506</v>
      </c>
      <c r="C1017" s="8" t="s">
        <v>5507</v>
      </c>
      <c r="D1017" s="8"/>
    </row>
    <row r="1018" spans="1:4" x14ac:dyDescent="0.2">
      <c r="A1018" s="5" t="s">
        <v>5508</v>
      </c>
      <c r="B1018" s="5" t="s">
        <v>5509</v>
      </c>
      <c r="C1018" s="5" t="s">
        <v>5507</v>
      </c>
    </row>
    <row r="1019" spans="1:4" x14ac:dyDescent="0.2">
      <c r="A1019" s="5" t="s">
        <v>5510</v>
      </c>
      <c r="B1019" s="5" t="s">
        <v>5511</v>
      </c>
      <c r="C1019" s="5" t="s">
        <v>5507</v>
      </c>
    </row>
    <row r="1020" spans="1:4" x14ac:dyDescent="0.2">
      <c r="A1020" s="5" t="s">
        <v>5512</v>
      </c>
      <c r="B1020" s="5" t="s">
        <v>5513</v>
      </c>
      <c r="C1020" s="5" t="s">
        <v>5507</v>
      </c>
    </row>
    <row r="1021" spans="1:4" x14ac:dyDescent="0.2">
      <c r="A1021" s="5" t="s">
        <v>5514</v>
      </c>
      <c r="B1021" s="5" t="s">
        <v>5515</v>
      </c>
      <c r="C1021" s="5" t="s">
        <v>5507</v>
      </c>
      <c r="D1021" s="5" t="s">
        <v>5516</v>
      </c>
    </row>
    <row r="1022" spans="1:4" x14ac:dyDescent="0.2">
      <c r="A1022" s="5" t="s">
        <v>5517</v>
      </c>
      <c r="B1022" s="5" t="s">
        <v>5518</v>
      </c>
      <c r="C1022" s="5" t="s">
        <v>5507</v>
      </c>
      <c r="D1022" s="5" t="s">
        <v>5519</v>
      </c>
    </row>
    <row r="1023" spans="1:4" x14ac:dyDescent="0.2">
      <c r="A1023" s="5" t="s">
        <v>3218</v>
      </c>
      <c r="B1023" s="5" t="s">
        <v>5520</v>
      </c>
      <c r="C1023" s="5" t="s">
        <v>5507</v>
      </c>
      <c r="D1023" s="5" t="s">
        <v>5521</v>
      </c>
    </row>
    <row r="1024" spans="1:4" x14ac:dyDescent="0.2">
      <c r="A1024" s="5" t="s">
        <v>5522</v>
      </c>
      <c r="B1024" s="5" t="s">
        <v>5523</v>
      </c>
      <c r="C1024" s="5" t="s">
        <v>5507</v>
      </c>
      <c r="D1024" s="5" t="s">
        <v>5524</v>
      </c>
    </row>
    <row r="1025" spans="1:4" x14ac:dyDescent="0.2">
      <c r="A1025" s="5" t="s">
        <v>3220</v>
      </c>
      <c r="B1025" s="5" t="s">
        <v>5525</v>
      </c>
      <c r="C1025" s="5" t="s">
        <v>5507</v>
      </c>
      <c r="D1025" s="5" t="s">
        <v>5526</v>
      </c>
    </row>
    <row r="1026" spans="1:4" x14ac:dyDescent="0.2">
      <c r="A1026" s="5" t="s">
        <v>3222</v>
      </c>
      <c r="B1026" s="5" t="s">
        <v>5527</v>
      </c>
      <c r="C1026" s="5" t="s">
        <v>5507</v>
      </c>
      <c r="D1026" s="5" t="s">
        <v>5528</v>
      </c>
    </row>
    <row r="1027" spans="1:4" x14ac:dyDescent="0.2">
      <c r="A1027" s="5" t="s">
        <v>3224</v>
      </c>
      <c r="B1027" s="5" t="s">
        <v>5529</v>
      </c>
      <c r="C1027" s="5" t="s">
        <v>5507</v>
      </c>
      <c r="D1027" s="5" t="s">
        <v>5530</v>
      </c>
    </row>
    <row r="1028" spans="1:4" x14ac:dyDescent="0.2">
      <c r="A1028" s="5" t="s">
        <v>5531</v>
      </c>
      <c r="B1028" s="5" t="s">
        <v>5532</v>
      </c>
      <c r="C1028" s="5" t="s">
        <v>5507</v>
      </c>
      <c r="D1028" s="5" t="s">
        <v>5533</v>
      </c>
    </row>
    <row r="1029" spans="1:4" x14ac:dyDescent="0.2">
      <c r="A1029" s="5" t="s">
        <v>5534</v>
      </c>
      <c r="B1029" s="5" t="s">
        <v>5535</v>
      </c>
      <c r="C1029" s="5" t="s">
        <v>5507</v>
      </c>
      <c r="D1029" s="5" t="s">
        <v>5536</v>
      </c>
    </row>
    <row r="1030" spans="1:4" x14ac:dyDescent="0.2">
      <c r="A1030" s="5" t="s">
        <v>3225</v>
      </c>
      <c r="B1030" s="5" t="s">
        <v>5537</v>
      </c>
      <c r="C1030" s="5" t="s">
        <v>5507</v>
      </c>
      <c r="D1030" s="5" t="s">
        <v>5538</v>
      </c>
    </row>
    <row r="1031" spans="1:4" x14ac:dyDescent="0.2">
      <c r="A1031" s="5" t="s">
        <v>3226</v>
      </c>
      <c r="B1031" s="5" t="s">
        <v>5539</v>
      </c>
      <c r="C1031" s="5" t="s">
        <v>5507</v>
      </c>
      <c r="D1031" s="5" t="s">
        <v>5540</v>
      </c>
    </row>
    <row r="1032" spans="1:4" x14ac:dyDescent="0.2">
      <c r="A1032" s="5" t="s">
        <v>3228</v>
      </c>
      <c r="B1032" s="5" t="s">
        <v>5541</v>
      </c>
      <c r="C1032" s="5" t="s">
        <v>5507</v>
      </c>
      <c r="D1032" s="5" t="s">
        <v>5542</v>
      </c>
    </row>
    <row r="1033" spans="1:4" x14ac:dyDescent="0.2">
      <c r="A1033" s="5" t="s">
        <v>5543</v>
      </c>
      <c r="B1033" s="5" t="s">
        <v>5544</v>
      </c>
      <c r="C1033" s="5" t="s">
        <v>5507</v>
      </c>
    </row>
    <row r="1034" spans="1:4" x14ac:dyDescent="0.2">
      <c r="A1034" s="5" t="s">
        <v>5545</v>
      </c>
      <c r="B1034" s="5" t="s">
        <v>5546</v>
      </c>
      <c r="C1034" s="5" t="s">
        <v>5507</v>
      </c>
    </row>
    <row r="1035" spans="1:4" x14ac:dyDescent="0.2">
      <c r="A1035" s="5" t="s">
        <v>5547</v>
      </c>
      <c r="B1035" s="5" t="s">
        <v>5548</v>
      </c>
      <c r="C1035" s="5" t="s">
        <v>5507</v>
      </c>
      <c r="D1035" s="5" t="s">
        <v>5549</v>
      </c>
    </row>
    <row r="1036" spans="1:4" x14ac:dyDescent="0.2">
      <c r="A1036" s="5" t="s">
        <v>5550</v>
      </c>
      <c r="B1036" s="5" t="s">
        <v>5551</v>
      </c>
      <c r="C1036" s="5" t="s">
        <v>5507</v>
      </c>
      <c r="D1036" s="5" t="s">
        <v>5552</v>
      </c>
    </row>
    <row r="1037" spans="1:4" x14ac:dyDescent="0.2">
      <c r="A1037" s="8" t="s">
        <v>5553</v>
      </c>
      <c r="B1037" s="8" t="s">
        <v>5554</v>
      </c>
      <c r="C1037" s="8" t="s">
        <v>4039</v>
      </c>
      <c r="D1037" s="8"/>
    </row>
    <row r="1038" spans="1:4" x14ac:dyDescent="0.2">
      <c r="A1038" s="5" t="s">
        <v>5555</v>
      </c>
      <c r="B1038" s="5" t="s">
        <v>5556</v>
      </c>
      <c r="C1038" s="5" t="s">
        <v>4039</v>
      </c>
    </row>
    <row r="1039" spans="1:4" x14ac:dyDescent="0.2">
      <c r="A1039" s="5" t="s">
        <v>5557</v>
      </c>
      <c r="B1039" s="5" t="s">
        <v>5558</v>
      </c>
      <c r="C1039" s="5" t="s">
        <v>4039</v>
      </c>
    </row>
    <row r="1040" spans="1:4" x14ac:dyDescent="0.2">
      <c r="A1040" s="5" t="s">
        <v>5559</v>
      </c>
      <c r="B1040" s="5" t="s">
        <v>5560</v>
      </c>
      <c r="C1040" s="5" t="s">
        <v>4039</v>
      </c>
    </row>
    <row r="1041" spans="1:4" x14ac:dyDescent="0.2">
      <c r="A1041" s="5" t="s">
        <v>5561</v>
      </c>
      <c r="B1041" s="5" t="s">
        <v>5562</v>
      </c>
      <c r="C1041" s="5" t="s">
        <v>4039</v>
      </c>
      <c r="D1041" s="5" t="s">
        <v>5563</v>
      </c>
    </row>
    <row r="1042" spans="1:4" x14ac:dyDescent="0.2">
      <c r="A1042" s="5" t="s">
        <v>3231</v>
      </c>
      <c r="B1042" s="5" t="s">
        <v>5564</v>
      </c>
      <c r="C1042" s="5" t="s">
        <v>4039</v>
      </c>
      <c r="D1042" s="5" t="s">
        <v>5565</v>
      </c>
    </row>
    <row r="1043" spans="1:4" x14ac:dyDescent="0.2">
      <c r="A1043" s="5" t="s">
        <v>3240</v>
      </c>
      <c r="B1043" s="5" t="s">
        <v>5566</v>
      </c>
      <c r="C1043" s="5" t="s">
        <v>4039</v>
      </c>
      <c r="D1043" s="5" t="s">
        <v>5567</v>
      </c>
    </row>
    <row r="1044" spans="1:4" x14ac:dyDescent="0.2">
      <c r="A1044" s="5" t="s">
        <v>3242</v>
      </c>
      <c r="B1044" s="5" t="s">
        <v>5568</v>
      </c>
      <c r="C1044" s="5" t="s">
        <v>4039</v>
      </c>
      <c r="D1044" s="5" t="s">
        <v>5569</v>
      </c>
    </row>
    <row r="1045" spans="1:4" x14ac:dyDescent="0.2">
      <c r="A1045" s="5" t="s">
        <v>3246</v>
      </c>
      <c r="B1045" s="5" t="s">
        <v>5570</v>
      </c>
      <c r="C1045" s="5" t="s">
        <v>4039</v>
      </c>
      <c r="D1045" s="5" t="s">
        <v>5571</v>
      </c>
    </row>
    <row r="1046" spans="1:4" x14ac:dyDescent="0.2">
      <c r="A1046" s="5" t="s">
        <v>3249</v>
      </c>
      <c r="B1046" s="5" t="s">
        <v>5572</v>
      </c>
      <c r="C1046" s="5" t="s">
        <v>4039</v>
      </c>
      <c r="D1046" s="5" t="s">
        <v>5573</v>
      </c>
    </row>
    <row r="1047" spans="1:4" x14ac:dyDescent="0.2">
      <c r="A1047" s="5" t="s">
        <v>5574</v>
      </c>
      <c r="B1047" s="5" t="s">
        <v>5575</v>
      </c>
      <c r="C1047" s="5" t="s">
        <v>4039</v>
      </c>
      <c r="D1047" s="5" t="s">
        <v>5576</v>
      </c>
    </row>
    <row r="1048" spans="1:4" x14ac:dyDescent="0.2">
      <c r="A1048" s="5" t="s">
        <v>5577</v>
      </c>
      <c r="B1048" s="5" t="s">
        <v>5578</v>
      </c>
      <c r="C1048" s="5" t="s">
        <v>4039</v>
      </c>
    </row>
    <row r="1049" spans="1:4" x14ac:dyDescent="0.2">
      <c r="A1049" s="5" t="s">
        <v>3253</v>
      </c>
      <c r="B1049" s="5" t="s">
        <v>5579</v>
      </c>
      <c r="C1049" s="5" t="s">
        <v>4039</v>
      </c>
      <c r="D1049" s="5" t="s">
        <v>5580</v>
      </c>
    </row>
    <row r="1050" spans="1:4" x14ac:dyDescent="0.2">
      <c r="A1050" s="5" t="s">
        <v>3254</v>
      </c>
      <c r="B1050" s="5" t="s">
        <v>5581</v>
      </c>
      <c r="C1050" s="5" t="s">
        <v>4039</v>
      </c>
      <c r="D1050" s="5" t="s">
        <v>5582</v>
      </c>
    </row>
    <row r="1051" spans="1:4" x14ac:dyDescent="0.2">
      <c r="A1051" s="5" t="s">
        <v>5583</v>
      </c>
      <c r="B1051" s="5" t="s">
        <v>5584</v>
      </c>
      <c r="C1051" s="5" t="s">
        <v>4039</v>
      </c>
      <c r="D1051" s="5" t="s">
        <v>5585</v>
      </c>
    </row>
    <row r="1052" spans="1:4" x14ac:dyDescent="0.2">
      <c r="A1052" s="5" t="s">
        <v>5586</v>
      </c>
      <c r="B1052" s="5" t="s">
        <v>5587</v>
      </c>
      <c r="C1052" s="5" t="s">
        <v>4039</v>
      </c>
    </row>
    <row r="1053" spans="1:4" x14ac:dyDescent="0.2">
      <c r="A1053" s="5" t="s">
        <v>5588</v>
      </c>
      <c r="B1053" s="5" t="s">
        <v>5589</v>
      </c>
      <c r="C1053" s="5" t="s">
        <v>4039</v>
      </c>
    </row>
    <row r="1054" spans="1:4" x14ac:dyDescent="0.2">
      <c r="A1054" s="5" t="s">
        <v>5590</v>
      </c>
      <c r="B1054" s="5" t="s">
        <v>5591</v>
      </c>
      <c r="C1054" s="5" t="s">
        <v>4039</v>
      </c>
      <c r="D1054" s="5" t="s">
        <v>5592</v>
      </c>
    </row>
    <row r="1055" spans="1:4" x14ac:dyDescent="0.2">
      <c r="A1055" s="5" t="s">
        <v>3255</v>
      </c>
      <c r="B1055" s="5" t="s">
        <v>5593</v>
      </c>
      <c r="C1055" s="5" t="s">
        <v>4039</v>
      </c>
      <c r="D1055" s="5" t="s">
        <v>5594</v>
      </c>
    </row>
    <row r="1056" spans="1:4" x14ac:dyDescent="0.2">
      <c r="A1056" s="5" t="s">
        <v>5595</v>
      </c>
      <c r="B1056" s="5" t="s">
        <v>5596</v>
      </c>
      <c r="C1056" s="5" t="s">
        <v>4039</v>
      </c>
      <c r="D1056" s="5" t="s">
        <v>5597</v>
      </c>
    </row>
    <row r="1057" spans="1:4" x14ac:dyDescent="0.2">
      <c r="A1057" s="8" t="s">
        <v>5598</v>
      </c>
      <c r="B1057" s="8" t="s">
        <v>3257</v>
      </c>
      <c r="C1057" s="8"/>
      <c r="D1057" s="8"/>
    </row>
    <row r="1058" spans="1:4" x14ac:dyDescent="0.2">
      <c r="A1058" s="5" t="s">
        <v>5599</v>
      </c>
      <c r="B1058" s="5" t="s">
        <v>5600</v>
      </c>
      <c r="C1058" s="5"/>
    </row>
    <row r="1059" spans="1:4" x14ac:dyDescent="0.2">
      <c r="A1059" s="5" t="s">
        <v>5601</v>
      </c>
      <c r="B1059" s="5" t="s">
        <v>5602</v>
      </c>
      <c r="C1059" s="5"/>
    </row>
    <row r="1060" spans="1:4" x14ac:dyDescent="0.2">
      <c r="A1060" s="5" t="s">
        <v>5603</v>
      </c>
      <c r="B1060" s="5" t="s">
        <v>5604</v>
      </c>
      <c r="C1060" s="5"/>
    </row>
    <row r="1061" spans="1:4" x14ac:dyDescent="0.2">
      <c r="A1061" s="5" t="s">
        <v>5605</v>
      </c>
      <c r="B1061" s="5" t="s">
        <v>5606</v>
      </c>
      <c r="C1061" s="5"/>
    </row>
    <row r="1062" spans="1:4" x14ac:dyDescent="0.2">
      <c r="A1062" s="5" t="s">
        <v>5607</v>
      </c>
      <c r="B1062" s="5" t="s">
        <v>5608</v>
      </c>
      <c r="C1062" s="5"/>
    </row>
    <row r="1063" spans="1:4" x14ac:dyDescent="0.2">
      <c r="A1063" s="5" t="s">
        <v>5609</v>
      </c>
      <c r="B1063" s="5" t="s">
        <v>5610</v>
      </c>
      <c r="C1063" s="5"/>
    </row>
    <row r="1064" spans="1:4" x14ac:dyDescent="0.2">
      <c r="A1064" s="5" t="s">
        <v>3256</v>
      </c>
      <c r="B1064" s="5" t="s">
        <v>5611</v>
      </c>
      <c r="C1064" s="5"/>
    </row>
    <row r="1065" spans="1:4" x14ac:dyDescent="0.2">
      <c r="A1065" s="5" t="s">
        <v>5612</v>
      </c>
      <c r="B1065" s="5" t="s">
        <v>5613</v>
      </c>
      <c r="C1065" s="5"/>
    </row>
    <row r="1066" spans="1:4" x14ac:dyDescent="0.2">
      <c r="A1066" s="5" t="s">
        <v>5614</v>
      </c>
      <c r="B1066" s="5" t="s">
        <v>5615</v>
      </c>
      <c r="C1066" s="5"/>
    </row>
    <row r="1067" spans="1:4" x14ac:dyDescent="0.2">
      <c r="A1067" s="5" t="s">
        <v>5616</v>
      </c>
      <c r="B1067" s="5" t="s">
        <v>5617</v>
      </c>
      <c r="C1067" s="5"/>
    </row>
    <row r="1068" spans="1:4" x14ac:dyDescent="0.2">
      <c r="A1068" s="5" t="s">
        <v>5618</v>
      </c>
      <c r="B1068" s="5" t="s">
        <v>5619</v>
      </c>
      <c r="C1068" s="5"/>
    </row>
    <row r="1069" spans="1:4" x14ac:dyDescent="0.2">
      <c r="A1069" s="5" t="s">
        <v>5620</v>
      </c>
      <c r="B1069" s="5" t="s">
        <v>5621</v>
      </c>
      <c r="C1069" s="5"/>
    </row>
    <row r="1070" spans="1:4" x14ac:dyDescent="0.2">
      <c r="A1070" s="8" t="s">
        <v>5622</v>
      </c>
      <c r="B1070" s="8" t="s">
        <v>5623</v>
      </c>
      <c r="C1070" s="8"/>
      <c r="D1070" s="8"/>
    </row>
    <row r="1071" spans="1:4" x14ac:dyDescent="0.2">
      <c r="A1071" s="5" t="s">
        <v>5624</v>
      </c>
      <c r="B1071" s="5" t="s">
        <v>5625</v>
      </c>
      <c r="C1071" s="5"/>
    </row>
    <row r="1072" spans="1:4" x14ac:dyDescent="0.2">
      <c r="A1072" s="5" t="s">
        <v>5626</v>
      </c>
      <c r="B1072" s="5" t="s">
        <v>5627</v>
      </c>
      <c r="C1072" s="5"/>
    </row>
    <row r="1073" spans="1:4" x14ac:dyDescent="0.2">
      <c r="A1073" s="5" t="s">
        <v>5628</v>
      </c>
      <c r="B1073" s="5" t="s">
        <v>5629</v>
      </c>
      <c r="C1073" s="5"/>
    </row>
    <row r="1074" spans="1:4" x14ac:dyDescent="0.2">
      <c r="A1074" s="5" t="s">
        <v>5630</v>
      </c>
      <c r="B1074" s="5" t="s">
        <v>5631</v>
      </c>
      <c r="C1074" s="5"/>
    </row>
    <row r="1075" spans="1:4" x14ac:dyDescent="0.2">
      <c r="A1075" s="5" t="s">
        <v>5632</v>
      </c>
      <c r="B1075" s="5" t="s">
        <v>5633</v>
      </c>
      <c r="C1075" s="5"/>
    </row>
    <row r="1076" spans="1:4" x14ac:dyDescent="0.2">
      <c r="A1076" s="5" t="s">
        <v>5634</v>
      </c>
      <c r="B1076" s="5" t="s">
        <v>5635</v>
      </c>
      <c r="C1076" s="5"/>
    </row>
    <row r="1077" spans="1:4" x14ac:dyDescent="0.2">
      <c r="A1077" s="5" t="s">
        <v>5636</v>
      </c>
      <c r="B1077" s="5" t="s">
        <v>5637</v>
      </c>
      <c r="C1077" s="5"/>
    </row>
    <row r="1078" spans="1:4" x14ac:dyDescent="0.2">
      <c r="A1078" s="5" t="s">
        <v>5638</v>
      </c>
      <c r="B1078" s="5" t="s">
        <v>5639</v>
      </c>
      <c r="C1078" s="5"/>
    </row>
    <row r="1079" spans="1:4" x14ac:dyDescent="0.2">
      <c r="A1079" s="7" t="s">
        <v>5640</v>
      </c>
      <c r="B1079" s="7" t="s">
        <v>3345</v>
      </c>
      <c r="C1079" s="7"/>
      <c r="D1079" s="7"/>
    </row>
    <row r="1080" spans="1:4" x14ac:dyDescent="0.2">
      <c r="A1080" s="7" t="s">
        <v>5641</v>
      </c>
      <c r="B1080" s="7" t="s">
        <v>3345</v>
      </c>
      <c r="C1080" s="7"/>
      <c r="D1080" s="7"/>
    </row>
    <row r="1081" spans="1:4" x14ac:dyDescent="0.2">
      <c r="A1081" s="8" t="s">
        <v>5642</v>
      </c>
      <c r="B1081" s="8" t="s">
        <v>3345</v>
      </c>
      <c r="C1081" s="8"/>
      <c r="D1081" s="8"/>
    </row>
    <row r="1082" spans="1:4" x14ac:dyDescent="0.2">
      <c r="A1082" s="6" t="s">
        <v>5643</v>
      </c>
      <c r="B1082" s="6" t="s">
        <v>5644</v>
      </c>
      <c r="C1082" s="6"/>
      <c r="D1082" s="6"/>
    </row>
    <row r="1083" spans="1:4" x14ac:dyDescent="0.2">
      <c r="A1083" s="7" t="s">
        <v>5645</v>
      </c>
      <c r="B1083" s="7" t="s">
        <v>3345</v>
      </c>
      <c r="C1083" s="7"/>
      <c r="D1083" s="7"/>
    </row>
    <row r="1084" spans="1:4" x14ac:dyDescent="0.2">
      <c r="A1084" s="8" t="s">
        <v>5646</v>
      </c>
      <c r="B1084" s="8" t="s">
        <v>5647</v>
      </c>
      <c r="C1084" s="8"/>
      <c r="D1084" s="8"/>
    </row>
    <row r="1085" spans="1:4" x14ac:dyDescent="0.2">
      <c r="A1085" s="5" t="s">
        <v>5648</v>
      </c>
      <c r="B1085" s="5" t="s">
        <v>5649</v>
      </c>
      <c r="C1085" s="5"/>
    </row>
    <row r="1086" spans="1:4" x14ac:dyDescent="0.2">
      <c r="A1086" s="5" t="s">
        <v>5650</v>
      </c>
      <c r="B1086" s="5" t="s">
        <v>5651</v>
      </c>
      <c r="C1086" s="5"/>
    </row>
    <row r="1087" spans="1:4" x14ac:dyDescent="0.2">
      <c r="A1087" s="5" t="s">
        <v>5652</v>
      </c>
      <c r="B1087" s="5" t="s">
        <v>5653</v>
      </c>
      <c r="C1087" s="5"/>
    </row>
    <row r="1088" spans="1:4" x14ac:dyDescent="0.2">
      <c r="A1088" s="5" t="s">
        <v>5654</v>
      </c>
      <c r="B1088" s="5" t="s">
        <v>5655</v>
      </c>
      <c r="C1088" s="5"/>
    </row>
    <row r="1089" spans="1:4" x14ac:dyDescent="0.2">
      <c r="A1089" s="5" t="s">
        <v>5656</v>
      </c>
      <c r="B1089" s="5" t="s">
        <v>5657</v>
      </c>
      <c r="C1089" s="5"/>
    </row>
    <row r="1090" spans="1:4" x14ac:dyDescent="0.2">
      <c r="A1090" s="5" t="s">
        <v>5658</v>
      </c>
      <c r="B1090" s="5" t="s">
        <v>5659</v>
      </c>
      <c r="C1090" s="5"/>
    </row>
    <row r="1091" spans="1:4" x14ac:dyDescent="0.2">
      <c r="A1091" s="5" t="s">
        <v>5660</v>
      </c>
      <c r="B1091" s="5" t="s">
        <v>5661</v>
      </c>
      <c r="C1091" s="5"/>
    </row>
    <row r="1092" spans="1:4" x14ac:dyDescent="0.2">
      <c r="A1092" s="5" t="s">
        <v>5662</v>
      </c>
      <c r="B1092" s="5" t="s">
        <v>5663</v>
      </c>
      <c r="C1092" s="5"/>
    </row>
    <row r="1093" spans="1:4" x14ac:dyDescent="0.2">
      <c r="A1093" s="5" t="s">
        <v>5664</v>
      </c>
      <c r="B1093" s="5" t="s">
        <v>5665</v>
      </c>
      <c r="C1093" s="5"/>
    </row>
    <row r="1094" spans="1:4" x14ac:dyDescent="0.2">
      <c r="A1094" s="5" t="s">
        <v>5666</v>
      </c>
      <c r="B1094" s="5" t="s">
        <v>5667</v>
      </c>
      <c r="C1094" s="5"/>
    </row>
    <row r="1095" spans="1:4" x14ac:dyDescent="0.2">
      <c r="A1095" s="5" t="s">
        <v>5668</v>
      </c>
      <c r="B1095" s="5" t="s">
        <v>5669</v>
      </c>
      <c r="C1095" s="5"/>
    </row>
    <row r="1096" spans="1:4" x14ac:dyDescent="0.2">
      <c r="A1096" s="5" t="s">
        <v>5670</v>
      </c>
      <c r="B1096" s="5" t="s">
        <v>5671</v>
      </c>
      <c r="C1096" s="5"/>
    </row>
    <row r="1097" spans="1:4" x14ac:dyDescent="0.2">
      <c r="A1097" s="8" t="s">
        <v>5672</v>
      </c>
      <c r="B1097" s="8" t="s">
        <v>5673</v>
      </c>
      <c r="C1097" s="8"/>
      <c r="D1097" s="8"/>
    </row>
    <row r="1098" spans="1:4" x14ac:dyDescent="0.2">
      <c r="A1098" s="5" t="s">
        <v>5674</v>
      </c>
      <c r="B1098" s="5" t="s">
        <v>5675</v>
      </c>
      <c r="C1098" s="5"/>
    </row>
    <row r="1099" spans="1:4" x14ac:dyDescent="0.2">
      <c r="A1099" s="5" t="s">
        <v>5676</v>
      </c>
      <c r="B1099" s="5" t="s">
        <v>5677</v>
      </c>
      <c r="C1099" s="5"/>
    </row>
    <row r="1100" spans="1:4" x14ac:dyDescent="0.2">
      <c r="A1100" s="5" t="s">
        <v>5678</v>
      </c>
      <c r="B1100" s="5" t="s">
        <v>5679</v>
      </c>
      <c r="C1100" s="5"/>
    </row>
    <row r="1101" spans="1:4" x14ac:dyDescent="0.2">
      <c r="A1101" s="5" t="s">
        <v>5680</v>
      </c>
      <c r="B1101" s="5" t="s">
        <v>5681</v>
      </c>
      <c r="C1101" s="5"/>
    </row>
    <row r="1102" spans="1:4" x14ac:dyDescent="0.2">
      <c r="A1102" s="5" t="s">
        <v>5682</v>
      </c>
      <c r="B1102" s="5" t="s">
        <v>5683</v>
      </c>
      <c r="C1102" s="5"/>
    </row>
    <row r="1103" spans="1:4" x14ac:dyDescent="0.2">
      <c r="A1103" s="5" t="s">
        <v>5684</v>
      </c>
      <c r="B1103" s="5" t="s">
        <v>5685</v>
      </c>
      <c r="C1103" s="5"/>
    </row>
    <row r="1104" spans="1:4" x14ac:dyDescent="0.2">
      <c r="A1104" s="5" t="s">
        <v>5686</v>
      </c>
      <c r="B1104" s="5" t="s">
        <v>5687</v>
      </c>
      <c r="C1104" s="5"/>
    </row>
    <row r="1105" spans="1:4" x14ac:dyDescent="0.2">
      <c r="A1105" s="5" t="s">
        <v>5688</v>
      </c>
      <c r="B1105" s="5" t="s">
        <v>5689</v>
      </c>
      <c r="C1105" s="5"/>
    </row>
    <row r="1106" spans="1:4" x14ac:dyDescent="0.2">
      <c r="A1106" s="5" t="s">
        <v>5690</v>
      </c>
      <c r="B1106" s="5" t="s">
        <v>5691</v>
      </c>
      <c r="C1106" s="5"/>
    </row>
    <row r="1107" spans="1:4" x14ac:dyDescent="0.2">
      <c r="A1107" s="5" t="s">
        <v>5692</v>
      </c>
      <c r="B1107" s="5" t="s">
        <v>5693</v>
      </c>
      <c r="C1107" s="5"/>
    </row>
    <row r="1108" spans="1:4" x14ac:dyDescent="0.2">
      <c r="A1108" s="8" t="s">
        <v>5694</v>
      </c>
      <c r="B1108" s="8" t="s">
        <v>5695</v>
      </c>
      <c r="C1108" s="8" t="s">
        <v>5507</v>
      </c>
      <c r="D1108" s="8"/>
    </row>
    <row r="1109" spans="1:4" x14ac:dyDescent="0.2">
      <c r="A1109" s="5" t="s">
        <v>5696</v>
      </c>
      <c r="B1109" s="5" t="s">
        <v>5697</v>
      </c>
      <c r="C1109" s="5" t="s">
        <v>5507</v>
      </c>
    </row>
    <row r="1110" spans="1:4" x14ac:dyDescent="0.2">
      <c r="A1110" s="5" t="s">
        <v>5698</v>
      </c>
      <c r="B1110" s="5" t="s">
        <v>5699</v>
      </c>
      <c r="C1110" s="5" t="s">
        <v>5507</v>
      </c>
    </row>
    <row r="1111" spans="1:4" x14ac:dyDescent="0.2">
      <c r="A1111" s="5" t="s">
        <v>5700</v>
      </c>
      <c r="B1111" s="5" t="s">
        <v>5701</v>
      </c>
      <c r="C1111" s="5" t="s">
        <v>5507</v>
      </c>
    </row>
    <row r="1112" spans="1:4" x14ac:dyDescent="0.2">
      <c r="A1112" s="5" t="s">
        <v>5702</v>
      </c>
      <c r="B1112" s="5" t="s">
        <v>5703</v>
      </c>
      <c r="C1112" s="5" t="s">
        <v>5507</v>
      </c>
    </row>
    <row r="1113" spans="1:4" x14ac:dyDescent="0.2">
      <c r="A1113" s="5" t="s">
        <v>5704</v>
      </c>
      <c r="B1113" s="5" t="s">
        <v>5705</v>
      </c>
      <c r="C1113" s="5" t="s">
        <v>5507</v>
      </c>
    </row>
    <row r="1114" spans="1:4" x14ac:dyDescent="0.2">
      <c r="A1114" s="5" t="s">
        <v>5706</v>
      </c>
      <c r="B1114" s="5" t="s">
        <v>5707</v>
      </c>
      <c r="C1114" s="5" t="s">
        <v>5507</v>
      </c>
      <c r="D1114" s="5" t="s">
        <v>5708</v>
      </c>
    </row>
    <row r="1115" spans="1:4" x14ac:dyDescent="0.2">
      <c r="A1115" s="5" t="s">
        <v>5709</v>
      </c>
      <c r="B1115" s="5" t="s">
        <v>5710</v>
      </c>
      <c r="C1115" s="5" t="s">
        <v>5507</v>
      </c>
      <c r="D1115" s="5" t="s">
        <v>5711</v>
      </c>
    </row>
    <row r="1116" spans="1:4" x14ac:dyDescent="0.2">
      <c r="A1116" s="5" t="s">
        <v>5712</v>
      </c>
      <c r="B1116" s="5" t="s">
        <v>5713</v>
      </c>
      <c r="C1116" s="5" t="s">
        <v>5507</v>
      </c>
    </row>
    <row r="1117" spans="1:4" x14ac:dyDescent="0.2">
      <c r="A1117" s="5" t="s">
        <v>5714</v>
      </c>
      <c r="B1117" s="5" t="s">
        <v>5715</v>
      </c>
      <c r="C1117" s="5" t="s">
        <v>5507</v>
      </c>
    </row>
    <row r="1118" spans="1:4" x14ac:dyDescent="0.2">
      <c r="A1118" s="5" t="s">
        <v>5716</v>
      </c>
      <c r="B1118" s="5" t="s">
        <v>5717</v>
      </c>
      <c r="C1118" s="5" t="s">
        <v>5507</v>
      </c>
    </row>
    <row r="1119" spans="1:4" x14ac:dyDescent="0.2">
      <c r="A1119" s="5" t="s">
        <v>5718</v>
      </c>
      <c r="B1119" s="5" t="s">
        <v>5719</v>
      </c>
      <c r="C1119" s="5" t="s">
        <v>5507</v>
      </c>
    </row>
    <row r="1120" spans="1:4" x14ac:dyDescent="0.2">
      <c r="A1120" s="5" t="s">
        <v>5720</v>
      </c>
      <c r="B1120" s="5" t="s">
        <v>5721</v>
      </c>
      <c r="C1120" s="5" t="s">
        <v>5507</v>
      </c>
      <c r="D1120" s="5" t="s">
        <v>5722</v>
      </c>
    </row>
    <row r="1121" spans="1:4" x14ac:dyDescent="0.2">
      <c r="A1121" s="5" t="s">
        <v>5723</v>
      </c>
      <c r="B1121" s="5" t="s">
        <v>5724</v>
      </c>
      <c r="C1121" s="5" t="s">
        <v>5507</v>
      </c>
    </row>
    <row r="1122" spans="1:4" x14ac:dyDescent="0.2">
      <c r="A1122" s="8" t="s">
        <v>5725</v>
      </c>
      <c r="B1122" s="8" t="s">
        <v>5726</v>
      </c>
      <c r="C1122" s="8" t="s">
        <v>4039</v>
      </c>
      <c r="D1122" s="8"/>
    </row>
    <row r="1123" spans="1:4" x14ac:dyDescent="0.2">
      <c r="A1123" s="5" t="s">
        <v>5727</v>
      </c>
      <c r="B1123" s="5" t="s">
        <v>5728</v>
      </c>
      <c r="C1123" s="5" t="s">
        <v>4039</v>
      </c>
    </row>
    <row r="1124" spans="1:4" x14ac:dyDescent="0.2">
      <c r="A1124" s="5" t="s">
        <v>5729</v>
      </c>
      <c r="B1124" s="5" t="s">
        <v>5730</v>
      </c>
      <c r="C1124" s="5" t="s">
        <v>4039</v>
      </c>
    </row>
    <row r="1125" spans="1:4" x14ac:dyDescent="0.2">
      <c r="A1125" s="5" t="s">
        <v>5731</v>
      </c>
      <c r="B1125" s="5" t="s">
        <v>5732</v>
      </c>
      <c r="C1125" s="5" t="s">
        <v>4039</v>
      </c>
    </row>
    <row r="1126" spans="1:4" x14ac:dyDescent="0.2">
      <c r="A1126" s="5" t="s">
        <v>5733</v>
      </c>
      <c r="B1126" s="5" t="s">
        <v>5734</v>
      </c>
      <c r="C1126" s="5" t="s">
        <v>4039</v>
      </c>
    </row>
    <row r="1127" spans="1:4" x14ac:dyDescent="0.2">
      <c r="A1127" s="5" t="s">
        <v>5735</v>
      </c>
      <c r="B1127" s="5" t="s">
        <v>5736</v>
      </c>
      <c r="C1127" s="5" t="s">
        <v>4039</v>
      </c>
    </row>
    <row r="1128" spans="1:4" x14ac:dyDescent="0.2">
      <c r="A1128" s="5" t="s">
        <v>5737</v>
      </c>
      <c r="B1128" s="5" t="s">
        <v>5738</v>
      </c>
      <c r="C1128" s="5" t="s">
        <v>4039</v>
      </c>
    </row>
    <row r="1129" spans="1:4" x14ac:dyDescent="0.2">
      <c r="A1129" s="5" t="s">
        <v>5739</v>
      </c>
      <c r="B1129" s="5" t="s">
        <v>5740</v>
      </c>
      <c r="C1129" s="5" t="s">
        <v>4039</v>
      </c>
    </row>
    <row r="1130" spans="1:4" x14ac:dyDescent="0.2">
      <c r="A1130" s="5" t="s">
        <v>5741</v>
      </c>
      <c r="B1130" s="5" t="s">
        <v>5742</v>
      </c>
      <c r="C1130" s="5" t="s">
        <v>4039</v>
      </c>
    </row>
    <row r="1131" spans="1:4" x14ac:dyDescent="0.2">
      <c r="A1131" s="5" t="s">
        <v>5743</v>
      </c>
      <c r="B1131" s="5" t="s">
        <v>5744</v>
      </c>
      <c r="C1131" s="5" t="s">
        <v>4039</v>
      </c>
    </row>
    <row r="1132" spans="1:4" x14ac:dyDescent="0.2">
      <c r="A1132" s="8" t="s">
        <v>5745</v>
      </c>
      <c r="B1132" s="8" t="s">
        <v>5746</v>
      </c>
      <c r="C1132" s="8"/>
      <c r="D1132" s="8"/>
    </row>
    <row r="1133" spans="1:4" x14ac:dyDescent="0.2">
      <c r="A1133" s="5" t="s">
        <v>5747</v>
      </c>
      <c r="B1133" s="5" t="s">
        <v>5748</v>
      </c>
      <c r="C1133" s="5"/>
    </row>
    <row r="1134" spans="1:4" x14ac:dyDescent="0.2">
      <c r="A1134" s="5" t="s">
        <v>5749</v>
      </c>
      <c r="B1134" s="5" t="s">
        <v>5750</v>
      </c>
      <c r="C1134" s="5"/>
    </row>
    <row r="1135" spans="1:4" x14ac:dyDescent="0.2">
      <c r="A1135" s="5" t="s">
        <v>5751</v>
      </c>
      <c r="B1135" s="5" t="s">
        <v>5752</v>
      </c>
      <c r="C1135" s="5"/>
    </row>
    <row r="1136" spans="1:4" x14ac:dyDescent="0.2">
      <c r="A1136" s="5" t="s">
        <v>5753</v>
      </c>
      <c r="B1136" s="5" t="s">
        <v>5754</v>
      </c>
      <c r="C1136" s="5"/>
    </row>
    <row r="1137" spans="1:4" x14ac:dyDescent="0.2">
      <c r="A1137" s="5" t="s">
        <v>5755</v>
      </c>
      <c r="B1137" s="5" t="s">
        <v>5756</v>
      </c>
      <c r="C1137" s="5"/>
    </row>
    <row r="1138" spans="1:4" x14ac:dyDescent="0.2">
      <c r="A1138" s="5" t="s">
        <v>5757</v>
      </c>
      <c r="B1138" s="5" t="s">
        <v>5758</v>
      </c>
      <c r="C1138" s="5"/>
    </row>
    <row r="1139" spans="1:4" x14ac:dyDescent="0.2">
      <c r="A1139" s="5" t="s">
        <v>5759</v>
      </c>
      <c r="B1139" s="5" t="s">
        <v>5760</v>
      </c>
      <c r="C1139" s="5"/>
    </row>
    <row r="1140" spans="1:4" x14ac:dyDescent="0.2">
      <c r="A1140" s="5" t="s">
        <v>5761</v>
      </c>
      <c r="B1140" s="5" t="s">
        <v>5762</v>
      </c>
      <c r="C1140" s="5"/>
    </row>
    <row r="1141" spans="1:4" x14ac:dyDescent="0.2">
      <c r="A1141" s="5" t="s">
        <v>5763</v>
      </c>
      <c r="B1141" s="5" t="s">
        <v>5764</v>
      </c>
      <c r="C1141" s="5"/>
    </row>
    <row r="1142" spans="1:4" x14ac:dyDescent="0.2">
      <c r="A1142" s="5" t="s">
        <v>5765</v>
      </c>
      <c r="B1142" s="5" t="s">
        <v>5766</v>
      </c>
      <c r="C1142" s="5"/>
    </row>
    <row r="1143" spans="1:4" x14ac:dyDescent="0.2">
      <c r="A1143" s="5" t="s">
        <v>5767</v>
      </c>
      <c r="B1143" s="5" t="s">
        <v>5768</v>
      </c>
      <c r="C1143" s="5"/>
    </row>
    <row r="1144" spans="1:4" x14ac:dyDescent="0.2">
      <c r="A1144" s="8" t="s">
        <v>5769</v>
      </c>
      <c r="B1144" s="8" t="s">
        <v>5770</v>
      </c>
      <c r="C1144" s="8"/>
      <c r="D1144" s="8"/>
    </row>
    <row r="1145" spans="1:4" x14ac:dyDescent="0.2">
      <c r="A1145" s="5" t="s">
        <v>5771</v>
      </c>
      <c r="B1145" s="5" t="s">
        <v>5772</v>
      </c>
      <c r="C1145" s="5"/>
    </row>
    <row r="1146" spans="1:4" x14ac:dyDescent="0.2">
      <c r="A1146" s="5" t="s">
        <v>5773</v>
      </c>
      <c r="B1146" s="5" t="s">
        <v>5774</v>
      </c>
      <c r="C1146" s="5"/>
    </row>
    <row r="1147" spans="1:4" x14ac:dyDescent="0.2">
      <c r="A1147" s="5" t="s">
        <v>5775</v>
      </c>
      <c r="B1147" s="5" t="s">
        <v>5776</v>
      </c>
      <c r="C1147" s="5"/>
    </row>
    <row r="1148" spans="1:4" x14ac:dyDescent="0.2">
      <c r="A1148" s="5" t="s">
        <v>5777</v>
      </c>
      <c r="B1148" s="5" t="s">
        <v>5778</v>
      </c>
      <c r="C1148" s="5"/>
    </row>
    <row r="1149" spans="1:4" x14ac:dyDescent="0.2">
      <c r="A1149" s="5" t="s">
        <v>5779</v>
      </c>
      <c r="B1149" s="5" t="s">
        <v>5780</v>
      </c>
      <c r="C1149" s="5"/>
    </row>
    <row r="1150" spans="1:4" x14ac:dyDescent="0.2">
      <c r="A1150" s="5" t="s">
        <v>5781</v>
      </c>
      <c r="B1150" s="5" t="s">
        <v>5782</v>
      </c>
      <c r="C1150" s="5"/>
    </row>
    <row r="1151" spans="1:4" x14ac:dyDescent="0.2">
      <c r="A1151" s="5" t="s">
        <v>5783</v>
      </c>
      <c r="B1151" s="5" t="s">
        <v>5784</v>
      </c>
      <c r="C1151" s="5"/>
    </row>
    <row r="1152" spans="1:4" x14ac:dyDescent="0.2">
      <c r="A1152" s="5" t="s">
        <v>5785</v>
      </c>
      <c r="B1152" s="5" t="s">
        <v>5786</v>
      </c>
      <c r="C1152" s="5"/>
    </row>
    <row r="1153" spans="1:4" x14ac:dyDescent="0.2">
      <c r="A1153" s="7" t="s">
        <v>5787</v>
      </c>
      <c r="B1153" s="7" t="s">
        <v>3345</v>
      </c>
      <c r="C1153" s="7"/>
      <c r="D1153" s="7"/>
    </row>
    <row r="1154" spans="1:4" x14ac:dyDescent="0.2">
      <c r="A1154" s="7" t="s">
        <v>5788</v>
      </c>
      <c r="B1154" s="7" t="s">
        <v>3345</v>
      </c>
      <c r="C1154" s="7"/>
      <c r="D1154" s="7"/>
    </row>
    <row r="1155" spans="1:4" x14ac:dyDescent="0.2">
      <c r="A1155" s="8" t="s">
        <v>5789</v>
      </c>
      <c r="B1155" s="8" t="s">
        <v>3345</v>
      </c>
      <c r="C1155" s="8"/>
      <c r="D1155" s="8"/>
    </row>
    <row r="1156" spans="1:4" x14ac:dyDescent="0.2">
      <c r="A1156" s="6" t="s">
        <v>5790</v>
      </c>
      <c r="B1156" s="6" t="s">
        <v>5791</v>
      </c>
      <c r="C1156" s="6"/>
      <c r="D1156" s="6"/>
    </row>
    <row r="1157" spans="1:4" x14ac:dyDescent="0.2">
      <c r="A1157" s="8" t="s">
        <v>5792</v>
      </c>
      <c r="B1157" s="8" t="s">
        <v>3345</v>
      </c>
      <c r="C1157" s="8"/>
      <c r="D1157" s="8"/>
    </row>
    <row r="1158" spans="1:4" x14ac:dyDescent="0.2">
      <c r="A1158" s="5" t="s">
        <v>5793</v>
      </c>
      <c r="B1158" s="5" t="s">
        <v>5794</v>
      </c>
      <c r="C1158" s="5"/>
    </row>
    <row r="1159" spans="1:4" x14ac:dyDescent="0.2">
      <c r="A1159" s="5" t="s">
        <v>5795</v>
      </c>
      <c r="B1159" s="5" t="s">
        <v>5796</v>
      </c>
      <c r="C1159" s="5"/>
    </row>
    <row r="1160" spans="1:4" x14ac:dyDescent="0.2">
      <c r="A1160" s="5" t="s">
        <v>5797</v>
      </c>
      <c r="B1160" s="5" t="s">
        <v>5798</v>
      </c>
      <c r="C1160" s="5"/>
    </row>
    <row r="1161" spans="1:4" x14ac:dyDescent="0.2">
      <c r="A1161" s="5" t="s">
        <v>5799</v>
      </c>
      <c r="B1161" s="5" t="s">
        <v>5800</v>
      </c>
      <c r="C1161" s="5"/>
    </row>
    <row r="1162" spans="1:4" x14ac:dyDescent="0.2">
      <c r="A1162" s="5" t="s">
        <v>5801</v>
      </c>
      <c r="B1162" s="5" t="s">
        <v>5802</v>
      </c>
      <c r="C1162" s="5"/>
      <c r="D1162" s="5" t="s">
        <v>5803</v>
      </c>
    </row>
    <row r="1163" spans="1:4" x14ac:dyDescent="0.2">
      <c r="A1163" s="5" t="s">
        <v>5804</v>
      </c>
      <c r="B1163" s="5" t="s">
        <v>5805</v>
      </c>
      <c r="C1163" s="5"/>
      <c r="D1163" s="5" t="s">
        <v>5806</v>
      </c>
    </row>
    <row r="1164" spans="1:4" x14ac:dyDescent="0.2">
      <c r="A1164" s="5" t="s">
        <v>5807</v>
      </c>
      <c r="B1164" s="5" t="s">
        <v>5808</v>
      </c>
      <c r="C1164" s="5"/>
    </row>
    <row r="1165" spans="1:4" x14ac:dyDescent="0.2">
      <c r="A1165" s="5" t="s">
        <v>5809</v>
      </c>
      <c r="B1165" s="5" t="s">
        <v>5810</v>
      </c>
      <c r="C1165" s="5"/>
      <c r="D1165" s="5" t="s">
        <v>5811</v>
      </c>
    </row>
    <row r="1166" spans="1:4" x14ac:dyDescent="0.2">
      <c r="A1166" s="5" t="s">
        <v>5812</v>
      </c>
      <c r="B1166" s="5" t="s">
        <v>5813</v>
      </c>
      <c r="C1166" s="5"/>
      <c r="D1166" s="5" t="s">
        <v>5814</v>
      </c>
    </row>
    <row r="1167" spans="1:4" x14ac:dyDescent="0.2">
      <c r="A1167" s="5" t="s">
        <v>5815</v>
      </c>
      <c r="B1167" s="5" t="s">
        <v>5816</v>
      </c>
      <c r="C1167" s="5"/>
      <c r="D1167" s="5" t="s">
        <v>5817</v>
      </c>
    </row>
    <row r="1168" spans="1:4" x14ac:dyDescent="0.2">
      <c r="A1168" s="5" t="s">
        <v>5818</v>
      </c>
      <c r="B1168" s="5" t="s">
        <v>5819</v>
      </c>
      <c r="C1168" s="5"/>
    </row>
    <row r="1169" spans="1:4" x14ac:dyDescent="0.2">
      <c r="A1169" s="5" t="s">
        <v>5820</v>
      </c>
      <c r="B1169" s="5" t="s">
        <v>5821</v>
      </c>
      <c r="C1169" s="5"/>
    </row>
    <row r="1170" spans="1:4" x14ac:dyDescent="0.2">
      <c r="A1170" s="5" t="s">
        <v>5822</v>
      </c>
      <c r="B1170" s="5" t="s">
        <v>5823</v>
      </c>
      <c r="C1170" s="5"/>
      <c r="D1170" s="5" t="s">
        <v>5824</v>
      </c>
    </row>
    <row r="1171" spans="1:4" x14ac:dyDescent="0.2">
      <c r="A1171" s="5" t="s">
        <v>3262</v>
      </c>
      <c r="B1171" s="5" t="s">
        <v>5825</v>
      </c>
      <c r="C1171" s="5"/>
      <c r="D1171" s="5" t="s">
        <v>5826</v>
      </c>
    </row>
    <row r="1172" spans="1:4" x14ac:dyDescent="0.2">
      <c r="A1172" s="5" t="s">
        <v>5827</v>
      </c>
      <c r="B1172" s="5" t="s">
        <v>5828</v>
      </c>
      <c r="C1172" s="5"/>
      <c r="D1172" s="5" t="s">
        <v>5829</v>
      </c>
    </row>
    <row r="1173" spans="1:4" x14ac:dyDescent="0.2">
      <c r="A1173" s="5" t="s">
        <v>5830</v>
      </c>
      <c r="B1173" s="5" t="s">
        <v>5831</v>
      </c>
      <c r="C1173" s="5" t="s">
        <v>3688</v>
      </c>
      <c r="D1173" s="5" t="s">
        <v>5832</v>
      </c>
    </row>
    <row r="1174" spans="1:4" x14ac:dyDescent="0.2">
      <c r="A1174" s="5" t="s">
        <v>3263</v>
      </c>
      <c r="B1174" s="5" t="s">
        <v>5833</v>
      </c>
      <c r="C1174" s="5" t="s">
        <v>3688</v>
      </c>
      <c r="D1174" s="5" t="s">
        <v>5834</v>
      </c>
    </row>
    <row r="1175" spans="1:4" x14ac:dyDescent="0.2">
      <c r="A1175" s="5" t="s">
        <v>577</v>
      </c>
      <c r="B1175" s="5" t="s">
        <v>5835</v>
      </c>
      <c r="C1175" s="5" t="s">
        <v>3688</v>
      </c>
      <c r="D1175" s="5" t="s">
        <v>5836</v>
      </c>
    </row>
    <row r="1176" spans="1:4" x14ac:dyDescent="0.2">
      <c r="A1176" s="5" t="s">
        <v>579</v>
      </c>
      <c r="B1176" s="5" t="s">
        <v>5837</v>
      </c>
      <c r="C1176" s="5" t="s">
        <v>3688</v>
      </c>
      <c r="D1176" s="5" t="s">
        <v>5838</v>
      </c>
    </row>
    <row r="1177" spans="1:4" x14ac:dyDescent="0.2">
      <c r="A1177" s="5" t="s">
        <v>5839</v>
      </c>
      <c r="B1177" s="5" t="s">
        <v>5840</v>
      </c>
      <c r="C1177" s="5"/>
    </row>
    <row r="1178" spans="1:4" x14ac:dyDescent="0.2">
      <c r="A1178" s="5" t="s">
        <v>5841</v>
      </c>
      <c r="B1178" s="5" t="s">
        <v>5842</v>
      </c>
      <c r="C1178" s="5"/>
    </row>
    <row r="1179" spans="1:4" x14ac:dyDescent="0.2">
      <c r="A1179" s="5" t="s">
        <v>5843</v>
      </c>
      <c r="B1179" s="5" t="s">
        <v>5844</v>
      </c>
      <c r="C1179" s="5"/>
      <c r="D1179" s="5" t="s">
        <v>5845</v>
      </c>
    </row>
    <row r="1180" spans="1:4" x14ac:dyDescent="0.2">
      <c r="A1180" s="5" t="s">
        <v>5846</v>
      </c>
      <c r="B1180" s="5" t="s">
        <v>5847</v>
      </c>
      <c r="C1180" s="5"/>
      <c r="D1180" s="5" t="s">
        <v>5848</v>
      </c>
    </row>
    <row r="1181" spans="1:4" x14ac:dyDescent="0.2">
      <c r="A1181" s="5" t="s">
        <v>3267</v>
      </c>
      <c r="B1181" s="5" t="s">
        <v>5849</v>
      </c>
      <c r="C1181" s="5" t="s">
        <v>4039</v>
      </c>
      <c r="D1181" s="5" t="s">
        <v>5850</v>
      </c>
    </row>
    <row r="1182" spans="1:4" x14ac:dyDescent="0.2">
      <c r="A1182" s="5" t="s">
        <v>3268</v>
      </c>
      <c r="B1182" s="5" t="s">
        <v>5851</v>
      </c>
      <c r="C1182" s="5" t="s">
        <v>4039</v>
      </c>
      <c r="D1182" s="5" t="s">
        <v>5852</v>
      </c>
    </row>
    <row r="1183" spans="1:4" x14ac:dyDescent="0.2">
      <c r="A1183" s="5" t="s">
        <v>5853</v>
      </c>
      <c r="B1183" s="5" t="s">
        <v>5854</v>
      </c>
      <c r="C1183" s="5"/>
      <c r="D1183" s="5" t="s">
        <v>5855</v>
      </c>
    </row>
    <row r="1184" spans="1:4" x14ac:dyDescent="0.2">
      <c r="A1184" s="5" t="s">
        <v>5856</v>
      </c>
      <c r="B1184" s="5" t="s">
        <v>5857</v>
      </c>
      <c r="C1184" s="5"/>
      <c r="D1184" s="5" t="s">
        <v>5858</v>
      </c>
    </row>
    <row r="1185" spans="1:4" x14ac:dyDescent="0.2">
      <c r="A1185" s="5" t="s">
        <v>5859</v>
      </c>
      <c r="B1185" s="5" t="s">
        <v>5860</v>
      </c>
      <c r="C1185" s="5"/>
    </row>
    <row r="1186" spans="1:4" x14ac:dyDescent="0.2">
      <c r="A1186" s="5" t="s">
        <v>5861</v>
      </c>
      <c r="B1186" s="5" t="s">
        <v>5862</v>
      </c>
      <c r="C1186" s="5"/>
    </row>
    <row r="1187" spans="1:4" x14ac:dyDescent="0.2">
      <c r="A1187" s="5" t="s">
        <v>5863</v>
      </c>
      <c r="B1187" s="5" t="s">
        <v>5864</v>
      </c>
      <c r="C1187" s="5"/>
      <c r="D1187" s="5" t="s">
        <v>5865</v>
      </c>
    </row>
    <row r="1188" spans="1:4" x14ac:dyDescent="0.2">
      <c r="A1188" s="5" t="s">
        <v>5866</v>
      </c>
      <c r="B1188" s="5" t="s">
        <v>5867</v>
      </c>
      <c r="C1188" s="5" t="s">
        <v>4768</v>
      </c>
      <c r="D1188" s="5" t="s">
        <v>5868</v>
      </c>
    </row>
    <row r="1189" spans="1:4" x14ac:dyDescent="0.2">
      <c r="A1189" s="5" t="s">
        <v>5869</v>
      </c>
      <c r="B1189" s="5" t="s">
        <v>5870</v>
      </c>
      <c r="C1189" s="5"/>
      <c r="D1189" s="5" t="s">
        <v>5871</v>
      </c>
    </row>
    <row r="1190" spans="1:4" x14ac:dyDescent="0.2">
      <c r="A1190" s="5" t="s">
        <v>5872</v>
      </c>
      <c r="B1190" s="5" t="s">
        <v>5873</v>
      </c>
      <c r="C1190" s="5"/>
      <c r="D1190" s="5" t="s">
        <v>5874</v>
      </c>
    </row>
    <row r="1191" spans="1:4" x14ac:dyDescent="0.2">
      <c r="A1191" s="5" t="s">
        <v>5875</v>
      </c>
      <c r="B1191" s="5" t="s">
        <v>5876</v>
      </c>
      <c r="C1191" s="5" t="s">
        <v>4039</v>
      </c>
      <c r="D1191" s="5" t="s">
        <v>5877</v>
      </c>
    </row>
    <row r="1192" spans="1:4" x14ac:dyDescent="0.2">
      <c r="A1192" s="5" t="s">
        <v>5878</v>
      </c>
      <c r="B1192" s="5" t="s">
        <v>5879</v>
      </c>
      <c r="C1192" s="5" t="s">
        <v>4257</v>
      </c>
      <c r="D1192" s="5" t="s">
        <v>5880</v>
      </c>
    </row>
    <row r="1193" spans="1:4" x14ac:dyDescent="0.2">
      <c r="A1193" s="5" t="s">
        <v>5881</v>
      </c>
      <c r="B1193" s="5" t="s">
        <v>5882</v>
      </c>
      <c r="C1193" s="5" t="s">
        <v>4368</v>
      </c>
      <c r="D1193" s="5" t="s">
        <v>5883</v>
      </c>
    </row>
    <row r="1194" spans="1:4" x14ac:dyDescent="0.2">
      <c r="A1194" s="5" t="s">
        <v>5884</v>
      </c>
      <c r="B1194" s="5" t="s">
        <v>5885</v>
      </c>
      <c r="C1194" s="5" t="s">
        <v>4172</v>
      </c>
      <c r="D1194" s="5" t="s">
        <v>5886</v>
      </c>
    </row>
    <row r="1195" spans="1:4" x14ac:dyDescent="0.2">
      <c r="A1195" s="5" t="s">
        <v>5887</v>
      </c>
      <c r="B1195" s="5" t="s">
        <v>5888</v>
      </c>
      <c r="C1195" s="5" t="s">
        <v>4625</v>
      </c>
      <c r="D1195" s="5" t="s">
        <v>5889</v>
      </c>
    </row>
    <row r="1196" spans="1:4" x14ac:dyDescent="0.2">
      <c r="A1196" s="5" t="s">
        <v>5890</v>
      </c>
      <c r="B1196" s="5" t="s">
        <v>5891</v>
      </c>
      <c r="C1196" s="5" t="s">
        <v>4752</v>
      </c>
      <c r="D1196" s="5" t="s">
        <v>5892</v>
      </c>
    </row>
    <row r="1197" spans="1:4" x14ac:dyDescent="0.2">
      <c r="A1197" s="5" t="s">
        <v>5893</v>
      </c>
      <c r="B1197" s="5" t="s">
        <v>5894</v>
      </c>
      <c r="C1197" s="5" t="s">
        <v>4768</v>
      </c>
    </row>
    <row r="1198" spans="1:4" x14ac:dyDescent="0.2">
      <c r="A1198" s="5" t="s">
        <v>5895</v>
      </c>
      <c r="B1198" s="5" t="s">
        <v>5896</v>
      </c>
      <c r="C1198" s="5" t="s">
        <v>4768</v>
      </c>
    </row>
    <row r="1199" spans="1:4" x14ac:dyDescent="0.2">
      <c r="A1199" s="5" t="s">
        <v>5897</v>
      </c>
      <c r="B1199" s="5" t="s">
        <v>5898</v>
      </c>
      <c r="C1199" s="5" t="s">
        <v>4768</v>
      </c>
      <c r="D1199" s="5" t="s">
        <v>5899</v>
      </c>
    </row>
    <row r="1200" spans="1:4" x14ac:dyDescent="0.2">
      <c r="A1200" s="5" t="s">
        <v>3269</v>
      </c>
      <c r="B1200" s="5" t="s">
        <v>5900</v>
      </c>
      <c r="C1200" s="5" t="s">
        <v>4768</v>
      </c>
      <c r="D1200" s="5" t="s">
        <v>5901</v>
      </c>
    </row>
    <row r="1201" spans="1:4" x14ac:dyDescent="0.2">
      <c r="A1201" s="5" t="s">
        <v>5902</v>
      </c>
      <c r="B1201" s="5" t="s">
        <v>5903</v>
      </c>
      <c r="C1201" s="5" t="s">
        <v>4768</v>
      </c>
      <c r="D1201" s="5" t="s">
        <v>5904</v>
      </c>
    </row>
    <row r="1202" spans="1:4" x14ac:dyDescent="0.2">
      <c r="A1202" s="5" t="s">
        <v>209</v>
      </c>
      <c r="B1202" s="5" t="s">
        <v>5905</v>
      </c>
      <c r="C1202" s="5" t="s">
        <v>4768</v>
      </c>
      <c r="D1202" s="5" t="s">
        <v>5906</v>
      </c>
    </row>
    <row r="1203" spans="1:4" x14ac:dyDescent="0.2">
      <c r="A1203" s="5" t="s">
        <v>218</v>
      </c>
      <c r="B1203" s="5" t="s">
        <v>5907</v>
      </c>
      <c r="C1203" s="5" t="s">
        <v>4768</v>
      </c>
      <c r="D1203" s="5" t="s">
        <v>5908</v>
      </c>
    </row>
    <row r="1204" spans="1:4" x14ac:dyDescent="0.2">
      <c r="A1204" s="5" t="s">
        <v>3275</v>
      </c>
      <c r="B1204" s="5" t="s">
        <v>5909</v>
      </c>
      <c r="C1204" s="5" t="s">
        <v>4768</v>
      </c>
      <c r="D1204" s="5" t="s">
        <v>5910</v>
      </c>
    </row>
    <row r="1205" spans="1:4" x14ac:dyDescent="0.2">
      <c r="A1205" s="5" t="s">
        <v>3276</v>
      </c>
      <c r="B1205" s="5" t="s">
        <v>5911</v>
      </c>
      <c r="C1205" s="5" t="s">
        <v>4768</v>
      </c>
      <c r="D1205" s="5" t="s">
        <v>5912</v>
      </c>
    </row>
    <row r="1206" spans="1:4" x14ac:dyDescent="0.2">
      <c r="A1206" s="5" t="s">
        <v>5913</v>
      </c>
      <c r="B1206" s="5" t="s">
        <v>5914</v>
      </c>
      <c r="C1206" s="5" t="s">
        <v>5093</v>
      </c>
    </row>
    <row r="1207" spans="1:4" x14ac:dyDescent="0.2">
      <c r="A1207" s="5" t="s">
        <v>3277</v>
      </c>
      <c r="B1207" s="5" t="s">
        <v>5915</v>
      </c>
      <c r="C1207" s="5" t="s">
        <v>5093</v>
      </c>
      <c r="D1207" s="5" t="s">
        <v>5916</v>
      </c>
    </row>
    <row r="1208" spans="1:4" x14ac:dyDescent="0.2">
      <c r="A1208" s="5" t="s">
        <v>5917</v>
      </c>
      <c r="B1208" s="5" t="s">
        <v>5918</v>
      </c>
      <c r="C1208" s="5" t="s">
        <v>5093</v>
      </c>
      <c r="D1208" s="5" t="s">
        <v>5919</v>
      </c>
    </row>
    <row r="1209" spans="1:4" x14ac:dyDescent="0.2">
      <c r="A1209" s="5" t="s">
        <v>5920</v>
      </c>
      <c r="B1209" s="5" t="s">
        <v>5921</v>
      </c>
      <c r="C1209" s="5"/>
      <c r="D1209" s="5" t="s">
        <v>5922</v>
      </c>
    </row>
    <row r="1210" spans="1:4" x14ac:dyDescent="0.2">
      <c r="A1210" s="5" t="s">
        <v>5923</v>
      </c>
      <c r="B1210" s="5" t="s">
        <v>5924</v>
      </c>
      <c r="C1210" s="5"/>
      <c r="D1210" s="5" t="s">
        <v>5925</v>
      </c>
    </row>
    <row r="1211" spans="1:4" x14ac:dyDescent="0.2">
      <c r="A1211" s="5" t="s">
        <v>5926</v>
      </c>
      <c r="B1211" s="5" t="s">
        <v>5927</v>
      </c>
      <c r="C1211" s="5"/>
    </row>
    <row r="1212" spans="1:4" x14ac:dyDescent="0.2">
      <c r="A1212" s="5" t="s">
        <v>5928</v>
      </c>
      <c r="B1212" s="5" t="s">
        <v>5929</v>
      </c>
      <c r="C1212" s="5"/>
    </row>
    <row r="1213" spans="1:4" x14ac:dyDescent="0.2">
      <c r="A1213" s="5" t="s">
        <v>5930</v>
      </c>
      <c r="B1213" s="5" t="s">
        <v>5931</v>
      </c>
      <c r="C1213" s="5"/>
      <c r="D1213" s="5" t="s">
        <v>5932</v>
      </c>
    </row>
    <row r="1214" spans="1:4" x14ac:dyDescent="0.2">
      <c r="A1214" s="5" t="s">
        <v>5933</v>
      </c>
      <c r="B1214" s="5" t="s">
        <v>5934</v>
      </c>
      <c r="C1214" s="5"/>
      <c r="D1214" s="5" t="s">
        <v>5935</v>
      </c>
    </row>
    <row r="1215" spans="1:4" x14ac:dyDescent="0.2">
      <c r="A1215" s="5" t="s">
        <v>5936</v>
      </c>
      <c r="B1215" s="5" t="s">
        <v>5937</v>
      </c>
      <c r="C1215" s="5"/>
      <c r="D1215" s="5" t="s">
        <v>5938</v>
      </c>
    </row>
    <row r="1216" spans="1:4" x14ac:dyDescent="0.2">
      <c r="A1216" s="5" t="s">
        <v>5939</v>
      </c>
      <c r="B1216" s="5" t="s">
        <v>5940</v>
      </c>
      <c r="C1216" s="5"/>
      <c r="D1216" s="5" t="s">
        <v>5941</v>
      </c>
    </row>
    <row r="1217" spans="1:4" x14ac:dyDescent="0.2">
      <c r="A1217" s="5" t="s">
        <v>5942</v>
      </c>
      <c r="B1217" s="5" t="s">
        <v>5943</v>
      </c>
      <c r="C1217" s="5"/>
    </row>
    <row r="1218" spans="1:4" x14ac:dyDescent="0.2">
      <c r="A1218" s="5" t="s">
        <v>5944</v>
      </c>
      <c r="B1218" s="5" t="s">
        <v>5945</v>
      </c>
      <c r="C1218" s="5"/>
    </row>
    <row r="1219" spans="1:4" x14ac:dyDescent="0.2">
      <c r="A1219" s="5" t="s">
        <v>5946</v>
      </c>
      <c r="B1219" s="5" t="s">
        <v>5947</v>
      </c>
      <c r="C1219" s="5"/>
      <c r="D1219" s="5" t="s">
        <v>5948</v>
      </c>
    </row>
    <row r="1220" spans="1:4" x14ac:dyDescent="0.2">
      <c r="A1220" s="5" t="s">
        <v>5949</v>
      </c>
      <c r="B1220" s="5" t="s">
        <v>5950</v>
      </c>
      <c r="C1220" s="5"/>
      <c r="D1220" s="5" t="s">
        <v>5951</v>
      </c>
    </row>
    <row r="1221" spans="1:4" x14ac:dyDescent="0.2">
      <c r="A1221" s="5" t="s">
        <v>5952</v>
      </c>
      <c r="B1221" s="5" t="s">
        <v>5953</v>
      </c>
      <c r="C1221" s="5"/>
      <c r="D1221" s="5" t="s">
        <v>5954</v>
      </c>
    </row>
    <row r="1222" spans="1:4" x14ac:dyDescent="0.2">
      <c r="A1222" s="11">
        <v>91</v>
      </c>
      <c r="B1222" s="7" t="s">
        <v>3345</v>
      </c>
      <c r="C1222" s="7"/>
      <c r="D1222" s="7"/>
    </row>
    <row r="1223" spans="1:4" x14ac:dyDescent="0.2">
      <c r="A1223" s="11">
        <v>92</v>
      </c>
      <c r="B1223" s="7" t="s">
        <v>3345</v>
      </c>
      <c r="C1223" s="7"/>
      <c r="D1223" s="7"/>
    </row>
    <row r="1224" spans="1:4" x14ac:dyDescent="0.2">
      <c r="A1224" s="11">
        <v>93</v>
      </c>
      <c r="B1224" s="7" t="s">
        <v>3345</v>
      </c>
      <c r="C1224" s="7"/>
      <c r="D1224" s="7"/>
    </row>
    <row r="1225" spans="1:4" x14ac:dyDescent="0.2">
      <c r="A1225" s="11">
        <v>94</v>
      </c>
      <c r="B1225" s="7" t="s">
        <v>3345</v>
      </c>
      <c r="C1225" s="7"/>
      <c r="D1225" s="7"/>
    </row>
    <row r="1226" spans="1:4" x14ac:dyDescent="0.2">
      <c r="A1226" s="11">
        <v>95</v>
      </c>
      <c r="B1226" s="7" t="s">
        <v>3345</v>
      </c>
      <c r="C1226" s="7"/>
      <c r="D1226" s="7"/>
    </row>
    <row r="1227" spans="1:4" x14ac:dyDescent="0.2">
      <c r="A1227" s="11">
        <v>96</v>
      </c>
      <c r="B1227" s="7" t="s">
        <v>3345</v>
      </c>
      <c r="C1227" s="7"/>
      <c r="D1227" s="7"/>
    </row>
    <row r="1228" spans="1:4" x14ac:dyDescent="0.2">
      <c r="A1228" s="11">
        <v>97</v>
      </c>
      <c r="B1228" s="7" t="s">
        <v>3345</v>
      </c>
      <c r="C1228" s="7"/>
      <c r="D1228" s="7"/>
    </row>
    <row r="1229" spans="1:4" x14ac:dyDescent="0.2">
      <c r="A1229" s="11">
        <v>98</v>
      </c>
      <c r="B1229" s="7" t="s">
        <v>3345</v>
      </c>
      <c r="C1229" s="7"/>
      <c r="D1229" s="7"/>
    </row>
    <row r="1230" spans="1:4" x14ac:dyDescent="0.2">
      <c r="A1230" s="12">
        <v>99</v>
      </c>
      <c r="B1230" s="8" t="s">
        <v>3345</v>
      </c>
      <c r="C1230" s="8"/>
      <c r="D1230"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d257fa5-78bd-40a7-bb64-c1f740162852" xsi:nil="true"/>
    <lcf76f155ced4ddcb4097134ff3c332f xmlns="84dc6d73-b22b-455c-ba07-77676753e624">
      <Terms xmlns="http://schemas.microsoft.com/office/infopath/2007/PartnerControls"/>
    </lcf76f155ced4ddcb4097134ff3c332f>
    <Bestandslocatie xmlns="84dc6d73-b22b-455c-ba07-77676753e6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00756ED510694C8F94026A806E3416" ma:contentTypeVersion="20" ma:contentTypeDescription="Een nieuw document maken." ma:contentTypeScope="" ma:versionID="82865d264775399c1827f63aaad7badb">
  <xsd:schema xmlns:xsd="http://www.w3.org/2001/XMLSchema" xmlns:xs="http://www.w3.org/2001/XMLSchema" xmlns:p="http://schemas.microsoft.com/office/2006/metadata/properties" xmlns:ns2="84dc6d73-b22b-455c-ba07-77676753e624" xmlns:ns3="2d257fa5-78bd-40a7-bb64-c1f740162852" targetNamespace="http://schemas.microsoft.com/office/2006/metadata/properties" ma:root="true" ma:fieldsID="dffa0ae0347cefac7fe865bebec0f3af" ns2:_="" ns3:_="">
    <xsd:import namespace="84dc6d73-b22b-455c-ba07-77676753e624"/>
    <xsd:import namespace="2d257fa5-78bd-40a7-bb64-c1f740162852"/>
    <xsd:element name="properties">
      <xsd:complexType>
        <xsd:sequence>
          <xsd:element name="documentManagement">
            <xsd:complexType>
              <xsd:all>
                <xsd:element ref="ns2:Bestandslocatie"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Bestandslocatie_x003a_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c6d73-b22b-455c-ba07-77676753e624" elementFormDefault="qualified">
    <xsd:import namespace="http://schemas.microsoft.com/office/2006/documentManagement/types"/>
    <xsd:import namespace="http://schemas.microsoft.com/office/infopath/2007/PartnerControls"/>
    <xsd:element name="Bestandslocatie" ma:index="2" nillable="true" ma:displayName="Bestandslocatie" ma:list="{51bc6075-3d0e-40ed-9cc2-9742d88a5826}" ma:internalName="Bestandslocatie" ma:readOnly="false" ma:showField="ComplianceAssetId">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hidden="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Bestandslocatie_x003a_Location" ma:index="21" nillable="true" ma:displayName="Bestandslocatie:Location" ma:hidden="true" ma:list="{51bc6075-3d0e-40ed-9cc2-9742d88a5826}" ma:internalName="Bestandslocatie_x003a_Location" ma:readOnly="true" ma:showField="MediaServiceLocation" ma:web="2d257fa5-78bd-40a7-bb64-c1f740162852">
      <xsd:simpleType>
        <xsd:restriction base="dms:Lookup"/>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5d6f8f8d-0aef-4fe4-9bb9-8ba8984980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d257fa5-78bd-40a7-bb64-c1f740162852"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25" nillable="true" ma:displayName="Taxonomy Catch All Column" ma:hidden="true" ma:list="{6cab5e3a-6437-487f-ba21-cbb969178889}" ma:internalName="TaxCatchAll" ma:showField="CatchAllData" ma:web="2d257fa5-78bd-40a7-bb64-c1f7401628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0D5E45-937B-4FA0-A91B-9A860318FD52}">
  <ds:schemaRefs>
    <ds:schemaRef ds:uri="http://schemas.openxmlformats.org/package/2006/metadata/core-properties"/>
    <ds:schemaRef ds:uri="84dc6d73-b22b-455c-ba07-77676753e624"/>
    <ds:schemaRef ds:uri="http://schemas.microsoft.com/office/2006/documentManagement/types"/>
    <ds:schemaRef ds:uri="http://www.w3.org/XML/1998/namespace"/>
    <ds:schemaRef ds:uri="http://purl.org/dc/dcmitype/"/>
    <ds:schemaRef ds:uri="http://purl.org/dc/elements/1.1/"/>
    <ds:schemaRef ds:uri="http://purl.org/dc/terms/"/>
    <ds:schemaRef ds:uri="http://schemas.microsoft.com/office/infopath/2007/PartnerControls"/>
    <ds:schemaRef ds:uri="2d257fa5-78bd-40a7-bb64-c1f740162852"/>
    <ds:schemaRef ds:uri="http://schemas.microsoft.com/office/2006/metadata/properties"/>
  </ds:schemaRefs>
</ds:datastoreItem>
</file>

<file path=customXml/itemProps2.xml><?xml version="1.0" encoding="utf-8"?>
<ds:datastoreItem xmlns:ds="http://schemas.openxmlformats.org/officeDocument/2006/customXml" ds:itemID="{F893C556-7AEB-47BF-AB6E-6CE05E30BE71}">
  <ds:schemaRefs>
    <ds:schemaRef ds:uri="http://schemas.microsoft.com/sharepoint/v3/contenttype/forms"/>
  </ds:schemaRefs>
</ds:datastoreItem>
</file>

<file path=customXml/itemProps3.xml><?xml version="1.0" encoding="utf-8"?>
<ds:datastoreItem xmlns:ds="http://schemas.openxmlformats.org/officeDocument/2006/customXml" ds:itemID="{B2A2357E-9E4C-4A69-8D69-FD5AEC93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c6d73-b22b-455c-ba07-77676753e624"/>
    <ds:schemaRef ds:uri="2d257fa5-78bd-40a7-bb64-c1f740162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Handleiding</vt:lpstr>
      <vt:lpstr>Notities</vt:lpstr>
      <vt:lpstr>Inventarislijst</vt:lpstr>
      <vt:lpstr>Alg. Uitgangspunten</vt:lpstr>
      <vt:lpstr>Inhoudsopgave</vt:lpstr>
      <vt:lpstr>Activiteitenoverzicht</vt:lpstr>
      <vt:lpstr>Opnamesjabloon</vt:lpstr>
      <vt:lpstr>NLSfB</vt:lpstr>
      <vt:lpstr>Activiteitenoverzicht!Afdrukbereik</vt:lpstr>
      <vt:lpstr>'Alg. Uitgangspunten'!Afdrukbereik</vt:lpstr>
      <vt:lpstr>Inhoudsopgave!Afdrukbereik</vt:lpstr>
      <vt:lpstr>Inhoudsopgave!Afdruktitels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Sprik;e.vanderwal@hij5.nl</dc:creator>
  <cp:keywords/>
  <dc:description/>
  <cp:lastModifiedBy>Sjoerd IJpma</cp:lastModifiedBy>
  <cp:revision/>
  <cp:lastPrinted>2023-05-22T07:35:38Z</cp:lastPrinted>
  <dcterms:created xsi:type="dcterms:W3CDTF">2021-02-01T13:35:50Z</dcterms:created>
  <dcterms:modified xsi:type="dcterms:W3CDTF">2023-05-22T13:48:56Z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0x010100B0EDCFEF9A745142B2403CBB51886512</vt:lpwstr>
  </property>
  <property fmtid="{D5CDD505-2E9C-101B-9397-08002B2CF9AE}" pid="3" name="_dlc_DocIdItemGuid">
    <vt:lpwstr>0368c003-47cd-4c64-ac84-a06efe849781</vt:lpwstr>
  </property>
  <property fmtid="{D5CDD505-2E9C-101B-9397-08002B2CF9AE}" pid="4" name="MediaServiceImageTags">
    <vt:lpwstr/>
  </property>
</Properties>
</file>