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ZoetermeerAanbestedingParkeerbeheer2023/Intern/Werkdocumenten/Aanbesteding parkeerbeheer 2023/Originelen/"/>
    </mc:Choice>
  </mc:AlternateContent>
  <xr:revisionPtr revIDLastSave="4" documentId="8_{2806B25C-1A80-4F3F-AA40-5A89680D88F0}" xr6:coauthVersionLast="47" xr6:coauthVersionMax="47" xr10:uidLastSave="{AD9588A2-BBD1-43F0-87B3-6B9E1857F224}"/>
  <bookViews>
    <workbookView xWindow="-108" yWindow="-17388" windowWidth="30936" windowHeight="16896" tabRatio="750" xr2:uid="{C71AB2FE-D5BE-41E1-B364-432F7FE47FC2}"/>
  </bookViews>
  <sheets>
    <sheet name="voorbeeld betgra-nalev ZM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5" l="1"/>
  <c r="Q22" i="5"/>
  <c r="R3" i="5"/>
  <c r="Q3" i="5"/>
  <c r="Q17" i="5"/>
  <c r="Q18" i="5"/>
  <c r="P3" i="5"/>
  <c r="R40" i="5"/>
  <c r="R22" i="5"/>
  <c r="Q40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O40" i="5"/>
  <c r="N40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22" i="5"/>
  <c r="N22" i="5"/>
  <c r="P23" i="5"/>
  <c r="P29" i="5"/>
  <c r="P31" i="5"/>
  <c r="P38" i="5"/>
  <c r="P39" i="5"/>
  <c r="N23" i="5"/>
  <c r="N24" i="5"/>
  <c r="P24" i="5" s="1"/>
  <c r="N25" i="5"/>
  <c r="P25" i="5" s="1"/>
  <c r="N26" i="5"/>
  <c r="N27" i="5"/>
  <c r="P27" i="5" s="1"/>
  <c r="N28" i="5"/>
  <c r="P28" i="5" s="1"/>
  <c r="N29" i="5"/>
  <c r="N30" i="5"/>
  <c r="P30" i="5" s="1"/>
  <c r="N31" i="5"/>
  <c r="N32" i="5"/>
  <c r="P32" i="5" s="1"/>
  <c r="N33" i="5"/>
  <c r="P33" i="5" s="1"/>
  <c r="N34" i="5"/>
  <c r="N35" i="5"/>
  <c r="P35" i="5" s="1"/>
  <c r="N36" i="5"/>
  <c r="N37" i="5"/>
  <c r="P37" i="5" s="1"/>
  <c r="N38" i="5"/>
  <c r="N39" i="5"/>
  <c r="H28" i="5"/>
  <c r="E40" i="5"/>
  <c r="F40" i="5"/>
  <c r="G23" i="5"/>
  <c r="H23" i="5" s="1"/>
  <c r="G24" i="5"/>
  <c r="G25" i="5"/>
  <c r="H25" i="5" s="1"/>
  <c r="G26" i="5"/>
  <c r="P26" i="5" s="1"/>
  <c r="G27" i="5"/>
  <c r="H27" i="5" s="1"/>
  <c r="R27" i="5" s="1"/>
  <c r="G28" i="5"/>
  <c r="G29" i="5"/>
  <c r="H29" i="5" s="1"/>
  <c r="G30" i="5"/>
  <c r="H30" i="5" s="1"/>
  <c r="G31" i="5"/>
  <c r="G32" i="5"/>
  <c r="H32" i="5" s="1"/>
  <c r="G33" i="5"/>
  <c r="H33" i="5" s="1"/>
  <c r="G34" i="5"/>
  <c r="H34" i="5" s="1"/>
  <c r="G35" i="5"/>
  <c r="H35" i="5" s="1"/>
  <c r="G36" i="5"/>
  <c r="H36" i="5" s="1"/>
  <c r="G37" i="5"/>
  <c r="H37" i="5" s="1"/>
  <c r="G38" i="5"/>
  <c r="H38" i="5" s="1"/>
  <c r="G39" i="5"/>
  <c r="H39" i="5" s="1"/>
  <c r="G22" i="5"/>
  <c r="N4" i="5"/>
  <c r="P4" i="5" s="1"/>
  <c r="N5" i="5"/>
  <c r="P5" i="5" s="1"/>
  <c r="N6" i="5"/>
  <c r="R6" i="5" s="1"/>
  <c r="N7" i="5"/>
  <c r="Q7" i="5" s="1"/>
  <c r="N8" i="5"/>
  <c r="N9" i="5"/>
  <c r="R9" i="5" s="1"/>
  <c r="N10" i="5"/>
  <c r="R10" i="5" s="1"/>
  <c r="N11" i="5"/>
  <c r="N12" i="5"/>
  <c r="N13" i="5"/>
  <c r="N14" i="5"/>
  <c r="R14" i="5" s="1"/>
  <c r="N15" i="5"/>
  <c r="Q15" i="5" s="1"/>
  <c r="N16" i="5"/>
  <c r="Q16" i="5" s="1"/>
  <c r="N17" i="5"/>
  <c r="R17" i="5" s="1"/>
  <c r="N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3" i="5"/>
  <c r="M40" i="5"/>
  <c r="K40" i="5"/>
  <c r="J40" i="5"/>
  <c r="I40" i="5"/>
  <c r="D40" i="5"/>
  <c r="M18" i="5"/>
  <c r="K18" i="5"/>
  <c r="J18" i="5"/>
  <c r="I18" i="5"/>
  <c r="E18" i="5"/>
  <c r="D18" i="5"/>
  <c r="P12" i="5"/>
  <c r="Q8" i="5"/>
  <c r="P36" i="5" l="1"/>
  <c r="H26" i="5"/>
  <c r="P34" i="5"/>
  <c r="G40" i="5"/>
  <c r="R35" i="5"/>
  <c r="H22" i="5"/>
  <c r="H24" i="5"/>
  <c r="H31" i="5"/>
  <c r="R32" i="5"/>
  <c r="S3" i="5"/>
  <c r="R38" i="5"/>
  <c r="R30" i="5"/>
  <c r="R26" i="5"/>
  <c r="R23" i="5"/>
  <c r="G18" i="5"/>
  <c r="R11" i="5"/>
  <c r="P13" i="5"/>
  <c r="R13" i="5"/>
  <c r="Q5" i="5"/>
  <c r="S17" i="5"/>
  <c r="R5" i="5"/>
  <c r="Q9" i="5"/>
  <c r="S9" i="5" s="1"/>
  <c r="R28" i="5"/>
  <c r="S28" i="5" s="1"/>
  <c r="R16" i="5"/>
  <c r="S16" i="5" s="1"/>
  <c r="R36" i="5"/>
  <c r="R7" i="5"/>
  <c r="S7" i="5" s="1"/>
  <c r="P17" i="5"/>
  <c r="R15" i="5"/>
  <c r="S15" i="5" s="1"/>
  <c r="Q10" i="5"/>
  <c r="S10" i="5" s="1"/>
  <c r="P9" i="5"/>
  <c r="Q12" i="5"/>
  <c r="R39" i="5"/>
  <c r="P10" i="5"/>
  <c r="Q13" i="5"/>
  <c r="S13" i="5" s="1"/>
  <c r="R37" i="5"/>
  <c r="Q4" i="5"/>
  <c r="R8" i="5"/>
  <c r="S8" i="5" s="1"/>
  <c r="P15" i="5"/>
  <c r="R4" i="5"/>
  <c r="P6" i="5"/>
  <c r="R12" i="5"/>
  <c r="P14" i="5"/>
  <c r="R25" i="5"/>
  <c r="R33" i="5"/>
  <c r="S33" i="5" s="1"/>
  <c r="Q6" i="5"/>
  <c r="S6" i="5" s="1"/>
  <c r="P11" i="5"/>
  <c r="Q14" i="5"/>
  <c r="S14" i="5" s="1"/>
  <c r="N18" i="5"/>
  <c r="P8" i="5"/>
  <c r="Q11" i="5"/>
  <c r="P16" i="5"/>
  <c r="P7" i="5"/>
  <c r="S11" i="5" l="1"/>
  <c r="R31" i="5"/>
  <c r="S31" i="5" s="1"/>
  <c r="R24" i="5"/>
  <c r="P40" i="5"/>
  <c r="R29" i="5"/>
  <c r="S29" i="5" s="1"/>
  <c r="R34" i="5"/>
  <c r="S34" i="5" s="1"/>
  <c r="H40" i="5"/>
  <c r="S38" i="5"/>
  <c r="S30" i="5"/>
  <c r="S37" i="5"/>
  <c r="S26" i="5"/>
  <c r="S39" i="5"/>
  <c r="S36" i="5"/>
  <c r="S35" i="5"/>
  <c r="S27" i="5"/>
  <c r="S23" i="5"/>
  <c r="S32" i="5"/>
  <c r="S25" i="5"/>
  <c r="S5" i="5"/>
  <c r="S12" i="5"/>
  <c r="S4" i="5"/>
  <c r="S22" i="5"/>
  <c r="R18" i="5"/>
  <c r="S18" i="5" s="1"/>
  <c r="P18" i="5"/>
  <c r="S24" i="5" l="1"/>
  <c r="S40" i="5" l="1"/>
</calcChain>
</file>

<file path=xl/sharedStrings.xml><?xml version="1.0" encoding="utf-8"?>
<sst xmlns="http://schemas.openxmlformats.org/spreadsheetml/2006/main" count="137" uniqueCount="86">
  <si>
    <t>totaal</t>
  </si>
  <si>
    <t>plaatsen_fiscaal</t>
  </si>
  <si>
    <t>Geldige parkeervergunning</t>
  </si>
  <si>
    <t>Bezettingsgraad %</t>
  </si>
  <si>
    <t>Betalingsgraad %</t>
  </si>
  <si>
    <t>sectie</t>
  </si>
  <si>
    <t>straat</t>
  </si>
  <si>
    <t>regulering</t>
  </si>
  <si>
    <t>fiscaal</t>
  </si>
  <si>
    <t>plaatsen WAHV</t>
  </si>
  <si>
    <t>Geldig schijf</t>
  </si>
  <si>
    <t>Geen Geldig schijf</t>
  </si>
  <si>
    <t>Geldige parkeerontheffing</t>
  </si>
  <si>
    <t>parkeerverbod</t>
  </si>
  <si>
    <t>Nalevingsgraad %</t>
  </si>
  <si>
    <t>voldoet</t>
  </si>
  <si>
    <t>Straat 1</t>
  </si>
  <si>
    <t>Straat 2</t>
  </si>
  <si>
    <t>Straat 3</t>
  </si>
  <si>
    <t>Straat 4</t>
  </si>
  <si>
    <t>Straat 5</t>
  </si>
  <si>
    <t>Straat 6</t>
  </si>
  <si>
    <t>Straat 7</t>
  </si>
  <si>
    <t>Straat 8</t>
  </si>
  <si>
    <t>Straat 9</t>
  </si>
  <si>
    <t>Straat 10</t>
  </si>
  <si>
    <t>Straat 11</t>
  </si>
  <si>
    <t>Straat 12</t>
  </si>
  <si>
    <t>Straat 13</t>
  </si>
  <si>
    <t>Straat 14</t>
  </si>
  <si>
    <t>Straat 15</t>
  </si>
  <si>
    <t>Straat 20</t>
  </si>
  <si>
    <t>Straat 21</t>
  </si>
  <si>
    <t>Straat 22</t>
  </si>
  <si>
    <t>Straat 23</t>
  </si>
  <si>
    <t>Straat 24</t>
  </si>
  <si>
    <t>Straat 25</t>
  </si>
  <si>
    <t>Straat 26</t>
  </si>
  <si>
    <t>Straat 27</t>
  </si>
  <si>
    <t>Straat 28</t>
  </si>
  <si>
    <t>Straat 29</t>
  </si>
  <si>
    <t>Straat 30</t>
  </si>
  <si>
    <t>Straat 31</t>
  </si>
  <si>
    <t>Straat 32</t>
  </si>
  <si>
    <t>Straat 33</t>
  </si>
  <si>
    <t>Straat 34</t>
  </si>
  <si>
    <t>Straat 35</t>
  </si>
  <si>
    <t>Straat 36</t>
  </si>
  <si>
    <t>Straat 37</t>
  </si>
  <si>
    <t>Totaal (op daarvoor bestemde plaats geparkeerd)</t>
  </si>
  <si>
    <t>A</t>
  </si>
  <si>
    <t>B</t>
  </si>
  <si>
    <t>C</t>
  </si>
  <si>
    <t>D</t>
  </si>
  <si>
    <t>E</t>
  </si>
  <si>
    <t>F</t>
  </si>
  <si>
    <t>H</t>
  </si>
  <si>
    <t xml:space="preserve">G </t>
  </si>
  <si>
    <t>I</t>
  </si>
  <si>
    <t>J</t>
  </si>
  <si>
    <t>K</t>
  </si>
  <si>
    <t>L</t>
  </si>
  <si>
    <t>M</t>
  </si>
  <si>
    <t>N</t>
  </si>
  <si>
    <t>Parkeerschijfzone</t>
  </si>
  <si>
    <t>Parkeerschijfzone 1</t>
  </si>
  <si>
    <t>Parkeerschijfzone 2</t>
  </si>
  <si>
    <t>Parkeerschijfzone 3</t>
  </si>
  <si>
    <t>Geldig kortparkeerrecht</t>
  </si>
  <si>
    <t>Geen geldig kortparkeerrecht</t>
  </si>
  <si>
    <t>% fout parkeren</t>
  </si>
  <si>
    <t>Aantal ppl bijzonder (zoals GPP, vergunninghouderparkeren)</t>
  </si>
  <si>
    <t>Totaal aantal parkeerplaatsen</t>
  </si>
  <si>
    <t>Aantal ppl zonder parkeerregulering</t>
  </si>
  <si>
    <t>Totaal aantal gereguleerde parkeerplaatsen</t>
  </si>
  <si>
    <t>Geparkeerd op parkeerplaats zonder parkeerregulering</t>
  </si>
  <si>
    <t>Totaal (op daarvoor bestemde gereguleerde parkeerplaats geparkeerd)</t>
  </si>
  <si>
    <t>Totaal (op daarvoor bestemde parkeerplaats geparkeerd)</t>
  </si>
  <si>
    <t>Aantal ppl bijzonder (zoals GPP, vergunninghouder-parkeren)</t>
  </si>
  <si>
    <t>O</t>
  </si>
  <si>
    <t>G</t>
  </si>
  <si>
    <t>P</t>
  </si>
  <si>
    <t>Q</t>
  </si>
  <si>
    <t>R</t>
  </si>
  <si>
    <t>S</t>
  </si>
  <si>
    <r>
      <rPr>
        <b/>
        <i/>
        <sz val="11"/>
        <color theme="1"/>
        <rFont val="Calibri"/>
        <family val="2"/>
        <scheme val="minor"/>
      </rPr>
      <t xml:space="preserve">Toelichting op de berekeningen: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Fiscaal</t>
    </r>
    <r>
      <rPr>
        <sz val="11"/>
        <color theme="1"/>
        <rFont val="Calibri"/>
        <family val="2"/>
        <scheme val="minor"/>
      </rPr>
      <t xml:space="preserve">: het resultaat van de Parkeercontrole voldoet indien in een sectie of buurt de volgens de SLA vereiste betalingsgraad is behaald (in dit voorbeeld is 94% aangehouden), formule (kolom) (G+I)/K en het percentage foutparkeren niet hoger is dan het in de SLA vereiste percentage (in dit voorbeeld is 5% aangehouden), formule (kolom) J/K. 
</t>
    </r>
    <r>
      <rPr>
        <b/>
        <sz val="11"/>
        <color theme="1"/>
        <rFont val="Calibri"/>
        <family val="2"/>
        <scheme val="minor"/>
      </rPr>
      <t>Parkeerschijfzone:</t>
    </r>
    <r>
      <rPr>
        <sz val="11"/>
        <color theme="1"/>
        <rFont val="Calibri"/>
        <family val="2"/>
        <scheme val="minor"/>
      </rPr>
      <t xml:space="preserve"> het resultaat van de handhaving voldoet indien in een sectie of buurt de volgens de SLA de maximale bezettingsgraad (in het voorbeeld 85%), formule (kolom) N/G niet is overschreden en  percentage foutparkeren niet hoger is dan het in de SLA vereiste percentage (in het voorbeeld 5%). Formule (kolom) M/N. Indien de bezettingsgraad wel is overschreden, wordt voldaan aan de SLA indien in deze sectie/buurt de vereiste nalevingsgraad, formule (kolom) (I+K)/O hoger is dan in de SLA is opgenomen (in het voorbeeld 95%) en het percentage foutparkeren niet hoger is dan het in de SLA vereiste percentage (in het voorbeeld 5%), formule (kolom) M/N.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</si>
</sst>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9" fontId="0" fillId="0" borderId="0" xfId="1" applyFont="1"/>
    <xf numFmtId="9" fontId="0" fillId="0" borderId="0" xfId="0" applyNumberFormat="1"/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textRotation="90" wrapText="1"/>
    </xf>
    <xf numFmtId="0" fontId="0" fillId="2" borderId="0" xfId="0" applyFill="1"/>
    <xf numFmtId="9" fontId="0" fillId="2" borderId="0" xfId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textRotation="90" wrapText="1"/>
    </xf>
  </cellXfs>
  <cellStyles count="2">
    <cellStyle name="Procent" xfId="1" builtinId="5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C7A8-4FAB-4985-BA58-B4A94C6241C8}">
  <sheetPr>
    <pageSetUpPr fitToPage="1"/>
  </sheetPr>
  <dimension ref="A1:T51"/>
  <sheetViews>
    <sheetView tabSelected="1" zoomScale="90" zoomScaleNormal="90" workbookViewId="0">
      <selection activeCell="A42" sqref="A42:S50"/>
    </sheetView>
  </sheetViews>
  <sheetFormatPr defaultColWidth="0" defaultRowHeight="14.25" zeroHeight="1" x14ac:dyDescent="0.45"/>
  <cols>
    <col min="1" max="1" width="17.1328125" customWidth="1"/>
    <col min="2" max="2" width="6.06640625" bestFit="1" customWidth="1"/>
    <col min="3" max="3" width="8.59765625" customWidth="1"/>
    <col min="4" max="14" width="6.3984375" customWidth="1"/>
    <col min="15" max="15" width="8.265625" customWidth="1"/>
    <col min="16" max="16" width="6.3984375" style="1" customWidth="1"/>
    <col min="17" max="19" width="6.3984375" customWidth="1"/>
    <col min="20" max="20" width="5.86328125" style="9" customWidth="1"/>
    <col min="21" max="16384" width="9.06640625" hidden="1"/>
  </cols>
  <sheetData>
    <row r="1" spans="1:19" x14ac:dyDescent="0.45">
      <c r="A1" s="7" t="s">
        <v>50</v>
      </c>
      <c r="B1" s="7" t="s">
        <v>51</v>
      </c>
      <c r="C1" s="7" t="s">
        <v>52</v>
      </c>
      <c r="D1" s="7" t="s">
        <v>53</v>
      </c>
      <c r="E1" s="11" t="s">
        <v>54</v>
      </c>
      <c r="F1" s="11"/>
      <c r="G1" s="11" t="s">
        <v>55</v>
      </c>
      <c r="H1" s="11"/>
      <c r="I1" s="7" t="s">
        <v>57</v>
      </c>
      <c r="J1" s="7" t="s">
        <v>56</v>
      </c>
      <c r="K1" s="11" t="s">
        <v>58</v>
      </c>
      <c r="L1" s="11"/>
      <c r="M1" s="7" t="s">
        <v>59</v>
      </c>
      <c r="N1" s="11" t="s">
        <v>60</v>
      </c>
      <c r="O1" s="11"/>
      <c r="P1" s="7" t="s">
        <v>61</v>
      </c>
      <c r="Q1" s="7" t="s">
        <v>62</v>
      </c>
      <c r="R1" s="7" t="s">
        <v>63</v>
      </c>
      <c r="S1" s="7" t="s">
        <v>79</v>
      </c>
    </row>
    <row r="2" spans="1:19" ht="105.75" customHeight="1" x14ac:dyDescent="0.45">
      <c r="A2" s="3" t="s">
        <v>7</v>
      </c>
      <c r="B2" s="3" t="s">
        <v>5</v>
      </c>
      <c r="C2" s="3" t="s">
        <v>6</v>
      </c>
      <c r="D2" s="8" t="s">
        <v>1</v>
      </c>
      <c r="E2" s="15" t="s">
        <v>78</v>
      </c>
      <c r="F2" s="15"/>
      <c r="G2" s="15" t="s">
        <v>72</v>
      </c>
      <c r="H2" s="15"/>
      <c r="I2" s="8" t="s">
        <v>68</v>
      </c>
      <c r="J2" s="8" t="s">
        <v>69</v>
      </c>
      <c r="K2" s="15" t="s">
        <v>2</v>
      </c>
      <c r="L2" s="15"/>
      <c r="M2" s="8" t="s">
        <v>13</v>
      </c>
      <c r="N2" s="15" t="s">
        <v>49</v>
      </c>
      <c r="O2" s="15"/>
      <c r="P2" s="8" t="s">
        <v>3</v>
      </c>
      <c r="Q2" s="8" t="s">
        <v>4</v>
      </c>
      <c r="R2" s="8" t="s">
        <v>70</v>
      </c>
      <c r="S2" s="8" t="s">
        <v>15</v>
      </c>
    </row>
    <row r="3" spans="1:19" x14ac:dyDescent="0.45">
      <c r="A3" t="s">
        <v>8</v>
      </c>
      <c r="B3">
        <v>0</v>
      </c>
      <c r="C3" t="s">
        <v>16</v>
      </c>
      <c r="D3">
        <v>6</v>
      </c>
      <c r="E3" s="14"/>
      <c r="F3" s="14"/>
      <c r="G3" s="14">
        <f>SUM(D3:F3)</f>
        <v>6</v>
      </c>
      <c r="H3" s="14"/>
      <c r="J3">
        <v>1</v>
      </c>
      <c r="K3" s="14">
        <v>4</v>
      </c>
      <c r="L3" s="14"/>
      <c r="N3" s="14">
        <f>SUM(I3:K3)</f>
        <v>5</v>
      </c>
      <c r="O3" s="14"/>
      <c r="P3" s="1">
        <f>N3/D3</f>
        <v>0.83333333333333337</v>
      </c>
      <c r="Q3" s="2">
        <f>(I3+K3)/N3</f>
        <v>0.8</v>
      </c>
      <c r="R3" s="1">
        <f>M3/N3</f>
        <v>0</v>
      </c>
      <c r="S3">
        <f>IF(Q3&gt;92%,IF(R3&lt;5%,1,0),0)</f>
        <v>0</v>
      </c>
    </row>
    <row r="4" spans="1:19" x14ac:dyDescent="0.45">
      <c r="A4" t="s">
        <v>8</v>
      </c>
      <c r="B4">
        <v>36</v>
      </c>
      <c r="C4" t="s">
        <v>17</v>
      </c>
      <c r="D4">
        <v>64</v>
      </c>
      <c r="E4" s="11">
        <v>2</v>
      </c>
      <c r="F4" s="11"/>
      <c r="G4" s="11">
        <f t="shared" ref="G4:G17" si="0">SUM(D4:F4)</f>
        <v>66</v>
      </c>
      <c r="H4" s="11"/>
      <c r="I4">
        <v>2</v>
      </c>
      <c r="K4" s="11">
        <v>18</v>
      </c>
      <c r="L4" s="11"/>
      <c r="N4" s="11">
        <f t="shared" ref="N4:N17" si="1">SUM(I4:K4)</f>
        <v>20</v>
      </c>
      <c r="O4" s="11"/>
      <c r="P4" s="1">
        <f t="shared" ref="P4:P17" si="2">N4/D4</f>
        <v>0.3125</v>
      </c>
      <c r="Q4" s="2">
        <f t="shared" ref="Q4:Q16" si="3">(I4+K4)/N4</f>
        <v>1</v>
      </c>
      <c r="R4" s="1">
        <f>M4/N4</f>
        <v>0</v>
      </c>
      <c r="S4">
        <f t="shared" ref="S4:S17" si="4">IF(Q4&gt;92%,IF(R4&lt;5%,1,0),0)</f>
        <v>1</v>
      </c>
    </row>
    <row r="5" spans="1:19" x14ac:dyDescent="0.45">
      <c r="A5" t="s">
        <v>8</v>
      </c>
      <c r="B5">
        <v>35</v>
      </c>
      <c r="C5" t="s">
        <v>18</v>
      </c>
      <c r="D5">
        <v>11</v>
      </c>
      <c r="E5" s="11"/>
      <c r="F5" s="11"/>
      <c r="G5" s="11">
        <f t="shared" si="0"/>
        <v>11</v>
      </c>
      <c r="H5" s="11"/>
      <c r="I5">
        <v>1</v>
      </c>
      <c r="K5" s="11">
        <v>5</v>
      </c>
      <c r="L5" s="11"/>
      <c r="M5">
        <v>1</v>
      </c>
      <c r="N5" s="11">
        <f t="shared" si="1"/>
        <v>6</v>
      </c>
      <c r="O5" s="11"/>
      <c r="P5" s="1">
        <f t="shared" si="2"/>
        <v>0.54545454545454541</v>
      </c>
      <c r="Q5" s="2">
        <f t="shared" si="3"/>
        <v>1</v>
      </c>
      <c r="R5" s="1">
        <f>M5/N5</f>
        <v>0.16666666666666666</v>
      </c>
      <c r="S5">
        <f t="shared" si="4"/>
        <v>0</v>
      </c>
    </row>
    <row r="6" spans="1:19" x14ac:dyDescent="0.45">
      <c r="A6" t="s">
        <v>8</v>
      </c>
      <c r="B6">
        <v>34</v>
      </c>
      <c r="C6" t="s">
        <v>19</v>
      </c>
      <c r="D6">
        <v>15</v>
      </c>
      <c r="E6" s="11"/>
      <c r="F6" s="11"/>
      <c r="G6" s="11">
        <f t="shared" si="0"/>
        <v>15</v>
      </c>
      <c r="H6" s="11"/>
      <c r="K6" s="11">
        <v>7</v>
      </c>
      <c r="L6" s="11"/>
      <c r="N6" s="11">
        <f t="shared" si="1"/>
        <v>7</v>
      </c>
      <c r="O6" s="11"/>
      <c r="P6" s="1">
        <f t="shared" si="2"/>
        <v>0.46666666666666667</v>
      </c>
      <c r="Q6" s="2">
        <f t="shared" si="3"/>
        <v>1</v>
      </c>
      <c r="R6" s="1">
        <f t="shared" ref="R6:R18" si="5">M6/N6</f>
        <v>0</v>
      </c>
      <c r="S6">
        <f t="shared" si="4"/>
        <v>1</v>
      </c>
    </row>
    <row r="7" spans="1:19" x14ac:dyDescent="0.45">
      <c r="A7" t="s">
        <v>8</v>
      </c>
      <c r="B7">
        <v>33</v>
      </c>
      <c r="C7" t="s">
        <v>20</v>
      </c>
      <c r="D7">
        <v>16</v>
      </c>
      <c r="E7" s="11"/>
      <c r="F7" s="11"/>
      <c r="G7" s="11">
        <f t="shared" si="0"/>
        <v>16</v>
      </c>
      <c r="H7" s="11"/>
      <c r="K7" s="11">
        <v>6</v>
      </c>
      <c r="L7" s="11"/>
      <c r="N7" s="11">
        <f t="shared" si="1"/>
        <v>6</v>
      </c>
      <c r="O7" s="11"/>
      <c r="P7" s="1">
        <f t="shared" si="2"/>
        <v>0.375</v>
      </c>
      <c r="Q7" s="2">
        <f t="shared" si="3"/>
        <v>1</v>
      </c>
      <c r="R7" s="1">
        <f t="shared" si="5"/>
        <v>0</v>
      </c>
      <c r="S7">
        <f t="shared" si="4"/>
        <v>1</v>
      </c>
    </row>
    <row r="8" spans="1:19" x14ac:dyDescent="0.45">
      <c r="A8" t="s">
        <v>8</v>
      </c>
      <c r="B8">
        <v>31</v>
      </c>
      <c r="C8" t="s">
        <v>21</v>
      </c>
      <c r="D8">
        <v>29</v>
      </c>
      <c r="E8" s="11">
        <v>3</v>
      </c>
      <c r="F8" s="11"/>
      <c r="G8" s="11">
        <f t="shared" si="0"/>
        <v>32</v>
      </c>
      <c r="H8" s="11"/>
      <c r="K8" s="11">
        <v>22</v>
      </c>
      <c r="L8" s="11"/>
      <c r="M8">
        <v>1</v>
      </c>
      <c r="N8" s="11">
        <f t="shared" si="1"/>
        <v>22</v>
      </c>
      <c r="O8" s="11"/>
      <c r="P8" s="1">
        <f t="shared" si="2"/>
        <v>0.75862068965517238</v>
      </c>
      <c r="Q8" s="2">
        <f t="shared" si="3"/>
        <v>1</v>
      </c>
      <c r="R8" s="1">
        <f t="shared" si="5"/>
        <v>4.5454545454545456E-2</v>
      </c>
      <c r="S8">
        <f t="shared" si="4"/>
        <v>1</v>
      </c>
    </row>
    <row r="9" spans="1:19" x14ac:dyDescent="0.45">
      <c r="A9" t="s">
        <v>8</v>
      </c>
      <c r="B9">
        <v>30</v>
      </c>
      <c r="C9" t="s">
        <v>22</v>
      </c>
      <c r="D9">
        <v>41</v>
      </c>
      <c r="E9" s="11">
        <v>2</v>
      </c>
      <c r="F9" s="11"/>
      <c r="G9" s="11">
        <f t="shared" si="0"/>
        <v>43</v>
      </c>
      <c r="H9" s="11"/>
      <c r="J9">
        <v>3</v>
      </c>
      <c r="K9" s="11">
        <v>24</v>
      </c>
      <c r="L9" s="11"/>
      <c r="N9" s="11">
        <f t="shared" si="1"/>
        <v>27</v>
      </c>
      <c r="O9" s="11"/>
      <c r="P9" s="1">
        <f t="shared" si="2"/>
        <v>0.65853658536585369</v>
      </c>
      <c r="Q9" s="6">
        <f t="shared" si="3"/>
        <v>0.88888888888888884</v>
      </c>
      <c r="R9" s="1">
        <f t="shared" si="5"/>
        <v>0</v>
      </c>
      <c r="S9">
        <f t="shared" si="4"/>
        <v>0</v>
      </c>
    </row>
    <row r="10" spans="1:19" x14ac:dyDescent="0.45">
      <c r="A10" t="s">
        <v>8</v>
      </c>
      <c r="B10">
        <v>29</v>
      </c>
      <c r="C10" t="s">
        <v>23</v>
      </c>
      <c r="D10">
        <v>15</v>
      </c>
      <c r="E10" s="11"/>
      <c r="F10" s="11"/>
      <c r="G10" s="11">
        <f t="shared" si="0"/>
        <v>15</v>
      </c>
      <c r="H10" s="11"/>
      <c r="K10" s="11">
        <v>10</v>
      </c>
      <c r="L10" s="11"/>
      <c r="N10" s="11">
        <f t="shared" si="1"/>
        <v>10</v>
      </c>
      <c r="O10" s="11"/>
      <c r="P10" s="1">
        <f t="shared" si="2"/>
        <v>0.66666666666666663</v>
      </c>
      <c r="Q10" s="2">
        <f t="shared" si="3"/>
        <v>1</v>
      </c>
      <c r="R10" s="1">
        <f t="shared" si="5"/>
        <v>0</v>
      </c>
      <c r="S10">
        <f t="shared" si="4"/>
        <v>1</v>
      </c>
    </row>
    <row r="11" spans="1:19" x14ac:dyDescent="0.45">
      <c r="A11" t="s">
        <v>8</v>
      </c>
      <c r="B11">
        <v>28</v>
      </c>
      <c r="C11" t="s">
        <v>24</v>
      </c>
      <c r="D11">
        <v>34</v>
      </c>
      <c r="E11" s="11"/>
      <c r="F11" s="11"/>
      <c r="G11" s="11">
        <f t="shared" si="0"/>
        <v>34</v>
      </c>
      <c r="H11" s="11"/>
      <c r="K11" s="11">
        <v>11</v>
      </c>
      <c r="L11" s="11"/>
      <c r="M11">
        <v>2</v>
      </c>
      <c r="N11" s="11">
        <f t="shared" si="1"/>
        <v>11</v>
      </c>
      <c r="O11" s="11"/>
      <c r="P11" s="1">
        <f t="shared" si="2"/>
        <v>0.3235294117647059</v>
      </c>
      <c r="Q11" s="2">
        <f t="shared" si="3"/>
        <v>1</v>
      </c>
      <c r="R11" s="1">
        <f t="shared" si="5"/>
        <v>0.18181818181818182</v>
      </c>
      <c r="S11">
        <f t="shared" si="4"/>
        <v>0</v>
      </c>
    </row>
    <row r="12" spans="1:19" x14ac:dyDescent="0.45">
      <c r="A12" t="s">
        <v>8</v>
      </c>
      <c r="B12">
        <v>26</v>
      </c>
      <c r="C12" t="s">
        <v>25</v>
      </c>
      <c r="D12">
        <v>6</v>
      </c>
      <c r="E12" s="11"/>
      <c r="F12" s="11"/>
      <c r="G12" s="11">
        <f t="shared" si="0"/>
        <v>6</v>
      </c>
      <c r="H12" s="11"/>
      <c r="K12" s="11">
        <v>3</v>
      </c>
      <c r="L12" s="11"/>
      <c r="N12" s="11">
        <f t="shared" si="1"/>
        <v>3</v>
      </c>
      <c r="O12" s="11"/>
      <c r="P12" s="1">
        <f t="shared" si="2"/>
        <v>0.5</v>
      </c>
      <c r="Q12" s="2">
        <f t="shared" si="3"/>
        <v>1</v>
      </c>
      <c r="R12" s="1">
        <f t="shared" si="5"/>
        <v>0</v>
      </c>
      <c r="S12">
        <f t="shared" si="4"/>
        <v>1</v>
      </c>
    </row>
    <row r="13" spans="1:19" x14ac:dyDescent="0.45">
      <c r="A13" t="s">
        <v>8</v>
      </c>
      <c r="B13">
        <v>25</v>
      </c>
      <c r="C13" t="s">
        <v>26</v>
      </c>
      <c r="D13">
        <v>29</v>
      </c>
      <c r="E13" s="11"/>
      <c r="F13" s="11"/>
      <c r="G13" s="11">
        <f t="shared" si="0"/>
        <v>29</v>
      </c>
      <c r="H13" s="11"/>
      <c r="J13">
        <v>2</v>
      </c>
      <c r="K13" s="11">
        <v>8</v>
      </c>
      <c r="L13" s="11"/>
      <c r="N13" s="11">
        <f t="shared" si="1"/>
        <v>10</v>
      </c>
      <c r="O13" s="11"/>
      <c r="P13" s="1">
        <f t="shared" si="2"/>
        <v>0.34482758620689657</v>
      </c>
      <c r="Q13" s="6">
        <f t="shared" si="3"/>
        <v>0.8</v>
      </c>
      <c r="R13" s="1">
        <f t="shared" si="5"/>
        <v>0</v>
      </c>
      <c r="S13">
        <f t="shared" si="4"/>
        <v>0</v>
      </c>
    </row>
    <row r="14" spans="1:19" x14ac:dyDescent="0.45">
      <c r="A14" t="s">
        <v>8</v>
      </c>
      <c r="B14">
        <v>24</v>
      </c>
      <c r="C14" t="s">
        <v>27</v>
      </c>
      <c r="D14">
        <v>21</v>
      </c>
      <c r="E14" s="11"/>
      <c r="F14" s="11"/>
      <c r="G14" s="11">
        <f t="shared" si="0"/>
        <v>21</v>
      </c>
      <c r="H14" s="11"/>
      <c r="K14" s="11">
        <v>11</v>
      </c>
      <c r="L14" s="11"/>
      <c r="N14" s="11">
        <f t="shared" si="1"/>
        <v>11</v>
      </c>
      <c r="O14" s="11"/>
      <c r="P14" s="1">
        <f t="shared" si="2"/>
        <v>0.52380952380952384</v>
      </c>
      <c r="Q14" s="2">
        <f t="shared" si="3"/>
        <v>1</v>
      </c>
      <c r="R14" s="1">
        <f t="shared" si="5"/>
        <v>0</v>
      </c>
      <c r="S14">
        <f t="shared" si="4"/>
        <v>1</v>
      </c>
    </row>
    <row r="15" spans="1:19" x14ac:dyDescent="0.45">
      <c r="A15" t="s">
        <v>8</v>
      </c>
      <c r="B15">
        <v>23</v>
      </c>
      <c r="C15" t="s">
        <v>28</v>
      </c>
      <c r="D15">
        <v>37</v>
      </c>
      <c r="E15" s="11"/>
      <c r="F15" s="11"/>
      <c r="G15" s="11">
        <f t="shared" si="0"/>
        <v>37</v>
      </c>
      <c r="H15" s="11"/>
      <c r="K15" s="11">
        <v>13</v>
      </c>
      <c r="L15" s="11"/>
      <c r="M15">
        <v>1</v>
      </c>
      <c r="N15" s="11">
        <f t="shared" si="1"/>
        <v>13</v>
      </c>
      <c r="O15" s="11"/>
      <c r="P15" s="1">
        <f t="shared" si="2"/>
        <v>0.35135135135135137</v>
      </c>
      <c r="Q15" s="2">
        <f t="shared" si="3"/>
        <v>1</v>
      </c>
      <c r="R15" s="1">
        <f t="shared" si="5"/>
        <v>7.6923076923076927E-2</v>
      </c>
      <c r="S15">
        <f t="shared" si="4"/>
        <v>0</v>
      </c>
    </row>
    <row r="16" spans="1:19" x14ac:dyDescent="0.45">
      <c r="A16" t="s">
        <v>8</v>
      </c>
      <c r="B16">
        <v>22</v>
      </c>
      <c r="C16" t="s">
        <v>29</v>
      </c>
      <c r="D16">
        <v>44</v>
      </c>
      <c r="E16" s="11">
        <v>6</v>
      </c>
      <c r="F16" s="11"/>
      <c r="G16" s="11">
        <f t="shared" si="0"/>
        <v>50</v>
      </c>
      <c r="H16" s="11"/>
      <c r="I16">
        <v>1</v>
      </c>
      <c r="J16">
        <v>1</v>
      </c>
      <c r="K16" s="11">
        <v>23</v>
      </c>
      <c r="L16" s="11"/>
      <c r="N16" s="11">
        <f t="shared" si="1"/>
        <v>25</v>
      </c>
      <c r="O16" s="11"/>
      <c r="P16" s="1">
        <f t="shared" si="2"/>
        <v>0.56818181818181823</v>
      </c>
      <c r="Q16" s="2">
        <f t="shared" si="3"/>
        <v>0.96</v>
      </c>
      <c r="R16" s="1">
        <f t="shared" si="5"/>
        <v>0</v>
      </c>
      <c r="S16">
        <f t="shared" si="4"/>
        <v>1</v>
      </c>
    </row>
    <row r="17" spans="1:19" x14ac:dyDescent="0.45">
      <c r="A17" s="3" t="s">
        <v>8</v>
      </c>
      <c r="B17" s="3">
        <v>37</v>
      </c>
      <c r="C17" s="3" t="s">
        <v>30</v>
      </c>
      <c r="D17" s="3">
        <v>35</v>
      </c>
      <c r="E17" s="13"/>
      <c r="F17" s="13"/>
      <c r="G17" s="13">
        <f t="shared" si="0"/>
        <v>35</v>
      </c>
      <c r="H17" s="13"/>
      <c r="I17" s="3">
        <v>1</v>
      </c>
      <c r="J17" s="3"/>
      <c r="K17" s="13">
        <v>8</v>
      </c>
      <c r="L17" s="13"/>
      <c r="M17" s="3"/>
      <c r="N17" s="13">
        <f t="shared" si="1"/>
        <v>9</v>
      </c>
      <c r="O17" s="13"/>
      <c r="P17" s="4">
        <f t="shared" si="2"/>
        <v>0.25714285714285712</v>
      </c>
      <c r="Q17" s="5">
        <f>(I17+K17)/N17</f>
        <v>1</v>
      </c>
      <c r="R17" s="4">
        <f t="shared" si="5"/>
        <v>0</v>
      </c>
      <c r="S17" s="3">
        <f t="shared" si="4"/>
        <v>1</v>
      </c>
    </row>
    <row r="18" spans="1:19" x14ac:dyDescent="0.45">
      <c r="C18" t="s">
        <v>0</v>
      </c>
      <c r="D18">
        <f>SUM(D3:D17)</f>
        <v>403</v>
      </c>
      <c r="E18" s="14">
        <f t="shared" ref="E18:N18" si="6">SUM(E3:E17)</f>
        <v>13</v>
      </c>
      <c r="F18" s="14"/>
      <c r="G18" s="14">
        <f t="shared" si="6"/>
        <v>416</v>
      </c>
      <c r="H18" s="14"/>
      <c r="I18">
        <f t="shared" si="6"/>
        <v>5</v>
      </c>
      <c r="J18">
        <f t="shared" si="6"/>
        <v>7</v>
      </c>
      <c r="K18" s="14">
        <f t="shared" si="6"/>
        <v>173</v>
      </c>
      <c r="L18" s="14"/>
      <c r="M18">
        <f t="shared" si="6"/>
        <v>5</v>
      </c>
      <c r="N18" s="14">
        <f t="shared" si="6"/>
        <v>185</v>
      </c>
      <c r="O18" s="14"/>
      <c r="P18" s="1">
        <f>N18/D18</f>
        <v>0.45905707196029777</v>
      </c>
      <c r="Q18" s="1">
        <f>(I18+K18)/N18</f>
        <v>0.96216216216216222</v>
      </c>
      <c r="R18" s="1">
        <f t="shared" si="5"/>
        <v>2.7027027027027029E-2</v>
      </c>
      <c r="S18">
        <f t="shared" ref="S18" si="7">IF(Q18&gt;95%,IF(R18&lt;5%,1,0),0)</f>
        <v>1</v>
      </c>
    </row>
    <row r="19" spans="1:19" s="9" customFormat="1" x14ac:dyDescent="0.45">
      <c r="P19" s="10"/>
      <c r="Q19" s="10"/>
      <c r="R19" s="10"/>
    </row>
    <row r="20" spans="1:19" x14ac:dyDescent="0.45">
      <c r="A20" s="7" t="s">
        <v>50</v>
      </c>
      <c r="B20" s="7" t="s">
        <v>51</v>
      </c>
      <c r="C20" s="7" t="s">
        <v>52</v>
      </c>
      <c r="D20" s="7" t="s">
        <v>53</v>
      </c>
      <c r="E20" s="7" t="s">
        <v>54</v>
      </c>
      <c r="F20" s="7" t="s">
        <v>55</v>
      </c>
      <c r="G20" s="7" t="s">
        <v>80</v>
      </c>
      <c r="H20" s="7" t="s">
        <v>56</v>
      </c>
      <c r="I20" s="7" t="s">
        <v>58</v>
      </c>
      <c r="J20" s="7" t="s">
        <v>59</v>
      </c>
      <c r="K20" s="7" t="s">
        <v>60</v>
      </c>
      <c r="L20" s="7" t="s">
        <v>61</v>
      </c>
      <c r="M20" s="7" t="s">
        <v>62</v>
      </c>
      <c r="N20" s="7" t="s">
        <v>63</v>
      </c>
      <c r="O20" s="7" t="s">
        <v>79</v>
      </c>
      <c r="P20" s="7" t="s">
        <v>81</v>
      </c>
      <c r="Q20" s="7" t="s">
        <v>82</v>
      </c>
      <c r="R20" s="7" t="s">
        <v>83</v>
      </c>
      <c r="S20" s="7" t="s">
        <v>84</v>
      </c>
    </row>
    <row r="21" spans="1:19" ht="165" customHeight="1" x14ac:dyDescent="0.45">
      <c r="A21" s="3" t="s">
        <v>7</v>
      </c>
      <c r="B21" s="3" t="s">
        <v>5</v>
      </c>
      <c r="C21" s="3" t="s">
        <v>6</v>
      </c>
      <c r="D21" s="8" t="s">
        <v>9</v>
      </c>
      <c r="E21" s="8" t="s">
        <v>71</v>
      </c>
      <c r="F21" s="8" t="s">
        <v>73</v>
      </c>
      <c r="G21" s="8" t="s">
        <v>72</v>
      </c>
      <c r="H21" s="8" t="s">
        <v>74</v>
      </c>
      <c r="I21" s="8" t="s">
        <v>10</v>
      </c>
      <c r="J21" s="8" t="s">
        <v>11</v>
      </c>
      <c r="K21" s="8" t="s">
        <v>12</v>
      </c>
      <c r="L21" s="8" t="s">
        <v>75</v>
      </c>
      <c r="M21" s="8" t="s">
        <v>13</v>
      </c>
      <c r="N21" s="8" t="s">
        <v>77</v>
      </c>
      <c r="O21" s="8" t="s">
        <v>76</v>
      </c>
      <c r="P21" s="8" t="s">
        <v>3</v>
      </c>
      <c r="Q21" s="8" t="s">
        <v>14</v>
      </c>
      <c r="R21" s="8" t="s">
        <v>70</v>
      </c>
      <c r="S21" s="8" t="s">
        <v>15</v>
      </c>
    </row>
    <row r="22" spans="1:19" x14ac:dyDescent="0.45">
      <c r="A22" t="s">
        <v>65</v>
      </c>
      <c r="B22">
        <v>38</v>
      </c>
      <c r="C22" t="s">
        <v>31</v>
      </c>
      <c r="D22">
        <v>16</v>
      </c>
      <c r="F22">
        <v>4</v>
      </c>
      <c r="G22">
        <f>SUM(D22:F22)</f>
        <v>20</v>
      </c>
      <c r="H22">
        <f>G22-F22</f>
        <v>16</v>
      </c>
      <c r="I22">
        <v>1</v>
      </c>
      <c r="J22">
        <v>1</v>
      </c>
      <c r="K22">
        <v>13</v>
      </c>
      <c r="L22">
        <v>4</v>
      </c>
      <c r="N22">
        <f>SUM(I22:L22)</f>
        <v>19</v>
      </c>
      <c r="O22">
        <f>SUM(I22:K22)</f>
        <v>15</v>
      </c>
      <c r="P22" s="1">
        <f>N22/G22</f>
        <v>0.95</v>
      </c>
      <c r="Q22" s="2">
        <f>(I22+K22)/O22</f>
        <v>0.93333333333333335</v>
      </c>
      <c r="R22" s="1">
        <f>M22/N22</f>
        <v>0</v>
      </c>
      <c r="S22">
        <f>IF(R22&lt;5%,IF(P22&gt;85%,IF(Q22&lt;95%,0,1),1),0)</f>
        <v>0</v>
      </c>
    </row>
    <row r="23" spans="1:19" x14ac:dyDescent="0.45">
      <c r="A23" t="s">
        <v>65</v>
      </c>
      <c r="B23">
        <v>32</v>
      </c>
      <c r="C23" t="s">
        <v>32</v>
      </c>
      <c r="D23">
        <v>30</v>
      </c>
      <c r="F23">
        <v>3</v>
      </c>
      <c r="G23">
        <f t="shared" ref="G23:G39" si="8">SUM(D23:F23)</f>
        <v>33</v>
      </c>
      <c r="H23">
        <f t="shared" ref="H23:H39" si="9">G23-F23</f>
        <v>30</v>
      </c>
      <c r="K23">
        <v>17</v>
      </c>
      <c r="L23">
        <v>3</v>
      </c>
      <c r="M23">
        <v>2</v>
      </c>
      <c r="N23">
        <f>SUM(I23:L23)</f>
        <v>20</v>
      </c>
      <c r="O23">
        <f t="shared" ref="O23:O39" si="10">SUM(I23:K23)</f>
        <v>17</v>
      </c>
      <c r="P23" s="1">
        <f t="shared" ref="P23:P40" si="11">N23/G23</f>
        <v>0.60606060606060608</v>
      </c>
      <c r="Q23" s="2">
        <f t="shared" ref="Q23:Q39" si="12">(I23+K23)/O23</f>
        <v>1</v>
      </c>
      <c r="R23" s="1">
        <f>M23/N23</f>
        <v>0.1</v>
      </c>
      <c r="S23">
        <f>IF(R23&lt;5%,IF(P23&gt;85%,IF(Q23&lt;95%,0,1),1),0)</f>
        <v>0</v>
      </c>
    </row>
    <row r="24" spans="1:19" x14ac:dyDescent="0.45">
      <c r="A24" t="s">
        <v>66</v>
      </c>
      <c r="B24">
        <v>53</v>
      </c>
      <c r="C24" t="s">
        <v>33</v>
      </c>
      <c r="D24">
        <v>33</v>
      </c>
      <c r="E24">
        <v>1</v>
      </c>
      <c r="F24">
        <v>6</v>
      </c>
      <c r="G24">
        <f t="shared" si="8"/>
        <v>40</v>
      </c>
      <c r="H24">
        <f t="shared" si="9"/>
        <v>34</v>
      </c>
      <c r="J24">
        <v>2</v>
      </c>
      <c r="K24">
        <v>7</v>
      </c>
      <c r="L24">
        <v>5</v>
      </c>
      <c r="N24">
        <f t="shared" ref="N24:N39" si="13">SUM(I24:L24)</f>
        <v>14</v>
      </c>
      <c r="O24">
        <f t="shared" si="10"/>
        <v>9</v>
      </c>
      <c r="P24" s="1">
        <f t="shared" si="11"/>
        <v>0.35</v>
      </c>
      <c r="Q24" s="2">
        <f t="shared" si="12"/>
        <v>0.77777777777777779</v>
      </c>
      <c r="R24" s="1">
        <f t="shared" ref="R24:R39" si="14">M24/N24</f>
        <v>0</v>
      </c>
      <c r="S24">
        <f t="shared" ref="S24:S40" si="15">IF(R24&lt;5%,IF(P24&gt;85%,IF(Q24&lt;95%,0,1),1),0)</f>
        <v>1</v>
      </c>
    </row>
    <row r="25" spans="1:19" hidden="1" x14ac:dyDescent="0.45">
      <c r="A25" t="s">
        <v>64</v>
      </c>
      <c r="B25">
        <v>52</v>
      </c>
      <c r="C25" t="s">
        <v>34</v>
      </c>
      <c r="D25">
        <v>46</v>
      </c>
      <c r="G25">
        <f t="shared" si="8"/>
        <v>46</v>
      </c>
      <c r="H25">
        <f t="shared" si="9"/>
        <v>46</v>
      </c>
      <c r="K25">
        <v>15</v>
      </c>
      <c r="N25">
        <f t="shared" si="13"/>
        <v>15</v>
      </c>
      <c r="O25">
        <f t="shared" si="10"/>
        <v>15</v>
      </c>
      <c r="P25" s="1">
        <f t="shared" si="11"/>
        <v>0.32608695652173914</v>
      </c>
      <c r="Q25" s="2">
        <f t="shared" si="12"/>
        <v>1</v>
      </c>
      <c r="R25" s="1">
        <f t="shared" si="14"/>
        <v>0</v>
      </c>
      <c r="S25">
        <f t="shared" si="15"/>
        <v>1</v>
      </c>
    </row>
    <row r="26" spans="1:19" hidden="1" x14ac:dyDescent="0.45">
      <c r="A26" t="s">
        <v>64</v>
      </c>
      <c r="B26">
        <v>51</v>
      </c>
      <c r="C26" t="s">
        <v>35</v>
      </c>
      <c r="D26">
        <v>38</v>
      </c>
      <c r="G26">
        <f t="shared" si="8"/>
        <v>38</v>
      </c>
      <c r="H26">
        <f t="shared" si="9"/>
        <v>38</v>
      </c>
      <c r="K26">
        <v>16</v>
      </c>
      <c r="N26">
        <f t="shared" si="13"/>
        <v>16</v>
      </c>
      <c r="O26">
        <f t="shared" si="10"/>
        <v>16</v>
      </c>
      <c r="P26" s="1">
        <f t="shared" si="11"/>
        <v>0.42105263157894735</v>
      </c>
      <c r="Q26" s="2">
        <f t="shared" si="12"/>
        <v>1</v>
      </c>
      <c r="R26" s="1">
        <f t="shared" si="14"/>
        <v>0</v>
      </c>
      <c r="S26">
        <f t="shared" si="15"/>
        <v>1</v>
      </c>
    </row>
    <row r="27" spans="1:19" hidden="1" x14ac:dyDescent="0.45">
      <c r="A27" t="s">
        <v>64</v>
      </c>
      <c r="B27">
        <v>48</v>
      </c>
      <c r="C27" t="s">
        <v>36</v>
      </c>
      <c r="D27">
        <v>34</v>
      </c>
      <c r="G27">
        <f t="shared" si="8"/>
        <v>34</v>
      </c>
      <c r="H27">
        <f t="shared" si="9"/>
        <v>34</v>
      </c>
      <c r="I27">
        <v>1</v>
      </c>
      <c r="K27">
        <v>12</v>
      </c>
      <c r="M27">
        <v>2</v>
      </c>
      <c r="N27">
        <f t="shared" si="13"/>
        <v>13</v>
      </c>
      <c r="O27">
        <f t="shared" si="10"/>
        <v>13</v>
      </c>
      <c r="P27" s="1">
        <f t="shared" si="11"/>
        <v>0.38235294117647056</v>
      </c>
      <c r="Q27" s="2">
        <f t="shared" si="12"/>
        <v>1</v>
      </c>
      <c r="R27" s="1">
        <f t="shared" si="14"/>
        <v>0.15384615384615385</v>
      </c>
      <c r="S27">
        <f t="shared" si="15"/>
        <v>0</v>
      </c>
    </row>
    <row r="28" spans="1:19" hidden="1" x14ac:dyDescent="0.45">
      <c r="A28" t="s">
        <v>64</v>
      </c>
      <c r="B28">
        <v>47</v>
      </c>
      <c r="C28" t="s">
        <v>37</v>
      </c>
      <c r="D28">
        <v>30</v>
      </c>
      <c r="G28">
        <f t="shared" si="8"/>
        <v>30</v>
      </c>
      <c r="H28">
        <f t="shared" si="9"/>
        <v>30</v>
      </c>
      <c r="K28">
        <v>10</v>
      </c>
      <c r="N28">
        <f t="shared" si="13"/>
        <v>10</v>
      </c>
      <c r="O28">
        <f t="shared" si="10"/>
        <v>10</v>
      </c>
      <c r="P28" s="1">
        <f t="shared" si="11"/>
        <v>0.33333333333333331</v>
      </c>
      <c r="Q28" s="2">
        <f t="shared" si="12"/>
        <v>1</v>
      </c>
      <c r="R28" s="1">
        <f t="shared" si="14"/>
        <v>0</v>
      </c>
      <c r="S28">
        <f t="shared" si="15"/>
        <v>1</v>
      </c>
    </row>
    <row r="29" spans="1:19" hidden="1" x14ac:dyDescent="0.45">
      <c r="A29" t="s">
        <v>64</v>
      </c>
      <c r="B29">
        <v>46</v>
      </c>
      <c r="C29" t="s">
        <v>38</v>
      </c>
      <c r="D29">
        <v>30</v>
      </c>
      <c r="G29">
        <f t="shared" si="8"/>
        <v>30</v>
      </c>
      <c r="H29">
        <f t="shared" si="9"/>
        <v>30</v>
      </c>
      <c r="K29">
        <v>12</v>
      </c>
      <c r="N29">
        <f t="shared" si="13"/>
        <v>12</v>
      </c>
      <c r="O29">
        <f t="shared" si="10"/>
        <v>12</v>
      </c>
      <c r="P29" s="1">
        <f t="shared" si="11"/>
        <v>0.4</v>
      </c>
      <c r="Q29" s="2">
        <f t="shared" si="12"/>
        <v>1</v>
      </c>
      <c r="R29" s="1">
        <f t="shared" si="14"/>
        <v>0</v>
      </c>
      <c r="S29">
        <f t="shared" si="15"/>
        <v>1</v>
      </c>
    </row>
    <row r="30" spans="1:19" hidden="1" x14ac:dyDescent="0.45">
      <c r="A30" t="s">
        <v>64</v>
      </c>
      <c r="B30">
        <v>45</v>
      </c>
      <c r="C30" t="s">
        <v>39</v>
      </c>
      <c r="D30">
        <v>58</v>
      </c>
      <c r="G30">
        <f t="shared" si="8"/>
        <v>58</v>
      </c>
      <c r="H30">
        <f t="shared" si="9"/>
        <v>58</v>
      </c>
      <c r="K30">
        <v>22</v>
      </c>
      <c r="M30">
        <v>1</v>
      </c>
      <c r="N30">
        <f t="shared" si="13"/>
        <v>22</v>
      </c>
      <c r="O30">
        <f t="shared" si="10"/>
        <v>22</v>
      </c>
      <c r="P30" s="1">
        <f t="shared" si="11"/>
        <v>0.37931034482758619</v>
      </c>
      <c r="Q30" s="2">
        <f t="shared" si="12"/>
        <v>1</v>
      </c>
      <c r="R30" s="1">
        <f t="shared" si="14"/>
        <v>4.5454545454545456E-2</v>
      </c>
      <c r="S30">
        <f t="shared" si="15"/>
        <v>1</v>
      </c>
    </row>
    <row r="31" spans="1:19" hidden="1" x14ac:dyDescent="0.45">
      <c r="A31" t="s">
        <v>64</v>
      </c>
      <c r="B31">
        <v>44</v>
      </c>
      <c r="C31" t="s">
        <v>40</v>
      </c>
      <c r="D31">
        <v>2</v>
      </c>
      <c r="G31">
        <f t="shared" si="8"/>
        <v>2</v>
      </c>
      <c r="H31">
        <f t="shared" si="9"/>
        <v>2</v>
      </c>
      <c r="J31">
        <v>1</v>
      </c>
      <c r="K31">
        <v>1</v>
      </c>
      <c r="M31">
        <v>1</v>
      </c>
      <c r="N31">
        <f t="shared" si="13"/>
        <v>2</v>
      </c>
      <c r="O31">
        <f t="shared" si="10"/>
        <v>2</v>
      </c>
      <c r="P31" s="1">
        <f t="shared" si="11"/>
        <v>1</v>
      </c>
      <c r="Q31" s="2">
        <f t="shared" si="12"/>
        <v>0.5</v>
      </c>
      <c r="R31" s="1">
        <f t="shared" si="14"/>
        <v>0.5</v>
      </c>
      <c r="S31">
        <f t="shared" si="15"/>
        <v>0</v>
      </c>
    </row>
    <row r="32" spans="1:19" hidden="1" x14ac:dyDescent="0.45">
      <c r="A32" t="s">
        <v>64</v>
      </c>
      <c r="B32">
        <v>43</v>
      </c>
      <c r="C32" t="s">
        <v>41</v>
      </c>
      <c r="D32">
        <v>21</v>
      </c>
      <c r="G32">
        <f t="shared" si="8"/>
        <v>21</v>
      </c>
      <c r="H32">
        <f t="shared" si="9"/>
        <v>21</v>
      </c>
      <c r="K32">
        <v>10</v>
      </c>
      <c r="N32">
        <f t="shared" si="13"/>
        <v>10</v>
      </c>
      <c r="O32">
        <f t="shared" si="10"/>
        <v>10</v>
      </c>
      <c r="P32" s="1">
        <f t="shared" si="11"/>
        <v>0.47619047619047616</v>
      </c>
      <c r="Q32" s="2">
        <f t="shared" si="12"/>
        <v>1</v>
      </c>
      <c r="R32" s="1">
        <f t="shared" si="14"/>
        <v>0</v>
      </c>
      <c r="S32">
        <f t="shared" si="15"/>
        <v>1</v>
      </c>
    </row>
    <row r="33" spans="1:19" hidden="1" x14ac:dyDescent="0.45">
      <c r="A33" t="s">
        <v>64</v>
      </c>
      <c r="B33">
        <v>42</v>
      </c>
      <c r="C33" t="s">
        <v>42</v>
      </c>
      <c r="D33">
        <v>37</v>
      </c>
      <c r="G33">
        <f t="shared" si="8"/>
        <v>37</v>
      </c>
      <c r="H33">
        <f t="shared" si="9"/>
        <v>37</v>
      </c>
      <c r="I33">
        <v>1</v>
      </c>
      <c r="K33">
        <v>14</v>
      </c>
      <c r="N33">
        <f t="shared" si="13"/>
        <v>15</v>
      </c>
      <c r="O33">
        <f t="shared" si="10"/>
        <v>15</v>
      </c>
      <c r="P33" s="1">
        <f t="shared" si="11"/>
        <v>0.40540540540540543</v>
      </c>
      <c r="Q33" s="2">
        <f t="shared" si="12"/>
        <v>1</v>
      </c>
      <c r="R33" s="1">
        <f t="shared" si="14"/>
        <v>0</v>
      </c>
      <c r="S33">
        <f t="shared" si="15"/>
        <v>1</v>
      </c>
    </row>
    <row r="34" spans="1:19" x14ac:dyDescent="0.45">
      <c r="A34" t="s">
        <v>66</v>
      </c>
      <c r="B34">
        <v>41</v>
      </c>
      <c r="C34" t="s">
        <v>43</v>
      </c>
      <c r="D34">
        <v>12</v>
      </c>
      <c r="G34">
        <f t="shared" si="8"/>
        <v>12</v>
      </c>
      <c r="H34">
        <f t="shared" si="9"/>
        <v>12</v>
      </c>
      <c r="J34">
        <v>1</v>
      </c>
      <c r="K34">
        <v>11</v>
      </c>
      <c r="N34">
        <f t="shared" si="13"/>
        <v>12</v>
      </c>
      <c r="O34">
        <f t="shared" si="10"/>
        <v>12</v>
      </c>
      <c r="P34" s="1">
        <f t="shared" si="11"/>
        <v>1</v>
      </c>
      <c r="Q34" s="2">
        <f t="shared" si="12"/>
        <v>0.91666666666666663</v>
      </c>
      <c r="R34" s="1">
        <f t="shared" si="14"/>
        <v>0</v>
      </c>
      <c r="S34">
        <f t="shared" si="15"/>
        <v>0</v>
      </c>
    </row>
    <row r="35" spans="1:19" x14ac:dyDescent="0.45">
      <c r="A35" t="s">
        <v>66</v>
      </c>
      <c r="B35">
        <v>40</v>
      </c>
      <c r="C35" t="s">
        <v>44</v>
      </c>
      <c r="D35">
        <v>8</v>
      </c>
      <c r="G35">
        <f t="shared" si="8"/>
        <v>8</v>
      </c>
      <c r="H35">
        <f t="shared" si="9"/>
        <v>8</v>
      </c>
      <c r="K35">
        <v>3</v>
      </c>
      <c r="N35">
        <f t="shared" si="13"/>
        <v>3</v>
      </c>
      <c r="O35">
        <f t="shared" si="10"/>
        <v>3</v>
      </c>
      <c r="P35" s="1">
        <f t="shared" si="11"/>
        <v>0.375</v>
      </c>
      <c r="Q35" s="2">
        <f t="shared" si="12"/>
        <v>1</v>
      </c>
      <c r="R35" s="1">
        <f t="shared" si="14"/>
        <v>0</v>
      </c>
      <c r="S35">
        <f t="shared" si="15"/>
        <v>1</v>
      </c>
    </row>
    <row r="36" spans="1:19" x14ac:dyDescent="0.45">
      <c r="A36" t="s">
        <v>67</v>
      </c>
      <c r="B36">
        <v>39</v>
      </c>
      <c r="C36" t="s">
        <v>45</v>
      </c>
      <c r="D36">
        <v>50</v>
      </c>
      <c r="E36">
        <v>6</v>
      </c>
      <c r="G36">
        <f t="shared" si="8"/>
        <v>56</v>
      </c>
      <c r="H36">
        <f t="shared" si="9"/>
        <v>56</v>
      </c>
      <c r="K36">
        <v>19</v>
      </c>
      <c r="M36">
        <v>2</v>
      </c>
      <c r="N36">
        <f t="shared" si="13"/>
        <v>19</v>
      </c>
      <c r="O36">
        <f t="shared" si="10"/>
        <v>19</v>
      </c>
      <c r="P36" s="1">
        <f t="shared" si="11"/>
        <v>0.3392857142857143</v>
      </c>
      <c r="Q36" s="2">
        <f t="shared" si="12"/>
        <v>1</v>
      </c>
      <c r="R36" s="1">
        <f t="shared" si="14"/>
        <v>0.10526315789473684</v>
      </c>
      <c r="S36">
        <f t="shared" si="15"/>
        <v>0</v>
      </c>
    </row>
    <row r="37" spans="1:19" x14ac:dyDescent="0.45">
      <c r="A37" t="s">
        <v>67</v>
      </c>
      <c r="B37">
        <v>15</v>
      </c>
      <c r="C37" t="s">
        <v>46</v>
      </c>
      <c r="D37">
        <v>19</v>
      </c>
      <c r="G37">
        <f t="shared" si="8"/>
        <v>19</v>
      </c>
      <c r="H37">
        <f t="shared" si="9"/>
        <v>19</v>
      </c>
      <c r="J37">
        <v>2</v>
      </c>
      <c r="K37">
        <v>9</v>
      </c>
      <c r="M37">
        <v>2</v>
      </c>
      <c r="N37">
        <f t="shared" si="13"/>
        <v>11</v>
      </c>
      <c r="O37">
        <f t="shared" si="10"/>
        <v>11</v>
      </c>
      <c r="P37" s="1">
        <f t="shared" si="11"/>
        <v>0.57894736842105265</v>
      </c>
      <c r="Q37" s="2">
        <f t="shared" si="12"/>
        <v>0.81818181818181823</v>
      </c>
      <c r="R37" s="1">
        <f>M37/N37</f>
        <v>0.18181818181818182</v>
      </c>
      <c r="S37">
        <f t="shared" si="15"/>
        <v>0</v>
      </c>
    </row>
    <row r="38" spans="1:19" x14ac:dyDescent="0.45">
      <c r="A38" t="s">
        <v>67</v>
      </c>
      <c r="B38">
        <v>16</v>
      </c>
      <c r="C38" t="s">
        <v>47</v>
      </c>
      <c r="D38">
        <v>18</v>
      </c>
      <c r="E38">
        <v>2</v>
      </c>
      <c r="F38">
        <v>6</v>
      </c>
      <c r="G38">
        <f t="shared" si="8"/>
        <v>26</v>
      </c>
      <c r="H38">
        <f t="shared" si="9"/>
        <v>20</v>
      </c>
      <c r="I38">
        <v>1</v>
      </c>
      <c r="J38">
        <v>1</v>
      </c>
      <c r="K38">
        <v>16</v>
      </c>
      <c r="L38">
        <v>4</v>
      </c>
      <c r="N38">
        <f t="shared" si="13"/>
        <v>22</v>
      </c>
      <c r="O38">
        <f t="shared" si="10"/>
        <v>18</v>
      </c>
      <c r="P38" s="1">
        <f t="shared" si="11"/>
        <v>0.84615384615384615</v>
      </c>
      <c r="Q38" s="2">
        <f t="shared" si="12"/>
        <v>0.94444444444444442</v>
      </c>
      <c r="R38" s="1">
        <f t="shared" si="14"/>
        <v>0</v>
      </c>
      <c r="S38">
        <f t="shared" si="15"/>
        <v>1</v>
      </c>
    </row>
    <row r="39" spans="1:19" x14ac:dyDescent="0.45">
      <c r="A39" s="3" t="s">
        <v>67</v>
      </c>
      <c r="B39" s="3">
        <v>17</v>
      </c>
      <c r="C39" s="3" t="s">
        <v>48</v>
      </c>
      <c r="D39" s="3">
        <v>13</v>
      </c>
      <c r="E39" s="3"/>
      <c r="F39" s="3"/>
      <c r="G39" s="3">
        <f t="shared" si="8"/>
        <v>13</v>
      </c>
      <c r="H39" s="3">
        <f t="shared" si="9"/>
        <v>13</v>
      </c>
      <c r="I39" s="3">
        <v>3</v>
      </c>
      <c r="J39" s="3"/>
      <c r="K39" s="3">
        <v>4</v>
      </c>
      <c r="L39" s="3"/>
      <c r="M39" s="3"/>
      <c r="N39" s="3">
        <f t="shared" si="13"/>
        <v>7</v>
      </c>
      <c r="O39" s="3">
        <f t="shared" si="10"/>
        <v>7</v>
      </c>
      <c r="P39" s="4">
        <f t="shared" si="11"/>
        <v>0.53846153846153844</v>
      </c>
      <c r="Q39" s="5">
        <f t="shared" si="12"/>
        <v>1</v>
      </c>
      <c r="R39" s="4">
        <f t="shared" si="14"/>
        <v>0</v>
      </c>
      <c r="S39" s="3">
        <f t="shared" si="15"/>
        <v>1</v>
      </c>
    </row>
    <row r="40" spans="1:19" x14ac:dyDescent="0.45">
      <c r="C40" t="s">
        <v>0</v>
      </c>
      <c r="D40">
        <f>SUM(D22:D39)</f>
        <v>495</v>
      </c>
      <c r="E40">
        <f t="shared" ref="E40:H40" si="16">SUM(E22:E39)</f>
        <v>9</v>
      </c>
      <c r="F40">
        <f t="shared" si="16"/>
        <v>19</v>
      </c>
      <c r="G40">
        <f t="shared" si="16"/>
        <v>523</v>
      </c>
      <c r="H40">
        <f t="shared" si="16"/>
        <v>504</v>
      </c>
      <c r="I40">
        <f t="shared" ref="I40:M40" si="17">SUM(I22:I39)</f>
        <v>7</v>
      </c>
      <c r="J40">
        <f t="shared" si="17"/>
        <v>8</v>
      </c>
      <c r="K40">
        <f t="shared" si="17"/>
        <v>211</v>
      </c>
      <c r="M40">
        <f t="shared" si="17"/>
        <v>10</v>
      </c>
      <c r="N40">
        <f>SUM(N22:N39)</f>
        <v>242</v>
      </c>
      <c r="O40">
        <f>SUM(O22:O39)</f>
        <v>226</v>
      </c>
      <c r="P40" s="1">
        <f t="shared" si="11"/>
        <v>0.4627151051625239</v>
      </c>
      <c r="Q40" s="1">
        <f>(I40+K40)/O40</f>
        <v>0.96460176991150437</v>
      </c>
      <c r="R40" s="1">
        <f>M40/N40</f>
        <v>4.1322314049586778E-2</v>
      </c>
      <c r="S40">
        <f t="shared" si="15"/>
        <v>1</v>
      </c>
    </row>
    <row r="41" spans="1:19" s="9" customFormat="1" x14ac:dyDescent="0.45">
      <c r="P41" s="10"/>
    </row>
    <row r="42" spans="1:19" ht="14.25" customHeight="1" x14ac:dyDescent="0.45">
      <c r="A42" s="12" t="s">
        <v>85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x14ac:dyDescent="0.4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x14ac:dyDescent="0.4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x14ac:dyDescent="0.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x14ac:dyDescent="0.4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x14ac:dyDescent="0.4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4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x14ac:dyDescent="0.4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x14ac:dyDescent="0.4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s="9" customFormat="1" x14ac:dyDescent="0.45">
      <c r="P51" s="10"/>
    </row>
  </sheetData>
  <mergeCells count="73">
    <mergeCell ref="E12:F12"/>
    <mergeCell ref="E13:F13"/>
    <mergeCell ref="E14:F14"/>
    <mergeCell ref="E15:F15"/>
    <mergeCell ref="E16:F16"/>
    <mergeCell ref="E7:F7"/>
    <mergeCell ref="E8:F8"/>
    <mergeCell ref="E9:F9"/>
    <mergeCell ref="E10:F10"/>
    <mergeCell ref="E11:F11"/>
    <mergeCell ref="E2:F2"/>
    <mergeCell ref="E3:F3"/>
    <mergeCell ref="E4:F4"/>
    <mergeCell ref="E5:F5"/>
    <mergeCell ref="E6:F6"/>
    <mergeCell ref="E17:F17"/>
    <mergeCell ref="E18:F18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N9:O9"/>
    <mergeCell ref="N10:O10"/>
    <mergeCell ref="N11:O11"/>
    <mergeCell ref="N12:O12"/>
    <mergeCell ref="N13:O13"/>
    <mergeCell ref="N4:O4"/>
    <mergeCell ref="N5:O5"/>
    <mergeCell ref="N6:O6"/>
    <mergeCell ref="N7:O7"/>
    <mergeCell ref="N8:O8"/>
    <mergeCell ref="E1:F1"/>
    <mergeCell ref="G1:H1"/>
    <mergeCell ref="K1:L1"/>
    <mergeCell ref="N1:O1"/>
    <mergeCell ref="A42:S50"/>
    <mergeCell ref="N14:O14"/>
    <mergeCell ref="N15:O15"/>
    <mergeCell ref="N16:O16"/>
    <mergeCell ref="N17:O17"/>
    <mergeCell ref="N18:O18"/>
    <mergeCell ref="K15:L15"/>
    <mergeCell ref="K16:L16"/>
    <mergeCell ref="K17:L17"/>
    <mergeCell ref="K18:L18"/>
    <mergeCell ref="N2:O2"/>
    <mergeCell ref="N3:O3"/>
  </mergeCells>
  <conditionalFormatting sqref="Q3:Q17">
    <cfRule type="cellIs" dxfId="5" priority="6" operator="lessThan">
      <formula>0.94</formula>
    </cfRule>
  </conditionalFormatting>
  <conditionalFormatting sqref="Q22:Q39">
    <cfRule type="cellIs" dxfId="4" priority="1" operator="lessThan">
      <formula>0.95</formula>
    </cfRule>
  </conditionalFormatting>
  <conditionalFormatting sqref="R3:R17">
    <cfRule type="cellIs" dxfId="3" priority="4" operator="greaterThan">
      <formula>0.05</formula>
    </cfRule>
  </conditionalFormatting>
  <conditionalFormatting sqref="R22:R39">
    <cfRule type="cellIs" dxfId="2" priority="3" operator="greaterThan">
      <formula>0.05</formula>
    </cfRule>
  </conditionalFormatting>
  <conditionalFormatting sqref="S3:S17">
    <cfRule type="cellIs" dxfId="1" priority="2" operator="lessThan">
      <formula>1</formula>
    </cfRule>
  </conditionalFormatting>
  <conditionalFormatting sqref="S22:S40">
    <cfRule type="cellIs" dxfId="0" priority="5" operator="lessThan">
      <formula>1</formula>
    </cfRule>
  </conditionalFormatting>
  <pageMargins left="0.7" right="0.7" top="0.75" bottom="0.75" header="0.3" footer="0.3"/>
  <pageSetup paperSize="8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0d4bee-8997-4e0e-ac46-5314e68d794d" xsi:nil="true"/>
    <lcf76f155ced4ddcb4097134ff3c332f xmlns="0a96d94e-4a65-4f9e-ae11-8f1c5db2f6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62FD2A8A1EF14E905450052E63DFAD" ma:contentTypeVersion="11" ma:contentTypeDescription="Een nieuw document maken." ma:contentTypeScope="" ma:versionID="b9b20a7bf4b3ad109ee326eb4281ac69">
  <xsd:schema xmlns:xsd="http://www.w3.org/2001/XMLSchema" xmlns:xs="http://www.w3.org/2001/XMLSchema" xmlns:p="http://schemas.microsoft.com/office/2006/metadata/properties" xmlns:ns2="0a96d94e-4a65-4f9e-ae11-8f1c5db2f6ee" xmlns:ns3="1c0d4bee-8997-4e0e-ac46-5314e68d794d" targetNamespace="http://schemas.microsoft.com/office/2006/metadata/properties" ma:root="true" ma:fieldsID="7cff2616efba528cac1623d3c8c52209" ns2:_="" ns3:_="">
    <xsd:import namespace="0a96d94e-4a65-4f9e-ae11-8f1c5db2f6ee"/>
    <xsd:import namespace="1c0d4bee-8997-4e0e-ac46-5314e68d7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6d94e-4a65-4f9e-ae11-8f1c5db2f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d4bee-8997-4e0e-ac46-5314e68d794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47d13e-5719-406f-8dda-65e2b5da85a0}" ma:internalName="TaxCatchAll" ma:showField="CatchAllData" ma:web="1c0d4bee-8997-4e0e-ac46-5314e68d7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C6F22-F139-4CEC-8E64-CEC95B3B95B7}">
  <ds:schemaRefs>
    <ds:schemaRef ds:uri="http://schemas.microsoft.com/office/2006/metadata/properties"/>
    <ds:schemaRef ds:uri="58600ec6-40a9-46de-bc13-071a9237788a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c0d4bee-8997-4e0e-ac46-5314e68d794d"/>
    <ds:schemaRef ds:uri="0a96d94e-4a65-4f9e-ae11-8f1c5db2f6ee"/>
  </ds:schemaRefs>
</ds:datastoreItem>
</file>

<file path=customXml/itemProps2.xml><?xml version="1.0" encoding="utf-8"?>
<ds:datastoreItem xmlns:ds="http://schemas.openxmlformats.org/officeDocument/2006/customXml" ds:itemID="{CC501369-376A-4D14-965B-E865D38AB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C2CC94-7BD4-4CD5-85AC-5D2CE92960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96d94e-4a65-4f9e-ae11-8f1c5db2f6ee"/>
    <ds:schemaRef ds:uri="1c0d4bee-8997-4e0e-ac46-5314e68d79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 betgra-nalev ZMR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Pijp</dc:creator>
  <cp:lastModifiedBy>Arie Pijp</cp:lastModifiedBy>
  <cp:lastPrinted>2019-11-18T13:33:29Z</cp:lastPrinted>
  <dcterms:created xsi:type="dcterms:W3CDTF">2019-06-11T13:59:52Z</dcterms:created>
  <dcterms:modified xsi:type="dcterms:W3CDTF">2023-05-02T12:47:51Z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0x0101008B62FD2A8A1EF14E905450052E63DFAD</vt:lpwstr>
  </property>
  <property fmtid="{D5CDD505-2E9C-101B-9397-08002B2CF9AE}" pid="4" name="MediaServiceImageTags">
    <vt:lpwstr/>
  </property>
</Properties>
</file>