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Inkoop en Aanbesteding\Aanbesteding 2023\Parkeerbeheer\4. Bestek\"/>
    </mc:Choice>
  </mc:AlternateContent>
  <xr:revisionPtr revIDLastSave="0" documentId="8_{76E882EB-A1FE-4C42-811D-855A7F5C49C4}" xr6:coauthVersionLast="47" xr6:coauthVersionMax="47" xr10:uidLastSave="{00000000-0000-0000-0000-000000000000}"/>
  <bookViews>
    <workbookView xWindow="57480" yWindow="-120" windowWidth="29040" windowHeight="15840" xr2:uid="{00000000-000D-0000-FFFF-FFFF00000000}"/>
  </bookViews>
  <sheets>
    <sheet name="Blad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2" l="1"/>
  <c r="F3" i="2"/>
  <c r="F25" i="2"/>
  <c r="F24" i="2"/>
  <c r="F30" i="2"/>
  <c r="F29" i="2"/>
  <c r="F27" i="2"/>
  <c r="D26" i="2"/>
  <c r="F22" i="2"/>
  <c r="E26" i="2" l="1"/>
  <c r="F33" i="2" l="1"/>
  <c r="F32" i="2"/>
  <c r="F20" i="2"/>
  <c r="F21" i="2"/>
  <c r="F19" i="2"/>
  <c r="F12" i="2"/>
  <c r="F11" i="2"/>
  <c r="F10" i="2"/>
  <c r="D17" i="2" l="1"/>
  <c r="F17" i="2" s="1"/>
  <c r="D16" i="2"/>
  <c r="F16" i="2" s="1"/>
  <c r="F7" i="2"/>
  <c r="F14" i="2"/>
  <c r="F9" i="2"/>
  <c r="F38" i="2" l="1"/>
  <c r="F39" i="2" s="1"/>
  <c r="F40" i="2" s="1"/>
</calcChain>
</file>

<file path=xl/sharedStrings.xml><?xml version="1.0" encoding="utf-8"?>
<sst xmlns="http://schemas.openxmlformats.org/spreadsheetml/2006/main" count="98" uniqueCount="68">
  <si>
    <t xml:space="preserve"> n.v. = niet verrekenbaar</t>
  </si>
  <si>
    <t>aantal (uur/ stuk)</t>
  </si>
  <si>
    <t>vergoeding per uur/stuk (in euro’s)</t>
  </si>
  <si>
    <t>toelichting</t>
  </si>
  <si>
    <t>v</t>
  </si>
  <si>
    <t>- invordering Nederlandse kentekens</t>
  </si>
  <si>
    <t>3. Bezwaarafhandeling</t>
  </si>
  <si>
    <t>- vergoeding per afgehandeld bezwaarschrift</t>
  </si>
  <si>
    <t>4. Afhandeling beroepzaken</t>
  </si>
  <si>
    <t>- vergoeding per beroepschrift</t>
  </si>
  <si>
    <t>- vergoeding per mondelinge beroepzaak</t>
  </si>
  <si>
    <t>n.v.</t>
  </si>
  <si>
    <t>- kosten management</t>
  </si>
  <si>
    <t>+</t>
  </si>
  <si>
    <t>Totaal prijsopgave</t>
  </si>
  <si>
    <t>Baseren op 100 stuks</t>
  </si>
  <si>
    <t>Baseren op aantal parkeervergunningen</t>
  </si>
  <si>
    <t>3% van het aantal afgehandelde bezwaarschriften, afronden in eenheden naar boven</t>
  </si>
  <si>
    <t xml:space="preserve"> v = verrekenbaar </t>
  </si>
  <si>
    <t>1. B. Handhaving blauwe zone</t>
  </si>
  <si>
    <t>- invordering Duitse kentekens</t>
  </si>
  <si>
    <t>- invordering Poolse kentekens</t>
  </si>
  <si>
    <t>toetsing en uitgifte parkeerontheffingen</t>
  </si>
  <si>
    <t>Baseren op aantal parkeerontheffingen</t>
  </si>
  <si>
    <t xml:space="preserve">- overige kosten voor het in stand houden van het parkeerservicebureau </t>
  </si>
  <si>
    <t>- invordering Belgische kentekens</t>
  </si>
  <si>
    <t xml:space="preserve">Verhuiskosten Parkeerservicebureau </t>
  </si>
  <si>
    <t>1% van het aantal afgehandelde bezwaarschriften, afronden in eenheden naar boven</t>
  </si>
  <si>
    <t xml:space="preserve"> - 1e lijns correctief onderhoud per Parkeerautomaat</t>
  </si>
  <si>
    <t xml:space="preserve"> - Preventief onderhoud per Parkeerautomaat</t>
  </si>
  <si>
    <t>- kosten voeren administratie, opstellen, leveren en toelichten managementinformatie</t>
  </si>
  <si>
    <t xml:space="preserve">Btw 21% </t>
  </si>
  <si>
    <t>Subtotaal prijsopgave excl. btw</t>
  </si>
  <si>
    <t>Jaarlijkse kosten</t>
  </si>
  <si>
    <t>6. Parkeerservicebureau</t>
  </si>
  <si>
    <t>7. Beheer Parkeerautomaten</t>
  </si>
  <si>
    <t>8. Administratie</t>
  </si>
  <si>
    <t>9. Stelpost</t>
  </si>
  <si>
    <t>Ondertekening rechtsgeldig vertegenwoordiger</t>
  </si>
  <si>
    <t>Datum:</t>
  </si>
  <si>
    <t xml:space="preserve">
</t>
  </si>
  <si>
    <t>Naam :</t>
  </si>
  <si>
    <t>Bedrijf:</t>
  </si>
  <si>
    <t>Handtekening:</t>
  </si>
  <si>
    <t>Prijsopgave parkeerbeheer jaarlijks (prijspeil 2024)</t>
  </si>
  <si>
    <t>2. Meting Betalingsgraad, Nalevingsgraad en Bezettingsgraad</t>
  </si>
  <si>
    <t xml:space="preserve">3. Invordering naheffingsaanslagen </t>
  </si>
  <si>
    <t>1. A. Parkeercontrole</t>
  </si>
  <si>
    <t>Vergoeding op basis van 100 parkeerplaatsen, jaarlijkse kosten worden voor de beoordeling bepaald op 2000 parkeerplaatsen</t>
  </si>
  <si>
    <t>5. Toetsing en uitgifte Parkeervergunningen en -ontheffingen &amp; Bezoekersregeling</t>
  </si>
  <si>
    <t>hosting applicatie Bezoekersregeling (app/webapp/site) inclusief individuele Bezoekersregelingen ten behoeve van de verstrekte Bezoekersvergunningen</t>
  </si>
  <si>
    <t>toetsing en uitgifte parkeervergunningen met geldigheid van 1 jaar (inclusief Bezoekersvergunningen)</t>
  </si>
  <si>
    <t>Zie PvE hst 11. Parkeerservicebureau voor condities</t>
  </si>
  <si>
    <t>- totaal aantal uren per week</t>
  </si>
  <si>
    <t>- openstelling maandag t/m vrijdag tussen 18u en 21u (aantal uur per week en uurtarief)</t>
  </si>
  <si>
    <t>maandelijkse/ jaarlijkse kosten (= aantal x vergoeding per uur/stuk)</t>
  </si>
  <si>
    <t>- vergoeding voor uitvoering van de metingen</t>
  </si>
  <si>
    <t>Bedrag per maand invullen</t>
  </si>
  <si>
    <r>
      <t xml:space="preserve">Jaarlijkse kosten. </t>
    </r>
    <r>
      <rPr>
        <b/>
        <sz val="10"/>
        <color rgb="FF000000"/>
        <rFont val="Arial"/>
        <family val="2"/>
      </rPr>
      <t>Invullen het aantal uren per week</t>
    </r>
    <r>
      <rPr>
        <sz val="10"/>
        <color rgb="FF000000"/>
        <rFont val="Arial"/>
        <family val="2"/>
      </rPr>
      <t xml:space="preserve"> waarop de balie open zal zijn (uitgaande van minimaal de vereiste openstelling) tussen 18u en 21u. Doorrekening vindt voor de beoordeling plaats op basis van 52 weken</t>
    </r>
  </si>
  <si>
    <t>Maandbedrag per Parkeerautomaat invullen</t>
  </si>
  <si>
    <r>
      <t xml:space="preserve">- realiseren Betalingsgraad in het fiscaal gereguleerde gebied </t>
    </r>
    <r>
      <rPr>
        <b/>
        <sz val="10"/>
        <color rgb="FF000000"/>
        <rFont val="Arial"/>
        <family val="2"/>
      </rPr>
      <t>per maand</t>
    </r>
    <r>
      <rPr>
        <sz val="10"/>
        <color indexed="8"/>
        <rFont val="Arial"/>
        <family val="2"/>
      </rPr>
      <t xml:space="preserve"> per 100 parkeerplaatsen</t>
    </r>
  </si>
  <si>
    <r>
      <t xml:space="preserve">- realiseren Nalevingsgraad in de blauwe zones </t>
    </r>
    <r>
      <rPr>
        <b/>
        <sz val="10"/>
        <color rgb="FF000000"/>
        <rFont val="Arial"/>
        <family val="2"/>
      </rPr>
      <t>per maand</t>
    </r>
    <r>
      <rPr>
        <sz val="10"/>
        <color indexed="8"/>
        <rFont val="Arial"/>
        <family val="2"/>
      </rPr>
      <t xml:space="preserve"> per 100 parkeerplaatsen </t>
    </r>
  </si>
  <si>
    <t>Vergoeding op basis van 100 parkeerplaatsen, jaarlijkse kosten worden voor de beoordeling bepaald op 5700 parkeerplaatsen</t>
  </si>
  <si>
    <t>Baseren op 4000 stuks</t>
  </si>
  <si>
    <t>Voor deze berekening is uitgegaan van 12% van het aantal Opgelegde Naheffingen -/- aantal seponeringen</t>
  </si>
  <si>
    <t>toetsing en uitgifte parkeervergunningen en -ontheffingen met geldigheid van 4 jaar (gemiddeld per jaar)</t>
  </si>
  <si>
    <t>- openstelling maandag t/m vrijdag tussen 12u en 18u (aantal uur per week en uurtarief)</t>
  </si>
  <si>
    <r>
      <t xml:space="preserve">Jaarlijkse kosten. </t>
    </r>
    <r>
      <rPr>
        <b/>
        <sz val="10"/>
        <color rgb="FF000000"/>
        <rFont val="Arial"/>
        <family val="2"/>
      </rPr>
      <t>Invullen het aantal uren per week</t>
    </r>
    <r>
      <rPr>
        <sz val="10"/>
        <color rgb="FF000000"/>
        <rFont val="Arial"/>
        <family val="2"/>
      </rPr>
      <t xml:space="preserve"> waarop de balie open zal zijn (uitgaande van minimaal de vereiste openstelling) tussen 12u en 18u. Doorrekening vindt voor de beoordeling plaats op basis van 52 weken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</si>
</sst>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_-&quot;€&quot;\ * #,##0.00\-;_-&quot;€&quot;\ * &quot;-&quot;??_-;_-@_-"/>
    <numFmt numFmtId="165" formatCode="_-[$€-413]\ * #,##0.00_-;_-[$€-413]\ * #,##0.00\-;_-[$€-413]\ * &quot;-&quot;??_-;_-@_-"/>
    <numFmt numFmtId="166" formatCode="_-[$€]\ * #,##0.00_-;_-[$€]\ * #,##0.00\-;_-[$€]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0"/>
      <color rgb="FFFF0000"/>
      <name val="Arial"/>
      <family val="2"/>
    </font>
    <font>
      <b/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8" fillId="0" borderId="0"/>
  </cellStyleXfs>
  <cellXfs count="83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4" borderId="1" xfId="0" applyFont="1" applyFill="1" applyBorder="1" applyAlignment="1">
      <alignment horizontal="left" wrapText="1"/>
    </xf>
    <xf numFmtId="0" fontId="4" fillId="4" borderId="1" xfId="0" applyFont="1" applyFill="1" applyBorder="1" applyAlignment="1">
      <alignment horizontal="left" textRotation="90" wrapText="1"/>
    </xf>
    <xf numFmtId="0" fontId="4" fillId="4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wrapText="1"/>
    </xf>
    <xf numFmtId="0" fontId="4" fillId="5" borderId="5" xfId="0" applyFont="1" applyFill="1" applyBorder="1" applyAlignment="1">
      <alignment horizontal="left" vertical="top" wrapText="1"/>
    </xf>
    <xf numFmtId="0" fontId="2" fillId="5" borderId="0" xfId="0" applyFont="1" applyFill="1" applyAlignment="1">
      <alignment horizontal="right" vertical="top" wrapText="1"/>
    </xf>
    <xf numFmtId="0" fontId="2" fillId="5" borderId="0" xfId="0" applyFont="1" applyFill="1" applyAlignment="1">
      <alignment horizontal="center" vertical="top" wrapText="1"/>
    </xf>
    <xf numFmtId="0" fontId="2" fillId="5" borderId="0" xfId="0" applyFont="1" applyFill="1" applyAlignment="1">
      <alignment vertical="top" wrapText="1"/>
    </xf>
    <xf numFmtId="0" fontId="2" fillId="5" borderId="6" xfId="0" applyFont="1" applyFill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165" fontId="2" fillId="0" borderId="1" xfId="0" applyNumberFormat="1" applyFont="1" applyBorder="1" applyAlignment="1">
      <alignment horizontal="center" vertical="top" wrapText="1"/>
    </xf>
    <xf numFmtId="0" fontId="2" fillId="0" borderId="1" xfId="0" quotePrefix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164" fontId="2" fillId="0" borderId="1" xfId="1" applyFont="1" applyBorder="1" applyAlignment="1" applyProtection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0" fontId="2" fillId="0" borderId="1" xfId="0" quotePrefix="1" applyFont="1" applyBorder="1" applyAlignment="1">
      <alignment horizontal="left" vertical="top"/>
    </xf>
    <xf numFmtId="164" fontId="2" fillId="0" borderId="1" xfId="0" applyNumberFormat="1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164" fontId="2" fillId="2" borderId="1" xfId="1" applyFont="1" applyFill="1" applyBorder="1" applyAlignment="1" applyProtection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164" fontId="6" fillId="0" borderId="1" xfId="1" applyFont="1" applyBorder="1" applyAlignment="1" applyProtection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4" fillId="5" borderId="2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right" vertical="top" wrapText="1"/>
    </xf>
    <xf numFmtId="0" fontId="2" fillId="5" borderId="4" xfId="0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vertical="top" wrapText="1"/>
    </xf>
    <xf numFmtId="0" fontId="2" fillId="5" borderId="3" xfId="0" applyFont="1" applyFill="1" applyBorder="1" applyAlignment="1">
      <alignment horizontal="right" vertical="top" wrapText="1"/>
    </xf>
    <xf numFmtId="164" fontId="6" fillId="0" borderId="1" xfId="1" applyFont="1" applyFill="1" applyBorder="1" applyAlignment="1" applyProtection="1">
      <alignment horizontal="center" vertical="top" wrapText="1"/>
    </xf>
    <xf numFmtId="0" fontId="6" fillId="0" borderId="1" xfId="0" quotePrefix="1" applyFont="1" applyBorder="1" applyAlignment="1">
      <alignment horizontal="left" vertical="top" wrapText="1"/>
    </xf>
    <xf numFmtId="164" fontId="5" fillId="0" borderId="1" xfId="1" applyFont="1" applyFill="1" applyBorder="1" applyAlignment="1" applyProtection="1">
      <alignment vertical="top" wrapText="1"/>
    </xf>
    <xf numFmtId="0" fontId="2" fillId="0" borderId="1" xfId="0" applyFont="1" applyBorder="1" applyAlignment="1">
      <alignment horizontal="right" vertical="top"/>
    </xf>
    <xf numFmtId="0" fontId="2" fillId="4" borderId="2" xfId="0" applyFont="1" applyFill="1" applyBorder="1" applyAlignment="1">
      <alignment horizontal="left" vertical="top" wrapText="1"/>
    </xf>
    <xf numFmtId="164" fontId="2" fillId="4" borderId="4" xfId="1" applyFont="1" applyFill="1" applyBorder="1" applyAlignment="1" applyProtection="1">
      <alignment vertical="top" wrapText="1"/>
    </xf>
    <xf numFmtId="165" fontId="2" fillId="4" borderId="4" xfId="0" applyNumberFormat="1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righ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right" vertical="top" wrapText="1"/>
    </xf>
    <xf numFmtId="0" fontId="2" fillId="3" borderId="0" xfId="0" applyFont="1" applyFill="1" applyAlignment="1">
      <alignment horizontal="center" vertical="top" wrapText="1"/>
    </xf>
    <xf numFmtId="0" fontId="2" fillId="3" borderId="0" xfId="0" applyFont="1" applyFill="1" applyAlignment="1">
      <alignment vertical="top" wrapText="1"/>
    </xf>
    <xf numFmtId="0" fontId="2" fillId="3" borderId="6" xfId="0" applyFont="1" applyFill="1" applyBorder="1" applyAlignment="1">
      <alignment horizontal="left" vertical="top" wrapText="1"/>
    </xf>
    <xf numFmtId="165" fontId="4" fillId="4" borderId="1" xfId="0" applyNumberFormat="1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right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vertical="top" wrapText="1"/>
    </xf>
    <xf numFmtId="165" fontId="4" fillId="3" borderId="0" xfId="0" applyNumberFormat="1" applyFont="1" applyFill="1" applyAlignment="1">
      <alignment horizontal="center" vertical="top" wrapText="1"/>
    </xf>
    <xf numFmtId="0" fontId="4" fillId="3" borderId="0" xfId="0" applyFont="1" applyFill="1" applyAlignment="1">
      <alignment horizontal="right" vertical="top" wrapText="1"/>
    </xf>
    <xf numFmtId="0" fontId="9" fillId="5" borderId="1" xfId="0" applyFont="1" applyFill="1" applyBorder="1" applyAlignment="1">
      <alignment horizontal="right" vertical="top" wrapText="1"/>
    </xf>
    <xf numFmtId="0" fontId="9" fillId="5" borderId="10" xfId="0" applyFont="1" applyFill="1" applyBorder="1" applyAlignment="1">
      <alignment horizontal="right" vertical="top" wrapText="1"/>
    </xf>
    <xf numFmtId="0" fontId="9" fillId="5" borderId="11" xfId="0" applyFont="1" applyFill="1" applyBorder="1" applyAlignment="1">
      <alignment horizontal="right" vertical="top" wrapText="1"/>
    </xf>
    <xf numFmtId="0" fontId="4" fillId="5" borderId="5" xfId="0" applyFont="1" applyFill="1" applyBorder="1" applyAlignment="1">
      <alignment horizontal="left" vertical="top"/>
    </xf>
    <xf numFmtId="165" fontId="2" fillId="6" borderId="1" xfId="0" applyNumberFormat="1" applyFont="1" applyFill="1" applyBorder="1" applyAlignment="1" applyProtection="1">
      <alignment vertical="top" wrapText="1"/>
      <protection locked="0"/>
    </xf>
    <xf numFmtId="164" fontId="2" fillId="6" borderId="1" xfId="1" applyFont="1" applyFill="1" applyBorder="1" applyAlignment="1" applyProtection="1">
      <alignment vertical="top" wrapText="1"/>
      <protection locked="0"/>
    </xf>
    <xf numFmtId="164" fontId="5" fillId="6" borderId="1" xfId="1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1" applyFont="1" applyFill="1" applyBorder="1" applyAlignment="1" applyProtection="1">
      <alignment vertical="top" wrapText="1"/>
      <protection locked="0"/>
    </xf>
    <xf numFmtId="0" fontId="3" fillId="0" borderId="1" xfId="0" applyFont="1" applyBorder="1"/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164" fontId="10" fillId="0" borderId="2" xfId="1" applyFont="1" applyBorder="1" applyAlignment="1" applyProtection="1">
      <alignment horizontal="left" vertical="top" wrapText="1"/>
    </xf>
    <xf numFmtId="164" fontId="10" fillId="0" borderId="4" xfId="1" applyFont="1" applyBorder="1" applyAlignment="1" applyProtection="1">
      <alignment horizontal="left" vertical="top" wrapText="1"/>
    </xf>
    <xf numFmtId="164" fontId="10" fillId="0" borderId="3" xfId="1" applyFont="1" applyBorder="1" applyAlignment="1" applyProtection="1">
      <alignment horizontal="left" vertical="top" wrapText="1"/>
    </xf>
    <xf numFmtId="0" fontId="6" fillId="0" borderId="2" xfId="0" quotePrefix="1" applyFont="1" applyBorder="1" applyAlignment="1">
      <alignment horizontal="left" vertical="top" wrapText="1"/>
    </xf>
    <xf numFmtId="0" fontId="6" fillId="0" borderId="4" xfId="0" quotePrefix="1" applyFont="1" applyBorder="1" applyAlignment="1">
      <alignment horizontal="left" vertical="top" wrapText="1"/>
    </xf>
    <xf numFmtId="0" fontId="6" fillId="0" borderId="3" xfId="0" quotePrefix="1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4" fillId="4" borderId="2" xfId="0" applyFont="1" applyFill="1" applyBorder="1" applyAlignment="1">
      <alignment horizontal="left" vertical="top" wrapText="1"/>
    </xf>
    <xf numFmtId="0" fontId="4" fillId="4" borderId="4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0" fontId="9" fillId="4" borderId="2" xfId="0" applyFont="1" applyFill="1" applyBorder="1" applyAlignment="1">
      <alignment horizontal="left" vertical="top" wrapText="1"/>
    </xf>
    <xf numFmtId="0" fontId="9" fillId="4" borderId="4" xfId="0" applyFont="1" applyFill="1" applyBorder="1" applyAlignment="1">
      <alignment horizontal="left" vertical="top" wrapText="1"/>
    </xf>
    <xf numFmtId="0" fontId="9" fillId="4" borderId="3" xfId="0" applyFont="1" applyFill="1" applyBorder="1" applyAlignment="1">
      <alignment horizontal="left" vertical="top" wrapText="1"/>
    </xf>
    <xf numFmtId="14" fontId="3" fillId="0" borderId="1" xfId="0" applyNumberFormat="1" applyFont="1" applyBorder="1"/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</cellXfs>
  <cellStyles count="6">
    <cellStyle name="Euro" xfId="4" xr:uid="{00000000-0005-0000-0000-000000000000}"/>
    <cellStyle name="Procent 2" xfId="3" xr:uid="{00000000-0005-0000-0000-000001000000}"/>
    <cellStyle name="Standaard" xfId="0" builtinId="0"/>
    <cellStyle name="Standaard 2" xfId="2" xr:uid="{00000000-0005-0000-0000-000003000000}"/>
    <cellStyle name="Standaard 4" xfId="5" xr:uid="{19CFA0D9-33D9-42DA-8A5D-1DC6B02C2DB1}"/>
    <cellStyle name="Valuta" xfId="1" builtinId="4"/>
  </cellStyles>
  <dxfs count="3"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</dxfs>
  <tableStyles count="0" defaultTableStyle="TableStyleMedium9" defaultPivotStyle="PivotStyleLight16"/>
  <colors>
    <mruColors>
      <color rgb="FFFFFFCC"/>
      <color rgb="FFFF7C80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34CE5-94D7-4448-927C-BCEC370EC332}">
  <dimension ref="A1:G48"/>
  <sheetViews>
    <sheetView tabSelected="1" topLeftCell="A25" zoomScaleNormal="100" workbookViewId="0">
      <selection activeCell="F24" sqref="F24"/>
    </sheetView>
  </sheetViews>
  <sheetFormatPr defaultColWidth="0" defaultRowHeight="14.5" zeroHeight="1" x14ac:dyDescent="0.35"/>
  <cols>
    <col min="1" max="1" width="39.26953125" customWidth="1"/>
    <col min="2" max="3" width="5.1796875" customWidth="1"/>
    <col min="4" max="6" width="15.453125" customWidth="1"/>
    <col min="7" max="7" width="36.36328125" customWidth="1"/>
    <col min="8" max="16384" width="9.08984375" hidden="1"/>
  </cols>
  <sheetData>
    <row r="1" spans="1:7" ht="123" x14ac:dyDescent="0.35">
      <c r="A1" s="4" t="s">
        <v>44</v>
      </c>
      <c r="B1" s="5" t="s">
        <v>18</v>
      </c>
      <c r="C1" s="5" t="s">
        <v>0</v>
      </c>
      <c r="D1" s="6" t="s">
        <v>1</v>
      </c>
      <c r="E1" s="7" t="s">
        <v>2</v>
      </c>
      <c r="F1" s="4" t="s">
        <v>55</v>
      </c>
      <c r="G1" s="4" t="s">
        <v>3</v>
      </c>
    </row>
    <row r="2" spans="1:7" x14ac:dyDescent="0.35">
      <c r="A2" s="8" t="s">
        <v>47</v>
      </c>
      <c r="B2" s="9"/>
      <c r="C2" s="10"/>
      <c r="D2" s="10"/>
      <c r="E2" s="11"/>
      <c r="F2" s="10"/>
      <c r="G2" s="12"/>
    </row>
    <row r="3" spans="1:7" ht="50" x14ac:dyDescent="0.35">
      <c r="A3" s="15" t="s">
        <v>60</v>
      </c>
      <c r="B3" s="63" t="s">
        <v>4</v>
      </c>
      <c r="C3" s="63"/>
      <c r="D3" s="1">
        <v>12</v>
      </c>
      <c r="E3" s="57">
        <v>0</v>
      </c>
      <c r="F3" s="14">
        <f>D3*E3*20</f>
        <v>0</v>
      </c>
      <c r="G3" s="13" t="s">
        <v>48</v>
      </c>
    </row>
    <row r="4" spans="1:7" x14ac:dyDescent="0.35">
      <c r="A4" s="8" t="s">
        <v>19</v>
      </c>
      <c r="B4" s="9"/>
      <c r="C4" s="10"/>
      <c r="D4" s="10"/>
      <c r="E4" s="11"/>
      <c r="F4" s="10"/>
      <c r="G4" s="12"/>
    </row>
    <row r="5" spans="1:7" ht="50" x14ac:dyDescent="0.35">
      <c r="A5" s="15" t="s">
        <v>61</v>
      </c>
      <c r="B5" s="63" t="s">
        <v>4</v>
      </c>
      <c r="C5" s="63"/>
      <c r="D5" s="1">
        <v>12</v>
      </c>
      <c r="E5" s="57">
        <v>0</v>
      </c>
      <c r="F5" s="14">
        <f>D5*E5*57</f>
        <v>0</v>
      </c>
      <c r="G5" s="13" t="s">
        <v>62</v>
      </c>
    </row>
    <row r="6" spans="1:7" ht="26" x14ac:dyDescent="0.35">
      <c r="A6" s="8" t="s">
        <v>45</v>
      </c>
      <c r="B6" s="9"/>
      <c r="C6" s="10"/>
      <c r="D6" s="11"/>
      <c r="E6" s="11"/>
      <c r="F6" s="10"/>
      <c r="G6" s="12"/>
    </row>
    <row r="7" spans="1:7" x14ac:dyDescent="0.35">
      <c r="A7" s="15" t="s">
        <v>56</v>
      </c>
      <c r="B7" s="63" t="s">
        <v>11</v>
      </c>
      <c r="C7" s="63"/>
      <c r="D7" s="1">
        <v>12</v>
      </c>
      <c r="E7" s="58">
        <v>0</v>
      </c>
      <c r="F7" s="17">
        <f>D7*E7</f>
        <v>0</v>
      </c>
      <c r="G7" s="13" t="s">
        <v>57</v>
      </c>
    </row>
    <row r="8" spans="1:7" x14ac:dyDescent="0.35">
      <c r="A8" s="8" t="s">
        <v>46</v>
      </c>
      <c r="B8" s="9"/>
      <c r="C8" s="10"/>
      <c r="D8" s="10"/>
      <c r="E8" s="11"/>
      <c r="F8" s="10"/>
      <c r="G8" s="12"/>
    </row>
    <row r="9" spans="1:7" x14ac:dyDescent="0.35">
      <c r="A9" s="16" t="s">
        <v>5</v>
      </c>
      <c r="B9" s="63" t="s">
        <v>4</v>
      </c>
      <c r="C9" s="63"/>
      <c r="D9" s="1">
        <v>4000</v>
      </c>
      <c r="E9" s="58">
        <v>0</v>
      </c>
      <c r="F9" s="17">
        <f>D9*E9</f>
        <v>0</v>
      </c>
      <c r="G9" s="18" t="s">
        <v>63</v>
      </c>
    </row>
    <row r="10" spans="1:7" x14ac:dyDescent="0.35">
      <c r="A10" s="19" t="s">
        <v>25</v>
      </c>
      <c r="B10" s="63" t="s">
        <v>4</v>
      </c>
      <c r="C10" s="63"/>
      <c r="D10" s="3">
        <v>100</v>
      </c>
      <c r="E10" s="58">
        <v>0</v>
      </c>
      <c r="F10" s="20">
        <f>D10*E10</f>
        <v>0</v>
      </c>
      <c r="G10" s="13" t="s">
        <v>15</v>
      </c>
    </row>
    <row r="11" spans="1:7" x14ac:dyDescent="0.35">
      <c r="A11" s="19" t="s">
        <v>20</v>
      </c>
      <c r="B11" s="63" t="s">
        <v>4</v>
      </c>
      <c r="C11" s="63"/>
      <c r="D11" s="3">
        <v>100</v>
      </c>
      <c r="E11" s="58">
        <v>0</v>
      </c>
      <c r="F11" s="20">
        <f>D11*E11</f>
        <v>0</v>
      </c>
      <c r="G11" s="13" t="s">
        <v>15</v>
      </c>
    </row>
    <row r="12" spans="1:7" x14ac:dyDescent="0.35">
      <c r="A12" s="19" t="s">
        <v>21</v>
      </c>
      <c r="B12" s="63" t="s">
        <v>4</v>
      </c>
      <c r="C12" s="63"/>
      <c r="D12" s="3">
        <v>100</v>
      </c>
      <c r="E12" s="58">
        <v>0</v>
      </c>
      <c r="F12" s="20">
        <f>D12*E12</f>
        <v>0</v>
      </c>
      <c r="G12" s="16" t="s">
        <v>15</v>
      </c>
    </row>
    <row r="13" spans="1:7" x14ac:dyDescent="0.35">
      <c r="A13" s="8" t="s">
        <v>6</v>
      </c>
      <c r="B13" s="9"/>
      <c r="C13" s="10"/>
      <c r="D13" s="11"/>
      <c r="E13" s="11"/>
      <c r="F13" s="10"/>
      <c r="G13" s="12"/>
    </row>
    <row r="14" spans="1:7" ht="37.5" x14ac:dyDescent="0.35">
      <c r="A14" s="13" t="s">
        <v>7</v>
      </c>
      <c r="B14" s="63" t="s">
        <v>4</v>
      </c>
      <c r="C14" s="63"/>
      <c r="D14" s="1">
        <v>480</v>
      </c>
      <c r="E14" s="58">
        <v>0</v>
      </c>
      <c r="F14" s="17">
        <f>D14*E14</f>
        <v>0</v>
      </c>
      <c r="G14" s="13" t="s">
        <v>64</v>
      </c>
    </row>
    <row r="15" spans="1:7" x14ac:dyDescent="0.35">
      <c r="A15" s="8" t="s">
        <v>8</v>
      </c>
      <c r="B15" s="9"/>
      <c r="C15" s="10"/>
      <c r="D15" s="10"/>
      <c r="E15" s="11"/>
      <c r="F15" s="10"/>
      <c r="G15" s="12"/>
    </row>
    <row r="16" spans="1:7" ht="37.5" x14ac:dyDescent="0.35">
      <c r="A16" s="13" t="s">
        <v>9</v>
      </c>
      <c r="B16" s="63" t="s">
        <v>4</v>
      </c>
      <c r="C16" s="63"/>
      <c r="D16" s="1">
        <f>ROUNDUP(3%*D14,0)</f>
        <v>15</v>
      </c>
      <c r="E16" s="58">
        <v>0</v>
      </c>
      <c r="F16" s="17">
        <f>D16*E16</f>
        <v>0</v>
      </c>
      <c r="G16" s="21" t="s">
        <v>17</v>
      </c>
    </row>
    <row r="17" spans="1:7" ht="37.5" x14ac:dyDescent="0.35">
      <c r="A17" s="13" t="s">
        <v>10</v>
      </c>
      <c r="B17" s="63" t="s">
        <v>4</v>
      </c>
      <c r="C17" s="63"/>
      <c r="D17" s="1">
        <f>ROUNDUP(1%*D14,0)</f>
        <v>5</v>
      </c>
      <c r="E17" s="58">
        <v>0</v>
      </c>
      <c r="F17" s="17">
        <f>D17*E17</f>
        <v>0</v>
      </c>
      <c r="G17" s="21" t="s">
        <v>27</v>
      </c>
    </row>
    <row r="18" spans="1:7" x14ac:dyDescent="0.35">
      <c r="A18" s="56" t="s">
        <v>49</v>
      </c>
      <c r="B18" s="9"/>
      <c r="C18" s="10"/>
      <c r="D18" s="10"/>
      <c r="E18" s="11"/>
      <c r="F18" s="10"/>
      <c r="G18" s="12"/>
    </row>
    <row r="19" spans="1:7" ht="37.5" x14ac:dyDescent="0.35">
      <c r="A19" s="13" t="s">
        <v>51</v>
      </c>
      <c r="B19" s="63" t="s">
        <v>4</v>
      </c>
      <c r="C19" s="63"/>
      <c r="D19" s="22">
        <v>800</v>
      </c>
      <c r="E19" s="59">
        <v>0</v>
      </c>
      <c r="F19" s="23">
        <f>D19*E19</f>
        <v>0</v>
      </c>
      <c r="G19" s="21" t="s">
        <v>16</v>
      </c>
    </row>
    <row r="20" spans="1:7" x14ac:dyDescent="0.35">
      <c r="A20" s="13" t="s">
        <v>22</v>
      </c>
      <c r="B20" s="63" t="s">
        <v>4</v>
      </c>
      <c r="C20" s="63"/>
      <c r="D20" s="22">
        <v>200</v>
      </c>
      <c r="E20" s="59">
        <v>0</v>
      </c>
      <c r="F20" s="23">
        <f>D20*E20</f>
        <v>0</v>
      </c>
      <c r="G20" s="21" t="s">
        <v>23</v>
      </c>
    </row>
    <row r="21" spans="1:7" ht="37.5" x14ac:dyDescent="0.35">
      <c r="A21" s="13" t="s">
        <v>65</v>
      </c>
      <c r="B21" s="63" t="s">
        <v>4</v>
      </c>
      <c r="C21" s="63"/>
      <c r="D21" s="22">
        <v>50</v>
      </c>
      <c r="E21" s="59">
        <v>0</v>
      </c>
      <c r="F21" s="23">
        <f>D21*E21</f>
        <v>0</v>
      </c>
      <c r="G21" s="21" t="s">
        <v>16</v>
      </c>
    </row>
    <row r="22" spans="1:7" ht="50" x14ac:dyDescent="0.35">
      <c r="A22" s="13" t="s">
        <v>50</v>
      </c>
      <c r="B22" s="63" t="s">
        <v>11</v>
      </c>
      <c r="C22" s="63"/>
      <c r="D22" s="22">
        <v>12</v>
      </c>
      <c r="E22" s="59">
        <v>0</v>
      </c>
      <c r="F22" s="23">
        <f>D22*E22</f>
        <v>0</v>
      </c>
      <c r="G22" s="21" t="s">
        <v>57</v>
      </c>
    </row>
    <row r="23" spans="1:7" x14ac:dyDescent="0.35">
      <c r="A23" s="8" t="s">
        <v>34</v>
      </c>
      <c r="B23" s="9"/>
      <c r="C23" s="10"/>
      <c r="D23" s="10"/>
      <c r="E23" s="11"/>
      <c r="F23" s="10"/>
      <c r="G23" s="12"/>
    </row>
    <row r="24" spans="1:7" ht="76" x14ac:dyDescent="0.35">
      <c r="A24" s="33" t="s">
        <v>66</v>
      </c>
      <c r="B24" s="64" t="s">
        <v>4</v>
      </c>
      <c r="C24" s="64"/>
      <c r="D24" s="60"/>
      <c r="E24" s="61">
        <v>0</v>
      </c>
      <c r="F24" s="25">
        <f>D24*E24*52</f>
        <v>0</v>
      </c>
      <c r="G24" s="24" t="s">
        <v>67</v>
      </c>
    </row>
    <row r="25" spans="1:7" ht="76" x14ac:dyDescent="0.35">
      <c r="A25" s="33" t="s">
        <v>54</v>
      </c>
      <c r="B25" s="64" t="s">
        <v>4</v>
      </c>
      <c r="C25" s="64"/>
      <c r="D25" s="60"/>
      <c r="E25" s="61">
        <v>0</v>
      </c>
      <c r="F25" s="25">
        <f>D25*E25*52</f>
        <v>0</v>
      </c>
      <c r="G25" s="24" t="s">
        <v>58</v>
      </c>
    </row>
    <row r="26" spans="1:7" x14ac:dyDescent="0.35">
      <c r="A26" s="68" t="s">
        <v>53</v>
      </c>
      <c r="B26" s="69"/>
      <c r="C26" s="70"/>
      <c r="D26" s="60">
        <f>SUM(D24:D25)</f>
        <v>0</v>
      </c>
      <c r="E26" s="65" t="str">
        <f>IF(D26&lt;15,"Let op: minimaal 15 uur per week is vereist","")</f>
        <v>Let op: minimaal 15 uur per week is vereist</v>
      </c>
      <c r="F26" s="66"/>
      <c r="G26" s="67"/>
    </row>
    <row r="27" spans="1:7" ht="25" x14ac:dyDescent="0.35">
      <c r="A27" s="24" t="s">
        <v>24</v>
      </c>
      <c r="B27" s="64" t="s">
        <v>11</v>
      </c>
      <c r="C27" s="64"/>
      <c r="D27" s="26">
        <v>12</v>
      </c>
      <c r="E27" s="61">
        <v>0</v>
      </c>
      <c r="F27" s="25">
        <f>D27*E27</f>
        <v>0</v>
      </c>
      <c r="G27" s="24" t="s">
        <v>57</v>
      </c>
    </row>
    <row r="28" spans="1:7" x14ac:dyDescent="0.35">
      <c r="A28" s="27" t="s">
        <v>35</v>
      </c>
      <c r="B28" s="28"/>
      <c r="C28" s="29"/>
      <c r="D28" s="29"/>
      <c r="E28" s="30"/>
      <c r="F28" s="29"/>
      <c r="G28" s="31"/>
    </row>
    <row r="29" spans="1:7" x14ac:dyDescent="0.35">
      <c r="A29" s="24" t="s">
        <v>29</v>
      </c>
      <c r="B29" s="64" t="s">
        <v>4</v>
      </c>
      <c r="C29" s="64"/>
      <c r="D29" s="26">
        <v>50</v>
      </c>
      <c r="E29" s="61">
        <v>0</v>
      </c>
      <c r="F29" s="32">
        <f>D29*E29*12</f>
        <v>0</v>
      </c>
      <c r="G29" s="24" t="s">
        <v>59</v>
      </c>
    </row>
    <row r="30" spans="1:7" ht="25" x14ac:dyDescent="0.35">
      <c r="A30" s="24" t="s">
        <v>28</v>
      </c>
      <c r="B30" s="64" t="s">
        <v>4</v>
      </c>
      <c r="C30" s="64"/>
      <c r="D30" s="26">
        <v>50</v>
      </c>
      <c r="E30" s="61">
        <v>0</v>
      </c>
      <c r="F30" s="32">
        <f>D30*E30*12</f>
        <v>0</v>
      </c>
      <c r="G30" s="24" t="s">
        <v>59</v>
      </c>
    </row>
    <row r="31" spans="1:7" x14ac:dyDescent="0.35">
      <c r="A31" s="8" t="s">
        <v>36</v>
      </c>
      <c r="B31" s="9"/>
      <c r="C31" s="10"/>
      <c r="D31" s="10"/>
      <c r="E31" s="11"/>
      <c r="F31" s="10"/>
      <c r="G31" s="12"/>
    </row>
    <row r="32" spans="1:7" x14ac:dyDescent="0.35">
      <c r="A32" s="13" t="s">
        <v>12</v>
      </c>
      <c r="B32" s="63" t="s">
        <v>11</v>
      </c>
      <c r="C32" s="63"/>
      <c r="D32" s="1">
        <v>12</v>
      </c>
      <c r="E32" s="58">
        <v>0</v>
      </c>
      <c r="F32" s="14">
        <f>D32*E32</f>
        <v>0</v>
      </c>
      <c r="G32" s="13" t="s">
        <v>57</v>
      </c>
    </row>
    <row r="33" spans="1:7" ht="25" x14ac:dyDescent="0.35">
      <c r="A33" s="15" t="s">
        <v>30</v>
      </c>
      <c r="B33" s="63" t="s">
        <v>11</v>
      </c>
      <c r="C33" s="63"/>
      <c r="D33" s="1">
        <v>12</v>
      </c>
      <c r="E33" s="58">
        <v>0</v>
      </c>
      <c r="F33" s="14">
        <f>D33*E33</f>
        <v>0</v>
      </c>
      <c r="G33" s="13" t="s">
        <v>57</v>
      </c>
    </row>
    <row r="34" spans="1:7" x14ac:dyDescent="0.35">
      <c r="A34" s="8" t="s">
        <v>37</v>
      </c>
      <c r="B34" s="9"/>
      <c r="C34" s="10"/>
      <c r="D34" s="10"/>
      <c r="E34" s="11"/>
      <c r="F34" s="10"/>
      <c r="G34" s="12"/>
    </row>
    <row r="35" spans="1:7" x14ac:dyDescent="0.35">
      <c r="A35" s="15" t="s">
        <v>26</v>
      </c>
      <c r="B35" s="81" t="s">
        <v>11</v>
      </c>
      <c r="C35" s="82"/>
      <c r="D35" s="1"/>
      <c r="E35" s="34">
        <v>6000</v>
      </c>
      <c r="F35" s="14"/>
      <c r="G35" s="35" t="s">
        <v>52</v>
      </c>
    </row>
    <row r="36" spans="1:7" x14ac:dyDescent="0.35">
      <c r="A36" s="36"/>
      <c r="B36" s="2"/>
      <c r="C36" s="2"/>
      <c r="D36" s="2"/>
      <c r="E36" s="37"/>
      <c r="F36" s="38"/>
      <c r="G36" s="39"/>
    </row>
    <row r="37" spans="1:7" x14ac:dyDescent="0.35">
      <c r="A37" s="40"/>
      <c r="B37" s="41"/>
      <c r="C37" s="42"/>
      <c r="D37" s="43"/>
      <c r="E37" s="44"/>
      <c r="F37" s="43"/>
      <c r="G37" s="45" t="s">
        <v>13</v>
      </c>
    </row>
    <row r="38" spans="1:7" ht="25" x14ac:dyDescent="0.35">
      <c r="A38" s="71" t="s">
        <v>32</v>
      </c>
      <c r="B38" s="72"/>
      <c r="C38" s="72"/>
      <c r="D38" s="72"/>
      <c r="E38" s="73"/>
      <c r="F38" s="14" t="str">
        <f>IF(D26&lt;15,"FOUT; zie onderdeel 7",SUM(F3:F33))</f>
        <v>FOUT; zie onderdeel 7</v>
      </c>
      <c r="G38" s="13" t="s">
        <v>33</v>
      </c>
    </row>
    <row r="39" spans="1:7" x14ac:dyDescent="0.35">
      <c r="A39" s="71" t="s">
        <v>31</v>
      </c>
      <c r="B39" s="72"/>
      <c r="C39" s="72"/>
      <c r="D39" s="72"/>
      <c r="E39" s="73"/>
      <c r="F39" s="14" t="e">
        <f>F38*0.219</f>
        <v>#VALUE!</v>
      </c>
      <c r="G39" s="13" t="s">
        <v>13</v>
      </c>
    </row>
    <row r="40" spans="1:7" x14ac:dyDescent="0.35">
      <c r="A40" s="74" t="s">
        <v>14</v>
      </c>
      <c r="B40" s="75"/>
      <c r="C40" s="75"/>
      <c r="D40" s="75"/>
      <c r="E40" s="76"/>
      <c r="F40" s="46" t="e">
        <f>F39+F38</f>
        <v>#VALUE!</v>
      </c>
      <c r="G40" s="47"/>
    </row>
    <row r="41" spans="1:7" x14ac:dyDescent="0.35">
      <c r="A41" s="48"/>
      <c r="B41" s="48"/>
      <c r="C41" s="48"/>
      <c r="D41" s="49"/>
      <c r="E41" s="50"/>
      <c r="F41" s="51"/>
      <c r="G41" s="52"/>
    </row>
    <row r="42" spans="1:7" x14ac:dyDescent="0.35">
      <c r="A42" s="77" t="s">
        <v>38</v>
      </c>
      <c r="B42" s="78"/>
      <c r="C42" s="78"/>
      <c r="D42" s="78"/>
      <c r="E42" s="78"/>
      <c r="F42" s="78"/>
      <c r="G42" s="79"/>
    </row>
    <row r="43" spans="1:7" x14ac:dyDescent="0.35">
      <c r="A43" s="53" t="s">
        <v>42</v>
      </c>
      <c r="B43" s="62"/>
      <c r="C43" s="62"/>
      <c r="D43" s="62"/>
      <c r="E43" s="62"/>
      <c r="F43" s="62"/>
      <c r="G43" s="62"/>
    </row>
    <row r="44" spans="1:7" x14ac:dyDescent="0.35">
      <c r="A44" s="53" t="s">
        <v>39</v>
      </c>
      <c r="B44" s="80" t="s">
        <v>40</v>
      </c>
      <c r="C44" s="80"/>
      <c r="D44" s="80"/>
      <c r="E44" s="80"/>
      <c r="F44" s="80"/>
      <c r="G44" s="80"/>
    </row>
    <row r="45" spans="1:7" x14ac:dyDescent="0.35">
      <c r="A45" s="53" t="s">
        <v>41</v>
      </c>
      <c r="B45" s="62" t="s">
        <v>40</v>
      </c>
      <c r="C45" s="62"/>
      <c r="D45" s="62"/>
      <c r="E45" s="62"/>
      <c r="F45" s="62"/>
      <c r="G45" s="62"/>
    </row>
    <row r="46" spans="1:7" x14ac:dyDescent="0.35">
      <c r="A46" s="54" t="s">
        <v>43</v>
      </c>
      <c r="B46" s="62"/>
      <c r="C46" s="62"/>
      <c r="D46" s="62"/>
      <c r="E46" s="62"/>
      <c r="F46" s="62"/>
      <c r="G46" s="62"/>
    </row>
    <row r="47" spans="1:7" x14ac:dyDescent="0.35">
      <c r="A47" s="55"/>
      <c r="B47" s="62"/>
      <c r="C47" s="62"/>
      <c r="D47" s="62"/>
      <c r="E47" s="62"/>
      <c r="F47" s="62"/>
      <c r="G47" s="62"/>
    </row>
    <row r="48" spans="1:7" x14ac:dyDescent="0.35">
      <c r="A48" s="48"/>
      <c r="B48" s="48"/>
      <c r="C48" s="48"/>
      <c r="D48" s="49"/>
      <c r="E48" s="50"/>
      <c r="F48" s="51"/>
      <c r="G48" s="52"/>
    </row>
  </sheetData>
  <sheetProtection algorithmName="SHA-512" hashValue="cSJdyLkbFF/KJqz+aJMhpfTC8eUeyF5uDgbxnSN8RQDoorocgPv0aZFb9MCyTkMGyyDKcmq30lvWsd9MYvlzpg==" saltValue="Jn7gVZJ7+eJvFXFxD+mL2g==" spinCount="100000" sheet="1" objects="1" scenarios="1"/>
  <mergeCells count="32">
    <mergeCell ref="B9:C9"/>
    <mergeCell ref="B10:C10"/>
    <mergeCell ref="B3:C3"/>
    <mergeCell ref="B5:C5"/>
    <mergeCell ref="B30:C30"/>
    <mergeCell ref="B11:C11"/>
    <mergeCell ref="B12:C12"/>
    <mergeCell ref="B14:C14"/>
    <mergeCell ref="B16:C16"/>
    <mergeCell ref="B17:C17"/>
    <mergeCell ref="B19:C19"/>
    <mergeCell ref="B21:C21"/>
    <mergeCell ref="B20:C20"/>
    <mergeCell ref="B24:C24"/>
    <mergeCell ref="B27:C27"/>
    <mergeCell ref="B29:C29"/>
    <mergeCell ref="B46:G47"/>
    <mergeCell ref="B7:C7"/>
    <mergeCell ref="B22:C22"/>
    <mergeCell ref="B25:C25"/>
    <mergeCell ref="E26:G26"/>
    <mergeCell ref="A26:C26"/>
    <mergeCell ref="A39:E39"/>
    <mergeCell ref="A40:E40"/>
    <mergeCell ref="A42:G42"/>
    <mergeCell ref="B43:G43"/>
    <mergeCell ref="B44:G44"/>
    <mergeCell ref="B45:G45"/>
    <mergeCell ref="B32:C32"/>
    <mergeCell ref="B33:C33"/>
    <mergeCell ref="B35:C35"/>
    <mergeCell ref="A38:E38"/>
  </mergeCells>
  <conditionalFormatting sqref="F3">
    <cfRule type="cellIs" dxfId="2" priority="4" operator="equal">
      <formula>"Totaal uren"</formula>
    </cfRule>
  </conditionalFormatting>
  <conditionalFormatting sqref="F7">
    <cfRule type="containsText" dxfId="1" priority="1" operator="containsText" text="Percentage is te hoog!">
      <formula>NOT(ISERROR(SEARCH("Percentage is te hoog!",F7)))</formula>
    </cfRule>
  </conditionalFormatting>
  <conditionalFormatting sqref="F14">
    <cfRule type="containsText" dxfId="0" priority="5" operator="containsText" text="Percentage is te hoog!">
      <formula>NOT(ISERROR(SEARCH("Percentage is te hoog!",F14)))</formula>
    </cfRule>
  </conditionalFormatting>
  <pageMargins left="0.7" right="0.7" top="0.75" bottom="0.75" header="0.3" footer="0.3"/>
  <pageSetup paperSize="9" scale="66" orientation="portrait" horizontalDpi="4294967295" verticalDpi="4294967295" r:id="rId1"/>
  <headerFooter>
    <oddHeader>&amp;L&amp;G&amp;RPrijsformulier Parkeerbeheer</oddHeader>
    <oddFooter>&amp;C&amp;F</oddFooter>
  </headerFooter>
  <rowBreaks count="1" manualBreakCount="1">
    <brk id="35" max="16383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c0d4bee-8997-4e0e-ac46-5314e68d794d" xsi:nil="true"/>
    <lcf76f155ced4ddcb4097134ff3c332f xmlns="0a96d94e-4a65-4f9e-ae11-8f1c5db2f6e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62FD2A8A1EF14E905450052E63DFAD" ma:contentTypeVersion="11" ma:contentTypeDescription="Een nieuw document maken." ma:contentTypeScope="" ma:versionID="b9b20a7bf4b3ad109ee326eb4281ac69">
  <xsd:schema xmlns:xsd="http://www.w3.org/2001/XMLSchema" xmlns:xs="http://www.w3.org/2001/XMLSchema" xmlns:p="http://schemas.microsoft.com/office/2006/metadata/properties" xmlns:ns2="0a96d94e-4a65-4f9e-ae11-8f1c5db2f6ee" xmlns:ns3="1c0d4bee-8997-4e0e-ac46-5314e68d794d" targetNamespace="http://schemas.microsoft.com/office/2006/metadata/properties" ma:root="true" ma:fieldsID="7cff2616efba528cac1623d3c8c52209" ns2:_="" ns3:_="">
    <xsd:import namespace="0a96d94e-4a65-4f9e-ae11-8f1c5db2f6ee"/>
    <xsd:import namespace="1c0d4bee-8997-4e0e-ac46-5314e68d79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96d94e-4a65-4f9e-ae11-8f1c5db2f6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0e5ce9d9-975e-485d-91d7-9f3ac49512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0d4bee-8997-4e0e-ac46-5314e68d794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e47d13e-5719-406f-8dda-65e2b5da85a0}" ma:internalName="TaxCatchAll" ma:showField="CatchAllData" ma:web="1c0d4bee-8997-4e0e-ac46-5314e68d79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664A4B-C616-4B00-94DC-4F024E80B722}">
  <ds:schemaRefs>
    <ds:schemaRef ds:uri="AB8647CE-E1B6-4662-B3B6-299E6048E2E1"/>
    <ds:schemaRef ds:uri="a450df68-2203-466c-8c1d-0f0d822ca4b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ab8647ce-e1b6-4662-b3b6-299e6048e2e1"/>
    <ds:schemaRef ds:uri="http://www.w3.org/XML/1998/namespace"/>
    <ds:schemaRef ds:uri="http://purl.org/dc/dcmitype/"/>
    <ds:schemaRef ds:uri="1c0d4bee-8997-4e0e-ac46-5314e68d794d"/>
    <ds:schemaRef ds:uri="0a96d94e-4a65-4f9e-ae11-8f1c5db2f6ee"/>
  </ds:schemaRefs>
</ds:datastoreItem>
</file>

<file path=customXml/itemProps2.xml><?xml version="1.0" encoding="utf-8"?>
<ds:datastoreItem xmlns:ds="http://schemas.openxmlformats.org/officeDocument/2006/customXml" ds:itemID="{AED34342-89FF-424C-9DEA-82962E333D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96d94e-4a65-4f9e-ae11-8f1c5db2f6ee"/>
    <ds:schemaRef ds:uri="1c0d4bee-8997-4e0e-ac46-5314e68d79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4DB764-5317-45E4-B123-4D5FB8DE23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Spark Parkeren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Parkeerbeheer Zoetermeer</dc:subject>
  <dc:creator>Arie Pijp - Spark</dc:creator>
  <cp:lastModifiedBy>Reijgers D.E.R. (Roëll)</cp:lastModifiedBy>
  <cp:lastPrinted>2011-01-17T16:45:53Z</cp:lastPrinted>
  <dcterms:created xsi:type="dcterms:W3CDTF">2010-12-02T16:42:58Z</dcterms:created>
  <dcterms:modified xsi:type="dcterms:W3CDTF">2023-05-04T08:13:34Z</dcterms:modified>
  <cp:contentStatus>versie 0.1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0x0101008B62FD2A8A1EF14E905450052E63DFAD</vt:lpwstr>
  </property>
  <property fmtid="{D5CDD505-2E9C-101B-9397-08002B2CF9AE}" pid="3" name="TaxKeyword">
    <vt:lpwstr/>
  </property>
  <property fmtid="{D5CDD505-2E9C-101B-9397-08002B2CF9AE}" pid="4" name="MediaServiceImageTags">
    <vt:lpwstr/>
  </property>
</Properties>
</file>