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2"/>
  <workbookPr defaultThemeVersion="166925"/>
  <mc:AlternateContent xmlns:mc="http://schemas.openxmlformats.org/markup-compatibility/2006">
    <mc:Choice Requires="x15">
      <x15ac:absPath xmlns:x15ac="http://schemas.microsoft.com/office/spreadsheetml/2010/11/ac" url="https://prorailbv.sharepoint.com/teams/Outillagestrategie2024/Shared Documents/01 Ademluchttoestellen en telemetriesysteem/Prijzenblad/"/>
    </mc:Choice>
  </mc:AlternateContent>
  <xr:revisionPtr revIDLastSave="202" documentId="8_{39CB3143-4E3E-4739-B6AF-865C81B34D6C}" xr6:coauthVersionLast="47" xr6:coauthVersionMax="47" xr10:uidLastSave="{0175B1EF-157D-4839-BBB4-A3A32E5B932E}"/>
  <bookViews>
    <workbookView xWindow="-110" yWindow="-110" windowWidth="19420" windowHeight="10420" tabRatio="814" firstSheet="1" activeTab="1" xr2:uid="{0BA59EA0-8D59-45CB-AA12-39E5060EDDFC}"/>
  </bookViews>
  <sheets>
    <sheet name="Prijzenblad" sheetId="7" r:id="rId1"/>
    <sheet name="1.1 Prijzen producten" sheetId="2" r:id="rId2"/>
    <sheet name="1.2 Prijzen onderhoud" sheetId="6" r:id="rId3"/>
    <sheet name="1.3 Optie prijzen" sheetId="3" r:id="rId4"/>
    <sheet name="1.4 Optie prijzen onderdelen " sheetId="4" r:id="rId5"/>
    <sheet name="1.5 Optie tarieven uren" sheetId="5" r:id="rId6"/>
  </sheets>
  <definedNames>
    <definedName name="_ftnref1" localSheetId="3">'1.3 Optie prijzen'!$C$11</definedName>
    <definedName name="_xlnm.Print_Area" localSheetId="1">'1.1 Prijzen producten'!$A$1:$G$58</definedName>
    <definedName name="_xlnm.Print_Area" localSheetId="2">'1.2 Prijzen onderhoud'!$A$1:$H$16</definedName>
    <definedName name="_xlnm.Print_Area" localSheetId="0">Prijzenblad!$A$1:$H$34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2" l="1"/>
  <c r="E9" i="2"/>
  <c r="E32" i="2"/>
  <c r="F90" i="4"/>
  <c r="F91" i="4"/>
  <c r="F92" i="4"/>
  <c r="F93" i="4"/>
  <c r="F94" i="4"/>
  <c r="F95" i="4"/>
  <c r="F96" i="4"/>
  <c r="F97" i="4"/>
  <c r="F98" i="4"/>
  <c r="F89" i="4"/>
  <c r="E19" i="3"/>
  <c r="F116" i="4"/>
  <c r="E13" i="5"/>
  <c r="E14" i="5"/>
  <c r="E15" i="5"/>
  <c r="E16" i="5"/>
  <c r="E12" i="5"/>
  <c r="F112" i="4"/>
  <c r="F113" i="4"/>
  <c r="F114" i="4"/>
  <c r="F115" i="4"/>
  <c r="F117" i="4"/>
  <c r="F111" i="4"/>
  <c r="F104" i="4"/>
  <c r="F105" i="4"/>
  <c r="F106" i="4"/>
  <c r="F102" i="4"/>
  <c r="F103" i="4"/>
  <c r="F81" i="4"/>
  <c r="F73" i="4"/>
  <c r="F66" i="4"/>
  <c r="F14" i="4"/>
  <c r="F30" i="4"/>
  <c r="F39" i="4"/>
  <c r="F48" i="4"/>
  <c r="F59" i="4"/>
  <c r="F72" i="4"/>
  <c r="F82" i="4"/>
  <c r="F83" i="4"/>
  <c r="F84" i="4"/>
  <c r="F80" i="4"/>
  <c r="F74" i="4"/>
  <c r="F75" i="4"/>
  <c r="F71" i="4"/>
  <c r="F65" i="4"/>
  <c r="F67" i="4"/>
  <c r="F64" i="4"/>
  <c r="F49" i="4"/>
  <c r="F50" i="4"/>
  <c r="F46" i="4"/>
  <c r="F47" i="4"/>
  <c r="F57" i="4"/>
  <c r="F56" i="4"/>
  <c r="F58" i="4"/>
  <c r="F55" i="4"/>
  <c r="F38" i="4"/>
  <c r="F40" i="4"/>
  <c r="F41" i="4"/>
  <c r="F37" i="4"/>
  <c r="F26" i="4"/>
  <c r="F27" i="4"/>
  <c r="F28" i="4"/>
  <c r="F29" i="4"/>
  <c r="F31" i="4"/>
  <c r="F32" i="4"/>
  <c r="F19" i="4"/>
  <c r="F12" i="4"/>
  <c r="F13" i="4"/>
  <c r="F15" i="4"/>
  <c r="F16" i="4"/>
  <c r="F17" i="4"/>
  <c r="F18" i="4"/>
  <c r="F11" i="4"/>
  <c r="F25" i="4"/>
  <c r="F24" i="4"/>
  <c r="E10" i="2"/>
  <c r="E17" i="3"/>
  <c r="E13" i="3"/>
  <c r="E13" i="2" l="1"/>
  <c r="E14" i="2"/>
  <c r="E17" i="2"/>
  <c r="E20" i="2"/>
  <c r="E23" i="2"/>
  <c r="E24" i="2"/>
  <c r="E25" i="2"/>
  <c r="E28" i="2"/>
  <c r="E29" i="2"/>
  <c r="E35" i="2"/>
  <c r="E36" i="2"/>
  <c r="E38" i="2"/>
  <c r="E39" i="2"/>
  <c r="E42" i="2"/>
  <c r="E43" i="2"/>
  <c r="E44" i="2"/>
  <c r="E45" i="2"/>
  <c r="E48" i="2"/>
  <c r="E49" i="2"/>
  <c r="E52" i="2"/>
  <c r="E53" i="2"/>
  <c r="E54" i="2"/>
  <c r="E11" i="2"/>
  <c r="E12" i="2"/>
  <c r="A113" i="4"/>
  <c r="A114" i="4" s="1"/>
  <c r="A115" i="4" s="1"/>
  <c r="A116" i="4" s="1"/>
  <c r="A117" i="4" s="1"/>
  <c r="E29" i="3"/>
  <c r="E30" i="3"/>
  <c r="E31" i="3"/>
  <c r="F12" i="6"/>
  <c r="F13" i="6"/>
  <c r="F10" i="6"/>
  <c r="F11" i="6"/>
  <c r="F9" i="6"/>
  <c r="E36" i="3"/>
  <c r="E37" i="3"/>
  <c r="E26" i="3"/>
  <c r="E27" i="3"/>
  <c r="E28" i="3"/>
  <c r="E32" i="3"/>
  <c r="E25" i="3"/>
  <c r="E18" i="3"/>
  <c r="E20" i="3"/>
  <c r="E21" i="3"/>
  <c r="A104" i="4"/>
  <c r="A105" i="4" s="1"/>
  <c r="A106" i="4" s="1"/>
  <c r="A82" i="4"/>
  <c r="A83" i="4" s="1"/>
  <c r="A84" i="4" s="1"/>
  <c r="A73" i="4"/>
  <c r="A74" i="4" s="1"/>
  <c r="A75" i="4" s="1"/>
  <c r="A66" i="4"/>
  <c r="A67" i="4" s="1"/>
  <c r="A57" i="4"/>
  <c r="A58" i="4" s="1"/>
  <c r="A59" i="4" s="1"/>
  <c r="A48" i="4"/>
  <c r="A49" i="4" s="1"/>
  <c r="A50" i="4" s="1"/>
  <c r="A39" i="4"/>
  <c r="A40" i="4" s="1"/>
  <c r="A41" i="4" s="1"/>
  <c r="A13" i="4"/>
  <c r="A14" i="4" s="1"/>
  <c r="A15" i="4" s="1"/>
  <c r="A16" i="4" s="1"/>
  <c r="A17" i="4" s="1"/>
  <c r="A18" i="4" s="1"/>
  <c r="A19" i="4" s="1"/>
  <c r="A26" i="4"/>
  <c r="A27" i="4" s="1"/>
  <c r="A28" i="4" s="1"/>
  <c r="A29" i="4" s="1"/>
  <c r="A30" i="4" s="1"/>
  <c r="A31" i="4" s="1"/>
  <c r="A32" i="4" s="1"/>
  <c r="E12" i="3"/>
  <c r="E11" i="3"/>
  <c r="E56" i="2" l="1"/>
  <c r="C31" i="7"/>
  <c r="F14" i="6"/>
  <c r="C32" i="7" s="1"/>
  <c r="C33" i="7" l="1"/>
  <c r="C27" i="7" s="1"/>
</calcChain>
</file>

<file path=xl/sharedStrings.xml><?xml version="1.0" encoding="utf-8"?>
<sst xmlns="http://schemas.openxmlformats.org/spreadsheetml/2006/main" count="338" uniqueCount="185">
  <si>
    <t>Landelijk - Ademluchttoestellen en dienstverlening</t>
  </si>
  <si>
    <t>Openbare aanbesteding - TN 404053</t>
  </si>
  <si>
    <t>Bijlage 7  - Prijzenblad</t>
  </si>
  <si>
    <t>versie 1.0 2023-5-17</t>
  </si>
  <si>
    <t xml:space="preserve">Nr. </t>
  </si>
  <si>
    <t>Instructie aan inschrijver</t>
  </si>
  <si>
    <t>INST-1</t>
  </si>
  <si>
    <t xml:space="preserve">Inschrijver past, alleen de geel gearceerde cellen aan. Inschrijver moet alleen de geel gearceerde cellen correct en ondubbelzinnig invullen. Inschrijver moet de geel gearceerde cellen invullen. </t>
  </si>
  <si>
    <t>INST-2</t>
  </si>
  <si>
    <t xml:space="preserve">Het Prijzenblad vormt een integraal onderdeel van de Indiening. Inschrijver specificeert de kosten van zijn aanbod. </t>
  </si>
  <si>
    <t>INST-3</t>
  </si>
  <si>
    <t>De in te vullen bedragen zijn gebaseerd op de uitgangspunten van deze aanbesteding en gerelateerd aan de in het  PvE genoemde producten en artikelen en dienstverlening.</t>
  </si>
  <si>
    <t>INST-4</t>
  </si>
  <si>
    <t>Alleen de gele velden op tabbladen 1.1 en 1.2  en optioneel 1.3 t/m 1.5 moeten worden ingevuld.</t>
  </si>
  <si>
    <t>INST-5</t>
  </si>
  <si>
    <t xml:space="preserve">Alle prijzen zijn in Euros met maximaal twee decimalen.  </t>
  </si>
  <si>
    <t>INST-6</t>
  </si>
  <si>
    <t>Negatieve prijzen zijn niet toegestaan; '0' bedragen zijn wel toegestaan.</t>
  </si>
  <si>
    <t>INST-7</t>
  </si>
  <si>
    <t>Alle prijzen en tarieven zijn exclusief BTW.</t>
  </si>
  <si>
    <t>INST-8</t>
  </si>
  <si>
    <t>De genoemde prijs items mogen niet verwijderd worden.</t>
  </si>
  <si>
    <t>INST-9</t>
  </si>
  <si>
    <t xml:space="preserve">De opgegeven prijzen zijn inclusief alle kosten, inclusief kortingen. Als inschrijver tijdens contractlooptijd met aanvullende kosten komt zullen deze niet vergoed worden. </t>
  </si>
  <si>
    <t>INST-10</t>
  </si>
  <si>
    <t xml:space="preserve">Levering DDP locaties ProRail. </t>
  </si>
  <si>
    <t>INST-11</t>
  </si>
  <si>
    <t>De totale inschrijfsom Inschrijving dient uw over te nemen naar het inschrijfformulier Bijlage 8.</t>
  </si>
  <si>
    <t>INST-12</t>
  </si>
  <si>
    <t>Met indiening van dit document verklaart Inschrijver dat de prijzen en eenheden in de navolgende werkbladen 1.1 en 1.2 betrekking hebben op de Inschrijving en alle Bijlage bij de Inschrijving.</t>
  </si>
  <si>
    <t>INST-13</t>
  </si>
  <si>
    <t>Dit prijzenblad dient door een bevoegd persoon volgens KvK ondertekend te worden.</t>
  </si>
  <si>
    <t>Gegevens inschrijver</t>
  </si>
  <si>
    <t>GI-1</t>
  </si>
  <si>
    <t>Naam inschrijver</t>
  </si>
  <si>
    <t>GI-2</t>
  </si>
  <si>
    <t>Datum waarop dit formulier is ingevuld en ondertekend</t>
  </si>
  <si>
    <t>GI-3</t>
  </si>
  <si>
    <t>Naam Ondertekenaar</t>
  </si>
  <si>
    <t>GI-4</t>
  </si>
  <si>
    <t>Handtekening</t>
  </si>
  <si>
    <t xml:space="preserve">Behaalde score </t>
  </si>
  <si>
    <r>
      <t>Bijlage 7  Prijzenblad - EU aanbesteding Ademlucht</t>
    </r>
    <r>
      <rPr>
        <sz val="14"/>
        <color theme="0"/>
        <rFont val="Calibri"/>
        <family val="2"/>
        <scheme val="minor"/>
      </rPr>
      <t>apparatuur</t>
    </r>
  </si>
  <si>
    <t>TN   404053</t>
  </si>
  <si>
    <t xml:space="preserve">Rekenwaarden </t>
  </si>
  <si>
    <t>Totale Inschrijfsom</t>
  </si>
  <si>
    <t>RW-1</t>
  </si>
  <si>
    <t xml:space="preserve">Totale inschrijfsom </t>
  </si>
  <si>
    <t>Alleen de gele velden op tabbladen 1.1 en 1.2  en optioneel   1.3 t/m 1.5  moeten worden ingevuld.</t>
  </si>
  <si>
    <t xml:space="preserve">Alle prijzen zijn in Euros met maximaal twee decimalen  </t>
  </si>
  <si>
    <t>De totaalsom van uw inschrijving, welke beoordeeld wordt als subgunningcriterium prijs (tabblad 1.1 en 1.2).</t>
  </si>
  <si>
    <t>Tab - 1.1</t>
  </si>
  <si>
    <t xml:space="preserve">Subtotaal inschrijfprijs overgenomen van "prijzen producten" - tabblad 1.1 </t>
  </si>
  <si>
    <t>Tab - 1.2</t>
  </si>
  <si>
    <t xml:space="preserve">Subtotaal inschrijfprijs overgenomen van "prijzen onderhoud" - tabblad 1.2 </t>
  </si>
  <si>
    <t>1.1 Prijs initiële levering producten</t>
  </si>
  <si>
    <t>Eenheidsprijzen zijn incl. transport- en leveringskosten, markering QR-code en serienummer, certificaat en verder alle niet genoemde overige kosten,  levering DDP locatie ProRail. Inschrijver dient alleen de geel gekleurde kolommen in te vullen</t>
  </si>
  <si>
    <t>Alle groen gekleurd vakken zijn gewijzigd of toegevoegd etc.</t>
  </si>
  <si>
    <t>Product omschrijving</t>
  </si>
  <si>
    <t>Aantal</t>
  </si>
  <si>
    <t>Prijs exclusief btw</t>
  </si>
  <si>
    <t>totale prijs exclusief btw</t>
  </si>
  <si>
    <t>artikelnummer leverancier</t>
  </si>
  <si>
    <t>3.1.1.</t>
  </si>
  <si>
    <t>Ademluchttoestellen</t>
  </si>
  <si>
    <t>Ademluchttoestel  inclusief markering QR-code en serienummer.</t>
  </si>
  <si>
    <t>Ademluchttoestel geschikt voor telemetrie toepassing  inclusief markering QR-code en serienummer.</t>
  </si>
  <si>
    <t>Extra accu’s t.b.v. ademluchttoestel telemetrie inclusief markering QR-code en serienummer.</t>
  </si>
  <si>
    <t>Tafellader voor accu’s ademluchttoestel
telemetrie  inclusief markering QR-code en serienummer.</t>
  </si>
  <si>
    <t>Ademautomaat standaard inclusief
markering QR-code en serienummer.</t>
  </si>
  <si>
    <t>Opbergbeugeltje.</t>
  </si>
  <si>
    <t>3.1.2</t>
  </si>
  <si>
    <t xml:space="preserve">Ademluchtmasker </t>
  </si>
  <si>
    <t>Ademluchtmasker met helmapdater</t>
  </si>
  <si>
    <t>3.1.3</t>
  </si>
  <si>
    <t>Ademluchtcilinder</t>
  </si>
  <si>
    <t>3.1.4</t>
  </si>
  <si>
    <t>Helmen</t>
  </si>
  <si>
    <t>Brandweerhelm</t>
  </si>
  <si>
    <t>HV-helm</t>
  </si>
  <si>
    <t>HV-helm t.b.v. spec. IBGS (gaspak gebruik)</t>
  </si>
  <si>
    <t>3.2.1</t>
  </si>
  <si>
    <t>Communicatiemiddelen</t>
  </si>
  <si>
    <t>Communicatieset geschikt voor montage op ademluchtmasker</t>
  </si>
  <si>
    <t>Communicatieset geschikt voor montage brandweerhelm</t>
  </si>
  <si>
    <t>3.3.1</t>
  </si>
  <si>
    <t>Telemetriesysteem</t>
  </si>
  <si>
    <t>Compleet telemetrie systeem, inclusief alle bijbehorende accesoires (zoals functioneel beschreven in het technisch PVE)</t>
  </si>
  <si>
    <t>3.4.1</t>
  </si>
  <si>
    <t>Keuringen</t>
  </si>
  <si>
    <t>Keuring ademluchttoestel</t>
  </si>
  <si>
    <t xml:space="preserve">Keuring ademluchttoestel voor telemetriesyteem toepassing </t>
  </si>
  <si>
    <t>Keuring ademautomaat</t>
  </si>
  <si>
    <t>Keuring ademluchtmasker</t>
  </si>
  <si>
    <t xml:space="preserve">Keuring brandweerhelm </t>
  </si>
  <si>
    <t>3.4.2</t>
  </si>
  <si>
    <t>Cilinders</t>
  </si>
  <si>
    <t>Cilinders (6,8L 1x per 5 jaar) prijs invullen  x 0,2 factor</t>
  </si>
  <si>
    <t>Cilinders (50 L 1x per 5 jaar) prijs invullen x 0,2 factor</t>
  </si>
  <si>
    <t>Fabrikant Aqua Environment Inc. Type
high flow reducing regulator model 873</t>
  </si>
  <si>
    <t>Middeldrukslangen (IBGS-container) fabricaat Trelleborg ademluchtslang EN14593-14594</t>
  </si>
  <si>
    <t>3.4.3</t>
  </si>
  <si>
    <t xml:space="preserve">Hervullen cilinders  </t>
  </si>
  <si>
    <t xml:space="preserve">Hervullen cilinders 6,8L </t>
  </si>
  <si>
    <t xml:space="preserve">Hervullen cilinders 50L  </t>
  </si>
  <si>
    <t>3.5.1</t>
  </si>
  <si>
    <t>Reinigen/ schoonmaken</t>
  </si>
  <si>
    <t>Reinigen ademluchttoestel inclusief  ademluchtmasker</t>
  </si>
  <si>
    <t>Reinigen Brandweerhelm</t>
  </si>
  <si>
    <t>Reinigen HV-helm</t>
  </si>
  <si>
    <t>Subtotaal inschrijfprijs</t>
  </si>
  <si>
    <t>1.2 Prijs initiële levering onderhoud</t>
  </si>
  <si>
    <t>Instructie: Eenheidsprijzen voor onderhoud preventief zijn incl. transport- en leveringskosten,markering QR-code en serienummer, certificaat en verder alle niet genoemde overige kosten, levering DDP locatie ProRail.</t>
  </si>
  <si>
    <t>Inschrijver dient aan te geven hoeveel keren hij nodig acht volgens de voorschriften van de fabrikant voor het uitvoeren van preventief onderhoud gedurende looptijd van het contract 10 jaar, inclusief de 3 optie jaren voor onderstaande producten en deze aantallen en prijs inte vullen het prijzenblad. Inschrijver dient alleen de geel gekleurde kolommen in te vullen.</t>
  </si>
  <si>
    <t>aantal keer per 10 jaar looptijd inclusief 3 optie jaren contract invullen</t>
  </si>
  <si>
    <t>3.6.1</t>
  </si>
  <si>
    <t xml:space="preserve">Omvang preventief onderhoud </t>
  </si>
  <si>
    <t xml:space="preserve">Ademluchttoestel </t>
  </si>
  <si>
    <t xml:space="preserve">Ademluchttoestel geschikt voor telemetrie toepassing </t>
  </si>
  <si>
    <t xml:space="preserve">Ademautomaat standaard </t>
  </si>
  <si>
    <t>Brandweerhelmen</t>
  </si>
  <si>
    <t>1.3 Optie prijzen</t>
  </si>
  <si>
    <t>Instructie aan inschrijver.</t>
  </si>
  <si>
    <t>De prijzen worden onderdeel van de overeenkomsten voor het verrekenen van het verbruik.</t>
  </si>
  <si>
    <t xml:space="preserve">Inschrijver kan dit veld uitbreiden naar behoefte, maar hanteer het format en deze wijzigen. </t>
  </si>
  <si>
    <t xml:space="preserve">De optie prijzen zijn incl. transport- en leveringskosten, markering QR-code en serienummer, (eventueel) certificaat en verder alle niet genoemde overige kosten,  levering DDP locatie ProRail. </t>
  </si>
  <si>
    <t xml:space="preserve">Inschrijver dient van alle losse onderdelen die behoren bij producten de levertijden aan te geven in dagen zie bijgevoegde kolom G.
Let op: ProRail stelt de levertijd ≤ 5 werkdagen. Inschrijver kan in Kolom G aangeven welke onderdelen niet binnen 5 werkdagen geleverd kunnen worden. </t>
  </si>
  <si>
    <t>3.7.</t>
  </si>
  <si>
    <t>Communicatieset en 4  cel gasmeter</t>
  </si>
  <si>
    <t>Post</t>
  </si>
  <si>
    <t>artikelnummer</t>
  </si>
  <si>
    <t>aangeven levertijd in werkdagen</t>
  </si>
  <si>
    <t>3.7.1</t>
  </si>
  <si>
    <t xml:space="preserve">Communicatieset geschikt voor HV-helm montage </t>
  </si>
  <si>
    <t>Reservedelen Communicatieset</t>
  </si>
  <si>
    <t xml:space="preserve">door inschrijver in te vullen </t>
  </si>
  <si>
    <t>3.7.2</t>
  </si>
  <si>
    <t>Levering gasmeter, keuringskosten, reserve delen en slijtdelen, vervanging meetcellen 4 Gasmeter</t>
  </si>
  <si>
    <t xml:space="preserve">4 Gasmeter </t>
  </si>
  <si>
    <t xml:space="preserve">Keuring  4 celgasmeter </t>
  </si>
  <si>
    <t xml:space="preserve">vervangen   4 meetcellen kosten </t>
  </si>
  <si>
    <t>in te vullen door inschrijver  reservedelen</t>
  </si>
  <si>
    <t>3.7.3 en 3.7.4</t>
  </si>
  <si>
    <t>Optieprijs hoesen cilinders</t>
  </si>
  <si>
    <t>Beschermhoes ademluchtcilinder (Nomex ofvergelijkbaar )</t>
  </si>
  <si>
    <t>Bedrukking beschermhoezen</t>
  </si>
  <si>
    <t xml:space="preserve">1.4 Prijslijst reserve- en slijtdelen  </t>
  </si>
  <si>
    <t>De prijzen worden wel onderdeel van de overeenkomsten voor het verrekenen van het verbruik voor preventief, correctief onderhoud.</t>
  </si>
  <si>
    <t>Alleen de gele kolommen invullen.</t>
  </si>
  <si>
    <t xml:space="preserve">Inschrijver dient alle losse onderdelen die behoren bij het complete telemetrie systeem in de omschrijving aan te bieden met de bijbehorende prijs. </t>
  </si>
  <si>
    <t>Inschrijver dient van alle losse onderdelen die behoren bij producten de levertijden aan te geven in dagen, zie bijgevoegde kolom</t>
  </si>
  <si>
    <t>3.1.1</t>
  </si>
  <si>
    <t>Ademluchttoestel standaard</t>
  </si>
  <si>
    <t>Omschrijving product</t>
  </si>
  <si>
    <t>Artikelnummer</t>
  </si>
  <si>
    <t xml:space="preserve"> Prijs per eenheid </t>
  </si>
  <si>
    <r>
      <t xml:space="preserve">Prijs </t>
    </r>
    <r>
      <rPr>
        <b/>
        <i/>
        <sz val="11"/>
        <color theme="0"/>
        <rFont val="Calibri"/>
        <family val="2"/>
        <scheme val="minor"/>
      </rPr>
      <t>(excl. BTW)</t>
    </r>
  </si>
  <si>
    <t>aangeven levertijd in dagen</t>
  </si>
  <si>
    <t>Ademluchttoestel geschikt voor
Telemetrie</t>
  </si>
  <si>
    <t>Ademautomaat standaard</t>
  </si>
  <si>
    <t>Ademluchtmasker</t>
  </si>
  <si>
    <t>(Hulpverleningshelm) HV-helm</t>
  </si>
  <si>
    <t>HV-helm t.b.v. spec. IBGS (gaspak
gebruik)</t>
  </si>
  <si>
    <t>3.3.2</t>
  </si>
  <si>
    <t>Telemetrie Basisset</t>
  </si>
  <si>
    <t xml:space="preserve">invullen </t>
  </si>
  <si>
    <t>3.4.1.</t>
  </si>
  <si>
    <t>Reduceer manifold voor de cilinders</t>
  </si>
  <si>
    <t>3.7.1.</t>
  </si>
  <si>
    <t>4-gasmeter reservedelen, 4 stuks meetcellen en jaarlijkse onderhoudskosten</t>
  </si>
  <si>
    <t>Jaarlijkse inspectie en onderhoud</t>
  </si>
  <si>
    <t>Meetcel van EX</t>
  </si>
  <si>
    <t>Meetcel CO</t>
  </si>
  <si>
    <t>Meetcel H2S</t>
  </si>
  <si>
    <t>Meetcel O2</t>
  </si>
  <si>
    <t xml:space="preserve">overige nog in te vullen </t>
  </si>
  <si>
    <t>1.5 Tarievenlijst in te vullen door Inschrijver</t>
  </si>
  <si>
    <t>Let wel deze tarieven zijn optioneel en tellen niet mee in de totale som voor de inschrijving.</t>
  </si>
  <si>
    <t>De tarieven dienen enkel ter verrekening van eventuele kosten voor bepaalde diensten buiten de vraagspecificatie.</t>
  </si>
  <si>
    <t>Omschrijving dienst/ werk / etc</t>
  </si>
  <si>
    <t>Uurtarief servicemonteur per uur excl. BTW</t>
  </si>
  <si>
    <t>Werkplaats tarief per uur excl btw</t>
  </si>
  <si>
    <t xml:space="preserve">Logistieke transportkosten per km aangeven </t>
  </si>
  <si>
    <t>Overige kosten die benodigd zouden kunnen zijn  door leverancier te bepalen</t>
  </si>
  <si>
    <t>Overige prijzen nog aan te vullen, te weten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</si>
</sst>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27">
    <font>
      <sz val="11"/>
      <color theme="1"/>
      <name val="Calibri"/>
      <family val="2"/>
      <scheme val="minor"/>
    </font>
    <font>
      <sz val="11"/>
      <color theme="1"/>
      <name val="Calibri"/>
      <family val="2"/>
      <scheme val="minor"/>
    </font>
    <font>
      <b/>
      <sz val="15"/>
      <color theme="3"/>
      <name val="Calibri"/>
      <family val="2"/>
      <scheme val="minor"/>
    </font>
    <font>
      <sz val="10"/>
      <color theme="1"/>
      <name val="Corbel"/>
      <family val="2"/>
    </font>
    <font>
      <sz val="10"/>
      <color theme="1"/>
      <name val="Arial"/>
      <family val="2"/>
    </font>
    <font>
      <sz val="11"/>
      <color theme="1"/>
      <name val="Arial"/>
      <family val="2"/>
    </font>
    <font>
      <sz val="8"/>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name val="Calibri"/>
      <family val="2"/>
      <scheme val="minor"/>
    </font>
    <font>
      <sz val="11"/>
      <color theme="0"/>
      <name val="Arial"/>
      <family val="2"/>
    </font>
    <font>
      <sz val="10"/>
      <color theme="0"/>
      <name val="Arial"/>
      <family val="2"/>
    </font>
    <font>
      <b/>
      <sz val="11"/>
      <name val="Calibri"/>
      <family val="2"/>
      <scheme val="minor"/>
    </font>
    <font>
      <b/>
      <sz val="14"/>
      <color theme="0"/>
      <name val="Calibri"/>
      <family val="2"/>
      <scheme val="minor"/>
    </font>
    <font>
      <sz val="14"/>
      <color theme="0"/>
      <name val="Calibri"/>
      <family val="2"/>
      <scheme val="minor"/>
    </font>
    <font>
      <sz val="10"/>
      <color theme="0"/>
      <name val="Calibri"/>
      <family val="2"/>
      <scheme val="minor"/>
    </font>
    <font>
      <sz val="10"/>
      <name val="Calibri"/>
      <family val="2"/>
      <scheme val="minor"/>
    </font>
    <font>
      <b/>
      <sz val="14"/>
      <name val="Calibri"/>
      <family val="2"/>
      <scheme val="minor"/>
    </font>
    <font>
      <b/>
      <sz val="10"/>
      <name val="Calibri"/>
      <family val="2"/>
      <scheme val="minor"/>
    </font>
    <font>
      <b/>
      <sz val="10"/>
      <color theme="0"/>
      <name val="Calibri"/>
      <family val="2"/>
      <scheme val="minor"/>
    </font>
    <font>
      <sz val="11"/>
      <color rgb="FF000000"/>
      <name val="Calibri"/>
      <family val="2"/>
      <scheme val="minor"/>
    </font>
    <font>
      <b/>
      <i/>
      <sz val="11"/>
      <color theme="0"/>
      <name val="Calibri"/>
      <family val="2"/>
      <scheme val="minor"/>
    </font>
    <font>
      <b/>
      <sz val="11"/>
      <color rgb="FF000000"/>
      <name val="Calibri"/>
      <family val="2"/>
      <scheme val="minor"/>
    </font>
    <font>
      <sz val="10"/>
      <name val="Corbel"/>
      <family val="2"/>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00000"/>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theme="0" tint="-0.34998626667073579"/>
        <bgColor theme="4" tint="0.79998168889431442"/>
      </patternFill>
    </fill>
    <fill>
      <patternFill patternType="solid">
        <fgColor rgb="FF92D050"/>
        <bgColor indexed="64"/>
      </patternFill>
    </fill>
  </fills>
  <borders count="37">
    <border>
      <left/>
      <right/>
      <top/>
      <bottom/>
      <diagonal/>
    </border>
    <border>
      <left/>
      <right/>
      <top/>
      <bottom style="thick">
        <color theme="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style="thin">
        <color rgb="FF000000"/>
      </left>
      <right style="thin">
        <color rgb="FF000000"/>
      </right>
      <top style="thin">
        <color rgb="FF000000"/>
      </top>
      <bottom/>
      <diagonal/>
    </border>
  </borders>
  <cellStyleXfs count="3">
    <xf numFmtId="0" fontId="0" fillId="0" borderId="0"/>
    <xf numFmtId="44" fontId="1" fillId="0" borderId="0" applyFont="0" applyFill="0" applyBorder="0" applyAlignment="0" applyProtection="0"/>
    <xf numFmtId="0" fontId="2" fillId="0" borderId="1" applyNumberFormat="0" applyFill="0" applyAlignment="0" applyProtection="0"/>
  </cellStyleXfs>
  <cellXfs count="245">
    <xf numFmtId="0" fontId="0" fillId="0" borderId="0" xfId="0"/>
    <xf numFmtId="0" fontId="3" fillId="0" borderId="0" xfId="0" applyFont="1"/>
    <xf numFmtId="0" fontId="4" fillId="0" borderId="0" xfId="0" applyFont="1" applyAlignment="1">
      <alignment vertical="top"/>
    </xf>
    <xf numFmtId="0" fontId="3" fillId="0" borderId="0" xfId="0" applyFont="1" applyAlignment="1">
      <alignment vertical="top"/>
    </xf>
    <xf numFmtId="0" fontId="3" fillId="0" borderId="0" xfId="0" applyFont="1" applyAlignment="1">
      <alignment horizontal="center" vertical="top"/>
    </xf>
    <xf numFmtId="0" fontId="5" fillId="0" borderId="3" xfId="0" applyFont="1" applyBorder="1"/>
    <xf numFmtId="0" fontId="10" fillId="2" borderId="0" xfId="0" applyFont="1" applyFill="1"/>
    <xf numFmtId="0" fontId="10" fillId="4" borderId="3" xfId="0" applyFont="1" applyFill="1" applyBorder="1"/>
    <xf numFmtId="0" fontId="10" fillId="2" borderId="0" xfId="0" applyFont="1" applyFill="1" applyProtection="1">
      <protection locked="0"/>
    </xf>
    <xf numFmtId="0" fontId="10" fillId="2" borderId="0" xfId="0" applyFont="1" applyFill="1" applyAlignment="1">
      <alignment horizontal="left"/>
    </xf>
    <xf numFmtId="0" fontId="10" fillId="2" borderId="0" xfId="0" applyFont="1" applyFill="1" applyAlignment="1" applyProtection="1">
      <alignment horizontal="center"/>
      <protection locked="0"/>
    </xf>
    <xf numFmtId="0" fontId="10" fillId="2" borderId="0" xfId="0" applyFont="1" applyFill="1" applyAlignment="1">
      <alignment horizontal="center" vertical="center"/>
    </xf>
    <xf numFmtId="0" fontId="7" fillId="2" borderId="0" xfId="0" applyFont="1" applyFill="1" applyAlignment="1">
      <alignment vertical="top" wrapText="1"/>
    </xf>
    <xf numFmtId="0" fontId="12" fillId="2" borderId="3" xfId="0" applyFont="1" applyFill="1" applyBorder="1" applyAlignment="1">
      <alignment horizontal="left" wrapText="1"/>
    </xf>
    <xf numFmtId="0" fontId="12" fillId="0" borderId="3" xfId="0" applyFont="1" applyBorder="1" applyAlignment="1">
      <alignment horizontal="left" vertical="top" wrapText="1"/>
    </xf>
    <xf numFmtId="0" fontId="10" fillId="4" borderId="3" xfId="0" applyFont="1" applyFill="1" applyBorder="1" applyAlignment="1">
      <alignment wrapText="1"/>
    </xf>
    <xf numFmtId="0" fontId="5" fillId="0" borderId="6" xfId="0" applyFont="1" applyBorder="1"/>
    <xf numFmtId="0" fontId="5" fillId="0" borderId="4" xfId="0" applyFont="1" applyBorder="1"/>
    <xf numFmtId="0" fontId="5" fillId="2" borderId="0" xfId="0" applyFont="1" applyFill="1"/>
    <xf numFmtId="0" fontId="5" fillId="0" borderId="0" xfId="0" applyFont="1"/>
    <xf numFmtId="0" fontId="13" fillId="2" borderId="0" xfId="0" applyFont="1" applyFill="1"/>
    <xf numFmtId="0" fontId="11" fillId="0" borderId="0" xfId="0" applyFont="1" applyAlignment="1">
      <alignment horizontal="center"/>
    </xf>
    <xf numFmtId="0" fontId="10" fillId="4" borderId="5" xfId="0" applyFont="1" applyFill="1" applyBorder="1"/>
    <xf numFmtId="0" fontId="0" fillId="0" borderId="0" xfId="0" applyAlignment="1">
      <alignment horizontal="center"/>
    </xf>
    <xf numFmtId="0" fontId="9" fillId="0" borderId="0" xfId="0" applyFont="1"/>
    <xf numFmtId="0" fontId="9" fillId="0" borderId="3" xfId="0" applyFont="1" applyBorder="1" applyAlignment="1">
      <alignment horizontal="left" vertical="center"/>
    </xf>
    <xf numFmtId="0" fontId="15" fillId="0" borderId="3" xfId="0" applyFont="1" applyBorder="1" applyAlignment="1">
      <alignment horizontal="left" vertical="top" wrapText="1"/>
    </xf>
    <xf numFmtId="0" fontId="0" fillId="0" borderId="3" xfId="0" applyBorder="1" applyAlignment="1">
      <alignment horizontal="left" vertical="top"/>
    </xf>
    <xf numFmtId="0" fontId="0" fillId="0" borderId="3" xfId="0" applyBorder="1"/>
    <xf numFmtId="0" fontId="0" fillId="0" borderId="3" xfId="0" applyBorder="1" applyAlignment="1">
      <alignment horizontal="left"/>
    </xf>
    <xf numFmtId="0" fontId="0" fillId="0" borderId="3" xfId="0" applyBorder="1" applyAlignment="1">
      <alignment horizontal="left" vertical="center"/>
    </xf>
    <xf numFmtId="0" fontId="16" fillId="2" borderId="0" xfId="0" applyFont="1" applyFill="1" applyAlignment="1">
      <alignment horizontal="center" vertical="center"/>
    </xf>
    <xf numFmtId="0" fontId="18" fillId="2" borderId="0" xfId="0" applyFont="1" applyFill="1" applyAlignment="1">
      <alignment horizontal="left" vertical="center" wrapText="1"/>
    </xf>
    <xf numFmtId="0" fontId="19" fillId="2" borderId="3" xfId="0" applyFont="1" applyFill="1" applyBorder="1" applyAlignment="1">
      <alignment horizontal="left" vertical="center" wrapText="1"/>
    </xf>
    <xf numFmtId="0" fontId="23" fillId="2" borderId="21" xfId="0" applyFont="1" applyFill="1" applyBorder="1" applyAlignment="1">
      <alignment vertical="center"/>
    </xf>
    <xf numFmtId="0" fontId="23" fillId="2" borderId="17" xfId="0" applyFont="1" applyFill="1" applyBorder="1" applyAlignment="1">
      <alignment vertical="top" wrapText="1"/>
    </xf>
    <xf numFmtId="0" fontId="23" fillId="2" borderId="24" xfId="0" applyFont="1" applyFill="1" applyBorder="1" applyAlignment="1">
      <alignment vertical="top" wrapText="1"/>
    </xf>
    <xf numFmtId="0" fontId="23" fillId="2" borderId="17" xfId="0" applyFont="1" applyFill="1" applyBorder="1" applyAlignment="1">
      <alignment vertical="center"/>
    </xf>
    <xf numFmtId="0" fontId="0" fillId="2" borderId="3" xfId="0" applyFill="1" applyBorder="1" applyAlignment="1">
      <alignment vertical="center" wrapText="1"/>
    </xf>
    <xf numFmtId="0" fontId="23" fillId="2" borderId="3" xfId="0" applyFont="1" applyFill="1" applyBorder="1"/>
    <xf numFmtId="0" fontId="23" fillId="2" borderId="21" xfId="0" applyFont="1" applyFill="1" applyBorder="1"/>
    <xf numFmtId="0" fontId="18" fillId="4" borderId="5" xfId="0" applyFont="1" applyFill="1" applyBorder="1" applyAlignment="1">
      <alignment horizontal="center" vertical="top" wrapText="1"/>
    </xf>
    <xf numFmtId="0" fontId="18" fillId="4" borderId="32" xfId="0" applyFont="1" applyFill="1" applyBorder="1" applyAlignment="1">
      <alignment horizontal="center" vertical="top" wrapText="1"/>
    </xf>
    <xf numFmtId="0" fontId="0" fillId="2" borderId="0" xfId="0" applyFill="1"/>
    <xf numFmtId="0" fontId="0" fillId="2" borderId="0" xfId="0" quotePrefix="1" applyFill="1" applyAlignment="1">
      <alignment horizontal="center" vertical="top"/>
    </xf>
    <xf numFmtId="0" fontId="0" fillId="0" borderId="0" xfId="0" applyAlignment="1">
      <alignment vertical="top"/>
    </xf>
    <xf numFmtId="0" fontId="0" fillId="0" borderId="0" xfId="0" applyAlignment="1">
      <alignment horizontal="center" vertical="top"/>
    </xf>
    <xf numFmtId="44" fontId="0" fillId="2" borderId="0" xfId="0" applyNumberFormat="1" applyFill="1" applyAlignment="1">
      <alignment vertical="top"/>
    </xf>
    <xf numFmtId="0" fontId="0" fillId="2" borderId="0" xfId="0" quotePrefix="1" applyFill="1" applyAlignment="1">
      <alignment horizontal="center" vertical="center"/>
    </xf>
    <xf numFmtId="164" fontId="0" fillId="3" borderId="3" xfId="1" applyNumberFormat="1" applyFont="1" applyFill="1" applyBorder="1" applyAlignment="1" applyProtection="1">
      <alignment horizontal="left" vertical="top"/>
      <protection locked="0"/>
    </xf>
    <xf numFmtId="0" fontId="8" fillId="2" borderId="0" xfId="0" applyFont="1" applyFill="1" applyAlignment="1" applyProtection="1">
      <alignment vertical="top" wrapText="1"/>
      <protection locked="0"/>
    </xf>
    <xf numFmtId="0" fontId="22" fillId="4" borderId="31" xfId="0" applyFont="1" applyFill="1" applyBorder="1" applyAlignment="1">
      <alignment horizontal="center" vertical="top"/>
    </xf>
    <xf numFmtId="0" fontId="22" fillId="4" borderId="5" xfId="0" applyFont="1" applyFill="1" applyBorder="1" applyAlignment="1">
      <alignment horizontal="center" vertical="top"/>
    </xf>
    <xf numFmtId="0" fontId="0" fillId="3" borderId="3" xfId="0" applyFill="1" applyBorder="1" applyAlignment="1" applyProtection="1">
      <alignment horizontal="center" vertical="top"/>
      <protection locked="0"/>
    </xf>
    <xf numFmtId="0" fontId="0" fillId="2" borderId="0" xfId="0" applyFill="1" applyAlignment="1" applyProtection="1">
      <alignment horizontal="center" vertical="top"/>
      <protection locked="0"/>
    </xf>
    <xf numFmtId="164" fontId="0" fillId="2" borderId="0" xfId="1" applyNumberFormat="1" applyFont="1" applyFill="1" applyBorder="1" applyAlignment="1" applyProtection="1">
      <alignment horizontal="left" vertical="top"/>
      <protection locked="0"/>
    </xf>
    <xf numFmtId="0" fontId="0" fillId="2" borderId="3" xfId="0" applyFill="1" applyBorder="1" applyAlignment="1" applyProtection="1">
      <alignment vertical="top" wrapText="1"/>
      <protection locked="0"/>
    </xf>
    <xf numFmtId="0" fontId="0" fillId="3" borderId="3" xfId="0" applyFill="1" applyBorder="1" applyAlignment="1" applyProtection="1">
      <alignment vertical="top" wrapText="1"/>
      <protection locked="0"/>
    </xf>
    <xf numFmtId="0" fontId="0" fillId="2" borderId="3" xfId="0" applyFill="1" applyBorder="1" applyAlignment="1">
      <alignment vertical="top" wrapText="1"/>
    </xf>
    <xf numFmtId="0" fontId="0" fillId="3" borderId="3" xfId="0" applyFill="1" applyBorder="1" applyAlignment="1">
      <alignment vertical="top" wrapText="1"/>
    </xf>
    <xf numFmtId="0" fontId="8" fillId="2" borderId="3" xfId="0" applyFont="1" applyFill="1" applyBorder="1" applyAlignment="1" applyProtection="1">
      <alignment vertical="top" wrapText="1"/>
      <protection locked="0"/>
    </xf>
    <xf numFmtId="0" fontId="8" fillId="3" borderId="3" xfId="0" applyFont="1" applyFill="1" applyBorder="1" applyAlignment="1" applyProtection="1">
      <alignment vertical="top" wrapText="1"/>
      <protection locked="0"/>
    </xf>
    <xf numFmtId="0" fontId="23" fillId="2" borderId="3" xfId="0" applyFont="1" applyFill="1" applyBorder="1" applyAlignment="1">
      <alignment vertical="top" wrapText="1"/>
    </xf>
    <xf numFmtId="0" fontId="23" fillId="2" borderId="3" xfId="0" applyFont="1" applyFill="1" applyBorder="1" applyAlignment="1" applyProtection="1">
      <alignment vertical="top" wrapText="1"/>
      <protection locked="0"/>
    </xf>
    <xf numFmtId="0" fontId="0" fillId="5" borderId="27" xfId="0" applyFill="1" applyBorder="1" applyAlignment="1">
      <alignment horizontal="center" vertical="top"/>
    </xf>
    <xf numFmtId="0" fontId="25" fillId="5" borderId="35" xfId="0" applyFont="1" applyFill="1" applyBorder="1" applyAlignment="1">
      <alignment vertical="center" wrapText="1"/>
    </xf>
    <xf numFmtId="0" fontId="0" fillId="7" borderId="35" xfId="0" applyFill="1" applyBorder="1" applyAlignment="1">
      <alignment vertical="top" wrapText="1"/>
    </xf>
    <xf numFmtId="44" fontId="0" fillId="7" borderId="35" xfId="0" applyNumberFormat="1" applyFill="1" applyBorder="1" applyAlignment="1">
      <alignment horizontal="center" vertical="top"/>
    </xf>
    <xf numFmtId="44" fontId="0" fillId="7" borderId="35" xfId="0" applyNumberFormat="1" applyFill="1" applyBorder="1" applyAlignment="1">
      <alignment vertical="top"/>
    </xf>
    <xf numFmtId="44" fontId="0" fillId="5" borderId="28" xfId="0" applyNumberFormat="1" applyFill="1" applyBorder="1" applyAlignment="1">
      <alignment vertical="top"/>
    </xf>
    <xf numFmtId="0" fontId="0" fillId="2" borderId="9" xfId="0" quotePrefix="1" applyFill="1" applyBorder="1" applyAlignment="1">
      <alignment horizontal="center" vertical="center"/>
    </xf>
    <xf numFmtId="44" fontId="0" fillId="2" borderId="10" xfId="0" applyNumberFormat="1" applyFill="1" applyBorder="1" applyAlignment="1">
      <alignment vertical="top"/>
    </xf>
    <xf numFmtId="0" fontId="0" fillId="2" borderId="11" xfId="0" quotePrefix="1" applyFill="1" applyBorder="1" applyAlignment="1">
      <alignment horizontal="center" vertical="center"/>
    </xf>
    <xf numFmtId="0" fontId="23" fillId="2" borderId="21" xfId="0" applyFont="1" applyFill="1" applyBorder="1" applyAlignment="1" applyProtection="1">
      <alignment vertical="top" wrapText="1"/>
      <protection locked="0"/>
    </xf>
    <xf numFmtId="0" fontId="8" fillId="3" borderId="21" xfId="0" applyFont="1" applyFill="1" applyBorder="1" applyAlignment="1" applyProtection="1">
      <alignment vertical="top" wrapText="1"/>
      <protection locked="0"/>
    </xf>
    <xf numFmtId="0" fontId="0" fillId="3" borderId="21" xfId="0" applyFill="1" applyBorder="1" applyAlignment="1" applyProtection="1">
      <alignment horizontal="center" vertical="top"/>
      <protection locked="0"/>
    </xf>
    <xf numFmtId="164" fontId="0" fillId="3" borderId="21" xfId="1" applyNumberFormat="1" applyFont="1" applyFill="1" applyBorder="1" applyAlignment="1" applyProtection="1">
      <alignment horizontal="left" vertical="top"/>
      <protection locked="0"/>
    </xf>
    <xf numFmtId="0" fontId="8" fillId="2" borderId="21" xfId="0" applyFont="1" applyFill="1" applyBorder="1" applyAlignment="1" applyProtection="1">
      <alignment vertical="top" wrapText="1"/>
      <protection locked="0"/>
    </xf>
    <xf numFmtId="0" fontId="0" fillId="2" borderId="9" xfId="0" quotePrefix="1" applyFill="1" applyBorder="1" applyAlignment="1">
      <alignment horizontal="center" vertical="top"/>
    </xf>
    <xf numFmtId="0" fontId="0" fillId="2" borderId="11" xfId="0" quotePrefix="1" applyFill="1" applyBorder="1" applyAlignment="1">
      <alignment horizontal="center" vertical="top"/>
    </xf>
    <xf numFmtId="0" fontId="23" fillId="5" borderId="35" xfId="0" applyFont="1" applyFill="1" applyBorder="1" applyAlignment="1">
      <alignment vertical="center"/>
    </xf>
    <xf numFmtId="0" fontId="25" fillId="5" borderId="35" xfId="0" applyFont="1" applyFill="1" applyBorder="1" applyAlignment="1">
      <alignment vertical="center"/>
    </xf>
    <xf numFmtId="0" fontId="9" fillId="5" borderId="35" xfId="0" applyFont="1" applyFill="1" applyBorder="1" applyAlignment="1">
      <alignment vertical="top" wrapText="1"/>
    </xf>
    <xf numFmtId="0" fontId="7" fillId="4" borderId="31" xfId="0" applyFont="1" applyFill="1" applyBorder="1" applyAlignment="1">
      <alignment horizontal="center" vertical="top"/>
    </xf>
    <xf numFmtId="0" fontId="7" fillId="4" borderId="5" xfId="0" applyFont="1" applyFill="1" applyBorder="1" applyAlignment="1">
      <alignment horizontal="center" vertical="top"/>
    </xf>
    <xf numFmtId="0" fontId="10" fillId="4" borderId="5" xfId="0" applyFont="1" applyFill="1" applyBorder="1" applyAlignment="1">
      <alignment horizontal="center" vertical="top" wrapText="1"/>
    </xf>
    <xf numFmtId="0" fontId="0" fillId="2" borderId="3" xfId="0" applyFill="1" applyBorder="1" applyAlignment="1">
      <alignment horizontal="center" vertical="top"/>
    </xf>
    <xf numFmtId="44" fontId="0" fillId="2" borderId="3" xfId="0" applyNumberFormat="1" applyFill="1" applyBorder="1" applyAlignment="1">
      <alignment vertical="top"/>
    </xf>
    <xf numFmtId="0" fontId="12" fillId="2" borderId="3" xfId="0" applyFont="1" applyFill="1" applyBorder="1" applyAlignment="1" applyProtection="1">
      <alignment vertical="top" wrapText="1"/>
      <protection locked="0"/>
    </xf>
    <xf numFmtId="0" fontId="0" fillId="5" borderId="14" xfId="0" applyFill="1" applyBorder="1" applyAlignment="1">
      <alignment horizontal="left"/>
    </xf>
    <xf numFmtId="0" fontId="0" fillId="5" borderId="3" xfId="0" applyFill="1" applyBorder="1" applyAlignment="1">
      <alignment vertical="top" wrapText="1"/>
    </xf>
    <xf numFmtId="0" fontId="12" fillId="5" borderId="3" xfId="0" applyFont="1" applyFill="1" applyBorder="1" applyAlignment="1">
      <alignment vertical="top" wrapText="1"/>
    </xf>
    <xf numFmtId="0" fontId="12" fillId="5" borderId="3" xfId="0" applyFont="1" applyFill="1" applyBorder="1" applyAlignment="1">
      <alignment horizontal="center" vertical="top" wrapText="1"/>
    </xf>
    <xf numFmtId="0" fontId="7" fillId="4" borderId="31" xfId="0" applyFont="1" applyFill="1" applyBorder="1"/>
    <xf numFmtId="0" fontId="7" fillId="4" borderId="5" xfId="0" applyFont="1" applyFill="1" applyBorder="1"/>
    <xf numFmtId="0" fontId="10" fillId="4" borderId="32" xfId="0" applyFont="1" applyFill="1" applyBorder="1" applyAlignment="1">
      <alignment horizontal="center" vertical="top" wrapText="1"/>
    </xf>
    <xf numFmtId="0" fontId="7" fillId="4" borderId="34" xfId="0" applyFont="1" applyFill="1" applyBorder="1"/>
    <xf numFmtId="0" fontId="0" fillId="0" borderId="9" xfId="0" applyBorder="1" applyAlignment="1">
      <alignment wrapText="1"/>
    </xf>
    <xf numFmtId="0" fontId="0" fillId="2" borderId="3" xfId="0" applyFill="1" applyBorder="1" applyAlignment="1">
      <alignment wrapText="1"/>
    </xf>
    <xf numFmtId="0" fontId="12" fillId="2" borderId="3" xfId="0" applyFont="1" applyFill="1" applyBorder="1" applyAlignment="1">
      <alignment horizontal="center" vertical="top" wrapText="1"/>
    </xf>
    <xf numFmtId="0" fontId="12" fillId="3" borderId="6" xfId="0" applyFont="1" applyFill="1" applyBorder="1" applyAlignment="1">
      <alignment horizontal="center" vertical="top" wrapText="1"/>
    </xf>
    <xf numFmtId="44" fontId="12" fillId="3" borderId="6" xfId="0" applyNumberFormat="1" applyFont="1" applyFill="1" applyBorder="1" applyAlignment="1">
      <alignment vertical="center" wrapText="1"/>
    </xf>
    <xf numFmtId="44" fontId="12" fillId="2" borderId="6" xfId="0" applyNumberFormat="1" applyFont="1" applyFill="1" applyBorder="1" applyAlignment="1">
      <alignment vertical="center" wrapText="1"/>
    </xf>
    <xf numFmtId="0" fontId="12" fillId="3" borderId="10" xfId="0" applyFont="1" applyFill="1" applyBorder="1" applyAlignment="1">
      <alignment vertical="top" wrapText="1"/>
    </xf>
    <xf numFmtId="0" fontId="12" fillId="2" borderId="3"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0" fillId="2" borderId="0" xfId="0" applyFill="1" applyAlignment="1">
      <alignment vertical="center" wrapText="1"/>
    </xf>
    <xf numFmtId="0" fontId="0" fillId="2" borderId="3"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left" vertical="center"/>
    </xf>
    <xf numFmtId="0" fontId="0" fillId="0" borderId="11" xfId="0" applyBorder="1" applyAlignment="1">
      <alignment wrapText="1"/>
    </xf>
    <xf numFmtId="0" fontId="23" fillId="2" borderId="18" xfId="0" applyFont="1" applyFill="1" applyBorder="1" applyAlignment="1">
      <alignment vertical="center"/>
    </xf>
    <xf numFmtId="0" fontId="0" fillId="2" borderId="21" xfId="0" applyFill="1" applyBorder="1" applyAlignment="1">
      <alignment horizontal="center" vertical="center"/>
    </xf>
    <xf numFmtId="0" fontId="0" fillId="3" borderId="26" xfId="0" applyFill="1" applyBorder="1" applyAlignment="1">
      <alignment horizontal="center" vertical="center"/>
    </xf>
    <xf numFmtId="44" fontId="12" fillId="3" borderId="26" xfId="0" applyNumberFormat="1" applyFont="1" applyFill="1" applyBorder="1" applyAlignment="1">
      <alignment vertical="center" wrapText="1"/>
    </xf>
    <xf numFmtId="44" fontId="12" fillId="2" borderId="26" xfId="0" applyNumberFormat="1" applyFont="1" applyFill="1" applyBorder="1" applyAlignment="1">
      <alignment vertical="center" wrapText="1"/>
    </xf>
    <xf numFmtId="0" fontId="0" fillId="3" borderId="12" xfId="0" applyFill="1" applyBorder="1" applyAlignment="1">
      <alignment horizontal="left" vertical="center"/>
    </xf>
    <xf numFmtId="0" fontId="0" fillId="5" borderId="13" xfId="0" applyFill="1" applyBorder="1" applyAlignment="1">
      <alignment vertical="top"/>
    </xf>
    <xf numFmtId="0" fontId="12" fillId="5" borderId="14" xfId="0" applyFont="1" applyFill="1" applyBorder="1" applyAlignment="1">
      <alignment horizontal="center" vertical="top" wrapText="1"/>
    </xf>
    <xf numFmtId="0" fontId="0" fillId="5" borderId="14" xfId="0" applyFill="1" applyBorder="1" applyAlignment="1">
      <alignment horizontal="center" vertical="top"/>
    </xf>
    <xf numFmtId="44" fontId="12" fillId="5" borderId="14" xfId="0" applyNumberFormat="1" applyFont="1" applyFill="1" applyBorder="1" applyAlignment="1">
      <alignment horizontal="center" wrapText="1"/>
    </xf>
    <xf numFmtId="0" fontId="0" fillId="5" borderId="15" xfId="0" applyFill="1" applyBorder="1" applyAlignment="1">
      <alignment vertical="top"/>
    </xf>
    <xf numFmtId="0" fontId="0" fillId="5" borderId="33" xfId="0" applyFill="1" applyBorder="1" applyAlignment="1">
      <alignment horizontal="center" vertical="top"/>
    </xf>
    <xf numFmtId="0" fontId="12" fillId="5" borderId="29" xfId="0" applyFont="1" applyFill="1" applyBorder="1" applyAlignment="1">
      <alignment horizontal="center" vertical="top" wrapText="1"/>
    </xf>
    <xf numFmtId="0" fontId="12" fillId="5" borderId="30" xfId="0" applyFont="1" applyFill="1" applyBorder="1" applyAlignment="1">
      <alignment horizontal="center" vertical="top" wrapText="1"/>
    </xf>
    <xf numFmtId="0" fontId="12" fillId="4" borderId="5" xfId="0" applyFont="1" applyFill="1" applyBorder="1" applyAlignment="1">
      <alignment horizontal="center" vertical="top" wrapText="1"/>
    </xf>
    <xf numFmtId="0" fontId="12" fillId="4" borderId="32" xfId="0" applyFont="1" applyFill="1" applyBorder="1" applyAlignment="1">
      <alignment horizontal="center" vertical="top" wrapText="1"/>
    </xf>
    <xf numFmtId="0" fontId="0" fillId="2" borderId="3" xfId="0" applyFill="1" applyBorder="1" applyAlignment="1">
      <alignment horizontal="center" vertical="top" wrapText="1"/>
    </xf>
    <xf numFmtId="44" fontId="12" fillId="3" borderId="3" xfId="0" applyNumberFormat="1" applyFont="1" applyFill="1" applyBorder="1" applyAlignment="1">
      <alignment vertical="center" wrapText="1"/>
    </xf>
    <xf numFmtId="44" fontId="12" fillId="2" borderId="3" xfId="0" applyNumberFormat="1" applyFont="1" applyFill="1" applyBorder="1" applyAlignment="1">
      <alignment vertical="center" wrapText="1"/>
    </xf>
    <xf numFmtId="0" fontId="23" fillId="2" borderId="3" xfId="0" applyFont="1" applyFill="1" applyBorder="1" applyAlignment="1">
      <alignment vertical="center" wrapText="1"/>
    </xf>
    <xf numFmtId="0" fontId="0" fillId="2" borderId="21" xfId="0" applyFill="1" applyBorder="1" applyAlignment="1">
      <alignment horizontal="center" vertical="top" wrapText="1"/>
    </xf>
    <xf numFmtId="44" fontId="12" fillId="3" borderId="21" xfId="0" applyNumberFormat="1" applyFont="1" applyFill="1" applyBorder="1" applyAlignment="1">
      <alignment vertical="center" wrapText="1"/>
    </xf>
    <xf numFmtId="44" fontId="12" fillId="2" borderId="21" xfId="0" applyNumberFormat="1" applyFont="1" applyFill="1" applyBorder="1" applyAlignment="1">
      <alignment vertical="center" wrapText="1"/>
    </xf>
    <xf numFmtId="0" fontId="12" fillId="3" borderId="12" xfId="0" applyFont="1" applyFill="1" applyBorder="1" applyAlignment="1">
      <alignment vertical="top" wrapText="1"/>
    </xf>
    <xf numFmtId="0" fontId="0" fillId="2" borderId="0" xfId="0" applyFill="1" applyAlignment="1">
      <alignment wrapText="1"/>
    </xf>
    <xf numFmtId="0" fontId="0" fillId="2" borderId="0" xfId="0" applyFill="1" applyAlignment="1">
      <alignment horizontal="center" vertical="center"/>
    </xf>
    <xf numFmtId="0" fontId="7" fillId="4" borderId="7" xfId="0" applyFont="1" applyFill="1" applyBorder="1"/>
    <xf numFmtId="0" fontId="7" fillId="4" borderId="20" xfId="0" applyFont="1" applyFill="1" applyBorder="1"/>
    <xf numFmtId="0" fontId="12" fillId="4" borderId="20" xfId="0" applyFont="1" applyFill="1" applyBorder="1" applyAlignment="1">
      <alignment horizontal="center" vertical="top" wrapText="1"/>
    </xf>
    <xf numFmtId="0" fontId="12" fillId="4" borderId="8" xfId="0" applyFont="1" applyFill="1" applyBorder="1" applyAlignment="1">
      <alignment horizontal="center" vertical="top"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horizontal="center" vertical="center"/>
    </xf>
    <xf numFmtId="44" fontId="12" fillId="0" borderId="26" xfId="0" applyNumberFormat="1" applyFont="1" applyBorder="1" applyAlignment="1">
      <alignment vertical="center" wrapText="1"/>
    </xf>
    <xf numFmtId="0" fontId="23" fillId="2" borderId="24" xfId="0" applyFont="1" applyFill="1" applyBorder="1"/>
    <xf numFmtId="0" fontId="0" fillId="2" borderId="25" xfId="0" applyFill="1" applyBorder="1" applyAlignment="1">
      <alignment horizontal="center" vertical="center"/>
    </xf>
    <xf numFmtId="0" fontId="0" fillId="0" borderId="22" xfId="0" applyBorder="1" applyAlignment="1">
      <alignment wrapText="1"/>
    </xf>
    <xf numFmtId="0" fontId="0" fillId="2" borderId="2" xfId="0" applyFill="1" applyBorder="1" applyAlignment="1">
      <alignment horizontal="center" vertical="center"/>
    </xf>
    <xf numFmtId="0" fontId="0" fillId="2" borderId="17" xfId="0" applyFill="1" applyBorder="1" applyAlignment="1">
      <alignment wrapText="1"/>
    </xf>
    <xf numFmtId="0" fontId="0" fillId="2" borderId="24" xfId="0" applyFill="1" applyBorder="1" applyAlignment="1">
      <alignment wrapText="1"/>
    </xf>
    <xf numFmtId="0" fontId="12" fillId="0" borderId="22" xfId="0" applyFont="1" applyBorder="1" applyAlignment="1">
      <alignment wrapText="1"/>
    </xf>
    <xf numFmtId="0" fontId="12" fillId="0" borderId="23" xfId="0" applyFont="1" applyBorder="1" applyAlignment="1">
      <alignment wrapText="1"/>
    </xf>
    <xf numFmtId="0" fontId="12" fillId="2" borderId="17" xfId="0" applyFont="1" applyFill="1" applyBorder="1" applyAlignment="1">
      <alignment wrapText="1"/>
    </xf>
    <xf numFmtId="0" fontId="12" fillId="2" borderId="24" xfId="0" applyFont="1" applyFill="1" applyBorder="1" applyAlignment="1">
      <alignment wrapText="1"/>
    </xf>
    <xf numFmtId="0" fontId="23" fillId="2" borderId="17" xfId="0" applyFont="1" applyFill="1" applyBorder="1" applyAlignment="1">
      <alignment wrapText="1"/>
    </xf>
    <xf numFmtId="0" fontId="12" fillId="0" borderId="9" xfId="0" applyFont="1" applyBorder="1" applyAlignment="1">
      <alignment wrapText="1"/>
    </xf>
    <xf numFmtId="0" fontId="12" fillId="0" borderId="11" xfId="0" applyFont="1" applyBorder="1" applyAlignment="1">
      <alignment wrapText="1"/>
    </xf>
    <xf numFmtId="0" fontId="0" fillId="5" borderId="16" xfId="0" applyFill="1" applyBorder="1" applyAlignment="1">
      <alignment vertical="top"/>
    </xf>
    <xf numFmtId="0" fontId="0" fillId="5" borderId="13" xfId="0" applyFill="1" applyBorder="1" applyAlignment="1">
      <alignment horizontal="left" vertical="center"/>
    </xf>
    <xf numFmtId="0" fontId="12" fillId="5" borderId="14" xfId="0" applyFont="1" applyFill="1" applyBorder="1" applyAlignment="1">
      <alignment horizontal="center" vertical="center" wrapText="1"/>
    </xf>
    <xf numFmtId="0" fontId="0" fillId="5" borderId="14" xfId="0" applyFill="1" applyBorder="1" applyAlignment="1">
      <alignment horizontal="center" vertical="center"/>
    </xf>
    <xf numFmtId="44" fontId="12" fillId="5" borderId="14" xfId="0" applyNumberFormat="1" applyFont="1" applyFill="1" applyBorder="1" applyAlignment="1">
      <alignment horizontal="center" vertical="center" wrapText="1"/>
    </xf>
    <xf numFmtId="0" fontId="0" fillId="5" borderId="15" xfId="0" applyFill="1" applyBorder="1" applyAlignment="1">
      <alignment vertical="center"/>
    </xf>
    <xf numFmtId="0" fontId="0" fillId="5" borderId="6" xfId="0" applyFill="1" applyBorder="1" applyAlignment="1">
      <alignment horizontal="center" vertical="top"/>
    </xf>
    <xf numFmtId="0" fontId="9" fillId="5" borderId="19" xfId="0" applyFont="1" applyFill="1" applyBorder="1" applyAlignment="1">
      <alignment vertical="top" wrapText="1"/>
    </xf>
    <xf numFmtId="0" fontId="12" fillId="5" borderId="19" xfId="0" applyFont="1" applyFill="1" applyBorder="1" applyAlignment="1">
      <alignment horizontal="center" vertical="top" wrapText="1"/>
    </xf>
    <xf numFmtId="0" fontId="12" fillId="5" borderId="19" xfId="0" applyFont="1" applyFill="1" applyBorder="1" applyAlignment="1" applyProtection="1">
      <alignment horizontal="center" vertical="top"/>
      <protection locked="0"/>
    </xf>
    <xf numFmtId="164" fontId="12" fillId="5" borderId="19" xfId="0" applyNumberFormat="1" applyFont="1" applyFill="1" applyBorder="1" applyAlignment="1" applyProtection="1">
      <alignment horizontal="center" vertical="top" wrapText="1"/>
      <protection locked="0"/>
    </xf>
    <xf numFmtId="0" fontId="0" fillId="5" borderId="3" xfId="0" applyFill="1" applyBorder="1" applyAlignment="1">
      <alignment horizontal="center" vertical="top"/>
    </xf>
    <xf numFmtId="44" fontId="12" fillId="3" borderId="6" xfId="0" applyNumberFormat="1" applyFont="1" applyFill="1" applyBorder="1" applyAlignment="1">
      <alignment horizontal="center" vertical="top" wrapText="1"/>
    </xf>
    <xf numFmtId="44" fontId="12" fillId="2" borderId="6" xfId="0" applyNumberFormat="1" applyFont="1" applyFill="1" applyBorder="1" applyAlignment="1">
      <alignment horizontal="center" vertical="top" wrapText="1"/>
    </xf>
    <xf numFmtId="0" fontId="12" fillId="3" borderId="3" xfId="0" applyFont="1" applyFill="1" applyBorder="1" applyAlignment="1">
      <alignment vertical="top" wrapText="1"/>
    </xf>
    <xf numFmtId="0" fontId="0" fillId="2" borderId="3" xfId="0" applyFill="1" applyBorder="1" applyAlignment="1">
      <alignment horizontal="center" vertical="center" wrapText="1"/>
    </xf>
    <xf numFmtId="0" fontId="23" fillId="2" borderId="0" xfId="0" applyFont="1" applyFill="1"/>
    <xf numFmtId="44" fontId="12" fillId="2" borderId="6" xfId="0" applyNumberFormat="1" applyFont="1" applyFill="1" applyBorder="1" applyAlignment="1">
      <alignment horizontal="center" wrapText="1"/>
    </xf>
    <xf numFmtId="0" fontId="10" fillId="2" borderId="0" xfId="0" applyFont="1" applyFill="1" applyAlignment="1">
      <alignment wrapText="1"/>
    </xf>
    <xf numFmtId="0" fontId="10" fillId="2" borderId="0" xfId="0" applyFont="1" applyFill="1" applyAlignment="1">
      <alignment horizontal="center" vertical="top" wrapText="1"/>
    </xf>
    <xf numFmtId="44" fontId="10" fillId="2" borderId="0" xfId="0" applyNumberFormat="1" applyFont="1" applyFill="1" applyAlignment="1">
      <alignment horizontal="center" vertical="top" wrapText="1"/>
    </xf>
    <xf numFmtId="44" fontId="10" fillId="2" borderId="0" xfId="0" applyNumberFormat="1" applyFont="1" applyFill="1" applyAlignment="1">
      <alignment horizontal="center" wrapText="1"/>
    </xf>
    <xf numFmtId="0" fontId="10" fillId="2" borderId="0" xfId="0" applyFont="1" applyFill="1" applyAlignment="1">
      <alignment vertical="top" wrapText="1"/>
    </xf>
    <xf numFmtId="44" fontId="12" fillId="5" borderId="2" xfId="0" applyNumberFormat="1" applyFont="1" applyFill="1" applyBorder="1" applyAlignment="1">
      <alignment vertical="top"/>
    </xf>
    <xf numFmtId="44" fontId="12" fillId="5" borderId="2" xfId="0" applyNumberFormat="1" applyFont="1" applyFill="1" applyBorder="1" applyAlignment="1">
      <alignment vertical="top" wrapText="1"/>
    </xf>
    <xf numFmtId="0" fontId="23" fillId="2" borderId="0" xfId="0" applyFont="1" applyFill="1" applyAlignment="1">
      <alignment wrapText="1"/>
    </xf>
    <xf numFmtId="0" fontId="0" fillId="2" borderId="17" xfId="0" applyFill="1" applyBorder="1"/>
    <xf numFmtId="0" fontId="23" fillId="2" borderId="36" xfId="0" applyFont="1" applyFill="1" applyBorder="1"/>
    <xf numFmtId="0" fontId="12" fillId="2" borderId="3" xfId="0" applyFont="1" applyFill="1" applyBorder="1" applyAlignment="1">
      <alignment wrapText="1"/>
    </xf>
    <xf numFmtId="0" fontId="0" fillId="2" borderId="3" xfId="0" applyFill="1" applyBorder="1" applyAlignment="1">
      <alignment horizontal="left"/>
    </xf>
    <xf numFmtId="0" fontId="0" fillId="2" borderId="21" xfId="0" applyFill="1" applyBorder="1" applyAlignment="1">
      <alignment vertical="top"/>
    </xf>
    <xf numFmtId="44" fontId="0" fillId="2" borderId="12" xfId="0" applyNumberFormat="1" applyFill="1" applyBorder="1" applyAlignment="1">
      <alignment vertical="top"/>
    </xf>
    <xf numFmtId="0" fontId="12" fillId="2" borderId="3" xfId="0" applyFont="1" applyFill="1" applyBorder="1" applyAlignment="1">
      <alignment vertical="center" wrapText="1"/>
    </xf>
    <xf numFmtId="0" fontId="26" fillId="0" borderId="0" xfId="0" applyFont="1"/>
    <xf numFmtId="0" fontId="4" fillId="0" borderId="0" xfId="0" applyFont="1"/>
    <xf numFmtId="0" fontId="18" fillId="2" borderId="0" xfId="0" applyFont="1" applyFill="1" applyAlignment="1">
      <alignment horizontal="center" vertical="top" wrapText="1"/>
    </xf>
    <xf numFmtId="44" fontId="18" fillId="2" borderId="0" xfId="0" applyNumberFormat="1" applyFont="1" applyFill="1" applyAlignment="1">
      <alignment horizontal="center" vertical="top" wrapText="1"/>
    </xf>
    <xf numFmtId="44" fontId="18" fillId="2" borderId="0" xfId="0" applyNumberFormat="1" applyFont="1" applyFill="1" applyAlignment="1">
      <alignment horizontal="center" wrapText="1"/>
    </xf>
    <xf numFmtId="0" fontId="18" fillId="2" borderId="0" xfId="0" applyFont="1" applyFill="1" applyAlignment="1">
      <alignment vertical="top" wrapText="1"/>
    </xf>
    <xf numFmtId="0" fontId="9" fillId="2" borderId="3" xfId="0" applyFont="1" applyFill="1" applyBorder="1" applyAlignment="1">
      <alignment wrapText="1"/>
    </xf>
    <xf numFmtId="0" fontId="25" fillId="2" borderId="0" xfId="0" applyFont="1" applyFill="1"/>
    <xf numFmtId="0" fontId="0" fillId="0" borderId="2" xfId="0" applyBorder="1" applyAlignment="1">
      <alignment horizontal="center" vertical="center"/>
    </xf>
    <xf numFmtId="0" fontId="0" fillId="0" borderId="2" xfId="0" applyBorder="1" applyAlignment="1">
      <alignment horizontal="left" vertical="center"/>
    </xf>
    <xf numFmtId="0" fontId="23" fillId="2" borderId="18" xfId="0" applyFont="1" applyFill="1" applyBorder="1" applyAlignment="1">
      <alignment wrapText="1"/>
    </xf>
    <xf numFmtId="0" fontId="0" fillId="8" borderId="2" xfId="0" applyFill="1" applyBorder="1" applyAlignment="1">
      <alignment horizontal="center" vertical="center"/>
    </xf>
    <xf numFmtId="0" fontId="0" fillId="8" borderId="3" xfId="0" applyFill="1" applyBorder="1" applyAlignment="1">
      <alignment horizontal="center" vertical="top" wrapText="1"/>
    </xf>
    <xf numFmtId="0" fontId="12" fillId="8" borderId="17" xfId="0" applyFont="1" applyFill="1" applyBorder="1" applyAlignment="1">
      <alignment wrapText="1"/>
    </xf>
    <xf numFmtId="0" fontId="10" fillId="0" borderId="0" xfId="0" applyFont="1" applyAlignment="1">
      <alignment vertical="top" wrapText="1"/>
    </xf>
    <xf numFmtId="0" fontId="10" fillId="3" borderId="0" xfId="0" applyFont="1" applyFill="1" applyAlignment="1">
      <alignment vertical="top" wrapText="1"/>
    </xf>
    <xf numFmtId="0" fontId="0" fillId="3" borderId="3" xfId="0" applyFill="1" applyBorder="1" applyAlignment="1">
      <alignment horizontal="center" vertical="top"/>
    </xf>
    <xf numFmtId="0" fontId="10" fillId="3" borderId="5" xfId="0" applyFont="1" applyFill="1" applyBorder="1" applyAlignment="1">
      <alignment horizontal="center" vertical="top" wrapText="1"/>
    </xf>
    <xf numFmtId="44" fontId="0" fillId="5" borderId="35" xfId="0" applyNumberFormat="1" applyFill="1" applyBorder="1" applyAlignment="1">
      <alignment vertical="top"/>
    </xf>
    <xf numFmtId="44" fontId="12" fillId="5" borderId="16" xfId="0" applyNumberFormat="1" applyFont="1" applyFill="1" applyBorder="1" applyAlignment="1">
      <alignment vertical="top"/>
    </xf>
    <xf numFmtId="44" fontId="12" fillId="0" borderId="0" xfId="0" applyNumberFormat="1" applyFont="1" applyAlignment="1">
      <alignment vertical="top" wrapText="1"/>
    </xf>
    <xf numFmtId="0" fontId="10" fillId="0" borderId="0" xfId="0" applyFont="1" applyAlignment="1">
      <alignment horizontal="center" vertical="top" wrapText="1"/>
    </xf>
    <xf numFmtId="44" fontId="0" fillId="2" borderId="6" xfId="0" applyNumberFormat="1" applyFill="1" applyBorder="1" applyAlignment="1">
      <alignment vertical="top"/>
    </xf>
    <xf numFmtId="44" fontId="0" fillId="5" borderId="3" xfId="0" applyNumberFormat="1" applyFill="1" applyBorder="1" applyAlignment="1">
      <alignment vertical="top"/>
    </xf>
    <xf numFmtId="0" fontId="22" fillId="4" borderId="3" xfId="0" applyFont="1" applyFill="1" applyBorder="1" applyAlignment="1">
      <alignment horizontal="center" vertical="top" wrapText="1"/>
    </xf>
    <xf numFmtId="0" fontId="0" fillId="0" borderId="3" xfId="0" applyBorder="1" applyAlignment="1">
      <alignment horizontal="center" vertical="top"/>
    </xf>
    <xf numFmtId="0" fontId="0" fillId="8" borderId="3" xfId="0" applyFill="1" applyBorder="1" applyAlignment="1">
      <alignment horizontal="left" vertical="top"/>
    </xf>
    <xf numFmtId="0" fontId="12" fillId="3" borderId="10" xfId="0" applyFont="1" applyFill="1" applyBorder="1" applyAlignment="1">
      <alignment horizontal="left" vertical="center"/>
    </xf>
    <xf numFmtId="0" fontId="12" fillId="2" borderId="2" xfId="0" applyFont="1" applyFill="1" applyBorder="1" applyAlignment="1">
      <alignment horizontal="left" vertical="center"/>
    </xf>
    <xf numFmtId="0" fontId="12" fillId="2" borderId="2" xfId="0" applyFont="1" applyFill="1" applyBorder="1" applyAlignment="1">
      <alignment horizontal="center" vertical="center"/>
    </xf>
    <xf numFmtId="0" fontId="0" fillId="2" borderId="0" xfId="0" applyFill="1" applyAlignment="1">
      <alignment horizontal="left" vertical="top"/>
    </xf>
    <xf numFmtId="0" fontId="0" fillId="2" borderId="0" xfId="0" applyFill="1" applyAlignment="1">
      <alignment vertical="top" wrapText="1"/>
    </xf>
    <xf numFmtId="0" fontId="0" fillId="2" borderId="0" xfId="0" applyFill="1" applyAlignment="1">
      <alignment vertical="top"/>
    </xf>
    <xf numFmtId="0" fontId="3" fillId="2" borderId="0" xfId="0" applyFont="1" applyFill="1"/>
    <xf numFmtId="0" fontId="9" fillId="5" borderId="3" xfId="0" applyFont="1" applyFill="1" applyBorder="1" applyAlignment="1">
      <alignment vertical="top" wrapText="1"/>
    </xf>
    <xf numFmtId="0" fontId="12" fillId="5" borderId="3" xfId="0" applyFont="1" applyFill="1" applyBorder="1" applyAlignment="1" applyProtection="1">
      <alignment horizontal="center" vertical="top"/>
      <protection locked="0"/>
    </xf>
    <xf numFmtId="164" fontId="12" fillId="5" borderId="3" xfId="0" applyNumberFormat="1" applyFont="1" applyFill="1" applyBorder="1" applyAlignment="1" applyProtection="1">
      <alignment horizontal="center" vertical="top" wrapText="1"/>
      <protection locked="0"/>
    </xf>
    <xf numFmtId="0" fontId="0" fillId="0" borderId="3" xfId="0" applyBorder="1" applyAlignment="1">
      <alignment wrapText="1"/>
    </xf>
    <xf numFmtId="0" fontId="14" fillId="2" borderId="0" xfId="0" applyFont="1" applyFill="1" applyAlignment="1">
      <alignment horizontal="left" vertical="center" wrapText="1"/>
    </xf>
    <xf numFmtId="0" fontId="16" fillId="2" borderId="0" xfId="0" applyFont="1" applyFill="1" applyAlignment="1">
      <alignment horizontal="right" vertical="top"/>
    </xf>
    <xf numFmtId="44" fontId="21" fillId="2" borderId="3" xfId="0" applyNumberFormat="1" applyFont="1" applyFill="1" applyBorder="1" applyAlignment="1">
      <alignment horizontal="left" vertical="center" wrapText="1"/>
    </xf>
    <xf numFmtId="0" fontId="10" fillId="4" borderId="3" xfId="0" applyFont="1" applyFill="1" applyBorder="1" applyAlignment="1">
      <alignment horizontal="center"/>
    </xf>
    <xf numFmtId="0" fontId="18" fillId="2" borderId="0" xfId="0" applyFont="1" applyFill="1" applyAlignment="1">
      <alignment horizontal="left" vertical="center" wrapText="1"/>
    </xf>
    <xf numFmtId="0" fontId="10" fillId="4" borderId="6" xfId="0" applyFont="1" applyFill="1" applyBorder="1" applyAlignment="1">
      <alignment horizontal="center"/>
    </xf>
    <xf numFmtId="44" fontId="20" fillId="6" borderId="3" xfId="0" applyNumberFormat="1" applyFont="1" applyFill="1" applyBorder="1" applyAlignment="1">
      <alignment horizontal="left" vertical="center" wrapText="1"/>
    </xf>
    <xf numFmtId="44" fontId="19" fillId="2" borderId="3" xfId="0" applyNumberFormat="1" applyFont="1" applyFill="1" applyBorder="1" applyAlignment="1">
      <alignment horizontal="left" vertical="center" wrapText="1"/>
    </xf>
    <xf numFmtId="0" fontId="19" fillId="2" borderId="3" xfId="0" applyFont="1" applyFill="1" applyBorder="1" applyAlignment="1">
      <alignment horizontal="left" vertical="center" wrapText="1"/>
    </xf>
    <xf numFmtId="0" fontId="15" fillId="0" borderId="0" xfId="2" applyFont="1" applyBorder="1" applyAlignment="1">
      <alignment horizontal="left"/>
    </xf>
    <xf numFmtId="0" fontId="0" fillId="0" borderId="3" xfId="0" applyBorder="1" applyAlignment="1">
      <alignment vertical="top" wrapText="1"/>
    </xf>
    <xf numFmtId="0" fontId="0" fillId="8" borderId="3" xfId="0" applyFill="1" applyBorder="1" applyAlignment="1">
      <alignment vertical="top" wrapText="1"/>
    </xf>
    <xf numFmtId="0" fontId="25" fillId="0" borderId="1" xfId="2" applyFont="1" applyAlignment="1">
      <alignment horizontal="left"/>
    </xf>
    <xf numFmtId="0" fontId="10" fillId="4" borderId="5" xfId="0" applyFont="1" applyFill="1" applyBorder="1" applyAlignment="1"/>
    <xf numFmtId="0" fontId="10" fillId="4" borderId="3" xfId="0" applyFont="1" applyFill="1" applyBorder="1" applyAlignment="1"/>
    <xf numFmtId="0" fontId="0" fillId="3" borderId="3" xfId="0" applyFill="1" applyBorder="1" applyAlignment="1" applyProtection="1">
      <protection locked="0"/>
    </xf>
  </cellXfs>
  <cellStyles count="3">
    <cellStyle name="Kop 1" xfId="2" builtinId="16"/>
    <cellStyle name="Standaard" xfId="0" builtinId="0"/>
    <cellStyle name="Valuta" xfId="1" builtinId="4"/>
  </cellStyles>
  <dxfs count="207">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name val="Calibri"/>
        <family val="2"/>
        <scheme val="minor"/>
      </font>
      <fill>
        <patternFill patternType="solid">
          <fgColor indexed="64"/>
          <bgColor rgb="FFFFFF0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0"/>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alignment vertical="top" textRotation="0" indent="0" justifyLastLine="0" shrinkToFit="0" readingOrder="0"/>
      <protection locked="1" hidden="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rgb="FFFFFF0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fill>
        <patternFill patternType="solid">
          <fgColor indexed="64"/>
          <bgColor rgb="FFFFFF0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alignment horizontal="center" vertical="top" textRotation="0" wrapText="0" indent="0" justifyLastLine="0" shrinkToFit="0" readingOrder="0"/>
    </dxf>
    <dxf>
      <border outline="0">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alignment vertical="top" textRotation="0" indent="0" justifyLastLine="0" shrinkToFit="0" readingOrder="0"/>
      <protection locked="1" hidden="0"/>
    </dxf>
    <dxf>
      <font>
        <strike val="0"/>
        <outline val="0"/>
        <shadow val="0"/>
        <u val="none"/>
        <vertAlign val="baseline"/>
        <sz val="11"/>
        <name val="Calibri"/>
        <family val="2"/>
        <scheme val="minor"/>
      </font>
      <numFmt numFmtId="34" formatCode="_ &quot;€&quot;\ * #,##0.00_ ;_ &quot;€&quot;\ * \-#,##0.00_ ;_ &quot;€&quot;\ * &quot;-&quot;??_ ;_ @_ "/>
      <fill>
        <patternFill patternType="solid">
          <fgColor indexed="64"/>
          <bgColor rgb="FFFFFF0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fill>
        <patternFill patternType="solid">
          <fgColor indexed="64"/>
          <bgColor rgb="FFFFFF0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alignment horizontal="center" vertical="top" textRotation="0" wrapText="0" indent="0" justifyLastLine="0" shrinkToFit="0" readingOrder="0"/>
    </dxf>
    <dxf>
      <border outline="0">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numFmt numFmtId="34" formatCode="_ &quot;€&quot;\ * #,##0.00_ ;_ &quot;€&quot;\ * \-#,##0.00_ ;_ &quot;€&quot;\ * &quot;-&quot;??_ ;_ @_ "/>
      <alignment vertical="top" textRotation="0" indent="0" justifyLastLine="0" shrinkToFit="0" readingOrder="0"/>
      <protection locked="1" hidden="0"/>
    </dxf>
    <dxf>
      <font>
        <strike val="0"/>
        <outline val="0"/>
        <shadow val="0"/>
        <u val="none"/>
        <vertAlign val="baseline"/>
        <sz val="11"/>
        <name val="Calibri"/>
        <family val="2"/>
        <scheme val="minor"/>
      </font>
      <numFmt numFmtId="164" formatCode="_ [$€-413]\ * #,##0.00_ ;_ [$€-413]\ * \-#,##0.00_ ;_ [$€-413]\ * &quot;-&quot;??_ ;_ @_ "/>
      <fill>
        <patternFill patternType="solid">
          <fgColor indexed="64"/>
          <bgColor rgb="FFFFFF0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fill>
        <patternFill patternType="solid">
          <fgColor indexed="64"/>
          <bgColor rgb="FFFFFF0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vertical="top" textRotation="0" indent="0" justifyLastLine="0" shrinkToFit="0" readingOrder="0"/>
    </dxf>
    <dxf>
      <font>
        <strike val="0"/>
        <outline val="0"/>
        <shadow val="0"/>
        <u val="none"/>
        <vertAlign val="baseline"/>
        <sz val="11"/>
        <name val="Calibri"/>
        <family val="2"/>
        <scheme val="minor"/>
      </font>
      <alignment horizontal="center" vertical="top" textRotation="0" wrapText="0" indent="0" justifyLastLine="0" shrinkToFit="0" readingOrder="0"/>
    </dxf>
    <dxf>
      <border outline="0">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4" formatCode="_ &quot;€&quot;\ * #,##0.00_ ;_ &quot;€&quot;\ * \-#,##0.00_ ;_ &quot;€&quot;\ * &quot;-&quot;??_ ;_ @_ "/>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solid">
          <fgColor indexed="64"/>
          <bgColor rgb="FFC00000"/>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fill>
        <patternFill patternType="solid">
          <fgColor indexed="64"/>
          <bgColor rgb="FFFFFF00"/>
        </patternFill>
      </fill>
    </dxf>
    <dxf>
      <fill>
        <patternFill patternType="solid">
          <fgColor indexed="64"/>
          <bgColor theme="0" tint="-0.34998626667073579"/>
        </patternFill>
      </fill>
      <alignment horizontal="general" vertical="top" textRotation="0" wrapText="0" indent="0" justifyLastLine="0" shrinkToFit="0" readingOrder="0"/>
      <border diagonalUp="0" diagonalDown="0" outline="0">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minor"/>
      </font>
      <numFmt numFmtId="34" formatCode="_ &quot;€&quot;\ * #,##0.00_ ;_ &quot;€&quot;\ * \-#,##0.00_ ;_ &quot;€&quot;\ * &quot;-&quot;??_ ;_ @_ "/>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4" formatCode="_ &quot;€&quot;\ * #,##0.00_ ;_ &quot;€&quot;\ * \-#,##0.00_ ;_ &quot;€&quot;\ * &quot;-&quot;??_ ;_ @_ "/>
      <fill>
        <patternFill patternType="solid">
          <fgColor indexed="64"/>
          <bgColor theme="0" tint="-0.34998626667073579"/>
        </patternFill>
      </fill>
      <alignment horizontal="center" vertical="bottom" textRotation="0" wrapText="1" indent="0" justifyLastLine="0" shrinkToFit="0" readingOrder="0"/>
      <border diagonalUp="0" diagonalDown="0" outline="0">
        <left/>
        <right/>
        <top style="medium">
          <color indexed="64"/>
        </top>
        <bottom style="medium">
          <color indexed="64"/>
        </bottom>
      </border>
    </dxf>
    <dxf>
      <font>
        <strike val="0"/>
        <outline val="0"/>
        <shadow val="0"/>
        <u val="none"/>
        <vertAlign val="baseline"/>
        <sz val="11"/>
        <color auto="1"/>
        <name val="Calibri"/>
        <family val="2"/>
        <scheme val="minor"/>
      </font>
      <numFmt numFmtId="34" formatCode="_ &quot;€&quot;\ * #,##0.00_ ;_ &quot;€&quot;\ * \-#,##0.00_ ;_ &quot;€&quot;\ * &quot;-&quot;??_ ;_ @_ "/>
      <fill>
        <patternFill patternType="solid">
          <fgColor indexed="64"/>
          <bgColor rgb="FFFFFF0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0" tint="-0.34998626667073579"/>
        </patternFill>
      </fill>
      <alignment horizontal="center" vertical="top" textRotation="0" wrapText="0" indent="0" justifyLastLine="0" shrinkToFit="0" readingOrder="0"/>
      <border diagonalUp="0" diagonalDown="0" outline="0">
        <left/>
        <right/>
        <top style="medium">
          <color indexed="64"/>
        </top>
        <bottom style="medium">
          <color indexed="64"/>
        </bottom>
      </border>
    </dxf>
    <dxf>
      <font>
        <strike val="0"/>
        <outline val="0"/>
        <shadow val="0"/>
        <u val="none"/>
        <vertAlign val="baseline"/>
        <sz val="11"/>
        <name val="Calibri"/>
        <family val="2"/>
        <scheme val="minor"/>
      </font>
      <fill>
        <patternFill patternType="solid">
          <fgColor indexed="64"/>
          <bgColor rgb="FFFFFF00"/>
        </patternFill>
      </fill>
    </dxf>
    <dxf>
      <fill>
        <patternFill patternType="solid">
          <fgColor indexed="64"/>
          <bgColor theme="0" tint="-0.34998626667073579"/>
        </patternFill>
      </fill>
      <alignment horizontal="center" vertical="top" textRotation="0" wrapText="0" indent="0" justifyLastLine="0" shrinkToFit="0" readingOrder="0"/>
      <border diagonalUp="0" diagonalDown="0" outline="0">
        <left/>
        <right/>
        <top style="medium">
          <color indexed="64"/>
        </top>
        <bottom style="medium">
          <color indexed="64"/>
        </bottom>
      </border>
    </dxf>
    <dxf>
      <font>
        <strike val="0"/>
        <outline val="0"/>
        <shadow val="0"/>
        <u val="none"/>
        <vertAlign val="baseline"/>
        <sz val="11"/>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tint="-0.34998626667073579"/>
        </patternFill>
      </fill>
      <alignment horizontal="center" vertical="top" textRotation="0" wrapText="1" indent="0" justifyLastLine="0" shrinkToFit="0" readingOrder="0"/>
      <border diagonalUp="0" diagonalDown="0" outline="0">
        <left/>
        <right/>
        <top style="medium">
          <color indexed="64"/>
        </top>
        <bottom style="medium">
          <color indexed="64"/>
        </bottom>
      </border>
    </dxf>
    <dxf>
      <font>
        <strike val="0"/>
        <outline val="0"/>
        <shadow val="0"/>
        <u val="none"/>
        <vertAlign val="baseline"/>
        <sz val="1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0.34998626667073579"/>
        </patternFill>
      </fill>
      <alignment horizontal="left" vertical="bottom" textRotation="0" wrapText="0" indent="0" justifyLastLine="0" shrinkToFit="0" readingOrder="0"/>
      <border diagonalUp="0" diagonalDown="0" outline="0">
        <left/>
        <right/>
        <top style="medium">
          <color indexed="64"/>
        </top>
        <bottom style="medium">
          <color indexed="64"/>
        </bottom>
      </border>
    </dxf>
    <dxf>
      <border>
        <top style="medium">
          <color indexed="64"/>
        </top>
      </border>
    </dxf>
    <dxf>
      <border>
        <bottom style="thin">
          <color indexed="64"/>
        </bottom>
      </border>
    </dxf>
    <dxf>
      <font>
        <strike val="0"/>
        <outline val="0"/>
        <shadow val="0"/>
        <u val="none"/>
        <vertAlign val="baseline"/>
        <sz val="11"/>
        <name val="Calibri"/>
        <family val="2"/>
        <scheme val="minor"/>
      </font>
      <fill>
        <patternFill>
          <fgColor indexed="64"/>
          <bgColor theme="0" tint="-0.34998626667073579"/>
        </patternFill>
      </fill>
    </dxf>
    <dxf>
      <font>
        <strike val="0"/>
        <outline val="0"/>
        <shadow val="0"/>
        <u val="none"/>
        <vertAlign val="baseline"/>
        <sz val="1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solid">
          <fgColor indexed="64"/>
          <bgColor theme="0" tint="-0.34998626667073579"/>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fill>
        <patternFill patternType="none">
          <fgColor indexed="64"/>
          <bgColor rgb="FFFFFF00"/>
        </patternFill>
      </fill>
    </dxf>
    <dxf>
      <fill>
        <patternFill patternType="solid">
          <fgColor indexed="64"/>
          <bgColor theme="0" tint="-0.34998626667073579"/>
        </patternFill>
      </fill>
      <alignment horizontal="general" vertical="center" textRotation="0" wrapText="0" indent="0" justifyLastLine="0" shrinkToFit="0" readingOrder="0"/>
      <border diagonalUp="0" diagonalDown="0" outline="0">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minor"/>
      </font>
      <numFmt numFmtId="34" formatCode="_ &quot;€&quot;\ * #,##0.00_ ;_ &quot;€&quot;\ * \-#,##0.00_ ;_ &quot;€&quot;\ * &quot;-&quot;??_ ;_ @_ "/>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34" formatCode="_ &quot;€&quot;\ * #,##0.00_ ;_ &quot;€&quot;\ * \-#,##0.00_ ;_ &quot;€&quot;\ * &quot;-&quot;??_ ;_ @_ "/>
      <fill>
        <patternFill patternType="solid">
          <fgColor indexed="64"/>
          <bgColor theme="0" tint="-0.34998626667073579"/>
        </patternFill>
      </fill>
      <alignment horizontal="center" vertical="center" textRotation="0" wrapText="1" indent="0" justifyLastLine="0" shrinkToFit="0" readingOrder="0"/>
      <border diagonalUp="0" diagonalDown="0" outline="0">
        <left/>
        <right/>
        <top style="medium">
          <color indexed="64"/>
        </top>
        <bottom style="medium">
          <color indexed="64"/>
        </bottom>
      </border>
    </dxf>
    <dxf>
      <font>
        <strike val="0"/>
        <outline val="0"/>
        <shadow val="0"/>
        <u val="none"/>
        <vertAlign val="baseline"/>
        <sz val="11"/>
        <color auto="1"/>
        <name val="Calibri"/>
        <family val="2"/>
        <scheme val="minor"/>
      </font>
      <numFmt numFmtId="34" formatCode="_ &quot;€&quot;\ * #,##0.00_ ;_ &quot;€&quot;\ * \-#,##0.00_ ;_ &quot;€&quot;\ * &quot;-&quot;??_ ;_ @_ "/>
      <fill>
        <patternFill patternType="solid">
          <fgColor indexed="64"/>
          <bgColor rgb="FFFFFF0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ill>
        <patternFill patternType="solid">
          <fgColor indexed="64"/>
          <bgColor theme="0" tint="-0.34998626667073579"/>
        </patternFill>
      </fill>
      <alignment horizontal="center" vertical="center" textRotation="0" wrapText="0" indent="0" justifyLastLine="0" shrinkToFit="0" readingOrder="0"/>
      <border diagonalUp="0" diagonalDown="0" outline="0">
        <left/>
        <right/>
        <top style="medium">
          <color indexed="64"/>
        </top>
        <bottom style="medium">
          <color indexed="64"/>
        </bottom>
      </border>
    </dxf>
    <dxf>
      <font>
        <strike val="0"/>
        <outline val="0"/>
        <shadow val="0"/>
        <u val="none"/>
        <vertAlign val="baseline"/>
        <sz val="11"/>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tint="-0.34998626667073579"/>
        </patternFill>
      </fill>
      <alignment horizontal="center" vertical="center" textRotation="0" wrapText="1" indent="0" justifyLastLine="0" shrinkToFit="0" readingOrder="0"/>
      <border diagonalUp="0" diagonalDown="0" outline="0">
        <left/>
        <right/>
        <top style="medium">
          <color indexed="64"/>
        </top>
        <bottom style="medium">
          <color indexed="64"/>
        </bottom>
      </border>
    </dxf>
    <dxf>
      <font>
        <strike val="0"/>
        <outline val="0"/>
        <shadow val="0"/>
        <u val="none"/>
        <vertAlign val="baseline"/>
        <sz val="11"/>
        <color rgb="FF000000"/>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ill>
        <patternFill patternType="solid">
          <fgColor indexed="64"/>
          <bgColor theme="0" tint="-0.34998626667073579"/>
        </patternFill>
      </fill>
      <alignment horizontal="left" vertical="center" textRotation="0" wrapText="0" indent="0" justifyLastLine="0" shrinkToFit="0" readingOrder="0"/>
      <border diagonalUp="0" diagonalDown="0" outline="0">
        <left style="medium">
          <color indexed="64"/>
        </left>
        <right/>
        <top style="medium">
          <color indexed="64"/>
        </top>
        <bottom style="medium">
          <color indexed="64"/>
        </bottom>
      </border>
    </dxf>
    <dxf>
      <border>
        <top style="medium">
          <color indexed="64"/>
        </top>
      </border>
    </dxf>
    <dxf>
      <border>
        <bottom style="medium">
          <color indexed="64"/>
        </bottom>
      </border>
    </dxf>
    <dxf>
      <font>
        <strike val="0"/>
        <outline val="0"/>
        <shadow val="0"/>
        <u val="none"/>
        <vertAlign val="baseline"/>
        <sz val="11"/>
        <name val="Calibri"/>
        <family val="2"/>
        <scheme val="minor"/>
      </font>
      <fill>
        <patternFill>
          <fgColor indexed="64"/>
          <bgColor theme="0" tint="-0.34998626667073579"/>
        </patternFill>
      </fill>
      <alignment vertical="center" textRotation="0" indent="0" justifyLastLine="0" shrinkToFit="0" readingOrder="0"/>
    </dxf>
    <dxf>
      <font>
        <strike val="0"/>
        <outline val="0"/>
        <shadow val="0"/>
        <u val="none"/>
        <vertAlign val="baseline"/>
        <sz val="1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solid">
          <fgColor indexed="64"/>
          <bgColor theme="0" tint="-0.34998626667073579"/>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424789</xdr:colOff>
      <xdr:row>0</xdr:row>
      <xdr:rowOff>143630</xdr:rowOff>
    </xdr:from>
    <xdr:ext cx="1772463" cy="343204"/>
    <xdr:pic>
      <xdr:nvPicPr>
        <xdr:cNvPr id="3" name="Afbeelding 2">
          <a:extLst>
            <a:ext uri="{FF2B5EF4-FFF2-40B4-BE49-F238E27FC236}">
              <a16:creationId xmlns:a16="http://schemas.microsoft.com/office/drawing/2014/main" id="{A171A2A5-D994-460B-A9BF-E9CA494937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15206" y="143630"/>
          <a:ext cx="1772463" cy="34320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3111F35-18C3-4E26-8F62-CC8C31025554}" name="Table1" displayName="Table1" ref="B7:F56" totalsRowCount="1" headerRowDxfId="206" dataDxfId="205" totalsRowDxfId="204" headerRowBorderDxfId="203" totalsRowBorderDxfId="202">
  <autoFilter ref="B7:F55" xr:uid="{E3111F35-18C3-4E26-8F62-CC8C31025554}"/>
  <tableColumns count="5">
    <tableColumn id="1" xr3:uid="{D50D4826-BE18-4A69-81C9-E1492F28A12F}" name="Product omschrijving" totalsRowLabel="Subtotaal inschrijfprijs" dataDxfId="200" totalsRowDxfId="201"/>
    <tableColumn id="2" xr3:uid="{960B0DBB-F340-4A91-B135-D6F13BAEB815}" name="Aantal" dataDxfId="198" totalsRowDxfId="199"/>
    <tableColumn id="3" xr3:uid="{BF6AB033-38E2-4DD5-AE98-107619F7FB90}" name="Prijs exclusief btw" dataDxfId="196" totalsRowDxfId="197"/>
    <tableColumn id="12" xr3:uid="{F4BE2BD0-1A99-4D13-BE2B-5873D19F7396}" name="totale prijs exclusief btw" totalsRowFunction="custom" dataDxfId="194" totalsRowDxfId="195">
      <calculatedColumnFormula>Table1[[#This Row],[Aantal]]*Table1[[#This Row],[Prijs exclusief btw]]</calculatedColumnFormula>
      <totalsRowFormula>SUM(E9:E54)</totalsRowFormula>
    </tableColumn>
    <tableColumn id="4" xr3:uid="{32B48D3F-2129-489C-9987-C8D5BBE465B3}" name="artikelnummer leverancier" dataDxfId="192" totalsRowDxfId="19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4058BBC-FC21-4141-B035-171F9CAD4FCF}" name="Table119" displayName="Table119" ref="B7:G14" totalsRowCount="1" headerRowDxfId="191" dataDxfId="190" totalsRowDxfId="189" headerRowBorderDxfId="188" totalsRowBorderDxfId="187">
  <autoFilter ref="B7:G13" xr:uid="{14058BBC-FC21-4141-B035-171F9CAD4FCF}"/>
  <tableColumns count="6">
    <tableColumn id="1" xr3:uid="{91685FF8-41BA-47FD-88D8-5AEBF2070A0C}" name="Product omschrijving" totalsRowLabel="Subtotaal inschrijfprijs" dataDxfId="185" totalsRowDxfId="186"/>
    <tableColumn id="2" xr3:uid="{E453296A-0FC2-435F-A616-3A47202CD907}" name="Aantal" dataDxfId="183" totalsRowDxfId="184"/>
    <tableColumn id="5" xr3:uid="{B1C52AB3-CDB0-4A42-909D-A6246AE2F958}" name="aantal keer per 10 jaar looptijd inclusief 3 optie jaren contract invullen" dataDxfId="181" totalsRowDxfId="182"/>
    <tableColumn id="3" xr3:uid="{7E318213-4E53-439E-A953-665926B5EF38}" name="Prijs exclusief btw" dataDxfId="179" totalsRowDxfId="180"/>
    <tableColumn id="12" xr3:uid="{71228B86-87DB-438E-8685-FCF797E284AD}" name="totale prijs exclusief btw" totalsRowFunction="custom" dataDxfId="177" totalsRowDxfId="178">
      <calculatedColumnFormula>Table119[[#This Row],[Aantal]]*Table119[[#This Row],[aantal keer per 10 jaar looptijd inclusief 3 optie jaren contract invullen]]*Table119[[#This Row],[Prijs exclusief btw]]</calculatedColumnFormula>
      <totalsRowFormula>SUM(F8:F13)</totalsRowFormula>
    </tableColumn>
    <tableColumn id="4" xr3:uid="{9625C472-B052-4E64-8785-FBE44C48581D}" name="artikelnummer leverancier" dataDxfId="175" totalsRowDxfId="17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DF0107-1EDC-4A1C-BF2E-078E2F468148}" name="Table15" displayName="Table15" ref="B10:G15" totalsRowShown="0" headerRowDxfId="174" dataDxfId="173" headerRowBorderDxfId="172">
  <tableColumns count="6">
    <tableColumn id="1" xr3:uid="{3AFEFF8E-446E-42B8-8C0D-733EB955A175}" name="Product omschrijving" dataDxfId="171"/>
    <tableColumn id="2" xr3:uid="{B4A468F0-5E20-435B-8F4B-159F495AB879}" name="Aantal" dataDxfId="170"/>
    <tableColumn id="3" xr3:uid="{44D8FE5E-2714-402D-8A4F-77B66D89A9D9}" name="Prijs exclusief btw" dataDxfId="169"/>
    <tableColumn id="12" xr3:uid="{B6A8D088-77E0-4BA9-871E-F3E6EA85F61A}" name="totale prijs exclusief btw" dataDxfId="168">
      <calculatedColumnFormula>_ftnref1*Table15[[#This Row],[Prijs exclusief btw]]</calculatedColumnFormula>
    </tableColumn>
    <tableColumn id="4" xr3:uid="{D23B4417-08AC-42CE-8242-FC704166DC00}" name="artikelnummer" dataDxfId="167"/>
    <tableColumn id="5" xr3:uid="{08EFD7CF-3865-427C-8E6D-3046AFA32F05}" name="aangeven levertijd in werkdagen" dataDxfId="16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D4EA854-F613-4CD7-88A2-4BE0B5D303CA}" name="Table146415" displayName="Table146415" ref="A16:G23" totalsRowShown="0" headerRowDxfId="165" dataDxfId="164" headerRowBorderDxfId="163">
  <tableColumns count="7">
    <tableColumn id="1" xr3:uid="{7F662F3C-B726-4934-B64A-6950B5797EE5}" name="Post" dataDxfId="162"/>
    <tableColumn id="2" xr3:uid="{79E51A0E-50E4-4806-B312-9680068ED0D9}" name="Product omschrijving" dataDxfId="161"/>
    <tableColumn id="5" xr3:uid="{933FE52D-1BC6-45D5-9730-61D8A6D59B1A}" name="Aantal" dataDxfId="160"/>
    <tableColumn id="3" xr3:uid="{96539FE4-65E2-42B8-B868-E1F553B02703}" name="Prijs exclusief btw" dataDxfId="159"/>
    <tableColumn id="4" xr3:uid="{7A7F91CF-1808-4D41-8426-ABF3C2D295E5}" name="totale prijs exclusief btw" dataDxfId="158"/>
    <tableColumn id="6" xr3:uid="{23AE45DC-DCB9-4EE8-9402-72B88A800F7A}" name="artikelnummer" dataDxfId="157">
      <calculatedColumnFormula>Table146415[[#This Row],[totale prijs exclusief btw]]</calculatedColumnFormula>
    </tableColumn>
    <tableColumn id="7" xr3:uid="{7D0F0229-DCAA-4F5B-BB37-1CFD9F1D6655}" name="aangeven levertijd in werkdagen" dataDxfId="15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85AD306-A5BD-431A-B32B-FB3AA504448A}" name="Table14641516" displayName="Table14641516" ref="A24:G34" totalsRowShown="0" headerRowDxfId="155" dataDxfId="154" headerRowBorderDxfId="153">
  <tableColumns count="7">
    <tableColumn id="1" xr3:uid="{355ECA23-E635-4DC2-85AB-938934589C0F}" name="Post" dataDxfId="152"/>
    <tableColumn id="2" xr3:uid="{CBEB601A-8290-426D-ADE6-ED8713BED32E}" name="Product omschrijving" dataDxfId="151"/>
    <tableColumn id="5" xr3:uid="{DCAF97BE-6164-4962-BB0C-71768BBFBDA5}" name="Aantal" dataDxfId="150"/>
    <tableColumn id="3" xr3:uid="{5A5F4945-BB1D-4743-A31B-DEACACB06E8A}" name="Prijs exclusief btw" dataDxfId="149"/>
    <tableColumn id="4" xr3:uid="{D58364BE-D986-46F4-8AE2-81BF29C066D7}" name="totale prijs exclusief btw" dataDxfId="148">
      <calculatedColumnFormula>Table14641516[[#This Row],[Aantal]]*Table14641516[[#This Row],[Prijs exclusief btw]]</calculatedColumnFormula>
    </tableColumn>
    <tableColumn id="6" xr3:uid="{DB14D83B-F276-47B9-B629-D35993354A02}" name="artikelnummer" dataDxfId="147">
      <calculatedColumnFormula>Table14641516[[#This Row],[totale prijs exclusief btw]]</calculatedColumnFormula>
    </tableColumn>
    <tableColumn id="7" xr3:uid="{80D0CD61-8053-4539-B458-AAEE92933E8A}" name="aangeven levertijd in werkdagen" dataDxfId="14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A5083BE-29EA-438C-AE9B-27B3C0EC34DB}" name="Table1464151618" displayName="Table1464151618" ref="A35:G38" totalsRowShown="0" headerRowDxfId="145" dataDxfId="144" headerRowBorderDxfId="143">
  <tableColumns count="7">
    <tableColumn id="1" xr3:uid="{4B57FE65-2B5D-4BB5-9B53-0BB919D74E33}" name="Post" dataDxfId="142"/>
    <tableColumn id="2" xr3:uid="{4CD2CD23-3251-4E7C-95B6-425746A9496F}" name="Product omschrijving" dataDxfId="141"/>
    <tableColumn id="5" xr3:uid="{8895B6DC-3497-40B1-B9B8-76960EF9E2FE}" name="Aantal" dataDxfId="140"/>
    <tableColumn id="3" xr3:uid="{1976CDE2-4CC0-45A9-B5B0-C08ABEF90494}" name="Prijs exclusief btw" dataDxfId="139"/>
    <tableColumn id="4" xr3:uid="{FBC8EBB1-3383-49F1-9E27-A0EAF37541F3}" name="totale prijs exclusief btw" dataDxfId="138">
      <calculatedColumnFormula>Table1464151618[[#This Row],[Aantal]]*Table1464151618[[#This Row],[Prijs exclusief btw]]</calculatedColumnFormula>
    </tableColumn>
    <tableColumn id="6" xr3:uid="{D9D8722D-F360-43DD-BDFC-B8C39565924F}" name="artikelnummer" dataDxfId="137">
      <calculatedColumnFormula>Table1464151618[[#This Row],[totale prijs exclusief btw]]</calculatedColumnFormula>
    </tableColumn>
    <tableColumn id="7" xr3:uid="{92B4AB24-2261-45EA-B097-B260A38B29D6}" name="aangeven levertijd in werkdagen" dataDxfId="13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0C730CE-3D05-4A89-AD24-30F5192751AD}" name="Table1464" displayName="Table1464" ref="A10:F19" totalsRowShown="0" headerRowDxfId="135" dataDxfId="134" headerRowBorderDxfId="132" tableBorderDxfId="133" totalsRowBorderDxfId="131">
  <autoFilter ref="A10:F19" xr:uid="{F0C730CE-3D05-4A89-AD24-30F5192751AD}"/>
  <tableColumns count="6">
    <tableColumn id="1" xr3:uid="{793D3D6C-66B1-4860-8A13-85CA9E822CD7}" name="Post" dataDxfId="130"/>
    <tableColumn id="2" xr3:uid="{993A0F6E-0BB9-4C32-860A-2BCB9B82F847}" name="Omschrijving product" dataDxfId="129"/>
    <tableColumn id="5" xr3:uid="{25F7DC11-474D-4756-9971-087CE239005C}" name="Artikelnummer" dataDxfId="128"/>
    <tableColumn id="3" xr3:uid="{D32F50CF-4A48-4752-8721-8DF710275385}" name="Aantal" dataDxfId="127"/>
    <tableColumn id="4" xr3:uid="{D54D9995-8836-4012-90E2-0F6B43C5DC58}" name=" Prijs per eenheid " dataDxfId="126"/>
    <tableColumn id="6" xr3:uid="{B11FC81D-90FC-48B9-98AE-3F70FABA5C02}" name="Prijs (excl. BTW)" dataDxfId="125">
      <calculatedColumnFormula>Table1464[[#This Row],[Aantal]]*Table1464[[#This Row],[ Prijs per eenheid ]]</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515394C-6915-4CB5-A804-92027CCA1F50}" name="Table14646" displayName="Table14646" ref="A23:F32" totalsRowShown="0" headerRowDxfId="124" dataDxfId="123" headerRowBorderDxfId="121" tableBorderDxfId="122" totalsRowBorderDxfId="120">
  <autoFilter ref="A23:F32" xr:uid="{6515394C-6915-4CB5-A804-92027CCA1F50}"/>
  <tableColumns count="6">
    <tableColumn id="1" xr3:uid="{5BC52991-E828-499B-A147-B8B706234A37}" name="Post" dataDxfId="119"/>
    <tableColumn id="2" xr3:uid="{2A6889E6-3776-4B33-ACBE-4600ABD435C5}" name="Omschrijving product" dataDxfId="118"/>
    <tableColumn id="5" xr3:uid="{9208B13C-BF4E-4ADC-81A8-2E4B40571E7E}" name="Artikelnummer" dataDxfId="117"/>
    <tableColumn id="3" xr3:uid="{BC47A2AB-4C5C-4062-B13C-771093CB1BC9}" name="Aantal" dataDxfId="116"/>
    <tableColumn id="4" xr3:uid="{F455C135-9D0B-419C-A180-1AF4B62E9F4A}" name=" Prijs per eenheid " dataDxfId="115"/>
    <tableColumn id="6" xr3:uid="{07B2F6BD-D028-4C5F-8C7C-0024F22E3FA9}" name="Prijs (excl. BTW)" dataDxfId="114">
      <calculatedColumnFormula>Table14646[[#This Row],[Aantal]]*Table14646[[#This Row],[ Prijs per eenheid ]]</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D5F7A8D-AE4D-4D22-9989-A7A4E014D7CA}" name="Table146467" displayName="Table146467" ref="A36:F41" totalsRowShown="0" headerRowDxfId="113" dataDxfId="112" headerRowBorderDxfId="110" tableBorderDxfId="111" totalsRowBorderDxfId="109">
  <autoFilter ref="A36:F41" xr:uid="{CD5F7A8D-AE4D-4D22-9989-A7A4E014D7CA}"/>
  <tableColumns count="6">
    <tableColumn id="1" xr3:uid="{46C11553-4269-49F0-B082-BDE37809660C}" name="Post" dataDxfId="108"/>
    <tableColumn id="2" xr3:uid="{D3BAE7A7-3B14-4673-BB19-EDE19102A7C0}" name="Omschrijving product" dataDxfId="107"/>
    <tableColumn id="5" xr3:uid="{7D4D745F-53BC-4E73-94D3-0BFF9D6EAB76}" name="Artikelnummer" dataDxfId="106"/>
    <tableColumn id="3" xr3:uid="{DD41EB5F-0C64-4135-9350-6F901177B120}" name="Aantal" dataDxfId="105"/>
    <tableColumn id="4" xr3:uid="{210EF714-EB49-49A6-826D-474298F4F84B}" name=" Prijs per eenheid " dataDxfId="104"/>
    <tableColumn id="6" xr3:uid="{4EA0EFC0-A1FC-42DE-BC7C-DD10435FE743}" name="Prijs (excl. BTW)" dataDxfId="103">
      <calculatedColumnFormula>Table146467[[#This Row],[Aantal]]*Table146467[[#This Row],[ Prijs per eenheid ]]</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94B68FC-C32E-4063-8AA7-2FE7F7AECA2A}" name="Table1464678" displayName="Table1464678" ref="A45:G50" totalsRowShown="0" headerRowDxfId="102" dataDxfId="101" headerRowBorderDxfId="99" tableBorderDxfId="100" totalsRowBorderDxfId="98">
  <tableColumns count="7">
    <tableColumn id="1" xr3:uid="{08535CE1-FE63-4294-8086-A5F2B56BD269}" name="Post" dataDxfId="97"/>
    <tableColumn id="2" xr3:uid="{C2E01018-9CCA-4A2D-90CE-F1DF40AB31DE}" name="Omschrijving product" dataDxfId="96"/>
    <tableColumn id="5" xr3:uid="{E3DA306A-D6BF-4967-B584-C5A6F5A5AA35}" name="Artikelnummer" dataDxfId="95"/>
    <tableColumn id="3" xr3:uid="{25E421D0-6BF0-4D47-A996-8E348A0BEC6E}" name="Aantal" dataDxfId="94"/>
    <tableColumn id="4" xr3:uid="{117A82E0-B231-46A3-B157-76019F79211C}" name=" Prijs per eenheid " dataDxfId="93"/>
    <tableColumn id="6" xr3:uid="{5DC80444-A5F7-4856-9E7F-38BF52D7A408}" name="Prijs (excl. BTW)" dataDxfId="92">
      <calculatedColumnFormula>Table1464678[[#This Row],[Aantal]]*Table1464678[[#This Row],[ Prijs per eenheid ]]</calculatedColumnFormula>
    </tableColumn>
    <tableColumn id="7" xr3:uid="{71731871-70E5-4CE8-B93A-453B6375038C}" name="aangeven levertijd in dagen" dataDxfId="9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A9D4DCC-3598-461B-9874-97BE9E59DE46}" name="Table1464679" displayName="Table1464679" ref="A54:G59" totalsRowShown="0" headerRowDxfId="90" dataDxfId="89" headerRowBorderDxfId="87" tableBorderDxfId="88" totalsRowBorderDxfId="86">
  <tableColumns count="7">
    <tableColumn id="1" xr3:uid="{C881F804-4140-4C3A-B2FB-C16556934268}" name="Post" dataDxfId="85"/>
    <tableColumn id="2" xr3:uid="{391D2D32-1485-442D-B4EC-6F8FE06FF2D5}" name="Omschrijving product" dataDxfId="84"/>
    <tableColumn id="5" xr3:uid="{83158A5A-BC17-47AC-8B89-13F3B17D57BC}" name="Artikelnummer" dataDxfId="83"/>
    <tableColumn id="3" xr3:uid="{A1186B6C-A787-43D5-993C-C27C0F16CF7C}" name="Aantal" dataDxfId="82"/>
    <tableColumn id="4" xr3:uid="{01F2E14D-1226-44C2-B952-2DCEB79C8F1B}" name=" Prijs per eenheid " dataDxfId="81"/>
    <tableColumn id="6" xr3:uid="{F2952676-39CD-45FB-AB38-4C955E82FD90}" name="Prijs (excl. BTW)" dataDxfId="80">
      <calculatedColumnFormula>Table1464679[[#This Row],[Aantal]]*Table1464679[[#This Row],[ Prijs per eenheid ]]</calculatedColumnFormula>
    </tableColumn>
    <tableColumn id="7" xr3:uid="{2D7DAAD0-388A-403A-A37D-81182AD918C6}" name="aangeven levertijd in dagen" dataDxfId="7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A16B4C8-122E-4655-A203-EB1D6708F696}" name="Table14646710" displayName="Table14646710" ref="A63:F67" totalsRowShown="0" headerRowDxfId="78" dataDxfId="77" headerRowBorderDxfId="75" tableBorderDxfId="76" totalsRowBorderDxfId="74">
  <autoFilter ref="A63:F67" xr:uid="{EA16B4C8-122E-4655-A203-EB1D6708F696}"/>
  <tableColumns count="6">
    <tableColumn id="1" xr3:uid="{A79F8A9F-D7E7-45FD-8C10-478C7E4F9487}" name="Post" dataDxfId="73"/>
    <tableColumn id="2" xr3:uid="{B56201A1-AA0E-49D0-8C5F-A244E592006E}" name="Omschrijving product" dataDxfId="72"/>
    <tableColumn id="5" xr3:uid="{53BC26A0-148D-4AC4-A953-FD6A1B76B0C2}" name="Artikelnummer" dataDxfId="71"/>
    <tableColumn id="3" xr3:uid="{A42A6572-D108-4C24-A637-FF534F519B06}" name="Aantal" dataDxfId="70"/>
    <tableColumn id="4" xr3:uid="{78FF8075-E28A-4080-92AC-888C85AD3D59}" name=" Prijs per eenheid " dataDxfId="69"/>
    <tableColumn id="6" xr3:uid="{0F28DB5E-25BC-4630-9A9B-BE29EA7034A0}" name="Prijs (excl. BTW)" dataDxfId="68">
      <calculatedColumnFormula>Table14646710[[#This Row],[Aantal]]*Table14646710[[#This Row],[ Prijs per eenheid ]]</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1894E18-30E6-4D0F-9B64-77C9F070FEB0}" name="Table14646711" displayName="Table14646711" ref="A70:G75" totalsRowShown="0" headerRowDxfId="67" dataDxfId="66" headerRowBorderDxfId="64" tableBorderDxfId="65" totalsRowBorderDxfId="63">
  <tableColumns count="7">
    <tableColumn id="1" xr3:uid="{E592A643-61B5-4ABB-997F-59640B8926A2}" name="Post" dataDxfId="62"/>
    <tableColumn id="2" xr3:uid="{FB524B40-0DCC-47CE-9897-F278A47D551F}" name="Omschrijving product" dataDxfId="61"/>
    <tableColumn id="5" xr3:uid="{E782DAF8-E5F1-482E-BEF6-1F7B4048C0BB}" name="Artikelnummer" dataDxfId="60"/>
    <tableColumn id="3" xr3:uid="{5B44D8FB-B85B-4FF8-893E-9BDE63B45C9E}" name="Aantal" dataDxfId="59"/>
    <tableColumn id="4" xr3:uid="{C8EBB515-6451-4C8B-A4C4-F82C73398CFB}" name=" Prijs per eenheid " dataDxfId="58"/>
    <tableColumn id="6" xr3:uid="{E8D1B81A-4B88-4FC3-B87F-47DA873E2BB8}" name="Prijs (excl. BTW)" dataDxfId="57">
      <calculatedColumnFormula>Table14646711[[#This Row],[Aantal]]*Table14646711[[#This Row],[ Prijs per eenheid ]]</calculatedColumnFormula>
    </tableColumn>
    <tableColumn id="7" xr3:uid="{5B7E2519-5FEE-428F-8529-199841D61F27}" name="aangeven levertijd in dagen" dataDxfId="56"/>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2A5E493-A7DD-4E9B-9E7F-088145CDF560}" name="Table1464671112" displayName="Table1464671112" ref="A79:G84" totalsRowShown="0" headerRowDxfId="55" dataDxfId="54" headerRowBorderDxfId="52" tableBorderDxfId="53" totalsRowBorderDxfId="51">
  <tableColumns count="7">
    <tableColumn id="1" xr3:uid="{1D852F21-6410-4FFB-9EE8-E7119FA1CA69}" name="Post" dataDxfId="50"/>
    <tableColumn id="2" xr3:uid="{D8A412AE-24B1-4707-9E46-804D70F96E9C}" name="Omschrijving product" dataDxfId="49"/>
    <tableColumn id="5" xr3:uid="{8723DCFE-FB22-423A-82CA-37D05005D5DC}" name="Artikelnummer" dataDxfId="48"/>
    <tableColumn id="3" xr3:uid="{798DF07C-2D4D-4FC6-9E0F-99717A1F316A}" name="Aantal" dataDxfId="47"/>
    <tableColumn id="4" xr3:uid="{A2DB8699-E087-4A80-A22B-C721E2B3529C}" name=" Prijs per eenheid " dataDxfId="46"/>
    <tableColumn id="6" xr3:uid="{A26C4A6F-079F-4109-9269-7F26CCE392C5}" name="Prijs (excl. BTW)" dataDxfId="45">
      <calculatedColumnFormula>Table1464671112[[#This Row],[Aantal]]*Table1464671112[[#This Row],[ Prijs per eenheid ]]</calculatedColumnFormula>
    </tableColumn>
    <tableColumn id="7" xr3:uid="{17417F32-A2AA-4511-B4AD-26DAAF16A23A}" name="aangeven levertijd in dagen" dataDxfId="44"/>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2FD32FA-F17B-4A8A-8FFA-EB9323671869}" name="Table146467111213" displayName="Table146467111213" ref="A88:G98" totalsRowShown="0" headerRowDxfId="43" dataDxfId="42" headerRowBorderDxfId="40" tableBorderDxfId="41" totalsRowBorderDxfId="39">
  <autoFilter ref="A88:G98" xr:uid="{E2FD32FA-F17B-4A8A-8FFA-EB9323671869}"/>
  <tableColumns count="7">
    <tableColumn id="1" xr3:uid="{EFECABDC-4D12-40C1-B315-70E39B873488}" name="Post" dataDxfId="38"/>
    <tableColumn id="2" xr3:uid="{990166E0-BC7B-4A71-AE8A-885C43B1A5E5}" name="Omschrijving product" dataDxfId="37"/>
    <tableColumn id="5" xr3:uid="{37156484-00CE-48BF-B910-BB69D5B7F1A0}" name="Artikelnummer" dataDxfId="36"/>
    <tableColumn id="3" xr3:uid="{D9857AC2-BC68-4FB6-B1E7-F116A90D8E14}" name="Aantal" dataDxfId="35"/>
    <tableColumn id="4" xr3:uid="{12853AFA-73AD-46AF-9BE0-108743F5BE5A}" name=" Prijs per eenheid " dataDxfId="34"/>
    <tableColumn id="6" xr3:uid="{EEC3CA4D-454D-4456-8707-97A351038701}" name="Prijs (excl. BTW)" dataDxfId="33">
      <calculatedColumnFormula>Table146467111213[[#This Row],[Aantal]]*Table146467111213[[#This Row],[ Prijs per eenheid ]]</calculatedColumnFormula>
    </tableColumn>
    <tableColumn id="7" xr3:uid="{7CA1070A-514C-425E-BA7D-02FB355A1080}" name="aangeven levertijd in dagen" dataDxfId="3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B0595CA-457B-44A0-A832-ABD9B1EBEA40}" name="Table14646711121314" displayName="Table14646711121314" ref="A101:G106" totalsRowShown="0" headerRowDxfId="31" dataDxfId="30" headerRowBorderDxfId="28" tableBorderDxfId="29" totalsRowBorderDxfId="27">
  <autoFilter ref="A101:G106" xr:uid="{AB0595CA-457B-44A0-A832-ABD9B1EBEA40}"/>
  <tableColumns count="7">
    <tableColumn id="1" xr3:uid="{DD085AD2-35DA-4281-813A-B11EE9561E26}" name="Post" dataDxfId="26"/>
    <tableColumn id="2" xr3:uid="{C41F9B9A-CED2-47FF-9B1C-432C5AE8C652}" name="Omschrijving product" dataDxfId="25"/>
    <tableColumn id="5" xr3:uid="{96A0C15F-FF63-4C8F-81E3-3EFD2F9FF69E}" name="Artikelnummer" dataDxfId="24"/>
    <tableColumn id="3" xr3:uid="{5825AC35-81A0-4099-949D-E8299A07C204}" name="Aantal" dataDxfId="23"/>
    <tableColumn id="4" xr3:uid="{FB688392-99F8-4DDF-A249-ADDBF2DAF3F2}" name=" Prijs per eenheid " dataDxfId="22"/>
    <tableColumn id="6" xr3:uid="{1E9E141A-15DB-437E-8C84-774C60454B6E}" name="Prijs (excl. BTW)" dataDxfId="21">
      <calculatedColumnFormula>Table14646711121314[[#This Row],[Aantal]]*Table14646711121314[[#This Row],[ Prijs per eenheid ]]</calculatedColumnFormula>
    </tableColumn>
    <tableColumn id="7" xr3:uid="{EB7F4438-DD5B-42A5-94B4-02D1018ADC5B}" name="aangeven levertijd in dagen" dataDxfId="20"/>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0F0A29F-806E-4C21-AF9F-A10FB133B916}" name="Table1464671112131417" displayName="Table1464671112131417" ref="A110:G117" totalsRowShown="0" headerRowDxfId="19" dataDxfId="18" headerRowBorderDxfId="16" tableBorderDxfId="17" totalsRowBorderDxfId="15">
  <autoFilter ref="A110:G117" xr:uid="{10F0A29F-806E-4C21-AF9F-A10FB133B916}"/>
  <tableColumns count="7">
    <tableColumn id="1" xr3:uid="{3A499DA3-81F5-4846-B103-E30787EA9F0F}" name="Post" dataDxfId="14"/>
    <tableColumn id="2" xr3:uid="{E9B6416E-6E83-4B3D-8D9A-81720D038F91}" name="Omschrijving product" dataDxfId="13"/>
    <tableColumn id="5" xr3:uid="{D653A6BB-9F2F-4860-91E6-EF7D5ADAF114}" name="Artikelnummer" dataDxfId="12"/>
    <tableColumn id="3" xr3:uid="{6CD45112-EF40-4364-A2F2-531B5A00A8FC}" name="Aantal" dataDxfId="11"/>
    <tableColumn id="4" xr3:uid="{FD9F41C3-6B03-4468-8CEA-EE17AE5FA02E}" name=" Prijs per eenheid " dataDxfId="10"/>
    <tableColumn id="6" xr3:uid="{B7D95278-1FA2-48CF-951E-1697126410E8}" name="Prijs (excl. BTW)" dataDxfId="9">
      <calculatedColumnFormula>Table1464671112131417[[#This Row],[Aantal]]*Table1464671112131417[[#This Row],[ Prijs per eenheid ]]</calculatedColumnFormula>
    </tableColumn>
    <tableColumn id="7" xr3:uid="{8DE5BF7C-1439-4C34-8705-D8BE5078818C}" name="aangeven levertijd in dagen" dataDxfId="8"/>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3A9A3D6-0A96-4EE2-8EF3-6305C59EF5C3}" name="Table14645" displayName="Table14645" ref="A11:E16" totalsRowShown="0" headerRowDxfId="7" dataDxfId="6" headerRowBorderDxfId="5">
  <autoFilter ref="A11:E16" xr:uid="{83A9A3D6-0A96-4EE2-8EF3-6305C59EF5C3}"/>
  <tableColumns count="5">
    <tableColumn id="1" xr3:uid="{336A447B-B829-46AE-8F4E-1B8BE8736DC6}" name="Post" dataDxfId="4"/>
    <tableColumn id="2" xr3:uid="{149AAFB6-3200-48D2-892B-93FF630F522F}" name="Omschrijving dienst/ werk / etc" dataDxfId="3"/>
    <tableColumn id="3" xr3:uid="{EC706952-BA1B-4CA7-BEF0-8FA410A963DC}" name="Aantal" dataDxfId="2"/>
    <tableColumn id="4" xr3:uid="{6CF56FF4-D6B5-4817-B10C-DC597A779797}" name=" Prijs per eenheid " dataDxfId="1"/>
    <tableColumn id="6" xr3:uid="{6DE52180-B1EE-49DD-B844-C5DB5986ED5A}" name="Prijs (excl. BTW)" dataDxfId="0">
      <calculatedColumnFormula>Table14645[[#This Row],[Aantal]]*Table14645[[#This Row],[ Prijs per eenheid ]]</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 Id="rId5" Type="http://schemas.openxmlformats.org/officeDocument/2006/relationships/table" Target="../tables/table6.xml"/><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4.xml"/><Relationship Id="rId3" Type="http://schemas.openxmlformats.org/officeDocument/2006/relationships/table" Target="../tables/table9.xml"/><Relationship Id="rId7" Type="http://schemas.openxmlformats.org/officeDocument/2006/relationships/table" Target="../tables/table13.xml"/><Relationship Id="rId2" Type="http://schemas.openxmlformats.org/officeDocument/2006/relationships/table" Target="../tables/table8.xml"/><Relationship Id="rId1" Type="http://schemas.openxmlformats.org/officeDocument/2006/relationships/table" Target="../tables/table7.xml"/><Relationship Id="rId6" Type="http://schemas.openxmlformats.org/officeDocument/2006/relationships/table" Target="../tables/table12.xml"/><Relationship Id="rId11" Type="http://schemas.openxmlformats.org/officeDocument/2006/relationships/table" Target="../tables/table17.xml"/><Relationship Id="rId5" Type="http://schemas.openxmlformats.org/officeDocument/2006/relationships/table" Target="../tables/table11.xml"/><Relationship Id="rId10" Type="http://schemas.openxmlformats.org/officeDocument/2006/relationships/table" Target="../tables/table16.xml"/><Relationship Id="rId4" Type="http://schemas.openxmlformats.org/officeDocument/2006/relationships/table" Target="../tables/table10.xml"/><Relationship Id="rId9" Type="http://schemas.openxmlformats.org/officeDocument/2006/relationships/table" Target="../tables/table1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6ADBB-1E99-4398-A07C-93B75C29CDC7}">
  <sheetPr>
    <tabColor rgb="FFC00000"/>
    <pageSetUpPr fitToPage="1"/>
  </sheetPr>
  <dimension ref="A1:AZ186"/>
  <sheetViews>
    <sheetView showGridLines="0" view="pageBreakPreview" topLeftCell="A13" zoomScale="60" zoomScaleNormal="70" workbookViewId="0">
      <selection activeCell="F4" sqref="F4"/>
    </sheetView>
  </sheetViews>
  <sheetFormatPr defaultColWidth="9.140625" defaultRowHeight="14.1"/>
  <cols>
    <col min="1" max="1" width="9.140625" style="5" customWidth="1"/>
    <col min="2" max="2" width="66.140625" style="5" customWidth="1"/>
    <col min="3" max="3" width="10.85546875" style="5" customWidth="1"/>
    <col min="4" max="4" width="9.85546875" style="5" customWidth="1"/>
    <col min="5" max="5" width="6.85546875" style="5" customWidth="1"/>
    <col min="6" max="6" width="11.5703125" style="5" customWidth="1"/>
    <col min="7" max="7" width="18.42578125" style="16" customWidth="1"/>
    <col min="8" max="8" width="15.7109375" style="19" customWidth="1"/>
    <col min="9" max="9" width="9.140625" style="19"/>
    <col min="10" max="10" width="4.140625" style="19" customWidth="1"/>
    <col min="11" max="16" width="9.140625" style="19" hidden="1" customWidth="1"/>
    <col min="17" max="52" width="9.140625" style="19"/>
    <col min="53" max="16384" width="9.140625" style="5"/>
  </cols>
  <sheetData>
    <row r="1" spans="1:10" ht="38.25" customHeight="1">
      <c r="A1"/>
      <c r="B1" s="19"/>
      <c r="C1" s="21" t="s">
        <v>0</v>
      </c>
      <c r="D1"/>
      <c r="E1" s="23"/>
      <c r="F1"/>
      <c r="G1"/>
      <c r="H1" s="18"/>
      <c r="I1" s="18"/>
      <c r="J1" s="18"/>
    </row>
    <row r="2" spans="1:10" ht="24" customHeight="1">
      <c r="A2"/>
      <c r="B2" s="19"/>
      <c r="C2" s="21" t="s">
        <v>1</v>
      </c>
      <c r="D2"/>
      <c r="E2" s="23"/>
      <c r="F2"/>
      <c r="G2"/>
      <c r="H2" s="18"/>
      <c r="I2" s="18"/>
      <c r="J2" s="18"/>
    </row>
    <row r="3" spans="1:10" ht="24.95" customHeight="1">
      <c r="A3"/>
      <c r="B3" s="19"/>
      <c r="C3" s="21" t="s">
        <v>2</v>
      </c>
      <c r="D3"/>
      <c r="E3" s="23"/>
      <c r="F3"/>
      <c r="G3"/>
      <c r="H3" s="18"/>
      <c r="I3" s="18"/>
      <c r="J3" s="18"/>
    </row>
    <row r="4" spans="1:10" ht="15" customHeight="1">
      <c r="A4"/>
      <c r="B4" t="s">
        <v>3</v>
      </c>
      <c r="C4" s="24"/>
      <c r="D4" s="24"/>
      <c r="E4"/>
      <c r="F4"/>
      <c r="G4"/>
      <c r="H4" s="18"/>
      <c r="I4" s="18"/>
      <c r="J4" s="18"/>
    </row>
    <row r="5" spans="1:10" ht="14.1" customHeight="1">
      <c r="A5" s="22" t="s">
        <v>4</v>
      </c>
      <c r="B5" s="242" t="s">
        <v>5</v>
      </c>
      <c r="C5" s="242"/>
      <c r="D5" s="242"/>
      <c r="E5" s="242"/>
      <c r="F5" s="242"/>
      <c r="G5" s="242"/>
      <c r="H5" s="18"/>
      <c r="I5" s="18"/>
      <c r="J5" s="18"/>
    </row>
    <row r="6" spans="1:10" ht="29.1" customHeight="1">
      <c r="A6" s="27" t="s">
        <v>6</v>
      </c>
      <c r="B6" s="228" t="s">
        <v>7</v>
      </c>
      <c r="C6" s="228"/>
      <c r="D6" s="228"/>
      <c r="E6" s="228"/>
      <c r="F6" s="228"/>
      <c r="G6" s="228"/>
      <c r="H6" s="18"/>
      <c r="I6" s="18"/>
      <c r="J6" s="18"/>
    </row>
    <row r="7" spans="1:10" ht="14.45">
      <c r="A7" s="28" t="s">
        <v>8</v>
      </c>
      <c r="B7" s="228" t="s">
        <v>9</v>
      </c>
      <c r="C7" s="228"/>
      <c r="D7" s="228"/>
      <c r="E7" s="228"/>
      <c r="F7" s="228"/>
      <c r="G7" s="228"/>
      <c r="H7" s="18"/>
      <c r="I7" s="18"/>
      <c r="J7" s="18"/>
    </row>
    <row r="8" spans="1:10" ht="29.45" customHeight="1">
      <c r="A8" s="27" t="s">
        <v>10</v>
      </c>
      <c r="B8" s="228" t="s">
        <v>11</v>
      </c>
      <c r="C8" s="228"/>
      <c r="D8" s="228"/>
      <c r="E8" s="228"/>
      <c r="F8" s="228"/>
      <c r="G8" s="228"/>
      <c r="H8" s="18"/>
      <c r="I8" s="18"/>
      <c r="J8" s="18"/>
    </row>
    <row r="9" spans="1:10" ht="14.45">
      <c r="A9" s="28" t="s">
        <v>12</v>
      </c>
      <c r="B9" s="228" t="s">
        <v>13</v>
      </c>
      <c r="C9" s="228"/>
      <c r="D9" s="228"/>
      <c r="E9" s="228"/>
      <c r="F9" s="228"/>
      <c r="G9" s="228"/>
      <c r="H9" s="18"/>
      <c r="I9" s="18"/>
      <c r="J9" s="18"/>
    </row>
    <row r="10" spans="1:10" ht="14.45">
      <c r="A10" s="27" t="s">
        <v>14</v>
      </c>
      <c r="B10" s="228" t="s">
        <v>15</v>
      </c>
      <c r="C10" s="228"/>
      <c r="D10" s="228"/>
      <c r="E10" s="228"/>
      <c r="F10" s="228"/>
      <c r="G10" s="228"/>
      <c r="H10" s="18"/>
      <c r="I10" s="18"/>
      <c r="J10" s="18"/>
    </row>
    <row r="11" spans="1:10" ht="14.45">
      <c r="A11" s="28" t="s">
        <v>16</v>
      </c>
      <c r="B11" s="228" t="s">
        <v>17</v>
      </c>
      <c r="C11" s="228"/>
      <c r="D11" s="228"/>
      <c r="E11" s="228"/>
      <c r="F11" s="228"/>
      <c r="G11" s="228"/>
      <c r="H11" s="18"/>
      <c r="I11" s="18"/>
      <c r="J11" s="18"/>
    </row>
    <row r="12" spans="1:10" ht="14.45">
      <c r="A12" s="27" t="s">
        <v>18</v>
      </c>
      <c r="B12" s="228" t="s">
        <v>19</v>
      </c>
      <c r="C12" s="228"/>
      <c r="D12" s="228"/>
      <c r="E12" s="228"/>
      <c r="F12" s="228"/>
      <c r="G12" s="228"/>
      <c r="H12" s="18"/>
      <c r="I12" s="18"/>
      <c r="J12" s="18"/>
    </row>
    <row r="13" spans="1:10" ht="14.45">
      <c r="A13" s="28" t="s">
        <v>20</v>
      </c>
      <c r="B13" s="228" t="s">
        <v>21</v>
      </c>
      <c r="C13" s="228"/>
      <c r="D13" s="228"/>
      <c r="E13" s="228"/>
      <c r="F13" s="228"/>
      <c r="G13" s="228"/>
      <c r="H13" s="18"/>
      <c r="I13" s="18"/>
      <c r="J13" s="18"/>
    </row>
    <row r="14" spans="1:10" ht="30" customHeight="1">
      <c r="A14" s="27" t="s">
        <v>22</v>
      </c>
      <c r="B14" s="228" t="s">
        <v>23</v>
      </c>
      <c r="C14" s="228"/>
      <c r="D14" s="228"/>
      <c r="E14" s="228"/>
      <c r="F14" s="228"/>
      <c r="G14" s="228"/>
      <c r="H14" s="18"/>
      <c r="I14" s="18"/>
      <c r="J14" s="18"/>
    </row>
    <row r="15" spans="1:10" ht="14.45">
      <c r="A15" s="28" t="s">
        <v>24</v>
      </c>
      <c r="B15" s="228" t="s">
        <v>25</v>
      </c>
      <c r="C15" s="228"/>
      <c r="D15" s="228"/>
      <c r="E15" s="228"/>
      <c r="F15" s="228"/>
      <c r="G15" s="228"/>
      <c r="H15" s="18"/>
      <c r="I15" s="18"/>
      <c r="J15" s="18"/>
    </row>
    <row r="16" spans="1:10" ht="15.6" customHeight="1">
      <c r="A16" s="28" t="s">
        <v>26</v>
      </c>
      <c r="B16" s="228" t="s">
        <v>27</v>
      </c>
      <c r="C16" s="228"/>
      <c r="D16" s="228"/>
      <c r="E16" s="228"/>
      <c r="F16" s="228"/>
      <c r="G16" s="228"/>
      <c r="H16" s="18"/>
      <c r="I16" s="18"/>
      <c r="J16" s="18"/>
    </row>
    <row r="17" spans="1:52" ht="30.6" customHeight="1">
      <c r="A17" s="28" t="s">
        <v>28</v>
      </c>
      <c r="B17" s="228" t="s">
        <v>29</v>
      </c>
      <c r="C17" s="228"/>
      <c r="D17" s="228"/>
      <c r="E17" s="228"/>
      <c r="F17" s="228"/>
      <c r="G17" s="228"/>
      <c r="H17" s="18"/>
      <c r="I17" s="18"/>
      <c r="J17" s="18"/>
    </row>
    <row r="18" spans="1:52" ht="14.45">
      <c r="A18" s="28" t="s">
        <v>30</v>
      </c>
      <c r="B18" s="228" t="s">
        <v>31</v>
      </c>
      <c r="C18" s="228"/>
      <c r="D18" s="228"/>
      <c r="E18" s="228"/>
      <c r="F18" s="228"/>
      <c r="G18" s="228"/>
      <c r="H18" s="18"/>
      <c r="I18" s="18"/>
      <c r="J18" s="18"/>
    </row>
    <row r="19" spans="1:52" ht="14.45">
      <c r="A19"/>
      <c r="B19"/>
      <c r="C19"/>
      <c r="D19"/>
      <c r="E19"/>
      <c r="F19"/>
      <c r="G19"/>
      <c r="H19" s="18"/>
      <c r="I19" s="18"/>
      <c r="J19" s="18"/>
    </row>
    <row r="20" spans="1:52" ht="14.45">
      <c r="A20" s="7" t="s">
        <v>4</v>
      </c>
      <c r="B20" s="7" t="s">
        <v>32</v>
      </c>
      <c r="C20" s="243"/>
      <c r="D20" s="243"/>
      <c r="E20" s="243"/>
      <c r="F20" s="6"/>
      <c r="G20" s="6"/>
      <c r="H20" s="18"/>
      <c r="I20" s="18"/>
      <c r="J20" s="18"/>
    </row>
    <row r="21" spans="1:52" ht="14.45">
      <c r="A21" s="28" t="s">
        <v>33</v>
      </c>
      <c r="B21" s="28" t="s">
        <v>34</v>
      </c>
      <c r="C21" s="244"/>
      <c r="D21" s="244"/>
      <c r="E21" s="244"/>
      <c r="F21" s="8"/>
      <c r="G21" s="9"/>
      <c r="H21" s="18"/>
      <c r="I21" s="18"/>
      <c r="J21" s="18"/>
    </row>
    <row r="22" spans="1:52" ht="14.45">
      <c r="A22" s="28" t="s">
        <v>35</v>
      </c>
      <c r="B22" s="29" t="s">
        <v>36</v>
      </c>
      <c r="C22" s="244"/>
      <c r="D22" s="244"/>
      <c r="E22" s="244"/>
      <c r="F22" s="8"/>
      <c r="G22" s="6"/>
      <c r="H22" s="18"/>
      <c r="I22" s="18"/>
      <c r="J22" s="18"/>
    </row>
    <row r="23" spans="1:52" ht="14.45">
      <c r="A23" s="28" t="s">
        <v>37</v>
      </c>
      <c r="B23" s="28" t="s">
        <v>38</v>
      </c>
      <c r="C23" s="244"/>
      <c r="D23" s="244"/>
      <c r="E23" s="244"/>
      <c r="F23" s="10"/>
      <c r="G23" s="11"/>
      <c r="H23" s="18"/>
      <c r="I23" s="18"/>
      <c r="J23" s="18"/>
    </row>
    <row r="24" spans="1:52" s="17" customFormat="1" ht="60" customHeight="1">
      <c r="A24" s="30" t="s">
        <v>39</v>
      </c>
      <c r="B24" s="30" t="s">
        <v>40</v>
      </c>
      <c r="C24" s="244"/>
      <c r="D24" s="244"/>
      <c r="E24" s="244"/>
      <c r="F24" s="8"/>
      <c r="G24" s="12" t="s">
        <v>41</v>
      </c>
      <c r="H24" s="18"/>
      <c r="I24" s="18"/>
      <c r="J24" s="18"/>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row>
    <row r="25" spans="1:52" s="20" customFormat="1" ht="18.600000000000001">
      <c r="A25" s="31" t="s">
        <v>42</v>
      </c>
      <c r="B25" s="230" t="s">
        <v>43</v>
      </c>
      <c r="C25" s="230"/>
      <c r="D25" s="230"/>
      <c r="E25" s="230"/>
      <c r="F25" s="230"/>
      <c r="G25" s="6"/>
    </row>
    <row r="26" spans="1:52" s="20" customFormat="1" ht="27.75" customHeight="1">
      <c r="A26" s="7" t="s">
        <v>4</v>
      </c>
      <c r="B26" s="7" t="s">
        <v>44</v>
      </c>
      <c r="C26" s="232" t="s">
        <v>45</v>
      </c>
      <c r="D26" s="232"/>
      <c r="E26" s="234"/>
      <c r="F26" s="32"/>
      <c r="G26" s="6"/>
    </row>
    <row r="27" spans="1:52" s="20" customFormat="1" ht="29.25" customHeight="1">
      <c r="A27" s="30" t="s">
        <v>46</v>
      </c>
      <c r="B27" s="33" t="s">
        <v>47</v>
      </c>
      <c r="C27" s="235">
        <f>C33</f>
        <v>0</v>
      </c>
      <c r="D27" s="235"/>
      <c r="E27" s="235"/>
      <c r="F27" s="32"/>
      <c r="G27" s="6"/>
    </row>
    <row r="28" spans="1:52" s="20" customFormat="1" ht="14.45">
      <c r="A28" s="233" t="s">
        <v>48</v>
      </c>
      <c r="B28" s="233"/>
      <c r="C28" s="233"/>
      <c r="D28" s="233"/>
      <c r="E28" s="233"/>
      <c r="F28" s="233"/>
      <c r="G28" s="6"/>
    </row>
    <row r="29" spans="1:52" s="20" customFormat="1" ht="14.45">
      <c r="A29" s="233" t="s">
        <v>49</v>
      </c>
      <c r="B29" s="233"/>
      <c r="C29" s="233"/>
      <c r="D29" s="233"/>
      <c r="E29" s="233"/>
      <c r="F29" s="233"/>
      <c r="G29" s="6"/>
    </row>
    <row r="30" spans="1:52" s="20" customFormat="1" ht="27.75" customHeight="1">
      <c r="A30" s="7"/>
      <c r="B30" s="15" t="s">
        <v>50</v>
      </c>
      <c r="C30" s="232"/>
      <c r="D30" s="232"/>
      <c r="E30" s="232"/>
      <c r="F30" s="32"/>
      <c r="G30" s="6"/>
    </row>
    <row r="31" spans="1:52" s="20" customFormat="1" ht="14.45">
      <c r="A31" s="30" t="s">
        <v>51</v>
      </c>
      <c r="B31" s="13" t="s">
        <v>52</v>
      </c>
      <c r="C31" s="236">
        <f>'1.1 Prijzen producten'!E56</f>
        <v>0</v>
      </c>
      <c r="D31" s="237"/>
      <c r="E31" s="237"/>
      <c r="F31" s="32"/>
      <c r="G31" s="6"/>
    </row>
    <row r="32" spans="1:52" s="20" customFormat="1" ht="14.45">
      <c r="A32" s="30" t="s">
        <v>53</v>
      </c>
      <c r="B32" s="14" t="s">
        <v>54</v>
      </c>
      <c r="C32" s="236">
        <f>'1.2 Prijzen onderhoud'!F14</f>
        <v>0</v>
      </c>
      <c r="D32" s="237"/>
      <c r="E32" s="237"/>
      <c r="F32" s="32"/>
      <c r="G32" s="6"/>
    </row>
    <row r="33" spans="1:7" s="20" customFormat="1" ht="14.45">
      <c r="A33" s="25"/>
      <c r="B33" s="26" t="s">
        <v>47</v>
      </c>
      <c r="C33" s="231">
        <f>C31+C32</f>
        <v>0</v>
      </c>
      <c r="D33" s="231"/>
      <c r="E33" s="231"/>
      <c r="F33" s="32"/>
      <c r="G33" s="6"/>
    </row>
    <row r="34" spans="1:7" s="20" customFormat="1" ht="14.45">
      <c r="A34" s="32"/>
      <c r="B34" s="32"/>
      <c r="C34" s="32"/>
      <c r="D34" s="32"/>
      <c r="E34" s="32"/>
      <c r="F34" s="32"/>
      <c r="G34" s="6"/>
    </row>
    <row r="35" spans="1:7" s="20" customFormat="1">
      <c r="A35" s="229"/>
      <c r="B35" s="229"/>
      <c r="C35" s="229"/>
      <c r="D35" s="229"/>
      <c r="E35" s="229"/>
      <c r="F35" s="229"/>
    </row>
    <row r="36" spans="1:7" s="20" customFormat="1">
      <c r="A36" s="229"/>
      <c r="B36" s="229"/>
      <c r="C36" s="229"/>
      <c r="D36" s="229"/>
      <c r="E36" s="229"/>
      <c r="F36" s="229"/>
    </row>
    <row r="37" spans="1:7" s="19" customFormat="1">
      <c r="A37" s="18"/>
      <c r="B37" s="18"/>
      <c r="C37" s="18"/>
      <c r="D37" s="18"/>
      <c r="E37" s="18"/>
      <c r="F37" s="18"/>
      <c r="G37" s="18"/>
    </row>
    <row r="38" spans="1:7" s="19" customFormat="1">
      <c r="A38" s="18"/>
      <c r="B38" s="18"/>
      <c r="C38" s="18"/>
      <c r="D38" s="18"/>
      <c r="E38" s="18"/>
      <c r="F38" s="18"/>
      <c r="G38" s="18"/>
    </row>
    <row r="39" spans="1:7" s="19" customFormat="1">
      <c r="A39" s="18"/>
      <c r="B39" s="18"/>
      <c r="C39" s="18"/>
      <c r="D39" s="18"/>
      <c r="E39" s="18"/>
      <c r="F39" s="18"/>
      <c r="G39" s="18"/>
    </row>
    <row r="40" spans="1:7" s="19" customFormat="1">
      <c r="A40" s="18"/>
      <c r="B40" s="18"/>
      <c r="C40" s="18"/>
      <c r="D40" s="18"/>
      <c r="E40" s="18"/>
      <c r="F40" s="18"/>
      <c r="G40" s="18"/>
    </row>
    <row r="41" spans="1:7" s="19" customFormat="1">
      <c r="A41" s="18"/>
      <c r="B41" s="18"/>
      <c r="C41" s="18"/>
      <c r="D41" s="18"/>
      <c r="E41" s="18"/>
      <c r="F41" s="18"/>
      <c r="G41" s="18"/>
    </row>
    <row r="42" spans="1:7" s="19" customFormat="1">
      <c r="A42" s="18"/>
      <c r="B42" s="18"/>
      <c r="C42" s="18"/>
      <c r="D42" s="18"/>
      <c r="E42" s="18"/>
      <c r="F42" s="18"/>
      <c r="G42" s="18"/>
    </row>
    <row r="43" spans="1:7" s="19" customFormat="1">
      <c r="A43" s="18"/>
      <c r="B43" s="18"/>
      <c r="C43" s="18"/>
      <c r="D43" s="18"/>
      <c r="E43" s="18"/>
      <c r="F43" s="18"/>
      <c r="G43" s="18"/>
    </row>
    <row r="44" spans="1:7" s="19" customFormat="1">
      <c r="A44" s="18"/>
      <c r="B44" s="18"/>
      <c r="C44" s="18"/>
      <c r="D44" s="18"/>
      <c r="E44" s="18"/>
      <c r="F44" s="18"/>
      <c r="G44" s="18"/>
    </row>
    <row r="45" spans="1:7" s="19" customFormat="1">
      <c r="A45" s="18"/>
      <c r="B45" s="18"/>
      <c r="C45" s="18"/>
      <c r="D45" s="18"/>
      <c r="E45" s="18"/>
      <c r="F45" s="18"/>
      <c r="G45" s="18"/>
    </row>
    <row r="46" spans="1:7" s="19" customFormat="1">
      <c r="A46" s="18"/>
      <c r="B46" s="18"/>
      <c r="C46" s="18"/>
      <c r="D46" s="18"/>
      <c r="E46" s="18"/>
      <c r="F46" s="18"/>
      <c r="G46" s="18"/>
    </row>
    <row r="47" spans="1:7" s="19" customFormat="1">
      <c r="A47" s="18"/>
      <c r="B47" s="18"/>
      <c r="C47" s="18"/>
      <c r="D47" s="18"/>
      <c r="E47" s="18"/>
      <c r="F47" s="18"/>
      <c r="G47" s="18"/>
    </row>
    <row r="48" spans="1:7" s="19" customFormat="1">
      <c r="A48" s="18"/>
      <c r="B48" s="18"/>
      <c r="C48" s="18"/>
      <c r="D48" s="18"/>
      <c r="E48" s="18"/>
      <c r="F48" s="18"/>
      <c r="G48" s="18"/>
    </row>
    <row r="49" s="19" customFormat="1"/>
    <row r="50" s="19" customFormat="1"/>
    <row r="51" s="19" customFormat="1"/>
    <row r="52" s="19" customFormat="1"/>
    <row r="53" s="19" customFormat="1"/>
    <row r="54" s="19" customFormat="1"/>
    <row r="55" s="19" customFormat="1"/>
    <row r="56" s="19" customFormat="1"/>
    <row r="57" s="19" customFormat="1"/>
    <row r="58" s="19" customFormat="1"/>
    <row r="59" s="19" customFormat="1"/>
    <row r="60" s="19" customFormat="1"/>
    <row r="61" s="19" customFormat="1"/>
    <row r="62" s="19" customFormat="1"/>
    <row r="63" s="19" customFormat="1"/>
    <row r="64"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sheetData>
  <mergeCells count="30">
    <mergeCell ref="A35:F35"/>
    <mergeCell ref="A29:F29"/>
    <mergeCell ref="A28:F28"/>
    <mergeCell ref="C26:E26"/>
    <mergeCell ref="C27:E27"/>
    <mergeCell ref="C31:E31"/>
    <mergeCell ref="C32:E32"/>
    <mergeCell ref="B18:G18"/>
    <mergeCell ref="C20:E20"/>
    <mergeCell ref="C21:E21"/>
    <mergeCell ref="C22:E22"/>
    <mergeCell ref="C33:E33"/>
    <mergeCell ref="C30:E30"/>
    <mergeCell ref="C24:E24"/>
    <mergeCell ref="B10:G10"/>
    <mergeCell ref="A36:F36"/>
    <mergeCell ref="B25:F25"/>
    <mergeCell ref="B5:G5"/>
    <mergeCell ref="B6:G6"/>
    <mergeCell ref="B7:G7"/>
    <mergeCell ref="B8:G8"/>
    <mergeCell ref="B9:G9"/>
    <mergeCell ref="C23:E23"/>
    <mergeCell ref="B11:G11"/>
    <mergeCell ref="B12:G12"/>
    <mergeCell ref="B13:G13"/>
    <mergeCell ref="B14:G14"/>
    <mergeCell ref="B15:G15"/>
    <mergeCell ref="B16:G16"/>
    <mergeCell ref="B17:G17"/>
  </mergeCells>
  <pageMargins left="0.7" right="0.7" top="0.75" bottom="0.75" header="0.3" footer="0.3"/>
  <pageSetup paperSize="9" scale="7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F262F-4103-4541-B37B-BE5EF80739DA}">
  <sheetPr>
    <tabColor rgb="FFC00000"/>
    <pageSetUpPr fitToPage="1"/>
  </sheetPr>
  <dimension ref="A1:AZ57"/>
  <sheetViews>
    <sheetView showGridLines="0" tabSelected="1" view="pageBreakPreview" zoomScale="80" zoomScaleNormal="70" zoomScaleSheetLayoutView="80" workbookViewId="0">
      <selection activeCell="H46" sqref="H46"/>
    </sheetView>
  </sheetViews>
  <sheetFormatPr defaultColWidth="30.140625" defaultRowHeight="12.95"/>
  <cols>
    <col min="1" max="1" width="7.85546875" style="2" customWidth="1"/>
    <col min="2" max="2" width="42.5703125" style="3" customWidth="1"/>
    <col min="3" max="3" width="13.85546875" style="4" customWidth="1"/>
    <col min="4" max="4" width="20.140625" style="4" customWidth="1"/>
    <col min="5" max="5" width="21.42578125" style="4" customWidth="1"/>
    <col min="6" max="6" width="25.7109375" style="3" customWidth="1"/>
    <col min="7" max="7" width="5.5703125" style="1" customWidth="1"/>
    <col min="8" max="16384" width="30.140625" style="1"/>
  </cols>
  <sheetData>
    <row r="1" spans="1:52" s="5" customFormat="1" ht="33" customHeight="1">
      <c r="A1"/>
      <c r="B1" s="19"/>
      <c r="C1" s="21" t="s">
        <v>55</v>
      </c>
      <c r="D1"/>
      <c r="E1" s="23"/>
      <c r="F1"/>
      <c r="G1"/>
      <c r="H1" s="18"/>
      <c r="I1" s="18"/>
      <c r="J1" s="18"/>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row>
    <row r="3" spans="1:52" ht="14.45">
      <c r="A3" s="22" t="s">
        <v>4</v>
      </c>
      <c r="B3" s="243" t="s">
        <v>5</v>
      </c>
      <c r="C3" s="243"/>
      <c r="D3" s="243"/>
      <c r="E3" s="243"/>
      <c r="F3" s="243"/>
      <c r="G3" s="6"/>
    </row>
    <row r="4" spans="1:52" ht="41.1" customHeight="1">
      <c r="A4" s="27" t="s">
        <v>6</v>
      </c>
      <c r="B4" s="239" t="s">
        <v>56</v>
      </c>
      <c r="C4" s="239"/>
      <c r="D4" s="239"/>
      <c r="E4" s="239"/>
      <c r="F4" s="239"/>
    </row>
    <row r="5" spans="1:52" ht="17.100000000000001" customHeight="1">
      <c r="A5" s="27" t="s">
        <v>8</v>
      </c>
      <c r="B5" s="239" t="s">
        <v>57</v>
      </c>
      <c r="C5" s="239"/>
      <c r="D5" s="239"/>
      <c r="E5" s="239"/>
      <c r="F5" s="239"/>
    </row>
    <row r="6" spans="1:52" ht="15.6" customHeight="1" thickBot="1">
      <c r="A6"/>
      <c r="B6" s="238"/>
      <c r="C6" s="238"/>
      <c r="D6" s="238"/>
      <c r="E6" s="238"/>
      <c r="F6"/>
    </row>
    <row r="7" spans="1:52" ht="33.6" customHeight="1" thickBot="1">
      <c r="A7" s="122"/>
      <c r="B7" s="118" t="s">
        <v>58</v>
      </c>
      <c r="C7" s="123" t="s">
        <v>59</v>
      </c>
      <c r="D7" s="123" t="s">
        <v>60</v>
      </c>
      <c r="E7" s="123" t="s">
        <v>61</v>
      </c>
      <c r="F7" s="124" t="s">
        <v>62</v>
      </c>
    </row>
    <row r="8" spans="1:52" ht="14.45">
      <c r="A8" s="93" t="s">
        <v>63</v>
      </c>
      <c r="B8" s="94" t="s">
        <v>64</v>
      </c>
      <c r="C8" s="125"/>
      <c r="D8" s="125"/>
      <c r="E8" s="125"/>
      <c r="F8" s="126"/>
    </row>
    <row r="9" spans="1:52" ht="29.1">
      <c r="A9" s="97"/>
      <c r="B9" s="98" t="s">
        <v>65</v>
      </c>
      <c r="C9" s="127">
        <v>100</v>
      </c>
      <c r="D9" s="128"/>
      <c r="E9" s="129">
        <f>Table1[[#This Row],[Aantal]]*Table1[[#This Row],[Prijs exclusief btw]]</f>
        <v>0</v>
      </c>
      <c r="F9" s="103"/>
    </row>
    <row r="10" spans="1:52" ht="43.5">
      <c r="A10" s="97"/>
      <c r="B10" s="98" t="s">
        <v>66</v>
      </c>
      <c r="C10" s="203">
        <v>40</v>
      </c>
      <c r="D10" s="128"/>
      <c r="E10" s="129">
        <f>Table1[[#This Row],[Aantal]]*Table1[[#This Row],[Prijs exclusief btw]]</f>
        <v>0</v>
      </c>
      <c r="F10" s="103"/>
    </row>
    <row r="11" spans="1:52" s="191" customFormat="1" ht="29.1">
      <c r="A11" s="156"/>
      <c r="B11" s="190" t="s">
        <v>67</v>
      </c>
      <c r="C11" s="99">
        <v>18</v>
      </c>
      <c r="D11" s="128"/>
      <c r="E11" s="129">
        <f>Table1[[#This Row],[Aantal]]*Table1[[#This Row],[Prijs exclusief btw]]</f>
        <v>0</v>
      </c>
      <c r="F11" s="103"/>
    </row>
    <row r="12" spans="1:52" s="191" customFormat="1" ht="43.5">
      <c r="A12" s="156"/>
      <c r="B12" s="186" t="s">
        <v>68</v>
      </c>
      <c r="C12" s="99">
        <v>3</v>
      </c>
      <c r="D12" s="128"/>
      <c r="E12" s="129">
        <f>Table1[[#This Row],[Aantal]]*Table1[[#This Row],[Prijs exclusief btw]]</f>
        <v>0</v>
      </c>
      <c r="F12" s="103"/>
    </row>
    <row r="13" spans="1:52" ht="29.1">
      <c r="A13" s="97"/>
      <c r="B13" s="38" t="s">
        <v>69</v>
      </c>
      <c r="C13" s="127">
        <v>140</v>
      </c>
      <c r="D13" s="128"/>
      <c r="E13" s="129">
        <f>Table1[[#This Row],[Aantal]]*Table1[[#This Row],[Prijs exclusief btw]]</f>
        <v>0</v>
      </c>
      <c r="F13" s="103"/>
    </row>
    <row r="14" spans="1:52" ht="15" thickBot="1">
      <c r="A14" s="110"/>
      <c r="B14" s="34" t="s">
        <v>70</v>
      </c>
      <c r="C14" s="131">
        <v>140</v>
      </c>
      <c r="D14" s="132"/>
      <c r="E14" s="133">
        <f>Table1[[#This Row],[Aantal]]*Table1[[#This Row],[Prijs exclusief btw]]</f>
        <v>0</v>
      </c>
      <c r="F14" s="134"/>
    </row>
    <row r="15" spans="1:52" ht="15" thickBot="1">
      <c r="A15" s="135"/>
      <c r="B15" s="135"/>
      <c r="C15" s="136"/>
      <c r="D15" s="136"/>
      <c r="E15" s="136"/>
      <c r="F15" s="136"/>
    </row>
    <row r="16" spans="1:52" ht="14.45">
      <c r="A16" s="137" t="s">
        <v>71</v>
      </c>
      <c r="B16" s="138" t="s">
        <v>72</v>
      </c>
      <c r="C16" s="139"/>
      <c r="D16" s="139"/>
      <c r="E16" s="139"/>
      <c r="F16" s="140"/>
    </row>
    <row r="17" spans="1:6" ht="15" thickBot="1">
      <c r="A17" s="141"/>
      <c r="B17" s="142" t="s">
        <v>73</v>
      </c>
      <c r="C17" s="143">
        <v>210</v>
      </c>
      <c r="D17" s="114"/>
      <c r="E17" s="144">
        <f>Table1[[#This Row],[Aantal]]*Table1[[#This Row],[Prijs exclusief btw]]</f>
        <v>0</v>
      </c>
      <c r="F17" s="116"/>
    </row>
    <row r="18" spans="1:6" ht="15" thickBot="1">
      <c r="A18" s="135"/>
      <c r="B18" s="135"/>
      <c r="C18" s="136"/>
      <c r="D18" s="136"/>
      <c r="E18" s="136"/>
      <c r="F18" s="136"/>
    </row>
    <row r="19" spans="1:6" ht="14.45">
      <c r="A19" s="137" t="s">
        <v>74</v>
      </c>
      <c r="B19" s="138" t="s">
        <v>75</v>
      </c>
      <c r="C19" s="139"/>
      <c r="D19" s="139"/>
      <c r="E19" s="139"/>
      <c r="F19" s="140"/>
    </row>
    <row r="20" spans="1:6" ht="15" thickBot="1">
      <c r="A20" s="141"/>
      <c r="B20" s="145" t="s">
        <v>75</v>
      </c>
      <c r="C20" s="146">
        <v>210</v>
      </c>
      <c r="D20" s="114"/>
      <c r="E20" s="115">
        <f>Table1[[#This Row],[Aantal]]*Table1[[#This Row],[Prijs exclusief btw]]</f>
        <v>0</v>
      </c>
      <c r="F20" s="116"/>
    </row>
    <row r="21" spans="1:6" ht="15" thickBot="1">
      <c r="A21" s="135"/>
      <c r="B21" s="135"/>
      <c r="C21" s="136"/>
      <c r="D21" s="136"/>
      <c r="E21" s="136"/>
      <c r="F21" s="136"/>
    </row>
    <row r="22" spans="1:6" ht="14.45">
      <c r="A22" s="137" t="s">
        <v>76</v>
      </c>
      <c r="B22" s="138" t="s">
        <v>77</v>
      </c>
      <c r="C22" s="139"/>
      <c r="D22" s="139"/>
      <c r="E22" s="139"/>
      <c r="F22" s="140"/>
    </row>
    <row r="23" spans="1:6" ht="14.45">
      <c r="A23" s="147"/>
      <c r="B23" s="37" t="s">
        <v>78</v>
      </c>
      <c r="C23" s="148">
        <v>500</v>
      </c>
      <c r="D23" s="101"/>
      <c r="E23" s="102">
        <f>Table1[[#This Row],[Aantal]]*Table1[[#This Row],[Prijs exclusief btw]]</f>
        <v>0</v>
      </c>
      <c r="F23" s="109"/>
    </row>
    <row r="24" spans="1:6" ht="14.45">
      <c r="A24" s="147"/>
      <c r="B24" s="149" t="s">
        <v>79</v>
      </c>
      <c r="C24" s="148">
        <v>500</v>
      </c>
      <c r="D24" s="101"/>
      <c r="E24" s="102">
        <f>Table1[[#This Row],[Aantal]]*Table1[[#This Row],[Prijs exclusief btw]]</f>
        <v>0</v>
      </c>
      <c r="F24" s="109"/>
    </row>
    <row r="25" spans="1:6" ht="15" thickBot="1">
      <c r="A25" s="141"/>
      <c r="B25" s="150" t="s">
        <v>80</v>
      </c>
      <c r="C25" s="146">
        <v>40</v>
      </c>
      <c r="D25" s="114"/>
      <c r="E25" s="115">
        <f>Table1[[#This Row],[Aantal]]*Table1[[#This Row],[Prijs exclusief btw]]</f>
        <v>0</v>
      </c>
      <c r="F25" s="116"/>
    </row>
    <row r="26" spans="1:6" ht="15" thickBot="1">
      <c r="A26" s="135"/>
      <c r="B26" s="135"/>
      <c r="C26" s="136"/>
      <c r="D26" s="136"/>
      <c r="E26" s="136"/>
      <c r="F26" s="136"/>
    </row>
    <row r="27" spans="1:6" ht="14.45">
      <c r="A27" s="137" t="s">
        <v>81</v>
      </c>
      <c r="B27" s="138" t="s">
        <v>82</v>
      </c>
      <c r="C27" s="139"/>
      <c r="D27" s="139"/>
      <c r="E27" s="139"/>
      <c r="F27" s="140"/>
    </row>
    <row r="28" spans="1:6" ht="29.1">
      <c r="A28" s="151"/>
      <c r="B28" s="35" t="s">
        <v>83</v>
      </c>
      <c r="C28" s="148">
        <v>20</v>
      </c>
      <c r="D28" s="101"/>
      <c r="E28" s="102">
        <f>Table1[[#This Row],[Aantal]]*Table1[[#This Row],[Prijs exclusief btw]]</f>
        <v>0</v>
      </c>
      <c r="F28" s="109"/>
    </row>
    <row r="29" spans="1:6" ht="29.45" thickBot="1">
      <c r="A29" s="152"/>
      <c r="B29" s="36" t="s">
        <v>84</v>
      </c>
      <c r="C29" s="146">
        <v>80</v>
      </c>
      <c r="D29" s="114"/>
      <c r="E29" s="115">
        <f>Table1[[#This Row],[Aantal]]*Table1[[#This Row],[Prijs exclusief btw]]</f>
        <v>0</v>
      </c>
      <c r="F29" s="116"/>
    </row>
    <row r="30" spans="1:6" ht="15" thickBot="1">
      <c r="A30" s="135"/>
      <c r="B30" s="135"/>
      <c r="C30" s="136"/>
      <c r="D30" s="136"/>
      <c r="E30" s="136"/>
      <c r="F30" s="136"/>
    </row>
    <row r="31" spans="1:6" ht="14.45">
      <c r="A31" s="137" t="s">
        <v>85</v>
      </c>
      <c r="B31" s="138" t="s">
        <v>86</v>
      </c>
      <c r="C31" s="139"/>
      <c r="D31" s="139"/>
      <c r="E31" s="139"/>
      <c r="F31" s="140"/>
    </row>
    <row r="32" spans="1:6" ht="43.5">
      <c r="A32" s="147"/>
      <c r="B32" s="149" t="s">
        <v>87</v>
      </c>
      <c r="C32" s="148">
        <v>3</v>
      </c>
      <c r="D32" s="101"/>
      <c r="E32" s="102">
        <f>Table1[[#This Row],[Aantal]]*Table1[[#This Row],[Prijs exclusief btw]]</f>
        <v>0</v>
      </c>
      <c r="F32" s="109"/>
    </row>
    <row r="33" spans="1:6" ht="15" thickBot="1">
      <c r="A33" s="135"/>
      <c r="B33" s="135"/>
      <c r="C33" s="136"/>
      <c r="D33" s="136"/>
      <c r="E33" s="136"/>
      <c r="F33" s="136"/>
    </row>
    <row r="34" spans="1:6" ht="14.45">
      <c r="A34" s="137" t="s">
        <v>88</v>
      </c>
      <c r="B34" s="138" t="s">
        <v>89</v>
      </c>
      <c r="C34" s="139"/>
      <c r="D34" s="139"/>
      <c r="E34" s="139"/>
      <c r="F34" s="140"/>
    </row>
    <row r="35" spans="1:6" ht="14.45">
      <c r="A35" s="151"/>
      <c r="B35" s="153" t="s">
        <v>90</v>
      </c>
      <c r="C35" s="202">
        <v>100</v>
      </c>
      <c r="D35" s="101"/>
      <c r="E35" s="102">
        <f>Table1[[#This Row],[Aantal]]*Table1[[#This Row],[Prijs exclusief btw]]</f>
        <v>0</v>
      </c>
      <c r="F35" s="109"/>
    </row>
    <row r="36" spans="1:6" ht="29.1">
      <c r="A36" s="151"/>
      <c r="B36" s="153" t="s">
        <v>91</v>
      </c>
      <c r="C36" s="202">
        <v>40</v>
      </c>
      <c r="D36" s="101"/>
      <c r="E36" s="102">
        <f>Table1[[#This Row],[Aantal]]*Table1[[#This Row],[Prijs exclusief btw]]</f>
        <v>0</v>
      </c>
      <c r="F36" s="109"/>
    </row>
    <row r="37" spans="1:6" ht="14.45">
      <c r="A37" s="151"/>
      <c r="B37" s="153" t="s">
        <v>92</v>
      </c>
      <c r="C37" s="199">
        <v>140</v>
      </c>
      <c r="D37" s="101"/>
      <c r="E37" s="102">
        <f>Table1[[#This Row],[Aantal]]*Table1[[#This Row],[Prijs exclusief btw]]</f>
        <v>0</v>
      </c>
      <c r="F37" s="109"/>
    </row>
    <row r="38" spans="1:6" ht="14.45">
      <c r="A38" s="147"/>
      <c r="B38" s="204" t="s">
        <v>93</v>
      </c>
      <c r="C38" s="202">
        <v>630</v>
      </c>
      <c r="D38" s="101"/>
      <c r="E38" s="102">
        <f>Table1[[#This Row],[Aantal]]*Table1[[#This Row],[Prijs exclusief btw]]</f>
        <v>0</v>
      </c>
      <c r="F38" s="109"/>
    </row>
    <row r="39" spans="1:6" ht="15" thickBot="1">
      <c r="A39" s="141"/>
      <c r="B39" s="154" t="s">
        <v>94</v>
      </c>
      <c r="C39" s="146">
        <v>50</v>
      </c>
      <c r="D39" s="114"/>
      <c r="E39" s="115">
        <f>Table1[[#This Row],[Aantal]]*Table1[[#This Row],[Prijs exclusief btw]]</f>
        <v>0</v>
      </c>
      <c r="F39" s="116"/>
    </row>
    <row r="40" spans="1:6" ht="15" thickBot="1">
      <c r="A40" s="135"/>
      <c r="B40" s="153"/>
      <c r="C40" s="136"/>
      <c r="D40" s="136"/>
      <c r="E40" s="136"/>
      <c r="F40" s="136"/>
    </row>
    <row r="41" spans="1:6" ht="14.45">
      <c r="A41" s="137" t="s">
        <v>95</v>
      </c>
      <c r="B41" s="138" t="s">
        <v>96</v>
      </c>
      <c r="C41" s="139"/>
      <c r="D41" s="139"/>
      <c r="E41" s="139"/>
      <c r="F41" s="140"/>
    </row>
    <row r="42" spans="1:6" ht="29.1">
      <c r="A42" s="147"/>
      <c r="B42" s="155" t="s">
        <v>97</v>
      </c>
      <c r="C42" s="148">
        <v>210</v>
      </c>
      <c r="D42" s="101"/>
      <c r="E42" s="102">
        <f>Table1[[#This Row],[Aantal]]*Table1[[#This Row],[Prijs exclusief btw]]</f>
        <v>0</v>
      </c>
      <c r="F42" s="109"/>
    </row>
    <row r="43" spans="1:6" ht="29.1">
      <c r="A43" s="147"/>
      <c r="B43" s="155" t="s">
        <v>98</v>
      </c>
      <c r="C43" s="148">
        <v>4</v>
      </c>
      <c r="D43" s="101"/>
      <c r="E43" s="102">
        <f>Table1[[#This Row],[Aantal]]*Table1[[#This Row],[Prijs exclusief btw]]</f>
        <v>0</v>
      </c>
      <c r="F43" s="109"/>
    </row>
    <row r="44" spans="1:6" ht="30.75">
      <c r="A44" s="147"/>
      <c r="B44" s="155" t="s">
        <v>99</v>
      </c>
      <c r="C44" s="148">
        <v>3</v>
      </c>
      <c r="D44" s="101"/>
      <c r="E44" s="102">
        <f>Table1[[#This Row],[Aantal]]*Table1[[#This Row],[Prijs exclusief btw]]</f>
        <v>0</v>
      </c>
      <c r="F44" s="109"/>
    </row>
    <row r="45" spans="1:6" ht="29.45" thickBot="1">
      <c r="A45" s="110"/>
      <c r="B45" s="201" t="s">
        <v>100</v>
      </c>
      <c r="C45" s="112">
        <v>10</v>
      </c>
      <c r="D45" s="114"/>
      <c r="E45" s="115">
        <f>Table1[[#This Row],[Aantal]]*Table1[[#This Row],[Prijs exclusief btw]]</f>
        <v>0</v>
      </c>
      <c r="F45" s="116"/>
    </row>
    <row r="46" spans="1:6" ht="15" thickBot="1">
      <c r="A46" s="135"/>
      <c r="B46" s="135"/>
      <c r="C46" s="136"/>
      <c r="D46" s="136"/>
      <c r="E46" s="136"/>
      <c r="F46" s="136"/>
    </row>
    <row r="47" spans="1:6" ht="14.45">
      <c r="A47" s="137" t="s">
        <v>101</v>
      </c>
      <c r="B47" s="138" t="s">
        <v>102</v>
      </c>
      <c r="C47" s="139"/>
      <c r="D47" s="139"/>
      <c r="E47" s="139"/>
      <c r="F47" s="140"/>
    </row>
    <row r="48" spans="1:6" s="191" customFormat="1" ht="14.45">
      <c r="A48" s="151"/>
      <c r="B48" s="219" t="s">
        <v>103</v>
      </c>
      <c r="C48" s="220">
        <v>630</v>
      </c>
      <c r="D48" s="101"/>
      <c r="E48" s="102">
        <f>Table1[[#This Row],[Aantal]]*Table1[[#This Row],[Prijs exclusief btw]]</f>
        <v>0</v>
      </c>
      <c r="F48" s="218"/>
    </row>
    <row r="49" spans="1:6" ht="15" thickBot="1">
      <c r="A49" s="141"/>
      <c r="B49" s="200" t="s">
        <v>104</v>
      </c>
      <c r="C49" s="199">
        <v>12</v>
      </c>
      <c r="D49" s="114"/>
      <c r="E49" s="115">
        <f>Table1[[#This Row],[Aantal]]*Table1[[#This Row],[Prijs exclusief btw]]</f>
        <v>0</v>
      </c>
      <c r="F49" s="116"/>
    </row>
    <row r="50" spans="1:6" ht="15" thickBot="1">
      <c r="A50" s="135"/>
      <c r="B50" s="135"/>
      <c r="C50" s="136"/>
      <c r="D50" s="136"/>
      <c r="E50" s="136"/>
      <c r="F50" s="136"/>
    </row>
    <row r="51" spans="1:6" ht="14.45">
      <c r="A51" s="137" t="s">
        <v>105</v>
      </c>
      <c r="B51" s="138" t="s">
        <v>106</v>
      </c>
      <c r="C51" s="139"/>
      <c r="D51" s="139"/>
      <c r="E51" s="139"/>
      <c r="F51" s="140"/>
    </row>
    <row r="52" spans="1:6" ht="29.1">
      <c r="A52" s="97"/>
      <c r="B52" s="38" t="s">
        <v>107</v>
      </c>
      <c r="C52" s="107">
        <v>100</v>
      </c>
      <c r="D52" s="128"/>
      <c r="E52" s="129">
        <f>Table1[[#This Row],[Aantal]]*Table1[[#This Row],[Prijs exclusief btw]]</f>
        <v>0</v>
      </c>
      <c r="F52" s="109"/>
    </row>
    <row r="53" spans="1:6" ht="14.45">
      <c r="A53" s="156"/>
      <c r="B53" s="39" t="s">
        <v>108</v>
      </c>
      <c r="C53" s="107">
        <v>250</v>
      </c>
      <c r="D53" s="128"/>
      <c r="E53" s="129">
        <f>Table1[[#This Row],[Aantal]]*Table1[[#This Row],[Prijs exclusief btw]]</f>
        <v>0</v>
      </c>
      <c r="F53" s="109"/>
    </row>
    <row r="54" spans="1:6" ht="15" thickBot="1">
      <c r="A54" s="157"/>
      <c r="B54" s="40" t="s">
        <v>109</v>
      </c>
      <c r="C54" s="112">
        <v>100</v>
      </c>
      <c r="D54" s="132"/>
      <c r="E54" s="133">
        <f>Table1[[#This Row],[Aantal]]*Table1[[#This Row],[Prijs exclusief btw]]</f>
        <v>0</v>
      </c>
      <c r="F54" s="116"/>
    </row>
    <row r="55" spans="1:6" ht="15" thickBot="1">
      <c r="A55" s="135"/>
      <c r="B55" s="135"/>
      <c r="C55" s="136"/>
      <c r="D55" s="136"/>
      <c r="E55" s="136"/>
      <c r="F55" s="136"/>
    </row>
    <row r="56" spans="1:6" ht="24.95" customHeight="1" thickBot="1">
      <c r="A56" s="158"/>
      <c r="B56" s="159" t="s">
        <v>110</v>
      </c>
      <c r="C56" s="160"/>
      <c r="D56" s="161"/>
      <c r="E56" s="162">
        <f>SUM(E9:E54)</f>
        <v>0</v>
      </c>
      <c r="F56" s="163"/>
    </row>
    <row r="57" spans="1:6" ht="14.45">
      <c r="A57" s="45"/>
      <c r="B57" s="45"/>
      <c r="C57" s="46"/>
      <c r="D57" s="46"/>
      <c r="E57" s="46"/>
      <c r="F57" s="45"/>
    </row>
  </sheetData>
  <mergeCells count="4">
    <mergeCell ref="B6:E6"/>
    <mergeCell ref="B4:F4"/>
    <mergeCell ref="B3:F3"/>
    <mergeCell ref="B5:F5"/>
  </mergeCells>
  <phoneticPr fontId="6" type="noConversion"/>
  <pageMargins left="0.7" right="0.7" top="0.75" bottom="0.75" header="0.3" footer="0.3"/>
  <pageSetup paperSize="9" scale="63" fitToWidth="0"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7FC67-BB2C-4C50-A894-1D48D35834FD}">
  <sheetPr>
    <tabColor rgb="FFC00000"/>
    <pageSetUpPr fitToPage="1"/>
  </sheetPr>
  <dimension ref="A1:G45"/>
  <sheetViews>
    <sheetView showGridLines="0" view="pageBreakPreview" zoomScale="60" zoomScaleNormal="70" workbookViewId="0">
      <selection activeCell="D14" sqref="D14"/>
    </sheetView>
  </sheetViews>
  <sheetFormatPr defaultColWidth="30.140625" defaultRowHeight="12.95"/>
  <cols>
    <col min="1" max="1" width="7.42578125" style="2" customWidth="1"/>
    <col min="2" max="2" width="47.28515625" style="3" customWidth="1"/>
    <col min="3" max="3" width="13.85546875" style="4" customWidth="1"/>
    <col min="4" max="4" width="24.85546875" style="4" customWidth="1"/>
    <col min="5" max="5" width="22.140625" style="4" customWidth="1"/>
    <col min="6" max="6" width="21.42578125" style="4" customWidth="1"/>
    <col min="7" max="7" width="25.7109375" style="3" customWidth="1"/>
    <col min="8" max="8" width="5.140625" style="1" customWidth="1"/>
    <col min="9" max="16384" width="30.140625" style="1"/>
  </cols>
  <sheetData>
    <row r="1" spans="1:7" ht="35.1" customHeight="1">
      <c r="A1"/>
      <c r="B1" s="19"/>
      <c r="C1" s="21" t="s">
        <v>111</v>
      </c>
      <c r="D1"/>
      <c r="E1" s="23"/>
      <c r="F1"/>
      <c r="G1"/>
    </row>
    <row r="2" spans="1:7" ht="15" customHeight="1">
      <c r="F2" s="3"/>
      <c r="G2" s="1"/>
    </row>
    <row r="3" spans="1:7" ht="29.45" customHeight="1">
      <c r="A3" s="22" t="s">
        <v>4</v>
      </c>
      <c r="B3" s="243" t="s">
        <v>5</v>
      </c>
      <c r="C3" s="243"/>
      <c r="D3" s="243"/>
      <c r="E3" s="243"/>
      <c r="F3" s="243"/>
      <c r="G3" s="6"/>
    </row>
    <row r="4" spans="1:7" ht="14.45">
      <c r="A4" s="27" t="s">
        <v>6</v>
      </c>
      <c r="B4" s="239" t="s">
        <v>112</v>
      </c>
      <c r="C4" s="239"/>
      <c r="D4" s="239"/>
      <c r="E4" s="239"/>
      <c r="F4" s="239"/>
      <c r="G4"/>
    </row>
    <row r="5" spans="1:7" ht="44.1" customHeight="1">
      <c r="A5" s="27" t="s">
        <v>8</v>
      </c>
      <c r="B5" s="239" t="s">
        <v>113</v>
      </c>
      <c r="C5" s="239"/>
      <c r="D5" s="239"/>
      <c r="E5" s="239"/>
      <c r="F5" s="239"/>
      <c r="G5"/>
    </row>
    <row r="6" spans="1:7" ht="14.45">
      <c r="A6"/>
      <c r="B6" s="238"/>
      <c r="C6" s="238"/>
      <c r="D6" s="238"/>
      <c r="E6" s="238"/>
      <c r="F6" s="238"/>
      <c r="G6"/>
    </row>
    <row r="7" spans="1:7" ht="61.5" customHeight="1">
      <c r="A7" s="90"/>
      <c r="B7" s="91" t="s">
        <v>58</v>
      </c>
      <c r="C7" s="92" t="s">
        <v>59</v>
      </c>
      <c r="D7" s="92" t="s">
        <v>114</v>
      </c>
      <c r="E7" s="92" t="s">
        <v>60</v>
      </c>
      <c r="F7" s="92" t="s">
        <v>61</v>
      </c>
      <c r="G7" s="91" t="s">
        <v>62</v>
      </c>
    </row>
    <row r="8" spans="1:7" ht="14.45">
      <c r="A8" s="93" t="s">
        <v>115</v>
      </c>
      <c r="B8" s="94" t="s">
        <v>116</v>
      </c>
      <c r="C8" s="85"/>
      <c r="D8" s="85"/>
      <c r="E8" s="85"/>
      <c r="F8" s="95"/>
      <c r="G8" s="96"/>
    </row>
    <row r="9" spans="1:7" ht="14.45">
      <c r="A9" s="97"/>
      <c r="B9" s="98" t="s">
        <v>117</v>
      </c>
      <c r="C9" s="99">
        <v>100</v>
      </c>
      <c r="D9" s="100"/>
      <c r="E9" s="101"/>
      <c r="F9" s="102">
        <f>Table119[[#This Row],[Aantal]]*Table119[[#This Row],[aantal keer per 10 jaar looptijd inclusief 3 optie jaren contract invullen]]*Table119[[#This Row],[Prijs exclusief btw]]</f>
        <v>0</v>
      </c>
      <c r="G9" s="103"/>
    </row>
    <row r="10" spans="1:7" ht="14.45">
      <c r="A10" s="97"/>
      <c r="B10" s="98" t="s">
        <v>118</v>
      </c>
      <c r="C10" s="104">
        <v>40</v>
      </c>
      <c r="D10" s="105"/>
      <c r="E10" s="101"/>
      <c r="F10" s="102">
        <f>Table119[[#This Row],[Aantal]]*Table119[[#This Row],[aantal keer per 10 jaar looptijd inclusief 3 optie jaren contract invullen]]*Table119[[#This Row],[Prijs exclusief btw]]</f>
        <v>0</v>
      </c>
      <c r="G10" s="103"/>
    </row>
    <row r="11" spans="1:7" ht="14.45">
      <c r="A11" s="97"/>
      <c r="B11" s="106" t="s">
        <v>119</v>
      </c>
      <c r="C11" s="99">
        <v>140</v>
      </c>
      <c r="D11" s="100"/>
      <c r="E11" s="101"/>
      <c r="F11" s="102">
        <f>Table119[[#This Row],[Aantal]]*Table119[[#This Row],[aantal keer per 10 jaar looptijd inclusief 3 optie jaren contract invullen]]*Table119[[#This Row],[Prijs exclusief btw]]</f>
        <v>0</v>
      </c>
      <c r="G11" s="103"/>
    </row>
    <row r="12" spans="1:7" ht="14.45">
      <c r="A12" s="97"/>
      <c r="B12" s="98" t="s">
        <v>72</v>
      </c>
      <c r="C12" s="107">
        <v>210</v>
      </c>
      <c r="D12" s="108"/>
      <c r="E12" s="101"/>
      <c r="F12" s="102">
        <f>Table119[[#This Row],[Aantal]]*Table119[[#This Row],[aantal keer per 10 jaar looptijd inclusief 3 optie jaren contract invullen]]*Table119[[#This Row],[Prijs exclusief btw]]</f>
        <v>0</v>
      </c>
      <c r="G12" s="109"/>
    </row>
    <row r="13" spans="1:7" ht="15" thickBot="1">
      <c r="A13" s="110"/>
      <c r="B13" s="111" t="s">
        <v>120</v>
      </c>
      <c r="C13" s="112">
        <v>500</v>
      </c>
      <c r="D13" s="113"/>
      <c r="E13" s="114"/>
      <c r="F13" s="115">
        <f>Table119[[#This Row],[Aantal]]*Table119[[#This Row],[aantal keer per 10 jaar looptijd inclusief 3 optie jaren contract invullen]]*Table119[[#This Row],[Prijs exclusief btw]]</f>
        <v>0</v>
      </c>
      <c r="G13" s="116"/>
    </row>
    <row r="14" spans="1:7" ht="27" customHeight="1" thickBot="1">
      <c r="A14" s="117"/>
      <c r="B14" s="89" t="s">
        <v>110</v>
      </c>
      <c r="C14" s="118"/>
      <c r="D14" s="119"/>
      <c r="E14" s="119"/>
      <c r="F14" s="120">
        <f>SUM(F8:F13)</f>
        <v>0</v>
      </c>
      <c r="G14" s="121"/>
    </row>
    <row r="15" spans="1:7" ht="27" customHeight="1">
      <c r="A15" s="45"/>
      <c r="B15" s="45"/>
      <c r="C15" s="46"/>
      <c r="D15" s="46"/>
      <c r="E15" s="46"/>
      <c r="F15" s="46"/>
      <c r="G15" s="45"/>
    </row>
    <row r="16" spans="1:7" ht="17.100000000000001" hidden="1" customHeight="1"/>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row r="31" ht="27" customHeight="1"/>
    <row r="32" ht="27" customHeight="1"/>
    <row r="33" ht="27" customHeight="1"/>
    <row r="34" ht="27" customHeight="1"/>
    <row r="35" ht="27" customHeight="1"/>
    <row r="36" ht="27" customHeight="1"/>
    <row r="37" ht="27" customHeight="1"/>
    <row r="38" ht="27" customHeight="1"/>
    <row r="39" ht="27" customHeight="1"/>
    <row r="40" ht="27" customHeight="1"/>
    <row r="41" ht="27" customHeight="1"/>
    <row r="42" ht="27" customHeight="1"/>
    <row r="43" ht="27" customHeight="1"/>
    <row r="44" ht="27" customHeight="1"/>
    <row r="45" ht="27" customHeight="1"/>
  </sheetData>
  <mergeCells count="4">
    <mergeCell ref="B6:F6"/>
    <mergeCell ref="B3:F3"/>
    <mergeCell ref="B4:F4"/>
    <mergeCell ref="B5:F5"/>
  </mergeCells>
  <phoneticPr fontId="6" type="noConversion"/>
  <pageMargins left="0.7" right="0.7" top="0.75" bottom="0.75" header="0.3" footer="0.3"/>
  <pageSetup paperSize="9" scale="78" orientation="landscape"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65C6D-25C0-444A-AF77-64B7EABDBFED}">
  <dimension ref="A1:G40"/>
  <sheetViews>
    <sheetView showGridLines="0" topLeftCell="A2" zoomScale="70" zoomScaleNormal="70" workbookViewId="0">
      <selection activeCell="H6" sqref="H6"/>
    </sheetView>
  </sheetViews>
  <sheetFormatPr defaultColWidth="30.140625" defaultRowHeight="12.95"/>
  <cols>
    <col min="1" max="1" width="12" style="2" customWidth="1"/>
    <col min="2" max="2" width="33.140625" style="3" customWidth="1"/>
    <col min="3" max="3" width="13.85546875" style="4" customWidth="1"/>
    <col min="4" max="4" width="19.140625" style="4" customWidth="1"/>
    <col min="5" max="5" width="23.85546875" style="4" customWidth="1"/>
    <col min="6" max="6" width="18.5703125" style="3" customWidth="1"/>
    <col min="7" max="7" width="16.42578125" style="3" customWidth="1"/>
    <col min="8" max="8" width="11.85546875" style="1" customWidth="1"/>
    <col min="9" max="16384" width="30.140625" style="1"/>
  </cols>
  <sheetData>
    <row r="1" spans="1:7" ht="30.6" customHeight="1">
      <c r="A1"/>
      <c r="B1" s="19"/>
      <c r="C1" s="21" t="s">
        <v>121</v>
      </c>
      <c r="D1"/>
      <c r="E1" s="23"/>
      <c r="F1"/>
      <c r="G1"/>
    </row>
    <row r="2" spans="1:7" ht="15" customHeight="1">
      <c r="A2" s="45"/>
      <c r="B2" s="45"/>
      <c r="C2" s="46"/>
      <c r="D2" s="46"/>
      <c r="E2" s="46"/>
      <c r="F2" s="45"/>
      <c r="G2" s="45"/>
    </row>
    <row r="3" spans="1:7" ht="29.45" customHeight="1">
      <c r="A3" s="7" t="s">
        <v>4</v>
      </c>
      <c r="B3" s="243" t="s">
        <v>122</v>
      </c>
      <c r="C3" s="243"/>
      <c r="D3" s="243"/>
      <c r="E3" s="243"/>
      <c r="F3" s="243"/>
      <c r="G3" s="6"/>
    </row>
    <row r="4" spans="1:7" ht="14.45">
      <c r="A4" s="27" t="s">
        <v>6</v>
      </c>
      <c r="B4" s="239" t="s">
        <v>123</v>
      </c>
      <c r="C4" s="239"/>
      <c r="D4" s="239"/>
      <c r="E4" s="239"/>
      <c r="F4" s="239"/>
      <c r="G4" s="1"/>
    </row>
    <row r="5" spans="1:7" ht="14.45">
      <c r="A5" s="27" t="s">
        <v>8</v>
      </c>
      <c r="B5" s="239" t="s">
        <v>124</v>
      </c>
      <c r="C5" s="239"/>
      <c r="D5" s="239"/>
      <c r="E5" s="239"/>
      <c r="F5" s="239"/>
      <c r="G5" s="1"/>
    </row>
    <row r="6" spans="1:7" ht="27" customHeight="1">
      <c r="A6" s="27" t="s">
        <v>10</v>
      </c>
      <c r="B6" s="239" t="s">
        <v>125</v>
      </c>
      <c r="C6" s="239"/>
      <c r="D6" s="239"/>
      <c r="E6" s="239"/>
      <c r="F6" s="239"/>
      <c r="G6" s="1"/>
    </row>
    <row r="7" spans="1:7" ht="48.95" customHeight="1">
      <c r="A7" s="217" t="s">
        <v>12</v>
      </c>
      <c r="B7" s="240" t="s">
        <v>126</v>
      </c>
      <c r="C7" s="240"/>
      <c r="D7" s="240"/>
      <c r="E7" s="240"/>
      <c r="F7" s="240"/>
      <c r="G7" s="45"/>
    </row>
    <row r="8" spans="1:7" s="224" customFormat="1" ht="25.5" customHeight="1">
      <c r="A8" s="221"/>
      <c r="B8" s="222"/>
      <c r="C8" s="222"/>
      <c r="D8" s="222"/>
      <c r="E8" s="222"/>
      <c r="F8" s="222"/>
      <c r="G8" s="223"/>
    </row>
    <row r="9" spans="1:7" ht="14.45">
      <c r="A9" s="169" t="s">
        <v>127</v>
      </c>
      <c r="B9" s="225" t="s">
        <v>128</v>
      </c>
      <c r="C9" s="92"/>
      <c r="D9" s="226"/>
      <c r="E9" s="227"/>
      <c r="F9" s="169"/>
      <c r="G9" s="169"/>
    </row>
    <row r="10" spans="1:7" ht="29.1">
      <c r="A10" s="93" t="s">
        <v>129</v>
      </c>
      <c r="B10" s="94" t="s">
        <v>58</v>
      </c>
      <c r="C10" s="85" t="s">
        <v>59</v>
      </c>
      <c r="D10" s="85" t="s">
        <v>60</v>
      </c>
      <c r="E10" s="85" t="s">
        <v>61</v>
      </c>
      <c r="F10" s="95" t="s">
        <v>130</v>
      </c>
      <c r="G10" s="85" t="s">
        <v>131</v>
      </c>
    </row>
    <row r="11" spans="1:7" ht="29.1">
      <c r="A11" s="107" t="s">
        <v>132</v>
      </c>
      <c r="B11" s="130" t="s">
        <v>133</v>
      </c>
      <c r="C11" s="99">
        <v>1</v>
      </c>
      <c r="D11" s="170">
        <v>0</v>
      </c>
      <c r="E11" s="171">
        <f>_ftnref1*Table15[[#This Row],[Prijs exclusief btw]]</f>
        <v>0</v>
      </c>
      <c r="F11" s="172"/>
      <c r="G11" s="172"/>
    </row>
    <row r="12" spans="1:7" ht="14.45">
      <c r="A12" s="107"/>
      <c r="B12" s="174"/>
      <c r="C12" s="99">
        <v>1</v>
      </c>
      <c r="D12" s="170">
        <v>0</v>
      </c>
      <c r="E12" s="175">
        <f>_ftnref1*Table15[[#This Row],[Prijs exclusief btw]]</f>
        <v>0</v>
      </c>
      <c r="F12" s="172"/>
      <c r="G12" s="172"/>
    </row>
    <row r="13" spans="1:7" ht="14.45">
      <c r="A13" s="107"/>
      <c r="B13" s="98"/>
      <c r="C13" s="99"/>
      <c r="D13" s="170">
        <v>0</v>
      </c>
      <c r="E13" s="175">
        <f>_ftnref1*Table15[[#This Row],[Prijs exclusief btw]]</f>
        <v>0</v>
      </c>
      <c r="F13" s="172"/>
      <c r="G13" s="172"/>
    </row>
    <row r="14" spans="1:7" ht="14.45">
      <c r="A14" s="107"/>
      <c r="B14" s="192"/>
      <c r="C14" s="193"/>
      <c r="D14" s="194"/>
      <c r="E14" s="195"/>
      <c r="F14" s="196"/>
      <c r="G14" s="205"/>
    </row>
    <row r="15" spans="1:7" ht="14.1" customHeight="1">
      <c r="A15" s="164" t="s">
        <v>127</v>
      </c>
      <c r="B15" s="165" t="s">
        <v>134</v>
      </c>
      <c r="C15" s="166"/>
      <c r="D15" s="167"/>
      <c r="E15" s="168"/>
      <c r="F15" s="169"/>
      <c r="G15" s="169"/>
    </row>
    <row r="16" spans="1:7" ht="29.1">
      <c r="A16" s="93" t="s">
        <v>129</v>
      </c>
      <c r="B16" s="94" t="s">
        <v>58</v>
      </c>
      <c r="C16" s="85" t="s">
        <v>59</v>
      </c>
      <c r="D16" s="85" t="s">
        <v>60</v>
      </c>
      <c r="E16" s="85" t="s">
        <v>61</v>
      </c>
      <c r="F16" s="95" t="s">
        <v>130</v>
      </c>
      <c r="G16" s="85" t="s">
        <v>131</v>
      </c>
    </row>
    <row r="17" spans="1:7" ht="14.45">
      <c r="A17" s="173">
        <v>1</v>
      </c>
      <c r="B17" s="198" t="s">
        <v>135</v>
      </c>
      <c r="C17" s="99"/>
      <c r="D17" s="170">
        <v>0</v>
      </c>
      <c r="E17" s="171">
        <f>Table146415[[#This Row],[Aantal]]*Table146415[[#This Row],[Prijs exclusief btw]]</f>
        <v>0</v>
      </c>
      <c r="F17" s="172"/>
      <c r="G17" s="172"/>
    </row>
    <row r="18" spans="1:7" ht="14.45">
      <c r="A18" s="173">
        <v>2</v>
      </c>
      <c r="B18" s="98"/>
      <c r="C18" s="99"/>
      <c r="D18" s="170">
        <v>0</v>
      </c>
      <c r="E18" s="171">
        <f>Table146415[[#This Row],[Aantal]]*Table146415[[#This Row],[Prijs exclusief btw]]</f>
        <v>0</v>
      </c>
      <c r="F18" s="172"/>
      <c r="G18" s="172"/>
    </row>
    <row r="19" spans="1:7" ht="14.45">
      <c r="A19" s="173">
        <v>3</v>
      </c>
      <c r="B19" s="98"/>
      <c r="C19" s="99"/>
      <c r="D19" s="170">
        <v>0</v>
      </c>
      <c r="E19" s="171">
        <f>Table146415[[#This Row],[Aantal]]*Table146415[[#This Row],[Prijs exclusief btw]]</f>
        <v>0</v>
      </c>
      <c r="F19" s="172"/>
      <c r="G19" s="172"/>
    </row>
    <row r="20" spans="1:7" ht="14.45">
      <c r="A20" s="173">
        <v>4</v>
      </c>
      <c r="B20" s="98"/>
      <c r="C20" s="99"/>
      <c r="D20" s="170">
        <v>0</v>
      </c>
      <c r="E20" s="171">
        <f>Table146415[[#This Row],[Aantal]]*Table146415[[#This Row],[Prijs exclusief btw]]</f>
        <v>0</v>
      </c>
      <c r="F20" s="172"/>
      <c r="G20" s="172"/>
    </row>
    <row r="21" spans="1:7" ht="14.45">
      <c r="A21" s="173">
        <v>5</v>
      </c>
      <c r="B21" s="98"/>
      <c r="C21" s="99"/>
      <c r="D21" s="170">
        <v>0</v>
      </c>
      <c r="E21" s="171">
        <f>Table146415[[#This Row],[Aantal]]*Table146415[[#This Row],[Prijs exclusief btw]]</f>
        <v>0</v>
      </c>
      <c r="F21" s="172"/>
      <c r="G21" s="172"/>
    </row>
    <row r="22" spans="1:7" ht="14.45">
      <c r="A22" s="176"/>
      <c r="B22" s="176"/>
      <c r="C22" s="177"/>
      <c r="D22" s="178"/>
      <c r="E22" s="179"/>
      <c r="F22" s="180"/>
      <c r="G22" s="180"/>
    </row>
    <row r="23" spans="1:7" ht="43.5">
      <c r="A23" s="164" t="s">
        <v>136</v>
      </c>
      <c r="B23" s="165" t="s">
        <v>137</v>
      </c>
      <c r="C23" s="166"/>
      <c r="D23" s="167"/>
      <c r="E23" s="168"/>
      <c r="F23" s="181"/>
      <c r="G23" s="181"/>
    </row>
    <row r="24" spans="1:7" ht="29.1">
      <c r="A24" s="93" t="s">
        <v>129</v>
      </c>
      <c r="B24" s="94" t="s">
        <v>58</v>
      </c>
      <c r="C24" s="85" t="s">
        <v>59</v>
      </c>
      <c r="D24" s="85" t="s">
        <v>60</v>
      </c>
      <c r="E24" s="85" t="s">
        <v>61</v>
      </c>
      <c r="F24" s="95" t="s">
        <v>130</v>
      </c>
      <c r="G24" s="85" t="s">
        <v>131</v>
      </c>
    </row>
    <row r="25" spans="1:7" ht="14.45">
      <c r="A25" s="173">
        <v>1</v>
      </c>
      <c r="B25" s="174" t="s">
        <v>138</v>
      </c>
      <c r="C25" s="99"/>
      <c r="D25" s="170">
        <v>0</v>
      </c>
      <c r="E25" s="171">
        <f>Table14641516[[#This Row],[Aantal]]*Table14641516[[#This Row],[Prijs exclusief btw]]</f>
        <v>0</v>
      </c>
      <c r="F25" s="172"/>
      <c r="G25" s="172"/>
    </row>
    <row r="26" spans="1:7" ht="14.45">
      <c r="A26" s="173">
        <v>2</v>
      </c>
      <c r="B26" s="98" t="s">
        <v>139</v>
      </c>
      <c r="C26" s="99"/>
      <c r="D26" s="170">
        <v>0</v>
      </c>
      <c r="E26" s="171">
        <f>Table14641516[[#This Row],[Aantal]]*Table14641516[[#This Row],[Prijs exclusief btw]]</f>
        <v>0</v>
      </c>
      <c r="F26" s="172"/>
      <c r="G26" s="172"/>
    </row>
    <row r="27" spans="1:7" ht="14.45">
      <c r="A27" s="173">
        <v>3</v>
      </c>
      <c r="B27" s="98" t="s">
        <v>140</v>
      </c>
      <c r="C27" s="99"/>
      <c r="D27" s="170">
        <v>0</v>
      </c>
      <c r="E27" s="171">
        <f>Table14641516[[#This Row],[Aantal]]*Table14641516[[#This Row],[Prijs exclusief btw]]</f>
        <v>0</v>
      </c>
      <c r="F27" s="172"/>
      <c r="G27" s="172"/>
    </row>
    <row r="28" spans="1:7" ht="29.1">
      <c r="A28" s="173">
        <v>4</v>
      </c>
      <c r="B28" s="197" t="s">
        <v>141</v>
      </c>
      <c r="C28" s="99"/>
      <c r="D28" s="170">
        <v>0</v>
      </c>
      <c r="E28" s="171">
        <f>Table14641516[[#This Row],[Aantal]]*Table14641516[[#This Row],[Prijs exclusief btw]]</f>
        <v>0</v>
      </c>
      <c r="F28" s="172"/>
      <c r="G28" s="172"/>
    </row>
    <row r="29" spans="1:7" ht="14.45">
      <c r="A29" s="173">
        <v>5</v>
      </c>
      <c r="B29" s="98"/>
      <c r="C29" s="99"/>
      <c r="D29" s="170">
        <v>0</v>
      </c>
      <c r="E29" s="171">
        <f>Table14641516[[#This Row],[Aantal]]*Table14641516[[#This Row],[Prijs exclusief btw]]</f>
        <v>0</v>
      </c>
      <c r="F29" s="172"/>
      <c r="G29" s="172"/>
    </row>
    <row r="30" spans="1:7" ht="14.45">
      <c r="A30" s="173">
        <v>6</v>
      </c>
      <c r="B30" s="98"/>
      <c r="C30" s="99"/>
      <c r="D30" s="170">
        <v>0</v>
      </c>
      <c r="E30" s="171">
        <f>Table14641516[[#This Row],[Aantal]]*Table14641516[[#This Row],[Prijs exclusief btw]]</f>
        <v>0</v>
      </c>
      <c r="F30" s="172"/>
      <c r="G30" s="172"/>
    </row>
    <row r="31" spans="1:7" ht="14.45">
      <c r="A31" s="173">
        <v>7</v>
      </c>
      <c r="B31" s="98"/>
      <c r="C31" s="99"/>
      <c r="D31" s="170">
        <v>0</v>
      </c>
      <c r="E31" s="171">
        <f>Table14641516[[#This Row],[Aantal]]*Table14641516[[#This Row],[Prijs exclusief btw]]</f>
        <v>0</v>
      </c>
      <c r="F31" s="172"/>
      <c r="G31" s="172"/>
    </row>
    <row r="32" spans="1:7" ht="14.45">
      <c r="A32" s="173">
        <v>8</v>
      </c>
      <c r="B32" s="98"/>
      <c r="C32" s="99"/>
      <c r="D32" s="170">
        <v>0</v>
      </c>
      <c r="E32" s="171">
        <f>Table14641516[[#This Row],[Aantal]]*Table14641516[[#This Row],[Prijs exclusief btw]]</f>
        <v>0</v>
      </c>
      <c r="F32" s="172"/>
      <c r="G32" s="172"/>
    </row>
    <row r="33" spans="1:7" ht="14.45">
      <c r="A33" s="176"/>
      <c r="B33" s="176"/>
      <c r="C33" s="177"/>
      <c r="D33" s="178"/>
      <c r="E33" s="179"/>
      <c r="F33" s="180"/>
      <c r="G33" s="180"/>
    </row>
    <row r="34" spans="1:7" ht="15.95" customHeight="1">
      <c r="A34" s="164" t="s">
        <v>142</v>
      </c>
      <c r="B34" s="165" t="s">
        <v>143</v>
      </c>
      <c r="C34" s="166"/>
      <c r="D34" s="166"/>
      <c r="E34" s="166"/>
      <c r="F34" s="182"/>
      <c r="G34" s="182"/>
    </row>
    <row r="35" spans="1:7" ht="29.1">
      <c r="A35" s="93" t="s">
        <v>129</v>
      </c>
      <c r="B35" s="94" t="s">
        <v>58</v>
      </c>
      <c r="C35" s="85" t="s">
        <v>59</v>
      </c>
      <c r="D35" s="85" t="s">
        <v>60</v>
      </c>
      <c r="E35" s="85" t="s">
        <v>61</v>
      </c>
      <c r="F35" s="95" t="s">
        <v>130</v>
      </c>
      <c r="G35" s="85" t="s">
        <v>131</v>
      </c>
    </row>
    <row r="36" spans="1:7" ht="29.1">
      <c r="A36" s="173">
        <v>1</v>
      </c>
      <c r="B36" s="183" t="s">
        <v>144</v>
      </c>
      <c r="C36" s="99">
        <v>1</v>
      </c>
      <c r="D36" s="170">
        <v>0</v>
      </c>
      <c r="E36" s="175">
        <f>Table1464151618[[#This Row],[Aantal]]*Table1464151618[[#This Row],[Prijs exclusief btw]]</f>
        <v>0</v>
      </c>
      <c r="F36" s="172"/>
      <c r="G36" s="172"/>
    </row>
    <row r="37" spans="1:7" ht="14.45">
      <c r="A37" s="173">
        <v>2</v>
      </c>
      <c r="B37" s="98" t="s">
        <v>145</v>
      </c>
      <c r="C37" s="99">
        <v>1</v>
      </c>
      <c r="D37" s="170">
        <v>0</v>
      </c>
      <c r="E37" s="175">
        <f>Table1464151618[[#This Row],[Aantal]]*Table1464151618[[#This Row],[Prijs exclusief btw]]</f>
        <v>0</v>
      </c>
      <c r="F37" s="172"/>
      <c r="G37" s="172"/>
    </row>
    <row r="38" spans="1:7" ht="14.45">
      <c r="A38" s="176"/>
      <c r="B38" s="176"/>
      <c r="C38" s="177"/>
      <c r="D38" s="178"/>
      <c r="E38" s="179"/>
      <c r="F38" s="180"/>
      <c r="G38" s="180"/>
    </row>
    <row r="39" spans="1:7" ht="14.45">
      <c r="A39" s="45"/>
      <c r="B39" s="45"/>
      <c r="C39" s="46"/>
      <c r="D39" s="46"/>
      <c r="E39" s="46"/>
      <c r="F39" s="45"/>
      <c r="G39" s="45"/>
    </row>
    <row r="40" spans="1:7" ht="14.45">
      <c r="A40" s="45"/>
      <c r="B40" s="45"/>
      <c r="C40" s="46"/>
      <c r="D40" s="46"/>
      <c r="E40" s="46"/>
      <c r="F40" s="45"/>
      <c r="G40" s="45"/>
    </row>
  </sheetData>
  <mergeCells count="5">
    <mergeCell ref="B3:F3"/>
    <mergeCell ref="B4:F4"/>
    <mergeCell ref="B5:F5"/>
    <mergeCell ref="B6:F6"/>
    <mergeCell ref="B7:F7"/>
  </mergeCells>
  <phoneticPr fontId="6" type="noConversion"/>
  <pageMargins left="0.7" right="0.7" top="0.75" bottom="0.75" header="0.3" footer="0.3"/>
  <pageSetup paperSize="9" orientation="portrait" verticalDpi="0" r:id="rId1"/>
  <tableParts count="4">
    <tablePart r:id="rId2"/>
    <tablePart r:id="rId3"/>
    <tablePart r:id="rId4"/>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93B16-4D1E-4830-BF08-71D6361A2DDD}">
  <dimension ref="A1:G118"/>
  <sheetViews>
    <sheetView showGridLines="0" topLeftCell="A98" zoomScale="70" zoomScaleNormal="70" workbookViewId="0">
      <selection activeCell="Q76" sqref="Q76:Q78"/>
    </sheetView>
  </sheetViews>
  <sheetFormatPr defaultColWidth="9.140625" defaultRowHeight="14.45"/>
  <cols>
    <col min="1" max="1" width="7.85546875" customWidth="1"/>
    <col min="2" max="2" width="50.140625" customWidth="1"/>
    <col min="3" max="3" width="16.7109375" customWidth="1"/>
    <col min="4" max="6" width="18.140625" customWidth="1"/>
    <col min="7" max="7" width="16.42578125" style="3" customWidth="1"/>
  </cols>
  <sheetData>
    <row r="1" spans="1:7" ht="39" customHeight="1">
      <c r="C1" s="21" t="s">
        <v>146</v>
      </c>
      <c r="E1" s="23"/>
      <c r="G1"/>
    </row>
    <row r="2" spans="1:7" ht="15" customHeight="1">
      <c r="A2" s="45"/>
      <c r="B2" s="45"/>
      <c r="C2" s="46"/>
      <c r="D2" s="46"/>
      <c r="E2" s="46"/>
      <c r="F2" s="45"/>
      <c r="G2" s="45"/>
    </row>
    <row r="3" spans="1:7" ht="29.45" customHeight="1">
      <c r="A3" s="7" t="s">
        <v>4</v>
      </c>
      <c r="B3" s="243" t="s">
        <v>5</v>
      </c>
      <c r="C3" s="243"/>
      <c r="D3" s="243"/>
      <c r="E3" s="243"/>
      <c r="F3" s="243"/>
      <c r="G3" s="6"/>
    </row>
    <row r="4" spans="1:7">
      <c r="A4" s="27" t="s">
        <v>6</v>
      </c>
      <c r="B4" s="239" t="s">
        <v>147</v>
      </c>
      <c r="C4" s="239"/>
      <c r="D4" s="239"/>
      <c r="E4" s="239"/>
      <c r="F4" s="239"/>
      <c r="G4" s="1"/>
    </row>
    <row r="5" spans="1:7">
      <c r="A5" s="27" t="s">
        <v>8</v>
      </c>
      <c r="B5" s="239" t="s">
        <v>124</v>
      </c>
      <c r="C5" s="239"/>
      <c r="D5" s="239"/>
      <c r="E5" s="239"/>
      <c r="F5" s="239"/>
      <c r="G5" s="1"/>
    </row>
    <row r="6" spans="1:7" ht="15.95" customHeight="1">
      <c r="A6" s="27" t="s">
        <v>10</v>
      </c>
      <c r="B6" s="239" t="s">
        <v>148</v>
      </c>
      <c r="C6" s="239"/>
      <c r="D6" s="239"/>
      <c r="E6" s="239"/>
      <c r="F6" s="239"/>
      <c r="G6" s="1"/>
    </row>
    <row r="7" spans="1:7">
      <c r="A7" s="27" t="s">
        <v>12</v>
      </c>
      <c r="B7" s="239" t="s">
        <v>149</v>
      </c>
      <c r="C7" s="239"/>
      <c r="D7" s="239"/>
      <c r="E7" s="239"/>
      <c r="F7" s="239"/>
      <c r="G7" s="45"/>
    </row>
    <row r="8" spans="1:7" ht="15" thickBot="1">
      <c r="A8" s="217" t="s">
        <v>14</v>
      </c>
      <c r="B8" s="240" t="s">
        <v>150</v>
      </c>
      <c r="C8" s="240"/>
      <c r="D8" s="240"/>
      <c r="E8" s="240"/>
      <c r="F8" s="240"/>
      <c r="G8" s="216"/>
    </row>
    <row r="9" spans="1:7">
      <c r="A9" s="64" t="s">
        <v>151</v>
      </c>
      <c r="B9" s="82" t="s">
        <v>152</v>
      </c>
      <c r="C9" s="66"/>
      <c r="D9" s="66"/>
      <c r="E9" s="66"/>
      <c r="F9" s="69"/>
      <c r="G9" s="169"/>
    </row>
    <row r="10" spans="1:7" ht="29.1">
      <c r="A10" s="51" t="s">
        <v>129</v>
      </c>
      <c r="B10" s="52" t="s">
        <v>153</v>
      </c>
      <c r="C10" s="41" t="s">
        <v>154</v>
      </c>
      <c r="D10" s="41" t="s">
        <v>59</v>
      </c>
      <c r="E10" s="41" t="s">
        <v>155</v>
      </c>
      <c r="F10" s="42" t="s">
        <v>156</v>
      </c>
      <c r="G10" s="85" t="s">
        <v>157</v>
      </c>
    </row>
    <row r="11" spans="1:7" ht="12.95" customHeight="1">
      <c r="A11" s="70">
        <v>1</v>
      </c>
      <c r="B11" s="56"/>
      <c r="C11" s="57"/>
      <c r="D11" s="53">
        <v>1</v>
      </c>
      <c r="E11" s="49">
        <v>0</v>
      </c>
      <c r="F11" s="71">
        <f>Table1464[[#This Row],[Aantal]]*Table1464[[#This Row],[ Prijs per eenheid ]]</f>
        <v>0</v>
      </c>
      <c r="G11" s="172"/>
    </row>
    <row r="12" spans="1:7" ht="12.95" customHeight="1">
      <c r="A12" s="70">
        <v>2</v>
      </c>
      <c r="B12" s="58"/>
      <c r="C12" s="59"/>
      <c r="D12" s="53">
        <v>1</v>
      </c>
      <c r="E12" s="49">
        <v>0</v>
      </c>
      <c r="F12" s="71">
        <f>Table1464[[#This Row],[Aantal]]*Table1464[[#This Row],[ Prijs per eenheid ]]</f>
        <v>0</v>
      </c>
      <c r="G12" s="172"/>
    </row>
    <row r="13" spans="1:7">
      <c r="A13" s="70">
        <f>A12+1</f>
        <v>3</v>
      </c>
      <c r="B13" s="60"/>
      <c r="C13" s="61"/>
      <c r="D13" s="53">
        <v>1</v>
      </c>
      <c r="E13" s="49">
        <v>0</v>
      </c>
      <c r="F13" s="71">
        <f>Table1464[[#This Row],[Aantal]]*Table1464[[#This Row],[ Prijs per eenheid ]]</f>
        <v>0</v>
      </c>
      <c r="G13" s="206"/>
    </row>
    <row r="14" spans="1:7">
      <c r="A14" s="70">
        <f t="shared" ref="A14:A19" si="0">A13+1</f>
        <v>4</v>
      </c>
      <c r="B14" s="60"/>
      <c r="C14" s="61"/>
      <c r="D14" s="53">
        <v>1</v>
      </c>
      <c r="E14" s="49">
        <v>0</v>
      </c>
      <c r="F14" s="71">
        <f>Table1464[[#This Row],[Aantal]]*Table1464[[#This Row],[ Prijs per eenheid ]]</f>
        <v>0</v>
      </c>
      <c r="G14" s="207"/>
    </row>
    <row r="15" spans="1:7">
      <c r="A15" s="70">
        <f t="shared" si="0"/>
        <v>5</v>
      </c>
      <c r="B15" s="60"/>
      <c r="C15" s="61"/>
      <c r="D15" s="53">
        <v>1</v>
      </c>
      <c r="E15" s="49">
        <v>0</v>
      </c>
      <c r="F15" s="71">
        <f>Table1464[[#This Row],[Aantal]]*Table1464[[#This Row],[ Prijs per eenheid ]]</f>
        <v>0</v>
      </c>
      <c r="G15" s="208"/>
    </row>
    <row r="16" spans="1:7" ht="12.95" customHeight="1">
      <c r="A16" s="70">
        <f t="shared" si="0"/>
        <v>6</v>
      </c>
      <c r="B16" s="60"/>
      <c r="C16" s="61"/>
      <c r="D16" s="53">
        <v>1</v>
      </c>
      <c r="E16" s="49">
        <v>0</v>
      </c>
      <c r="F16" s="71">
        <f>Table1464[[#This Row],[Aantal]]*Table1464[[#This Row],[ Prijs per eenheid ]]</f>
        <v>0</v>
      </c>
      <c r="G16" s="172"/>
    </row>
    <row r="17" spans="1:7">
      <c r="A17" s="70">
        <f t="shared" si="0"/>
        <v>7</v>
      </c>
      <c r="B17" s="60"/>
      <c r="C17" s="61"/>
      <c r="D17" s="53">
        <v>1</v>
      </c>
      <c r="E17" s="49">
        <v>0</v>
      </c>
      <c r="F17" s="71">
        <f>Table1464[[#This Row],[Aantal]]*Table1464[[#This Row],[ Prijs per eenheid ]]</f>
        <v>0</v>
      </c>
      <c r="G17" s="172"/>
    </row>
    <row r="18" spans="1:7">
      <c r="A18" s="70">
        <f t="shared" si="0"/>
        <v>8</v>
      </c>
      <c r="B18" s="60"/>
      <c r="C18" s="61"/>
      <c r="D18" s="53">
        <v>1</v>
      </c>
      <c r="E18" s="49">
        <v>0</v>
      </c>
      <c r="F18" s="71">
        <f>Table1464[[#This Row],[Aantal]]*Table1464[[#This Row],[ Prijs per eenheid ]]</f>
        <v>0</v>
      </c>
      <c r="G18" s="172"/>
    </row>
    <row r="19" spans="1:7" ht="15" thickBot="1">
      <c r="A19" s="79">
        <f t="shared" si="0"/>
        <v>9</v>
      </c>
      <c r="B19" s="77"/>
      <c r="C19" s="74"/>
      <c r="D19" s="75">
        <v>1</v>
      </c>
      <c r="E19" s="76">
        <v>0</v>
      </c>
      <c r="F19" s="71">
        <f>Table1464[[#This Row],[Aantal]]*Table1464[[#This Row],[ Prijs per eenheid ]]</f>
        <v>0</v>
      </c>
      <c r="G19" s="172"/>
    </row>
    <row r="20" spans="1:7" ht="15.6" customHeight="1">
      <c r="A20" s="44"/>
      <c r="B20" s="50"/>
      <c r="C20" s="50"/>
      <c r="D20" s="54"/>
      <c r="E20" s="55"/>
      <c r="F20" s="47"/>
      <c r="G20" s="172"/>
    </row>
    <row r="21" spans="1:7" ht="15.6" customHeight="1" thickBot="1">
      <c r="A21" s="44"/>
      <c r="B21" s="50"/>
      <c r="C21" s="50"/>
      <c r="D21" s="54"/>
      <c r="E21" s="55"/>
      <c r="F21" s="47"/>
      <c r="G21" s="180"/>
    </row>
    <row r="22" spans="1:7" ht="29.45" thickBot="1">
      <c r="A22" s="64" t="s">
        <v>151</v>
      </c>
      <c r="B22" s="82" t="s">
        <v>158</v>
      </c>
      <c r="C22" s="66"/>
      <c r="D22" s="68"/>
      <c r="E22" s="68"/>
      <c r="F22" s="209"/>
      <c r="G22" s="210"/>
    </row>
    <row r="23" spans="1:7" ht="29.1">
      <c r="A23" s="51" t="s">
        <v>129</v>
      </c>
      <c r="B23" s="52" t="s">
        <v>153</v>
      </c>
      <c r="C23" s="41" t="s">
        <v>154</v>
      </c>
      <c r="D23" s="41" t="s">
        <v>59</v>
      </c>
      <c r="E23" s="41" t="s">
        <v>155</v>
      </c>
      <c r="F23" s="42" t="s">
        <v>156</v>
      </c>
      <c r="G23" s="85" t="s">
        <v>157</v>
      </c>
    </row>
    <row r="24" spans="1:7" ht="12.95" customHeight="1">
      <c r="A24" s="70">
        <v>1</v>
      </c>
      <c r="B24" s="56"/>
      <c r="C24" s="57"/>
      <c r="D24" s="53">
        <v>1</v>
      </c>
      <c r="E24" s="49">
        <v>0</v>
      </c>
      <c r="F24" s="71">
        <f>Table14646[[#This Row],[Aantal]]*Table14646[[#This Row],[ Prijs per eenheid ]]</f>
        <v>0</v>
      </c>
      <c r="G24" s="172"/>
    </row>
    <row r="25" spans="1:7" ht="12.95" customHeight="1">
      <c r="A25" s="70">
        <v>2</v>
      </c>
      <c r="B25" s="58"/>
      <c r="C25" s="59"/>
      <c r="D25" s="53">
        <v>1</v>
      </c>
      <c r="E25" s="49">
        <v>0</v>
      </c>
      <c r="F25" s="71">
        <f>Table14646[[#This Row],[Aantal]]*Table14646[[#This Row],[ Prijs per eenheid ]]</f>
        <v>0</v>
      </c>
      <c r="G25" s="172"/>
    </row>
    <row r="26" spans="1:7" ht="12.95" customHeight="1">
      <c r="A26" s="70">
        <f>A25+1</f>
        <v>3</v>
      </c>
      <c r="B26" s="60"/>
      <c r="C26" s="61"/>
      <c r="D26" s="53">
        <v>1</v>
      </c>
      <c r="E26" s="49">
        <v>0</v>
      </c>
      <c r="F26" s="71">
        <f>Table14646[[#This Row],[Aantal]]*Table14646[[#This Row],[ Prijs per eenheid ]]</f>
        <v>0</v>
      </c>
      <c r="G26" s="172"/>
    </row>
    <row r="27" spans="1:7" ht="12.95" customHeight="1">
      <c r="A27" s="70">
        <f t="shared" ref="A27:A32" si="1">A26+1</f>
        <v>4</v>
      </c>
      <c r="B27" s="60"/>
      <c r="C27" s="61"/>
      <c r="D27" s="53">
        <v>1</v>
      </c>
      <c r="E27" s="49">
        <v>0</v>
      </c>
      <c r="F27" s="71">
        <f>Table14646[[#This Row],[Aantal]]*Table14646[[#This Row],[ Prijs per eenheid ]]</f>
        <v>0</v>
      </c>
      <c r="G27" s="172"/>
    </row>
    <row r="28" spans="1:7" ht="12.95" customHeight="1">
      <c r="A28" s="70">
        <f t="shared" si="1"/>
        <v>5</v>
      </c>
      <c r="B28" s="60"/>
      <c r="C28" s="61"/>
      <c r="D28" s="53">
        <v>1</v>
      </c>
      <c r="E28" s="49">
        <v>0</v>
      </c>
      <c r="F28" s="71">
        <f>Table14646[[#This Row],[Aantal]]*Table14646[[#This Row],[ Prijs per eenheid ]]</f>
        <v>0</v>
      </c>
      <c r="G28" s="172"/>
    </row>
    <row r="29" spans="1:7" ht="12.95" customHeight="1">
      <c r="A29" s="70">
        <f t="shared" si="1"/>
        <v>6</v>
      </c>
      <c r="B29" s="60"/>
      <c r="C29" s="61"/>
      <c r="D29" s="53">
        <v>1</v>
      </c>
      <c r="E29" s="49">
        <v>0</v>
      </c>
      <c r="F29" s="71">
        <f>Table14646[[#This Row],[Aantal]]*Table14646[[#This Row],[ Prijs per eenheid ]]</f>
        <v>0</v>
      </c>
      <c r="G29" s="172"/>
    </row>
    <row r="30" spans="1:7" ht="12.95" customHeight="1">
      <c r="A30" s="70">
        <f t="shared" si="1"/>
        <v>7</v>
      </c>
      <c r="B30" s="60"/>
      <c r="C30" s="61"/>
      <c r="D30" s="53">
        <v>1</v>
      </c>
      <c r="E30" s="49">
        <v>0</v>
      </c>
      <c r="F30" s="71">
        <f>Table14646[[#This Row],[Aantal]]*Table14646[[#This Row],[ Prijs per eenheid ]]</f>
        <v>0</v>
      </c>
      <c r="G30" s="172"/>
    </row>
    <row r="31" spans="1:7" ht="12.95" customHeight="1">
      <c r="A31" s="70">
        <f t="shared" si="1"/>
        <v>8</v>
      </c>
      <c r="B31" s="60"/>
      <c r="C31" s="61"/>
      <c r="D31" s="53">
        <v>1</v>
      </c>
      <c r="E31" s="49">
        <v>0</v>
      </c>
      <c r="F31" s="71">
        <f>Table14646[[#This Row],[Aantal]]*Table14646[[#This Row],[ Prijs per eenheid ]]</f>
        <v>0</v>
      </c>
      <c r="G31" s="172"/>
    </row>
    <row r="32" spans="1:7" ht="15" customHeight="1" thickBot="1">
      <c r="A32" s="72">
        <f t="shared" si="1"/>
        <v>9</v>
      </c>
      <c r="B32" s="77"/>
      <c r="C32" s="74"/>
      <c r="D32" s="75">
        <v>1</v>
      </c>
      <c r="E32" s="76">
        <v>0</v>
      </c>
      <c r="F32" s="213">
        <f>Table14646[[#This Row],[Aantal]]*Table14646[[#This Row],[ Prijs per eenheid ]]</f>
        <v>0</v>
      </c>
      <c r="G32" s="172"/>
    </row>
    <row r="33" spans="1:7">
      <c r="A33" s="43"/>
      <c r="B33" s="43"/>
      <c r="D33" s="23"/>
      <c r="F33" s="43"/>
      <c r="G33" s="211"/>
    </row>
    <row r="34" spans="1:7" ht="15" thickBot="1">
      <c r="A34" s="43"/>
      <c r="B34" s="43"/>
      <c r="D34" s="23"/>
      <c r="F34" s="43"/>
      <c r="G34" s="212"/>
    </row>
    <row r="35" spans="1:7">
      <c r="A35" s="64" t="s">
        <v>151</v>
      </c>
      <c r="B35" s="81" t="s">
        <v>159</v>
      </c>
      <c r="C35" s="66"/>
      <c r="D35" s="66"/>
      <c r="E35" s="66"/>
      <c r="F35" s="209"/>
      <c r="G35" s="214"/>
    </row>
    <row r="36" spans="1:7" ht="29.1">
      <c r="A36" s="51" t="s">
        <v>129</v>
      </c>
      <c r="B36" s="52" t="s">
        <v>153</v>
      </c>
      <c r="C36" s="41" t="s">
        <v>154</v>
      </c>
      <c r="D36" s="41" t="s">
        <v>59</v>
      </c>
      <c r="E36" s="41" t="s">
        <v>155</v>
      </c>
      <c r="F36" s="42" t="s">
        <v>156</v>
      </c>
      <c r="G36" s="85" t="s">
        <v>157</v>
      </c>
    </row>
    <row r="37" spans="1:7" ht="12.95" customHeight="1">
      <c r="A37" s="70">
        <v>1</v>
      </c>
      <c r="B37" s="56"/>
      <c r="C37" s="57"/>
      <c r="D37" s="53">
        <v>1</v>
      </c>
      <c r="E37" s="49">
        <v>0</v>
      </c>
      <c r="F37" s="71">
        <f>Table146467[[#This Row],[Aantal]]*Table146467[[#This Row],[ Prijs per eenheid ]]</f>
        <v>0</v>
      </c>
      <c r="G37" s="172"/>
    </row>
    <row r="38" spans="1:7" ht="12.95" customHeight="1">
      <c r="A38" s="70">
        <v>2</v>
      </c>
      <c r="B38" s="58"/>
      <c r="C38" s="59"/>
      <c r="D38" s="53">
        <v>1</v>
      </c>
      <c r="E38" s="49">
        <v>0</v>
      </c>
      <c r="F38" s="71">
        <f>Table146467[[#This Row],[Aantal]]*Table146467[[#This Row],[ Prijs per eenheid ]]</f>
        <v>0</v>
      </c>
      <c r="G38" s="172"/>
    </row>
    <row r="39" spans="1:7" ht="12.95" customHeight="1">
      <c r="A39" s="70">
        <f>A38+1</f>
        <v>3</v>
      </c>
      <c r="B39" s="60"/>
      <c r="C39" s="61"/>
      <c r="D39" s="53">
        <v>1</v>
      </c>
      <c r="E39" s="49">
        <v>0</v>
      </c>
      <c r="F39" s="71">
        <f>Table146467[[#This Row],[Aantal]]*Table146467[[#This Row],[ Prijs per eenheid ]]</f>
        <v>0</v>
      </c>
      <c r="G39" s="172"/>
    </row>
    <row r="40" spans="1:7" ht="12.95" customHeight="1">
      <c r="A40" s="70">
        <f t="shared" ref="A40:A41" si="2">A39+1</f>
        <v>4</v>
      </c>
      <c r="B40" s="60"/>
      <c r="C40" s="61"/>
      <c r="D40" s="53">
        <v>1</v>
      </c>
      <c r="E40" s="49">
        <v>0</v>
      </c>
      <c r="F40" s="71">
        <f>Table146467[[#This Row],[Aantal]]*Table146467[[#This Row],[ Prijs per eenheid ]]</f>
        <v>0</v>
      </c>
      <c r="G40" s="172"/>
    </row>
    <row r="41" spans="1:7" ht="12.95" customHeight="1" thickBot="1">
      <c r="A41" s="72">
        <f t="shared" si="2"/>
        <v>5</v>
      </c>
      <c r="B41" s="77"/>
      <c r="C41" s="74"/>
      <c r="D41" s="75">
        <v>1</v>
      </c>
      <c r="E41" s="76">
        <v>0</v>
      </c>
      <c r="F41" s="71">
        <f>Table146467[[#This Row],[Aantal]]*Table146467[[#This Row],[ Prijs per eenheid ]]</f>
        <v>0</v>
      </c>
      <c r="G41" s="172"/>
    </row>
    <row r="42" spans="1:7" ht="12.95" customHeight="1">
      <c r="A42" s="48"/>
      <c r="B42" s="50"/>
      <c r="C42" s="50"/>
      <c r="D42" s="54"/>
      <c r="E42" s="55"/>
      <c r="F42" s="47"/>
    </row>
    <row r="43" spans="1:7" ht="12.95" customHeight="1" thickBot="1">
      <c r="A43" s="48"/>
      <c r="B43" s="50"/>
      <c r="C43" s="50"/>
      <c r="D43" s="54"/>
      <c r="E43" s="55"/>
      <c r="F43" s="47"/>
    </row>
    <row r="44" spans="1:7">
      <c r="A44" s="64" t="s">
        <v>71</v>
      </c>
      <c r="B44" s="81" t="s">
        <v>160</v>
      </c>
      <c r="C44" s="66"/>
      <c r="D44" s="66"/>
      <c r="E44" s="66"/>
      <c r="F44" s="69"/>
      <c r="G44" s="69"/>
    </row>
    <row r="45" spans="1:7" ht="26.1">
      <c r="A45" s="51" t="s">
        <v>129</v>
      </c>
      <c r="B45" s="52" t="s">
        <v>153</v>
      </c>
      <c r="C45" s="41" t="s">
        <v>154</v>
      </c>
      <c r="D45" s="41" t="s">
        <v>59</v>
      </c>
      <c r="E45" s="41" t="s">
        <v>155</v>
      </c>
      <c r="F45" s="42" t="s">
        <v>156</v>
      </c>
      <c r="G45" s="41" t="s">
        <v>157</v>
      </c>
    </row>
    <row r="46" spans="1:7" ht="12.95" customHeight="1">
      <c r="A46" s="70">
        <v>1</v>
      </c>
      <c r="B46" s="56"/>
      <c r="C46" s="57"/>
      <c r="D46" s="53">
        <v>1</v>
      </c>
      <c r="E46" s="49">
        <v>0</v>
      </c>
      <c r="F46" s="71">
        <f>Table1464678[[#This Row],[Aantal]]*Table1464678[[#This Row],[ Prijs per eenheid ]]</f>
        <v>0</v>
      </c>
      <c r="G46" s="172"/>
    </row>
    <row r="47" spans="1:7" ht="12.95" customHeight="1">
      <c r="A47" s="70">
        <v>2</v>
      </c>
      <c r="B47" s="58"/>
      <c r="C47" s="59"/>
      <c r="D47" s="53">
        <v>1</v>
      </c>
      <c r="E47" s="49">
        <v>0</v>
      </c>
      <c r="F47" s="71">
        <f>Table1464678[[#This Row],[Aantal]]*Table1464678[[#This Row],[ Prijs per eenheid ]]</f>
        <v>0</v>
      </c>
      <c r="G47" s="172"/>
    </row>
    <row r="48" spans="1:7" ht="12.95" customHeight="1">
      <c r="A48" s="70">
        <f>A47+1</f>
        <v>3</v>
      </c>
      <c r="B48" s="60"/>
      <c r="C48" s="61"/>
      <c r="D48" s="53">
        <v>1</v>
      </c>
      <c r="E48" s="49">
        <v>0</v>
      </c>
      <c r="F48" s="71">
        <f>Table1464678[[#This Row],[Aantal]]*Table1464678[[#This Row],[ Prijs per eenheid ]]</f>
        <v>0</v>
      </c>
      <c r="G48" s="172"/>
    </row>
    <row r="49" spans="1:7" ht="12.95" customHeight="1">
      <c r="A49" s="70">
        <f t="shared" ref="A49:A50" si="3">A48+1</f>
        <v>4</v>
      </c>
      <c r="B49" s="60"/>
      <c r="C49" s="61"/>
      <c r="D49" s="53">
        <v>1</v>
      </c>
      <c r="E49" s="49">
        <v>0</v>
      </c>
      <c r="F49" s="71">
        <f>Table1464678[[#This Row],[Aantal]]*Table1464678[[#This Row],[ Prijs per eenheid ]]</f>
        <v>0</v>
      </c>
      <c r="G49" s="172"/>
    </row>
    <row r="50" spans="1:7" ht="12.95" customHeight="1" thickBot="1">
      <c r="A50" s="72">
        <f t="shared" si="3"/>
        <v>5</v>
      </c>
      <c r="B50" s="77"/>
      <c r="C50" s="74"/>
      <c r="D50" s="75">
        <v>1</v>
      </c>
      <c r="E50" s="76">
        <v>0</v>
      </c>
      <c r="F50" s="71">
        <f>Table1464678[[#This Row],[Aantal]]*Table1464678[[#This Row],[ Prijs per eenheid ]]</f>
        <v>0</v>
      </c>
      <c r="G50" s="172"/>
    </row>
    <row r="51" spans="1:7" ht="12.95" customHeight="1">
      <c r="A51" s="48"/>
      <c r="B51" s="50"/>
      <c r="C51" s="50"/>
      <c r="D51" s="54"/>
      <c r="E51" s="55"/>
      <c r="F51" s="47"/>
    </row>
    <row r="52" spans="1:7" ht="15" thickBot="1">
      <c r="A52" s="48"/>
      <c r="B52" s="50"/>
      <c r="C52" s="50"/>
      <c r="D52" s="54"/>
      <c r="E52" s="55"/>
      <c r="F52" s="47"/>
    </row>
    <row r="53" spans="1:7">
      <c r="A53" s="64" t="s">
        <v>76</v>
      </c>
      <c r="B53" s="81" t="s">
        <v>78</v>
      </c>
      <c r="C53" s="66"/>
      <c r="D53" s="66"/>
      <c r="E53" s="66"/>
      <c r="F53" s="69"/>
      <c r="G53" s="69"/>
    </row>
    <row r="54" spans="1:7" ht="26.1">
      <c r="A54" s="51" t="s">
        <v>129</v>
      </c>
      <c r="B54" s="52" t="s">
        <v>153</v>
      </c>
      <c r="C54" s="41" t="s">
        <v>154</v>
      </c>
      <c r="D54" s="41" t="s">
        <v>59</v>
      </c>
      <c r="E54" s="41" t="s">
        <v>155</v>
      </c>
      <c r="F54" s="42" t="s">
        <v>156</v>
      </c>
      <c r="G54" s="41" t="s">
        <v>157</v>
      </c>
    </row>
    <row r="55" spans="1:7" ht="12.95" customHeight="1">
      <c r="A55" s="70">
        <v>1</v>
      </c>
      <c r="B55" s="56"/>
      <c r="C55" s="57"/>
      <c r="D55" s="53">
        <v>1</v>
      </c>
      <c r="E55" s="49">
        <v>0</v>
      </c>
      <c r="F55" s="71">
        <f>Table1464679[[#This Row],[Aantal]]*Table1464679[[#This Row],[ Prijs per eenheid ]]</f>
        <v>0</v>
      </c>
      <c r="G55" s="172"/>
    </row>
    <row r="56" spans="1:7" ht="12.95" customHeight="1">
      <c r="A56" s="70">
        <v>2</v>
      </c>
      <c r="B56" s="58"/>
      <c r="C56" s="59"/>
      <c r="D56" s="53">
        <v>1</v>
      </c>
      <c r="E56" s="49">
        <v>0</v>
      </c>
      <c r="F56" s="71">
        <f>Table1464679[[#This Row],[Aantal]]*Table1464679[[#This Row],[ Prijs per eenheid ]]</f>
        <v>0</v>
      </c>
      <c r="G56" s="172"/>
    </row>
    <row r="57" spans="1:7" ht="12.95" customHeight="1">
      <c r="A57" s="70">
        <f>A56+1</f>
        <v>3</v>
      </c>
      <c r="B57" s="60"/>
      <c r="C57" s="61"/>
      <c r="D57" s="53">
        <v>1</v>
      </c>
      <c r="E57" s="49">
        <v>0</v>
      </c>
      <c r="F57" s="71">
        <f>Table1464679[[#This Row],[Aantal]]*Table1464679[[#This Row],[ Prijs per eenheid ]]</f>
        <v>0</v>
      </c>
      <c r="G57" s="172"/>
    </row>
    <row r="58" spans="1:7" ht="12.95" customHeight="1">
      <c r="A58" s="70">
        <f t="shared" ref="A58:A59" si="4">A57+1</f>
        <v>4</v>
      </c>
      <c r="B58" s="60"/>
      <c r="C58" s="61"/>
      <c r="D58" s="53">
        <v>1</v>
      </c>
      <c r="E58" s="49">
        <v>0</v>
      </c>
      <c r="F58" s="71">
        <f>Table1464679[[#This Row],[Aantal]]*Table1464679[[#This Row],[ Prijs per eenheid ]]</f>
        <v>0</v>
      </c>
      <c r="G58" s="172"/>
    </row>
    <row r="59" spans="1:7" ht="12.95" customHeight="1" thickBot="1">
      <c r="A59" s="72">
        <f t="shared" si="4"/>
        <v>5</v>
      </c>
      <c r="B59" s="77"/>
      <c r="C59" s="74"/>
      <c r="D59" s="75">
        <v>1</v>
      </c>
      <c r="E59" s="76">
        <v>0</v>
      </c>
      <c r="F59" s="71">
        <f>Table1464679[[#This Row],[Aantal]]*Table1464679[[#This Row],[ Prijs per eenheid ]]</f>
        <v>0</v>
      </c>
      <c r="G59" s="172"/>
    </row>
    <row r="60" spans="1:7" ht="12.95" customHeight="1">
      <c r="A60" s="48"/>
      <c r="B60" s="50"/>
      <c r="C60" s="50"/>
      <c r="D60" s="54"/>
      <c r="E60" s="55"/>
      <c r="F60" s="47"/>
    </row>
    <row r="61" spans="1:7" ht="12.95" customHeight="1" thickBot="1">
      <c r="A61" s="48"/>
      <c r="B61" s="50"/>
      <c r="C61" s="50"/>
      <c r="D61" s="54"/>
      <c r="E61" s="55"/>
      <c r="F61" s="47"/>
    </row>
    <row r="62" spans="1:7">
      <c r="A62" s="64" t="s">
        <v>76</v>
      </c>
      <c r="B62" s="81" t="s">
        <v>79</v>
      </c>
      <c r="C62" s="66"/>
      <c r="D62" s="66"/>
      <c r="E62" s="66"/>
      <c r="F62" s="69"/>
      <c r="G62" s="69"/>
    </row>
    <row r="63" spans="1:7" ht="26.1">
      <c r="A63" s="51" t="s">
        <v>129</v>
      </c>
      <c r="B63" s="52" t="s">
        <v>153</v>
      </c>
      <c r="C63" s="41" t="s">
        <v>154</v>
      </c>
      <c r="D63" s="41" t="s">
        <v>59</v>
      </c>
      <c r="E63" s="41" t="s">
        <v>155</v>
      </c>
      <c r="F63" s="42" t="s">
        <v>156</v>
      </c>
      <c r="G63" s="215" t="s">
        <v>157</v>
      </c>
    </row>
    <row r="64" spans="1:7" ht="12.95" customHeight="1">
      <c r="A64" s="70">
        <v>1</v>
      </c>
      <c r="B64" s="56"/>
      <c r="C64" s="57"/>
      <c r="D64" s="53">
        <v>1</v>
      </c>
      <c r="E64" s="49">
        <v>0</v>
      </c>
      <c r="F64" s="71">
        <f>Table14646710[[#This Row],[Aantal]]*Table14646710[[#This Row],[ Prijs per eenheid ]]</f>
        <v>0</v>
      </c>
      <c r="G64" s="172"/>
    </row>
    <row r="65" spans="1:7" ht="12.95" customHeight="1">
      <c r="A65" s="70">
        <v>2</v>
      </c>
      <c r="B65" s="58"/>
      <c r="C65" s="59"/>
      <c r="D65" s="53">
        <v>1</v>
      </c>
      <c r="E65" s="49">
        <v>0</v>
      </c>
      <c r="F65" s="71">
        <f>Table14646710[[#This Row],[Aantal]]*Table14646710[[#This Row],[ Prijs per eenheid ]]</f>
        <v>0</v>
      </c>
      <c r="G65" s="172"/>
    </row>
    <row r="66" spans="1:7" ht="12.95" customHeight="1">
      <c r="A66" s="70">
        <f>A65+1</f>
        <v>3</v>
      </c>
      <c r="B66" s="60"/>
      <c r="C66" s="61"/>
      <c r="D66" s="53">
        <v>1</v>
      </c>
      <c r="E66" s="49">
        <v>0</v>
      </c>
      <c r="F66" s="71">
        <f>Table14646710[[#This Row],[Aantal]]*Table14646710[[#This Row],[ Prijs per eenheid ]]</f>
        <v>0</v>
      </c>
      <c r="G66" s="172"/>
    </row>
    <row r="67" spans="1:7" ht="12.95" customHeight="1" thickBot="1">
      <c r="A67" s="72">
        <f t="shared" ref="A67" si="5">A66+1</f>
        <v>4</v>
      </c>
      <c r="B67" s="77"/>
      <c r="C67" s="74"/>
      <c r="D67" s="75">
        <v>1</v>
      </c>
      <c r="E67" s="76">
        <v>0</v>
      </c>
      <c r="F67" s="71">
        <f>Table14646710[[#This Row],[Aantal]]*Table14646710[[#This Row],[ Prijs per eenheid ]]</f>
        <v>0</v>
      </c>
      <c r="G67" s="172"/>
    </row>
    <row r="68" spans="1:7" ht="12.95" customHeight="1" thickBot="1">
      <c r="A68" s="48"/>
      <c r="B68" s="50"/>
      <c r="C68" s="50"/>
      <c r="D68" s="54"/>
      <c r="E68" s="55"/>
      <c r="F68" s="47"/>
    </row>
    <row r="69" spans="1:7">
      <c r="A69" s="64" t="s">
        <v>76</v>
      </c>
      <c r="B69" s="80" t="s">
        <v>161</v>
      </c>
      <c r="C69" s="66"/>
      <c r="D69" s="66"/>
      <c r="E69" s="66"/>
      <c r="F69" s="69"/>
      <c r="G69" s="69"/>
    </row>
    <row r="70" spans="1:7" ht="26.1">
      <c r="A70" s="51" t="s">
        <v>129</v>
      </c>
      <c r="B70" s="52" t="s">
        <v>153</v>
      </c>
      <c r="C70" s="41" t="s">
        <v>154</v>
      </c>
      <c r="D70" s="41" t="s">
        <v>59</v>
      </c>
      <c r="E70" s="41" t="s">
        <v>155</v>
      </c>
      <c r="F70" s="42" t="s">
        <v>156</v>
      </c>
      <c r="G70" s="41" t="s">
        <v>157</v>
      </c>
    </row>
    <row r="71" spans="1:7" ht="12.95" customHeight="1">
      <c r="A71" s="70">
        <v>1</v>
      </c>
      <c r="B71" s="56"/>
      <c r="C71" s="57"/>
      <c r="D71" s="53">
        <v>1</v>
      </c>
      <c r="E71" s="49">
        <v>0</v>
      </c>
      <c r="F71" s="71">
        <f>Table14646711[[#This Row],[Aantal]]*Table14646711[[#This Row],[ Prijs per eenheid ]]</f>
        <v>0</v>
      </c>
      <c r="G71" s="172"/>
    </row>
    <row r="72" spans="1:7" ht="12.95" customHeight="1">
      <c r="A72" s="70">
        <v>2</v>
      </c>
      <c r="B72" s="58"/>
      <c r="C72" s="59"/>
      <c r="D72" s="53">
        <v>1</v>
      </c>
      <c r="E72" s="49">
        <v>0</v>
      </c>
      <c r="F72" s="71">
        <f>Table14646711[[#This Row],[Aantal]]*Table14646711[[#This Row],[ Prijs per eenheid ]]</f>
        <v>0</v>
      </c>
      <c r="G72" s="172"/>
    </row>
    <row r="73" spans="1:7" ht="12.95" customHeight="1">
      <c r="A73" s="70">
        <f>A72+1</f>
        <v>3</v>
      </c>
      <c r="B73" s="60"/>
      <c r="C73" s="61"/>
      <c r="D73" s="53">
        <v>1</v>
      </c>
      <c r="E73" s="49">
        <v>0</v>
      </c>
      <c r="F73" s="71">
        <f>Table14646711[[#This Row],[Aantal]]*Table14646711[[#This Row],[ Prijs per eenheid ]]</f>
        <v>0</v>
      </c>
      <c r="G73" s="172"/>
    </row>
    <row r="74" spans="1:7" ht="12.95" customHeight="1">
      <c r="A74" s="70">
        <f t="shared" ref="A74:A75" si="6">A73+1</f>
        <v>4</v>
      </c>
      <c r="B74" s="60"/>
      <c r="C74" s="61"/>
      <c r="D74" s="53">
        <v>1</v>
      </c>
      <c r="E74" s="49">
        <v>0</v>
      </c>
      <c r="F74" s="71">
        <f>Table14646711[[#This Row],[Aantal]]*Table14646711[[#This Row],[ Prijs per eenheid ]]</f>
        <v>0</v>
      </c>
      <c r="G74" s="172"/>
    </row>
    <row r="75" spans="1:7" ht="12.95" customHeight="1" thickBot="1">
      <c r="A75" s="72">
        <f t="shared" si="6"/>
        <v>5</v>
      </c>
      <c r="B75" s="77"/>
      <c r="C75" s="74"/>
      <c r="D75" s="75">
        <v>1</v>
      </c>
      <c r="E75" s="76">
        <v>0</v>
      </c>
      <c r="F75" s="71">
        <f>Table14646711[[#This Row],[Aantal]]*Table14646711[[#This Row],[ Prijs per eenheid ]]</f>
        <v>0</v>
      </c>
      <c r="G75" s="172"/>
    </row>
    <row r="76" spans="1:7" ht="12.95" customHeight="1">
      <c r="A76" s="48"/>
      <c r="B76" s="50"/>
      <c r="C76" s="50"/>
      <c r="D76" s="54"/>
      <c r="E76" s="55"/>
      <c r="F76" s="47"/>
    </row>
    <row r="77" spans="1:7" ht="12.95" customHeight="1" thickBot="1">
      <c r="A77" s="48"/>
      <c r="B77" s="50"/>
      <c r="C77" s="50"/>
      <c r="D77" s="54"/>
      <c r="E77" s="55"/>
      <c r="F77" s="47"/>
    </row>
    <row r="78" spans="1:7" ht="29.1">
      <c r="A78" s="64" t="s">
        <v>105</v>
      </c>
      <c r="B78" s="65" t="s">
        <v>162</v>
      </c>
      <c r="C78" s="66"/>
      <c r="D78" s="68"/>
      <c r="E78" s="68"/>
      <c r="F78" s="69"/>
      <c r="G78" s="69"/>
    </row>
    <row r="79" spans="1:7" ht="26.1">
      <c r="A79" s="51" t="s">
        <v>129</v>
      </c>
      <c r="B79" s="52" t="s">
        <v>153</v>
      </c>
      <c r="C79" s="41" t="s">
        <v>154</v>
      </c>
      <c r="D79" s="41" t="s">
        <v>59</v>
      </c>
      <c r="E79" s="41" t="s">
        <v>155</v>
      </c>
      <c r="F79" s="42" t="s">
        <v>156</v>
      </c>
      <c r="G79" s="41" t="s">
        <v>157</v>
      </c>
    </row>
    <row r="80" spans="1:7" ht="12.95" customHeight="1">
      <c r="A80" s="70">
        <v>1</v>
      </c>
      <c r="B80" s="56"/>
      <c r="C80" s="57"/>
      <c r="D80" s="53">
        <v>1</v>
      </c>
      <c r="E80" s="49">
        <v>0</v>
      </c>
      <c r="F80" s="71">
        <f>Table1464671112[[#This Row],[Aantal]]*Table1464671112[[#This Row],[ Prijs per eenheid ]]</f>
        <v>0</v>
      </c>
      <c r="G80" s="172"/>
    </row>
    <row r="81" spans="1:7" ht="12.95" customHeight="1">
      <c r="A81" s="70">
        <v>2</v>
      </c>
      <c r="B81" s="58"/>
      <c r="C81" s="59"/>
      <c r="D81" s="53">
        <v>1</v>
      </c>
      <c r="E81" s="49">
        <v>0</v>
      </c>
      <c r="F81" s="71">
        <f>Table1464671112[[#This Row],[Aantal]]*Table1464671112[[#This Row],[ Prijs per eenheid ]]</f>
        <v>0</v>
      </c>
      <c r="G81" s="172"/>
    </row>
    <row r="82" spans="1:7" ht="12.95" customHeight="1">
      <c r="A82" s="70">
        <f>A81+1</f>
        <v>3</v>
      </c>
      <c r="B82" s="60"/>
      <c r="C82" s="61"/>
      <c r="D82" s="53">
        <v>1</v>
      </c>
      <c r="E82" s="49">
        <v>0</v>
      </c>
      <c r="F82" s="71">
        <f>Table1464671112[[#This Row],[Aantal]]*Table1464671112[[#This Row],[ Prijs per eenheid ]]</f>
        <v>0</v>
      </c>
      <c r="G82" s="172"/>
    </row>
    <row r="83" spans="1:7" ht="12.95" customHeight="1">
      <c r="A83" s="70">
        <f t="shared" ref="A83:A84" si="7">A82+1</f>
        <v>4</v>
      </c>
      <c r="B83" s="60"/>
      <c r="C83" s="61"/>
      <c r="D83" s="53">
        <v>1</v>
      </c>
      <c r="E83" s="49">
        <v>0</v>
      </c>
      <c r="F83" s="71">
        <f>Table1464671112[[#This Row],[Aantal]]*Table1464671112[[#This Row],[ Prijs per eenheid ]]</f>
        <v>0</v>
      </c>
      <c r="G83" s="172"/>
    </row>
    <row r="84" spans="1:7" ht="12.95" customHeight="1" thickBot="1">
      <c r="A84" s="72">
        <f t="shared" si="7"/>
        <v>5</v>
      </c>
      <c r="B84" s="77"/>
      <c r="C84" s="74"/>
      <c r="D84" s="75">
        <v>1</v>
      </c>
      <c r="E84" s="76">
        <v>0</v>
      </c>
      <c r="F84" s="71">
        <f>Table1464671112[[#This Row],[Aantal]]*Table1464671112[[#This Row],[ Prijs per eenheid ]]</f>
        <v>0</v>
      </c>
      <c r="G84" s="172"/>
    </row>
    <row r="85" spans="1:7" ht="12.95" customHeight="1">
      <c r="A85" s="48"/>
      <c r="B85" s="50"/>
      <c r="C85" s="50"/>
      <c r="D85" s="54"/>
      <c r="E85" s="55"/>
      <c r="F85" s="47"/>
    </row>
    <row r="86" spans="1:7" ht="12.95" customHeight="1" thickBot="1">
      <c r="A86" s="48"/>
      <c r="B86" s="50"/>
      <c r="C86" s="50"/>
      <c r="D86" s="54"/>
      <c r="E86" s="55"/>
      <c r="F86" s="47"/>
    </row>
    <row r="87" spans="1:7">
      <c r="A87" s="64" t="s">
        <v>163</v>
      </c>
      <c r="B87" s="65" t="s">
        <v>164</v>
      </c>
      <c r="C87" s="66"/>
      <c r="D87" s="66"/>
      <c r="E87" s="66"/>
      <c r="F87" s="69"/>
      <c r="G87" s="69"/>
    </row>
    <row r="88" spans="1:7" ht="26.1">
      <c r="A88" s="51" t="s">
        <v>129</v>
      </c>
      <c r="B88" s="52" t="s">
        <v>153</v>
      </c>
      <c r="C88" s="41" t="s">
        <v>154</v>
      </c>
      <c r="D88" s="41" t="s">
        <v>59</v>
      </c>
      <c r="E88" s="41" t="s">
        <v>155</v>
      </c>
      <c r="F88" s="42" t="s">
        <v>156</v>
      </c>
      <c r="G88" s="41" t="s">
        <v>157</v>
      </c>
    </row>
    <row r="89" spans="1:7" ht="12.95" customHeight="1">
      <c r="A89" s="70">
        <v>1</v>
      </c>
      <c r="B89" s="184" t="s">
        <v>165</v>
      </c>
      <c r="C89" s="57"/>
      <c r="D89" s="53">
        <v>1</v>
      </c>
      <c r="E89" s="49">
        <v>0</v>
      </c>
      <c r="F89" s="71">
        <f>Table146467111213[[#This Row],[Aantal]]*Table146467111213[[#This Row],[ Prijs per eenheid ]]</f>
        <v>0</v>
      </c>
      <c r="G89" s="172"/>
    </row>
    <row r="90" spans="1:7" ht="12.95" customHeight="1">
      <c r="A90" s="70">
        <v>2</v>
      </c>
      <c r="B90" s="185"/>
      <c r="C90" s="59"/>
      <c r="D90" s="53">
        <v>1</v>
      </c>
      <c r="E90" s="49">
        <v>0</v>
      </c>
      <c r="F90" s="71">
        <f>Table146467111213[[#This Row],[Aantal]]*Table146467111213[[#This Row],[ Prijs per eenheid ]]</f>
        <v>0</v>
      </c>
      <c r="G90" s="172"/>
    </row>
    <row r="91" spans="1:7" ht="12.95" customHeight="1">
      <c r="A91" s="70">
        <v>3</v>
      </c>
      <c r="B91" s="98"/>
      <c r="C91" s="59"/>
      <c r="D91" s="53">
        <v>1</v>
      </c>
      <c r="E91" s="49">
        <v>0</v>
      </c>
      <c r="F91" s="71">
        <f>Table146467111213[[#This Row],[Aantal]]*Table146467111213[[#This Row],[ Prijs per eenheid ]]</f>
        <v>0</v>
      </c>
      <c r="G91" s="172"/>
    </row>
    <row r="92" spans="1:7" ht="12.95" customHeight="1">
      <c r="A92" s="70">
        <v>4</v>
      </c>
      <c r="B92" s="186"/>
      <c r="C92" s="59"/>
      <c r="D92" s="53">
        <v>1</v>
      </c>
      <c r="E92" s="49">
        <v>0</v>
      </c>
      <c r="F92" s="71">
        <f>Table146467111213[[#This Row],[Aantal]]*Table146467111213[[#This Row],[ Prijs per eenheid ]]</f>
        <v>0</v>
      </c>
      <c r="G92" s="172"/>
    </row>
    <row r="93" spans="1:7" ht="12.95" customHeight="1">
      <c r="A93" s="70">
        <v>5</v>
      </c>
      <c r="B93" s="186"/>
      <c r="C93" s="59"/>
      <c r="D93" s="53">
        <v>1</v>
      </c>
      <c r="E93" s="49">
        <v>0</v>
      </c>
      <c r="F93" s="71">
        <f>Table146467111213[[#This Row],[Aantal]]*Table146467111213[[#This Row],[ Prijs per eenheid ]]</f>
        <v>0</v>
      </c>
      <c r="G93" s="172"/>
    </row>
    <row r="94" spans="1:7" ht="12.95" customHeight="1">
      <c r="A94" s="70">
        <v>6</v>
      </c>
      <c r="B94" s="39"/>
      <c r="C94" s="61"/>
      <c r="D94" s="53">
        <v>1</v>
      </c>
      <c r="E94" s="49">
        <v>0</v>
      </c>
      <c r="F94" s="71">
        <f>Table146467111213[[#This Row],[Aantal]]*Table146467111213[[#This Row],[ Prijs per eenheid ]]</f>
        <v>0</v>
      </c>
      <c r="G94" s="172"/>
    </row>
    <row r="95" spans="1:7" ht="12.95" customHeight="1">
      <c r="A95" s="70">
        <v>7</v>
      </c>
      <c r="B95" s="187"/>
      <c r="C95" s="61"/>
      <c r="D95" s="53">
        <v>1</v>
      </c>
      <c r="E95" s="49">
        <v>0</v>
      </c>
      <c r="F95" s="71">
        <f>Table146467111213[[#This Row],[Aantal]]*Table146467111213[[#This Row],[ Prijs per eenheid ]]</f>
        <v>0</v>
      </c>
      <c r="G95" s="172"/>
    </row>
    <row r="96" spans="1:7" ht="12.95" customHeight="1">
      <c r="A96" s="70">
        <v>8</v>
      </c>
      <c r="B96" s="187"/>
      <c r="C96" s="61"/>
      <c r="D96" s="53">
        <v>1</v>
      </c>
      <c r="E96" s="49">
        <v>0</v>
      </c>
      <c r="F96" s="71">
        <f>Table146467111213[[#This Row],[Aantal]]*Table146467111213[[#This Row],[ Prijs per eenheid ]]</f>
        <v>0</v>
      </c>
      <c r="G96" s="172"/>
    </row>
    <row r="97" spans="1:7" ht="12.95" customHeight="1">
      <c r="A97" s="78">
        <v>9</v>
      </c>
      <c r="B97" s="186"/>
      <c r="C97" s="61"/>
      <c r="D97" s="53">
        <v>1</v>
      </c>
      <c r="E97" s="49">
        <v>0</v>
      </c>
      <c r="F97" s="71">
        <f>Table146467111213[[#This Row],[Aantal]]*Table146467111213[[#This Row],[ Prijs per eenheid ]]</f>
        <v>0</v>
      </c>
      <c r="G97" s="172"/>
    </row>
    <row r="98" spans="1:7" ht="12.95" customHeight="1" thickBot="1">
      <c r="A98" s="72">
        <v>10</v>
      </c>
      <c r="B98" s="188"/>
      <c r="C98" s="74"/>
      <c r="D98" s="75">
        <v>1</v>
      </c>
      <c r="E98" s="76">
        <v>0</v>
      </c>
      <c r="F98" s="189">
        <f>Table146467111213[[#This Row],[Aantal]]*Table146467111213[[#This Row],[ Prijs per eenheid ]]</f>
        <v>0</v>
      </c>
      <c r="G98" s="172"/>
    </row>
    <row r="99" spans="1:7" ht="12.95" customHeight="1" thickBot="1">
      <c r="A99" s="48"/>
      <c r="B99" s="50"/>
      <c r="C99" s="50"/>
      <c r="D99" s="54"/>
      <c r="E99" s="55"/>
      <c r="F99" s="47"/>
    </row>
    <row r="100" spans="1:7">
      <c r="A100" s="64" t="s">
        <v>166</v>
      </c>
      <c r="B100" s="65" t="s">
        <v>167</v>
      </c>
      <c r="C100" s="66"/>
      <c r="D100" s="66"/>
      <c r="E100" s="66"/>
      <c r="F100" s="69"/>
      <c r="G100" s="69"/>
    </row>
    <row r="101" spans="1:7" ht="26.1">
      <c r="A101" s="51" t="s">
        <v>129</v>
      </c>
      <c r="B101" s="52" t="s">
        <v>153</v>
      </c>
      <c r="C101" s="41" t="s">
        <v>154</v>
      </c>
      <c r="D101" s="41" t="s">
        <v>59</v>
      </c>
      <c r="E101" s="41" t="s">
        <v>155</v>
      </c>
      <c r="F101" s="42" t="s">
        <v>156</v>
      </c>
      <c r="G101" s="41" t="s">
        <v>157</v>
      </c>
    </row>
    <row r="102" spans="1:7" ht="12.95" customHeight="1">
      <c r="A102" s="70">
        <v>1</v>
      </c>
      <c r="B102" s="56"/>
      <c r="C102" s="57"/>
      <c r="D102" s="53">
        <v>1</v>
      </c>
      <c r="E102" s="49">
        <v>0</v>
      </c>
      <c r="F102" s="71">
        <f>Table14646711121314[[#This Row],[Aantal]]*Table14646711121314[[#This Row],[ Prijs per eenheid ]]</f>
        <v>0</v>
      </c>
      <c r="G102" s="172"/>
    </row>
    <row r="103" spans="1:7" ht="12.95" customHeight="1">
      <c r="A103" s="70">
        <v>2</v>
      </c>
      <c r="B103" s="58"/>
      <c r="C103" s="59"/>
      <c r="D103" s="53">
        <v>1</v>
      </c>
      <c r="E103" s="49">
        <v>0</v>
      </c>
      <c r="F103" s="71">
        <f>Table14646711121314[[#This Row],[Aantal]]*Table14646711121314[[#This Row],[ Prijs per eenheid ]]</f>
        <v>0</v>
      </c>
      <c r="G103" s="172"/>
    </row>
    <row r="104" spans="1:7" ht="12.95" customHeight="1">
      <c r="A104" s="70">
        <f>A103+1</f>
        <v>3</v>
      </c>
      <c r="B104" s="60"/>
      <c r="C104" s="61"/>
      <c r="D104" s="53">
        <v>1</v>
      </c>
      <c r="E104" s="49">
        <v>0</v>
      </c>
      <c r="F104" s="71">
        <f>Table14646711121314[[#This Row],[Aantal]]*Table14646711121314[[#This Row],[ Prijs per eenheid ]]</f>
        <v>0</v>
      </c>
      <c r="G104" s="172"/>
    </row>
    <row r="105" spans="1:7" ht="12.95" customHeight="1">
      <c r="A105" s="70">
        <f t="shared" ref="A105:A106" si="8">A104+1</f>
        <v>4</v>
      </c>
      <c r="B105" s="60"/>
      <c r="C105" s="61"/>
      <c r="D105" s="53">
        <v>1</v>
      </c>
      <c r="E105" s="49">
        <v>0</v>
      </c>
      <c r="F105" s="71">
        <f>Table14646711121314[[#This Row],[Aantal]]*Table14646711121314[[#This Row],[ Prijs per eenheid ]]</f>
        <v>0</v>
      </c>
      <c r="G105" s="172"/>
    </row>
    <row r="106" spans="1:7" ht="12.95" customHeight="1" thickBot="1">
      <c r="A106" s="72">
        <f t="shared" si="8"/>
        <v>5</v>
      </c>
      <c r="B106" s="77"/>
      <c r="C106" s="74"/>
      <c r="D106" s="75">
        <v>1</v>
      </c>
      <c r="E106" s="76">
        <v>0</v>
      </c>
      <c r="F106" s="71">
        <f>Table14646711121314[[#This Row],[Aantal]]*Table14646711121314[[#This Row],[ Prijs per eenheid ]]</f>
        <v>0</v>
      </c>
      <c r="G106" s="172"/>
    </row>
    <row r="107" spans="1:7" ht="12.95" customHeight="1">
      <c r="A107" s="48"/>
      <c r="B107" s="50"/>
      <c r="C107" s="50"/>
      <c r="D107" s="54"/>
      <c r="E107" s="55"/>
      <c r="F107" s="47"/>
    </row>
    <row r="108" spans="1:7" ht="12.95" customHeight="1" thickBot="1">
      <c r="A108" s="48"/>
      <c r="B108" s="50"/>
      <c r="C108" s="50"/>
      <c r="D108" s="54"/>
      <c r="E108" s="55"/>
      <c r="F108" s="47"/>
    </row>
    <row r="109" spans="1:7" ht="29.1">
      <c r="A109" s="64" t="s">
        <v>168</v>
      </c>
      <c r="B109" s="65" t="s">
        <v>169</v>
      </c>
      <c r="C109" s="66"/>
      <c r="D109" s="67"/>
      <c r="E109" s="68"/>
      <c r="F109" s="69"/>
      <c r="G109" s="69"/>
    </row>
    <row r="110" spans="1:7" ht="26.1">
      <c r="A110" s="51" t="s">
        <v>129</v>
      </c>
      <c r="B110" s="52" t="s">
        <v>153</v>
      </c>
      <c r="C110" s="41" t="s">
        <v>154</v>
      </c>
      <c r="D110" s="41" t="s">
        <v>59</v>
      </c>
      <c r="E110" s="41" t="s">
        <v>155</v>
      </c>
      <c r="F110" s="42" t="s">
        <v>156</v>
      </c>
      <c r="G110" s="41" t="s">
        <v>157</v>
      </c>
    </row>
    <row r="111" spans="1:7" ht="12.95" customHeight="1">
      <c r="A111" s="70">
        <v>1</v>
      </c>
      <c r="B111" s="56" t="s">
        <v>170</v>
      </c>
      <c r="C111" s="57"/>
      <c r="D111" s="53">
        <v>1</v>
      </c>
      <c r="E111" s="49">
        <v>0</v>
      </c>
      <c r="F111" s="71">
        <f>Table1464671112131417[[#This Row],[Aantal]]*Table1464671112131417[[#This Row],[ Prijs per eenheid ]]</f>
        <v>0</v>
      </c>
      <c r="G111" s="172"/>
    </row>
    <row r="112" spans="1:7" ht="12.95" customHeight="1">
      <c r="A112" s="70">
        <v>2</v>
      </c>
      <c r="B112" s="62" t="s">
        <v>171</v>
      </c>
      <c r="C112" s="59"/>
      <c r="D112" s="53">
        <v>1</v>
      </c>
      <c r="E112" s="49">
        <v>0</v>
      </c>
      <c r="F112" s="71">
        <f>Table1464671112131417[[#This Row],[Aantal]]*Table1464671112131417[[#This Row],[ Prijs per eenheid ]]</f>
        <v>0</v>
      </c>
      <c r="G112" s="172"/>
    </row>
    <row r="113" spans="1:7" ht="12.95" customHeight="1">
      <c r="A113" s="70">
        <f>A112+1</f>
        <v>3</v>
      </c>
      <c r="B113" s="63" t="s">
        <v>172</v>
      </c>
      <c r="C113" s="61"/>
      <c r="D113" s="53">
        <v>1</v>
      </c>
      <c r="E113" s="49">
        <v>0</v>
      </c>
      <c r="F113" s="71">
        <f>Table1464671112131417[[#This Row],[Aantal]]*Table1464671112131417[[#This Row],[ Prijs per eenheid ]]</f>
        <v>0</v>
      </c>
      <c r="G113" s="172"/>
    </row>
    <row r="114" spans="1:7" ht="12.95" customHeight="1">
      <c r="A114" s="70">
        <f t="shared" ref="A114:A117" si="9">A113+1</f>
        <v>4</v>
      </c>
      <c r="B114" s="63" t="s">
        <v>173</v>
      </c>
      <c r="C114" s="61"/>
      <c r="D114" s="53">
        <v>1</v>
      </c>
      <c r="E114" s="49">
        <v>0</v>
      </c>
      <c r="F114" s="71">
        <f>Table1464671112131417[[#This Row],[Aantal]]*Table1464671112131417[[#This Row],[ Prijs per eenheid ]]</f>
        <v>0</v>
      </c>
      <c r="G114" s="172"/>
    </row>
    <row r="115" spans="1:7" ht="12.95" customHeight="1">
      <c r="A115" s="70">
        <f t="shared" si="9"/>
        <v>5</v>
      </c>
      <c r="B115" s="63" t="s">
        <v>174</v>
      </c>
      <c r="C115" s="61"/>
      <c r="D115" s="53">
        <v>1</v>
      </c>
      <c r="E115" s="49">
        <v>0</v>
      </c>
      <c r="F115" s="71">
        <f>Table1464671112131417[[#This Row],[Aantal]]*Table1464671112131417[[#This Row],[ Prijs per eenheid ]]</f>
        <v>0</v>
      </c>
      <c r="G115" s="172"/>
    </row>
    <row r="116" spans="1:7">
      <c r="A116" s="70">
        <f t="shared" si="9"/>
        <v>6</v>
      </c>
      <c r="B116" s="63" t="s">
        <v>175</v>
      </c>
      <c r="C116" s="61"/>
      <c r="D116" s="53">
        <v>1</v>
      </c>
      <c r="E116" s="49">
        <v>0</v>
      </c>
      <c r="F116" s="71">
        <f>Table1464671112131417[[#This Row],[Aantal]]*Table1464671112131417[[#This Row],[ Prijs per eenheid ]]</f>
        <v>0</v>
      </c>
      <c r="G116" s="172"/>
    </row>
    <row r="117" spans="1:7" ht="15" thickBot="1">
      <c r="A117" s="72">
        <f t="shared" si="9"/>
        <v>7</v>
      </c>
      <c r="B117" s="73"/>
      <c r="C117" s="74"/>
      <c r="D117" s="75">
        <v>1</v>
      </c>
      <c r="E117" s="76">
        <v>0</v>
      </c>
      <c r="F117" s="71">
        <f>Table1464671112131417[[#This Row],[Aantal]]*Table1464671112131417[[#This Row],[ Prijs per eenheid ]]</f>
        <v>0</v>
      </c>
      <c r="G117" s="172"/>
    </row>
    <row r="118" spans="1:7">
      <c r="F118" s="43"/>
    </row>
  </sheetData>
  <mergeCells count="6">
    <mergeCell ref="B8:F8"/>
    <mergeCell ref="B3:F3"/>
    <mergeCell ref="B4:F4"/>
    <mergeCell ref="B5:F5"/>
    <mergeCell ref="B6:F6"/>
    <mergeCell ref="B7:F7"/>
  </mergeCells>
  <phoneticPr fontId="6" type="noConversion"/>
  <pageMargins left="0.7" right="0.7" top="0.75" bottom="0.75" header="0.3" footer="0.3"/>
  <tableParts count="11">
    <tablePart r:id="rId1"/>
    <tablePart r:id="rId2"/>
    <tablePart r:id="rId3"/>
    <tablePart r:id="rId4"/>
    <tablePart r:id="rId5"/>
    <tablePart r:id="rId6"/>
    <tablePart r:id="rId7"/>
    <tablePart r:id="rId8"/>
    <tablePart r:id="rId9"/>
    <tablePart r:id="rId10"/>
    <tablePart r:id="rId1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DCA81-4388-4978-A65A-36BB0D1C448B}">
  <dimension ref="A1:G23"/>
  <sheetViews>
    <sheetView showGridLines="0" topLeftCell="A4" zoomScale="70" zoomScaleNormal="70" workbookViewId="0">
      <selection activeCell="C22" sqref="C22"/>
    </sheetView>
  </sheetViews>
  <sheetFormatPr defaultColWidth="9.140625" defaultRowHeight="12.95"/>
  <cols>
    <col min="1" max="1" width="7.85546875" style="1" customWidth="1"/>
    <col min="2" max="2" width="50.140625" style="1" customWidth="1"/>
    <col min="3" max="5" width="18.140625" style="1" customWidth="1"/>
    <col min="6" max="16384" width="9.140625" style="1"/>
  </cols>
  <sheetData>
    <row r="1" spans="1:7" customFormat="1" ht="39" customHeight="1">
      <c r="C1" s="21" t="s">
        <v>176</v>
      </c>
      <c r="E1" s="23"/>
    </row>
    <row r="2" spans="1:7" customFormat="1" ht="15" customHeight="1">
      <c r="A2" s="45"/>
      <c r="B2" s="45"/>
      <c r="C2" s="46"/>
      <c r="D2" s="46"/>
      <c r="E2" s="46"/>
      <c r="F2" s="45"/>
    </row>
    <row r="3" spans="1:7" customFormat="1" ht="29.45" customHeight="1">
      <c r="A3" s="7" t="s">
        <v>4</v>
      </c>
      <c r="B3" s="243" t="s">
        <v>5</v>
      </c>
      <c r="C3" s="243"/>
      <c r="D3" s="243"/>
      <c r="E3" s="243"/>
      <c r="F3" s="243"/>
      <c r="G3" s="6"/>
    </row>
    <row r="4" spans="1:7" customFormat="1" ht="14.45">
      <c r="A4" s="27" t="s">
        <v>6</v>
      </c>
      <c r="B4" s="239" t="s">
        <v>147</v>
      </c>
      <c r="C4" s="239"/>
      <c r="D4" s="239"/>
      <c r="E4" s="239"/>
      <c r="F4" s="239"/>
    </row>
    <row r="5" spans="1:7" customFormat="1" ht="14.45">
      <c r="A5" s="27" t="s">
        <v>8</v>
      </c>
      <c r="B5" s="239" t="s">
        <v>124</v>
      </c>
      <c r="C5" s="239"/>
      <c r="D5" s="239"/>
      <c r="E5" s="239"/>
      <c r="F5" s="239"/>
    </row>
    <row r="6" spans="1:7" customFormat="1" ht="15.95" customHeight="1">
      <c r="A6" s="27" t="s">
        <v>10</v>
      </c>
      <c r="B6" s="239" t="s">
        <v>148</v>
      </c>
      <c r="C6" s="239"/>
      <c r="D6" s="239"/>
      <c r="E6" s="239"/>
      <c r="F6" s="239"/>
    </row>
    <row r="7" spans="1:7" customFormat="1" ht="15.95" customHeight="1">
      <c r="A7" s="27" t="s">
        <v>12</v>
      </c>
      <c r="B7" s="239" t="s">
        <v>177</v>
      </c>
      <c r="C7" s="239"/>
      <c r="D7" s="239"/>
      <c r="E7" s="239"/>
      <c r="F7" s="239"/>
    </row>
    <row r="8" spans="1:7" customFormat="1" ht="15.95" customHeight="1">
      <c r="A8" s="27" t="s">
        <v>14</v>
      </c>
      <c r="B8" s="239" t="s">
        <v>178</v>
      </c>
      <c r="C8" s="239"/>
      <c r="D8" s="239"/>
      <c r="E8" s="239"/>
      <c r="F8" s="239"/>
    </row>
    <row r="9" spans="1:7" customFormat="1" ht="14.45">
      <c r="A9" s="45"/>
      <c r="B9" s="45"/>
      <c r="C9" s="46"/>
      <c r="D9" s="46"/>
      <c r="E9" s="46"/>
      <c r="F9" s="45"/>
    </row>
    <row r="10" spans="1:7" ht="15" thickBot="1">
      <c r="A10" s="241"/>
      <c r="B10" s="241"/>
      <c r="C10" s="241"/>
      <c r="D10" s="241"/>
      <c r="E10" s="241"/>
      <c r="F10"/>
      <c r="G10"/>
    </row>
    <row r="11" spans="1:7" ht="15" thickTop="1">
      <c r="A11" s="83" t="s">
        <v>129</v>
      </c>
      <c r="B11" s="84" t="s">
        <v>179</v>
      </c>
      <c r="C11" s="85" t="s">
        <v>59</v>
      </c>
      <c r="D11" s="85" t="s">
        <v>155</v>
      </c>
      <c r="E11" s="85" t="s">
        <v>156</v>
      </c>
      <c r="F11"/>
      <c r="G11"/>
    </row>
    <row r="12" spans="1:7" ht="14.45">
      <c r="A12" s="86">
        <v>1</v>
      </c>
      <c r="B12" s="58" t="s">
        <v>180</v>
      </c>
      <c r="C12" s="53">
        <v>1</v>
      </c>
      <c r="D12" s="49">
        <v>0</v>
      </c>
      <c r="E12" s="87">
        <f>Table14645[[#This Row],[Aantal]]*Table14645[[#This Row],[ Prijs per eenheid ]]</f>
        <v>0</v>
      </c>
      <c r="F12"/>
      <c r="G12"/>
    </row>
    <row r="13" spans="1:7" ht="12.95" customHeight="1">
      <c r="A13" s="86">
        <v>2</v>
      </c>
      <c r="B13" s="56" t="s">
        <v>181</v>
      </c>
      <c r="C13" s="53">
        <v>1</v>
      </c>
      <c r="D13" s="49">
        <v>0</v>
      </c>
      <c r="E13" s="87">
        <f>Table14645[[#This Row],[Aantal]]*Table14645[[#This Row],[ Prijs per eenheid ]]</f>
        <v>0</v>
      </c>
      <c r="F13"/>
      <c r="G13"/>
    </row>
    <row r="14" spans="1:7" ht="12.95" customHeight="1">
      <c r="A14" s="86">
        <v>3</v>
      </c>
      <c r="B14" s="58" t="s">
        <v>182</v>
      </c>
      <c r="C14" s="53">
        <v>1</v>
      </c>
      <c r="D14" s="49">
        <v>0</v>
      </c>
      <c r="E14" s="87">
        <f>Table14645[[#This Row],[Aantal]]*Table14645[[#This Row],[ Prijs per eenheid ]]</f>
        <v>0</v>
      </c>
      <c r="F14"/>
      <c r="G14"/>
    </row>
    <row r="15" spans="1:7" ht="29.1">
      <c r="A15" s="86">
        <v>4</v>
      </c>
      <c r="B15" s="88" t="s">
        <v>183</v>
      </c>
      <c r="C15" s="53">
        <v>1</v>
      </c>
      <c r="D15" s="49">
        <v>0</v>
      </c>
      <c r="E15" s="87">
        <f>Table14645[[#This Row],[Aantal]]*Table14645[[#This Row],[ Prijs per eenheid ]]</f>
        <v>0</v>
      </c>
      <c r="F15"/>
      <c r="G15"/>
    </row>
    <row r="16" spans="1:7" ht="12.95" customHeight="1">
      <c r="A16" s="86">
        <v>5</v>
      </c>
      <c r="B16" s="88" t="s">
        <v>184</v>
      </c>
      <c r="C16" s="53">
        <v>1</v>
      </c>
      <c r="D16" s="49">
        <v>0</v>
      </c>
      <c r="E16" s="87">
        <f>Table14645[[#This Row],[Aantal]]*Table14645[[#This Row],[ Prijs per eenheid ]]</f>
        <v>0</v>
      </c>
      <c r="F16"/>
      <c r="G16"/>
    </row>
    <row r="17" spans="1:7" ht="14.45">
      <c r="A17"/>
      <c r="B17" s="45"/>
      <c r="C17" s="45"/>
      <c r="D17" s="45"/>
      <c r="E17" s="45"/>
      <c r="F17"/>
      <c r="G17"/>
    </row>
    <row r="18" spans="1:7" ht="14.45">
      <c r="A18"/>
      <c r="B18" s="45"/>
      <c r="C18" s="45"/>
      <c r="D18" s="45"/>
      <c r="E18"/>
      <c r="F18"/>
      <c r="G18"/>
    </row>
    <row r="19" spans="1:7" ht="14.45">
      <c r="A19"/>
      <c r="B19"/>
      <c r="C19"/>
      <c r="D19"/>
      <c r="E19"/>
      <c r="F19"/>
      <c r="G19"/>
    </row>
    <row r="20" spans="1:7" ht="14.45">
      <c r="A20"/>
      <c r="B20"/>
      <c r="C20"/>
      <c r="D20"/>
      <c r="E20"/>
      <c r="F20"/>
      <c r="G20"/>
    </row>
    <row r="21" spans="1:7" ht="14.45">
      <c r="A21"/>
      <c r="B21"/>
      <c r="C21"/>
      <c r="D21"/>
      <c r="E21"/>
      <c r="F21"/>
      <c r="G21"/>
    </row>
    <row r="22" spans="1:7" ht="14.45">
      <c r="A22"/>
      <c r="B22"/>
      <c r="C22"/>
      <c r="D22"/>
      <c r="E22"/>
      <c r="F22"/>
      <c r="G22"/>
    </row>
    <row r="23" spans="1:7" ht="14.45">
      <c r="A23"/>
      <c r="B23"/>
      <c r="C23"/>
      <c r="D23"/>
      <c r="E23"/>
      <c r="F23"/>
      <c r="G23"/>
    </row>
  </sheetData>
  <mergeCells count="7">
    <mergeCell ref="A10:E10"/>
    <mergeCell ref="B3:F3"/>
    <mergeCell ref="B4:F4"/>
    <mergeCell ref="B5:F5"/>
    <mergeCell ref="B6:F6"/>
    <mergeCell ref="B7:F7"/>
    <mergeCell ref="B8:F8"/>
  </mergeCells>
  <phoneticPr fontId="6" type="noConversion"/>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3" ma:contentTypeDescription="Een nieuw document maken." ma:contentTypeScope="" ma:versionID="f77d72389a0ec8374c8861ce8f19cd8c">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33a0dbd4708ce2ec4d76873fe6b020ea"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5167eb2-d146-48ba-b9f3-7e68dce4d426">TS016D218CE-1466977290-1148</_dlc_DocId>
    <lcf76f155ced4ddcb4097134ff3c332f xmlns="08cd7ea0-11af-4500-8973-0d9731a6ac20">
      <Terms xmlns="http://schemas.microsoft.com/office/infopath/2007/PartnerControls"/>
    </lcf76f155ced4ddcb4097134ff3c332f>
    <TaxCatchAll xmlns="e5167eb2-d146-48ba-b9f3-7e68dce4d426" xsi:nil="true"/>
    <_dlc_DocIdUrl xmlns="e5167eb2-d146-48ba-b9f3-7e68dce4d426">
      <Url>https://prorailbv.sharepoint.com/teams/Outillagestrategie2024/_layouts/15/DocIdRedir.aspx?ID=TS016D218CE-1466977290-1148</Url>
      <Description>TS016D218CE-1466977290-1148</Description>
    </_dlc_DocIdUrl>
  </documentManagement>
</p:properties>
</file>

<file path=customXml/itemProps1.xml><?xml version="1.0" encoding="utf-8"?>
<ds:datastoreItem xmlns:ds="http://schemas.openxmlformats.org/officeDocument/2006/customXml" ds:itemID="{9143ECE1-6A3D-4706-AB74-D06E8281763B}"/>
</file>

<file path=customXml/itemProps2.xml><?xml version="1.0" encoding="utf-8"?>
<ds:datastoreItem xmlns:ds="http://schemas.openxmlformats.org/officeDocument/2006/customXml" ds:itemID="{E299481E-250F-4B77-AB22-1A5A02F73318}"/>
</file>

<file path=customXml/itemProps3.xml><?xml version="1.0" encoding="utf-8"?>
<ds:datastoreItem xmlns:ds="http://schemas.openxmlformats.org/officeDocument/2006/customXml" ds:itemID="{CA972B7B-BE4F-427C-A5DB-7D83FF531541}"/>
</file>

<file path=customXml/itemProps4.xml><?xml version="1.0" encoding="utf-8"?>
<ds:datastoreItem xmlns:ds="http://schemas.openxmlformats.org/officeDocument/2006/customXml" ds:itemID="{F077627B-199E-45B2-BC79-272E78BFBD1E}"/>
</file>

<file path=docProps/app.xml><?xml version="1.0" encoding="utf-8"?>
<Properties xmlns="http://schemas.openxmlformats.org/officeDocument/2006/extended-properties" xmlns:vt="http://schemas.openxmlformats.org/officeDocument/2006/docPropsVTypes">
  <Application>Microsoft Excel Online</Application>
  <Manager/>
  <Company>ProRail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Swinkels, F.J. (Harry)</dc:creator>
  <cp:keywords/>
  <dc:description/>
  <cp:lastModifiedBy>Swinkels, F.J. (Harry)</cp:lastModifiedBy>
  <cp:revision/>
  <dcterms:created xsi:type="dcterms:W3CDTF">2023-03-21T14:33:49Z</dcterms:created>
  <dcterms:modified xsi:type="dcterms:W3CDTF">2023-05-23T15:21:30Z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2023-03-21T14:33:49Z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ef104bc9-e3f3-417b-8d4a-80b81c75db65</vt:lpwstr>
  </property>
  <property fmtid="{D5CDD505-2E9C-101B-9397-08002B2CF9AE}" pid="8" name="MSIP_Label_24e57bac-d225-40fb-8a9e-62b5be587a96_ContentBits">
    <vt:lpwstr>0</vt:lpwstr>
  </property>
  <property fmtid="{D5CDD505-2E9C-101B-9397-08002B2CF9AE}" pid="9" name="MediaServiceImageTags">
    <vt:lpwstr/>
  </property>
  <property fmtid="{D5CDD505-2E9C-101B-9397-08002B2CF9AE}" pid="10" name="ContentTypeId">
    <vt:lpwstr>0x010100310AA4A10C837C44A2DE89EE293E9E77</vt:lpwstr>
  </property>
  <property fmtid="{D5CDD505-2E9C-101B-9397-08002B2CF9AE}" pid="11" name="_dlc_DocIdItemGuid">
    <vt:lpwstr>3ade2391-0676-4bff-889d-4bdc09497956</vt:lpwstr>
  </property>
</Properties>
</file>