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WV.WPOL.NL\UWV-group$\Facilitair Bedrijf Inkoop uitv\1 Lopende trajecten\302 Vertaaldiensten\1. Aanbestedingsdossier\5. Publicatiedoc\"/>
    </mc:Choice>
  </mc:AlternateContent>
  <bookViews>
    <workbookView xWindow="0" yWindow="0" windowWidth="28800" windowHeight="11820"/>
  </bookViews>
  <sheets>
    <sheet name="Prijzenblad" sheetId="1" r:id="rId1"/>
  </sheets>
  <definedNames>
    <definedName name="_GoBack" localSheetId="0">Prijzenblad!#REF!</definedName>
    <definedName name="A">#REF!</definedName>
    <definedName name="_xlnm.Print_Area" localSheetId="0">Prijzenblad!$A$1:$L$63</definedName>
    <definedName name="B">#REF!</definedName>
    <definedName name="Exponent">#REF!</definedName>
    <definedName name="Pmax">#REF!</definedName>
    <definedName name="Pref">#REF!</definedName>
    <definedName name="Qmax">#REF!</definedName>
    <definedName name="Qmin">#REF!</definedName>
    <definedName name="Qref">#REF!</definedName>
    <definedName name="Qwensen">#REF!</definedName>
    <definedName name="SOLVERWAARD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1" l="1"/>
  <c r="I46" i="1" s="1"/>
  <c r="I38" i="1"/>
  <c r="E37" i="1"/>
  <c r="I37" i="1" s="1"/>
  <c r="E36" i="1"/>
  <c r="I36" i="1" s="1"/>
  <c r="E30" i="1"/>
  <c r="I30" i="1" s="1"/>
  <c r="E29" i="1"/>
  <c r="I29" i="1" s="1"/>
  <c r="E28" i="1"/>
  <c r="I28" i="1" s="1"/>
  <c r="E27" i="1"/>
  <c r="I27" i="1" s="1"/>
  <c r="E26" i="1"/>
  <c r="I26" i="1" s="1"/>
  <c r="E25" i="1"/>
  <c r="I25" i="1" s="1"/>
  <c r="E22" i="1"/>
  <c r="I22" i="1" s="1"/>
  <c r="E21" i="1"/>
  <c r="I21" i="1" s="1"/>
  <c r="E20" i="1"/>
  <c r="I20" i="1" s="1"/>
  <c r="E19" i="1"/>
  <c r="I19" i="1" s="1"/>
  <c r="E18" i="1"/>
  <c r="I18" i="1" s="1"/>
  <c r="E17" i="1"/>
  <c r="I17" i="1" s="1"/>
  <c r="I40" i="1" l="1"/>
  <c r="I32" i="1"/>
  <c r="K48" i="1" s="1"/>
  <c r="D61" i="1" s="1"/>
  <c r="E61" i="1" s="1"/>
</calcChain>
</file>

<file path=xl/sharedStrings.xml><?xml version="1.0" encoding="utf-8"?>
<sst xmlns="http://schemas.openxmlformats.org/spreadsheetml/2006/main" count="107" uniqueCount="62">
  <si>
    <r>
      <t>Bijlage 9</t>
    </r>
    <r>
      <rPr>
        <b/>
        <sz val="11"/>
        <color theme="1"/>
        <rFont val="Verdana"/>
        <family val="2"/>
      </rPr>
      <t xml:space="preserve"> Prijzenblad aanbesteding Vertaaldiensten</t>
    </r>
  </si>
  <si>
    <t xml:space="preserve">Kenmerk: </t>
  </si>
  <si>
    <t xml:space="preserve">SZE.2022.302 </t>
  </si>
  <si>
    <r>
      <rPr>
        <b/>
        <sz val="11"/>
        <color theme="1"/>
        <rFont val="Verdana"/>
        <family val="2"/>
      </rPr>
      <t>Instructie</t>
    </r>
    <r>
      <rPr>
        <sz val="11"/>
        <color theme="1"/>
        <rFont val="Verdana"/>
        <family val="2"/>
      </rPr>
      <t>: Vul in de gele cellen de gevraagde gegevens in.</t>
    </r>
  </si>
  <si>
    <t>Naam / namen Leverancier(s):</t>
  </si>
  <si>
    <t>&lt;vul in naam/namen&gt;</t>
  </si>
  <si>
    <t xml:space="preserve">Datum: </t>
  </si>
  <si>
    <t>&lt;vul in datum&gt;</t>
  </si>
  <si>
    <r>
      <rPr>
        <i/>
        <sz val="10"/>
        <color theme="1"/>
        <rFont val="Verdana"/>
        <family val="2"/>
      </rPr>
      <t>Voorwaarden:</t>
    </r>
    <r>
      <rPr>
        <sz val="10"/>
        <color theme="1"/>
        <rFont val="Verdana"/>
        <family val="2"/>
      </rPr>
      <t xml:space="preserve">
•  De Inschrijving niet voor gunning in aanmerking en zal de Inschrijving terzijde worden gelegd in de volgende gevallen:  
Indien Inschrijver in tabel 1 een prijs per woord offreert dat lager is dan </t>
    </r>
    <r>
      <rPr>
        <sz val="10"/>
        <color rgb="FFFF0000"/>
        <rFont val="Verdana"/>
        <family val="2"/>
      </rPr>
      <t>€0,10</t>
    </r>
    <r>
      <rPr>
        <sz val="10"/>
        <color theme="1"/>
        <rFont val="Verdana"/>
        <family val="2"/>
      </rPr>
      <t xml:space="preserve"> exclusief btw en hoger offreert dan </t>
    </r>
    <r>
      <rPr>
        <sz val="10"/>
        <color rgb="FFFF0000"/>
        <rFont val="Verdana"/>
        <family val="2"/>
      </rPr>
      <t>€0,30</t>
    </r>
    <r>
      <rPr>
        <sz val="10"/>
        <color theme="1"/>
        <rFont val="Verdana"/>
        <family val="2"/>
      </rPr>
      <t xml:space="preserve"> exclusief btw;
Indien inschrijver in tabel 2 een extra tarief per woord voor vertalingen van vreemde taal naar vreemde taal offreert dat hoger is dan </t>
    </r>
    <r>
      <rPr>
        <sz val="10"/>
        <color rgb="FFFF0000"/>
        <rFont val="Verdana"/>
        <family val="2"/>
      </rPr>
      <t>€0,30</t>
    </r>
    <r>
      <rPr>
        <sz val="10"/>
        <color theme="1"/>
        <rFont val="Verdana"/>
        <family val="2"/>
      </rPr>
      <t xml:space="preserve"> exclusief btw;
Indien inschrijver in tabel 2 een opslag per woord in geval van een spoedopdracht offreert dat hoger is dan </t>
    </r>
    <r>
      <rPr>
        <sz val="10"/>
        <color rgb="FFFF0000"/>
        <rFont val="Verdana"/>
        <family val="2"/>
      </rPr>
      <t>€0,20</t>
    </r>
    <r>
      <rPr>
        <sz val="10"/>
        <color theme="1"/>
        <rFont val="Verdana"/>
        <family val="2"/>
      </rPr>
      <t xml:space="preserve"> exclusief btw;
Indien inschrijver in tabel 2 een extra opslag offreert voor beëdigde vertalingen dat hoger is dan</t>
    </r>
    <r>
      <rPr>
        <sz val="10"/>
        <color rgb="FFFF0000"/>
        <rFont val="Verdana"/>
        <family val="2"/>
      </rPr>
      <t xml:space="preserve"> €100</t>
    </r>
    <r>
      <rPr>
        <sz val="10"/>
        <color theme="1"/>
        <rFont val="Verdana"/>
        <family val="2"/>
      </rPr>
      <t xml:space="preserve"> exclusief btw;
Indien Inschrijver in tabel 3 een all-in prijs voor creatie, implementatie, support &amp; onderhoud online platform aanvullende diensten offreert dat hoger is dan </t>
    </r>
    <r>
      <rPr>
        <sz val="10"/>
        <color rgb="FFFF0000"/>
        <rFont val="Verdana"/>
        <family val="2"/>
      </rPr>
      <t>€15.000</t>
    </r>
    <r>
      <rPr>
        <sz val="10"/>
        <color theme="1"/>
        <rFont val="Verdana"/>
        <family val="2"/>
      </rPr>
      <t xml:space="preserve"> exclusief btw.
• Het is niet toegestaan om een totale fictieve opdrachtwaarde aan te bieden lager dan het minimum </t>
    </r>
    <r>
      <rPr>
        <sz val="10"/>
        <color rgb="FFFF0000"/>
        <rFont val="Verdana"/>
        <family val="2"/>
      </rPr>
      <t>€1.100.000</t>
    </r>
    <r>
      <rPr>
        <sz val="10"/>
        <color theme="1"/>
        <rFont val="Verdana"/>
        <family val="2"/>
      </rPr>
      <t xml:space="preserve"> of hoger dan het maximum</t>
    </r>
    <r>
      <rPr>
        <sz val="10"/>
        <color rgb="FFFF0000"/>
        <rFont val="Verdana"/>
        <family val="2"/>
      </rPr>
      <t xml:space="preserve"> €1.540.000</t>
    </r>
    <r>
      <rPr>
        <sz val="10"/>
        <color theme="1"/>
        <rFont val="Verdana"/>
        <family val="2"/>
      </rPr>
      <t>. Een inschrijving die hier niet aan voldoet komt niet voor gunning in aanmerking en zal terzijde worden gelegd;
• Het woordtarief is inclusief. Dat wil zeggen dat hierin dus ook de volgende kosten zijn inbegrepen: bemiddelingskosten, overheadkosten, administratieve kosten, kosten voor ondersteunend werk, waarmerking beëdigde vertaling, salariskosten, revisie, registratie register Beëdigde Tolken en Vertalers, overheadkosten, kosten voor gebruik apparatuur, testkosten, verzekeringen, opleiding, reiskosten woon- en werkverkeer, parkeerkosten, wervings- en selectiekosten, vervanging, verzendkosten (aangetekende post), alle eventuele verdere bijkomende kosten, zoals de kosten voor voorbereiding op de uitvoering, enzovoort;
• Opdrachtnemer brengt geen andere kosten aan Opdrachtgever in rekening dan aangegeven in het ingevulde prijzenblad;
• De in deze tabellen onder fictieve jaarlijkse raming opgenomen aantallen zijn indicatief. Inschrijver kan geen rechten ontlenen aan deze indicaties.</t>
    </r>
  </si>
  <si>
    <t>Tabel 1</t>
  </si>
  <si>
    <r>
      <t xml:space="preserve">Prijs per woord- </t>
    </r>
    <r>
      <rPr>
        <b/>
        <i/>
        <sz val="11"/>
        <color indexed="9"/>
        <rFont val="Verdana"/>
        <family val="2"/>
      </rPr>
      <t>van brontaal naar doeltaal Nederlands</t>
    </r>
  </si>
  <si>
    <t>Taalgroepen (brontaal)</t>
  </si>
  <si>
    <t xml:space="preserve">Fictieve jaarlijkse raming aantal bestelaanvragen naar doeltaal Nederlands </t>
  </si>
  <si>
    <t xml:space="preserve">Fictieve jaarlijkse raming aantal woorden in vreemde taal </t>
  </si>
  <si>
    <t>Vermenigvuldiging</t>
  </si>
  <si>
    <t xml:space="preserve">Prijs per woord (exclusief btw) geldig gedurende de looptijd van de Overeenkomst </t>
  </si>
  <si>
    <t>=</t>
  </si>
  <si>
    <t xml:space="preserve">Fictieve opdrachtwaarde eerste jaar </t>
  </si>
  <si>
    <t>Pools</t>
  </si>
  <si>
    <t>x</t>
  </si>
  <si>
    <t>Turks</t>
  </si>
  <si>
    <t>Duits</t>
  </si>
  <si>
    <t>Spaans</t>
  </si>
  <si>
    <t>Slowaaks</t>
  </si>
  <si>
    <t>Tarief per woord voor de brontaal "overige talen" (talen als niet hiervoor genoemd) *</t>
  </si>
  <si>
    <t>Prijs per woord- van brontaal Nederlands naar doeltaal</t>
  </si>
  <si>
    <t>Taalgroepen (Doeltaal)</t>
  </si>
  <si>
    <t xml:space="preserve">Fictieve jaarlijkse raming aantal bestelaanvragen  brontaal Nederlands </t>
  </si>
  <si>
    <t>Engels (VK)</t>
  </si>
  <si>
    <t>Tarief per woord voor de doeltaal "overige talen" (talen als niet hiervoor genoemd) *</t>
  </si>
  <si>
    <t>*Bijlage 3 geeft inzicht in de aestelanvragen per taal over de afgelopen 3 jaar. 
Naar de talen Russisch/Oekraïens komt wellicht meer vraag echter zijn de gevolgen van situatie in Oekraïne op dit moment nog niet te voorspellen</t>
  </si>
  <si>
    <t>Totaal fictieve opdrachtwaarde tabel 1--&gt;</t>
  </si>
  <si>
    <t>Tabel 2</t>
  </si>
  <si>
    <t>Extra tarieven</t>
  </si>
  <si>
    <t>Tarief</t>
  </si>
  <si>
    <t xml:space="preserve">Fictieve jaarlijkse raming aantal bestelaanvragen </t>
  </si>
  <si>
    <t>Een (all-in) tarief per woord voor vertalingen van vreemde taal naar vreemde taal (anders dan Nederlands)</t>
  </si>
  <si>
    <t>Een opslag per woord in geval van een spoedopdracht</t>
  </si>
  <si>
    <t>Een opslag per opdracht in het geval van een beëdigde vertaling</t>
  </si>
  <si>
    <t>nvt</t>
  </si>
  <si>
    <t>Totaal fictieve opdrachtwaarde tabel 2--&gt;</t>
  </si>
  <si>
    <t>Tabel 3</t>
  </si>
  <si>
    <t>Prijs voor creatie, implementatie, support &amp; onderhoud online platform</t>
  </si>
  <si>
    <t>Type dienst</t>
  </si>
  <si>
    <t xml:space="preserve">All-in prijs (exclusief btw) gehele contractduur gedurende looptijd van de Overeenkomst </t>
  </si>
  <si>
    <t>Fictieve opdrachtwaarde eerste jaar</t>
  </si>
  <si>
    <t>Creatie, implementatie, support &amp; onderhoud online platform</t>
  </si>
  <si>
    <t>Totaal fictieve opdrachtwaarde tabel 3 -&gt;</t>
  </si>
  <si>
    <t>Raming totale fictieve opdrachtwaarde eerste jaar van de Overeenkomst en prijs die voor het gunningcriterium prijs wordt gehanteerd:</t>
  </si>
  <si>
    <t>Omschrijving</t>
  </si>
  <si>
    <t>Fictieve prijs per jaar</t>
  </si>
  <si>
    <t>Score</t>
  </si>
  <si>
    <t>Lijnfunctie</t>
  </si>
  <si>
    <t>Maximum prijs / laagste score</t>
  </si>
  <si>
    <t>Omslagpunt 1</t>
  </si>
  <si>
    <t>Omslagpunt 2</t>
  </si>
  <si>
    <t>Omslagpunt 3</t>
  </si>
  <si>
    <t>Omslagpunt 4</t>
  </si>
  <si>
    <t>Omslagpunt 5</t>
  </si>
  <si>
    <t>Minimum prijs / hoogste score</t>
  </si>
  <si>
    <t>Totaal aantal punten:</t>
  </si>
  <si>
    <t xml:space="preserve">Score Gunningscriterium Prijs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</si>
</sst>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 &quot;€&quot;\ * #,##0.00_ ;_ &quot;€&quot;\ * \-#,##0.00_ ;_ &quot;€&quot;\ * &quot;-&quot;??_ ;_ @_ "/>
    <numFmt numFmtId="164" formatCode="_-* #,##0.00_-;_-* #,##0.00\-;_-* &quot;-&quot;??_-;_-@_-"/>
    <numFmt numFmtId="165" formatCode="_-* #,##0_-;_-* #,##0\-;_-* &quot;-&quot;??_-;_-@_-"/>
    <numFmt numFmtId="166" formatCode="_-&quot;€&quot;\ * #,##0.00_-;_-&quot;€&quot;\ * #,##0.00\-;_-&quot;€&quot;\ * &quot;-&quot;??_-;_-@_-"/>
    <numFmt numFmtId="167" formatCode="&quot;€&quot;\ #,##0.00"/>
    <numFmt numFmtId="168" formatCode="&quot;€&quot;\ #,##0.000"/>
    <numFmt numFmtId="169" formatCode="_-&quot;€&quot;\ * #,##0_-;_-&quot;€&quot;\ * #,##0\-;_-&quot;€&quot;\ * &quot;-&quot;??_-;_-@_-"/>
    <numFmt numFmtId="170" formatCode="0.0%"/>
    <numFmt numFmtId="171" formatCode="0_ ;[Red]\-0\ "/>
    <numFmt numFmtId="172" formatCode="0.0"/>
  </numFmts>
  <fonts count="51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i/>
      <sz val="11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i/>
      <sz val="9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rgb="FFFF0000"/>
      <name val="Verdana"/>
      <family val="2"/>
    </font>
    <font>
      <i/>
      <sz val="11"/>
      <color theme="1"/>
      <name val="Calibri"/>
      <family val="2"/>
      <scheme val="minor"/>
    </font>
    <font>
      <i/>
      <sz val="9"/>
      <color theme="1"/>
      <name val="Verdana"/>
      <family val="2"/>
    </font>
    <font>
      <b/>
      <sz val="11"/>
      <color indexed="9"/>
      <name val="Verdana"/>
      <family val="2"/>
    </font>
    <font>
      <b/>
      <i/>
      <sz val="11"/>
      <color indexed="9"/>
      <name val="Verdana"/>
      <family val="2"/>
    </font>
    <font>
      <b/>
      <sz val="9"/>
      <color indexed="9"/>
      <name val="Verdana"/>
      <family val="2"/>
    </font>
    <font>
      <b/>
      <u val="singleAccounting"/>
      <sz val="9"/>
      <color indexed="9"/>
      <name val="Verdana"/>
      <family val="2"/>
    </font>
    <font>
      <b/>
      <sz val="9"/>
      <color indexed="8"/>
      <name val="Verdana"/>
      <family val="2"/>
    </font>
    <font>
      <sz val="9"/>
      <color rgb="FF000000"/>
      <name val="Verdana"/>
      <family val="2"/>
    </font>
    <font>
      <sz val="9"/>
      <color theme="0" tint="-0.499984740745262"/>
      <name val="Verdana"/>
      <family val="2"/>
    </font>
    <font>
      <b/>
      <sz val="9"/>
      <name val="Verdana"/>
      <family val="2"/>
    </font>
    <font>
      <sz val="9"/>
      <color indexed="55"/>
      <name val="Verdana"/>
      <family val="2"/>
    </font>
    <font>
      <sz val="8"/>
      <color rgb="FF000000"/>
      <name val="Verdana"/>
      <family val="2"/>
    </font>
    <font>
      <sz val="9"/>
      <name val="Verdana"/>
      <family val="2"/>
    </font>
    <font>
      <i/>
      <sz val="8"/>
      <color indexed="8"/>
      <name val="Verdana"/>
      <family val="2"/>
    </font>
    <font>
      <sz val="11"/>
      <color theme="0"/>
      <name val="Calibri"/>
      <family val="2"/>
      <scheme val="minor"/>
    </font>
    <font>
      <sz val="9"/>
      <color rgb="FF0070C0"/>
      <name val="Verdana"/>
      <family val="2"/>
    </font>
    <font>
      <sz val="9"/>
      <color indexed="23"/>
      <name val="Verdana"/>
      <family val="2"/>
    </font>
    <font>
      <sz val="10"/>
      <color indexed="8"/>
      <name val="Verdana"/>
      <family val="2"/>
    </font>
    <font>
      <sz val="11"/>
      <color indexed="22"/>
      <name val="Verdana"/>
      <family val="2"/>
    </font>
    <font>
      <sz val="11"/>
      <color indexed="9"/>
      <name val="Verdana"/>
      <family val="2"/>
    </font>
    <font>
      <b/>
      <sz val="10"/>
      <name val="Verdana"/>
      <family val="2"/>
    </font>
    <font>
      <b/>
      <sz val="9"/>
      <color theme="0" tint="-0.34998626667073579"/>
      <name val="Verdana"/>
      <family val="2"/>
    </font>
    <font>
      <sz val="9"/>
      <color indexed="22"/>
      <name val="Verdana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sz val="10"/>
      <color rgb="FF3F3F76"/>
      <name val="Arial"/>
      <family val="2"/>
    </font>
    <font>
      <b/>
      <sz val="9"/>
      <color rgb="FF3F3F76"/>
      <name val="Verdana"/>
      <family val="2"/>
    </font>
    <font>
      <sz val="11"/>
      <color indexed="8"/>
      <name val="Verdana"/>
      <family val="2"/>
    </font>
    <font>
      <sz val="10"/>
      <color rgb="FF006100"/>
      <name val="Arial"/>
      <family val="2"/>
    </font>
    <font>
      <b/>
      <sz val="8"/>
      <color rgb="FF3F3F76"/>
      <name val="Verdana"/>
      <family val="2"/>
    </font>
    <font>
      <sz val="10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4F16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4" fontId="8" fillId="0" borderId="0" applyFont="0" applyFill="0" applyBorder="0" applyAlignment="0" applyProtection="0"/>
    <xf numFmtId="0" fontId="48" fillId="2" borderId="0" applyNumberFormat="0" applyBorder="0" applyAlignment="0" applyProtection="0"/>
    <xf numFmtId="0" fontId="44" fillId="3" borderId="0" applyNumberFormat="0" applyBorder="0" applyAlignment="0" applyProtection="0"/>
    <xf numFmtId="0" fontId="45" fillId="4" borderId="1" applyNumberFormat="0" applyAlignment="0" applyProtection="0"/>
    <xf numFmtId="0" fontId="8" fillId="5" borderId="2" applyNumberFormat="0" applyFont="0" applyAlignment="0" applyProtection="0"/>
    <xf numFmtId="0" fontId="43" fillId="6" borderId="0" applyNumberFormat="0" applyBorder="0" applyAlignment="0" applyProtection="0"/>
    <xf numFmtId="0" fontId="50" fillId="7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6" fontId="9" fillId="0" borderId="0" applyFont="0" applyFill="0" applyBorder="0" applyAlignment="0" applyProtection="0"/>
  </cellStyleXfs>
  <cellXfs count="185">
    <xf numFmtId="0" fontId="0" fillId="0" borderId="0" xfId="0"/>
    <xf numFmtId="0" fontId="0" fillId="8" borderId="3" xfId="0" applyFill="1" applyBorder="1" applyProtection="1"/>
    <xf numFmtId="0" fontId="0" fillId="8" borderId="4" xfId="0" applyFill="1" applyBorder="1" applyProtection="1"/>
    <xf numFmtId="0" fontId="0" fillId="8" borderId="4" xfId="0" applyFill="1" applyBorder="1" applyAlignment="1" applyProtection="1">
      <alignment wrapText="1"/>
    </xf>
    <xf numFmtId="0" fontId="10" fillId="8" borderId="4" xfId="8" applyFont="1" applyFill="1" applyBorder="1" applyAlignment="1" applyProtection="1">
      <alignment horizontal="center" vertical="center"/>
    </xf>
    <xf numFmtId="0" fontId="10" fillId="8" borderId="4" xfId="8" applyFont="1" applyFill="1" applyBorder="1" applyProtection="1"/>
    <xf numFmtId="0" fontId="1" fillId="8" borderId="4" xfId="0" applyFont="1" applyFill="1" applyBorder="1" applyAlignment="1" applyProtection="1">
      <alignment horizontal="center"/>
    </xf>
    <xf numFmtId="0" fontId="1" fillId="8" borderId="4" xfId="0" applyFont="1" applyFill="1" applyBorder="1" applyProtection="1"/>
    <xf numFmtId="0" fontId="0" fillId="8" borderId="5" xfId="0" applyFill="1" applyBorder="1" applyProtection="1"/>
    <xf numFmtId="0" fontId="0" fillId="0" borderId="0" xfId="0" applyProtection="1"/>
    <xf numFmtId="0" fontId="0" fillId="8" borderId="6" xfId="0" applyFill="1" applyBorder="1" applyProtection="1"/>
    <xf numFmtId="0" fontId="11" fillId="8" borderId="0" xfId="0" applyFont="1" applyFill="1" applyBorder="1" applyProtection="1"/>
    <xf numFmtId="0" fontId="1" fillId="8" borderId="0" xfId="0" applyFont="1" applyFill="1" applyBorder="1" applyAlignment="1" applyProtection="1">
      <alignment wrapText="1"/>
    </xf>
    <xf numFmtId="0" fontId="10" fillId="8" borderId="0" xfId="8" applyFont="1" applyFill="1" applyBorder="1" applyAlignment="1" applyProtection="1">
      <alignment horizontal="center" vertical="center"/>
    </xf>
    <xf numFmtId="0" fontId="12" fillId="8" borderId="0" xfId="0" applyFont="1" applyFill="1" applyBorder="1" applyAlignment="1" applyProtection="1">
      <alignment wrapText="1"/>
    </xf>
    <xf numFmtId="0" fontId="1" fillId="8" borderId="0" xfId="0" applyFont="1" applyFill="1" applyBorder="1" applyProtection="1"/>
    <xf numFmtId="0" fontId="0" fillId="8" borderId="0" xfId="0" applyFill="1" applyBorder="1" applyProtection="1"/>
    <xf numFmtId="0" fontId="0" fillId="8" borderId="7" xfId="0" applyFill="1" applyBorder="1" applyProtection="1"/>
    <xf numFmtId="0" fontId="10" fillId="8" borderId="0" xfId="8" applyFont="1" applyFill="1" applyBorder="1" applyProtection="1"/>
    <xf numFmtId="0" fontId="1" fillId="8" borderId="0" xfId="0" applyFont="1" applyFill="1" applyBorder="1" applyAlignment="1" applyProtection="1">
      <alignment horizontal="center"/>
    </xf>
    <xf numFmtId="0" fontId="14" fillId="8" borderId="0" xfId="0" applyFont="1" applyFill="1" applyBorder="1" applyAlignment="1" applyProtection="1">
      <alignment wrapText="1"/>
      <protection locked="0"/>
    </xf>
    <xf numFmtId="0" fontId="15" fillId="8" borderId="0" xfId="0" applyFont="1" applyFill="1" applyBorder="1" applyAlignment="1" applyProtection="1">
      <alignment wrapText="1"/>
    </xf>
    <xf numFmtId="0" fontId="15" fillId="0" borderId="7" xfId="0" applyFont="1" applyFill="1" applyBorder="1" applyAlignment="1" applyProtection="1">
      <alignment wrapText="1"/>
    </xf>
    <xf numFmtId="0" fontId="11" fillId="8" borderId="0" xfId="0" applyFont="1" applyFill="1" applyBorder="1" applyAlignment="1" applyProtection="1">
      <alignment horizontal="right" vertical="center"/>
    </xf>
    <xf numFmtId="0" fontId="13" fillId="8" borderId="0" xfId="0" applyFont="1" applyFill="1" applyBorder="1" applyProtection="1"/>
    <xf numFmtId="0" fontId="16" fillId="8" borderId="0" xfId="0" applyFont="1" applyFill="1" applyBorder="1" applyAlignment="1" applyProtection="1">
      <alignment vertical="center"/>
    </xf>
    <xf numFmtId="0" fontId="16" fillId="8" borderId="0" xfId="0" applyFont="1" applyFill="1" applyBorder="1" applyAlignment="1" applyProtection="1">
      <alignment horizontal="center" vertical="center"/>
    </xf>
    <xf numFmtId="0" fontId="20" fillId="8" borderId="0" xfId="0" applyFont="1" applyFill="1" applyBorder="1" applyProtection="1"/>
    <xf numFmtId="0" fontId="6" fillId="8" borderId="0" xfId="0" applyFont="1" applyFill="1" applyBorder="1" applyAlignment="1" applyProtection="1">
      <alignment wrapText="1"/>
    </xf>
    <xf numFmtId="0" fontId="1" fillId="8" borderId="0" xfId="0" applyFont="1" applyFill="1" applyBorder="1" applyAlignment="1" applyProtection="1">
      <alignment horizontal="center" vertical="center"/>
    </xf>
    <xf numFmtId="0" fontId="21" fillId="8" borderId="0" xfId="0" applyFont="1" applyFill="1" applyBorder="1" applyProtection="1"/>
    <xf numFmtId="0" fontId="21" fillId="8" borderId="0" xfId="0" applyFont="1" applyFill="1" applyBorder="1" applyAlignment="1" applyProtection="1">
      <alignment horizontal="center"/>
    </xf>
    <xf numFmtId="165" fontId="22" fillId="10" borderId="8" xfId="9" applyNumberFormat="1" applyFont="1" applyFill="1" applyBorder="1" applyAlignment="1" applyProtection="1">
      <alignment horizontal="left" vertical="top"/>
    </xf>
    <xf numFmtId="165" fontId="24" fillId="10" borderId="9" xfId="9" applyNumberFormat="1" applyFont="1" applyFill="1" applyBorder="1" applyAlignment="1" applyProtection="1">
      <alignment horizontal="center" vertical="top" wrapText="1"/>
    </xf>
    <xf numFmtId="165" fontId="25" fillId="10" borderId="9" xfId="9" applyNumberFormat="1" applyFont="1" applyFill="1" applyBorder="1" applyAlignment="1" applyProtection="1">
      <alignment horizontal="center" vertical="center" wrapText="1"/>
    </xf>
    <xf numFmtId="165" fontId="25" fillId="10" borderId="9" xfId="9" applyNumberFormat="1" applyFont="1" applyFill="1" applyBorder="1" applyAlignment="1" applyProtection="1">
      <alignment horizontal="center" vertical="top" wrapText="1"/>
    </xf>
    <xf numFmtId="165" fontId="25" fillId="10" borderId="10" xfId="9" applyNumberFormat="1" applyFont="1" applyFill="1" applyBorder="1" applyAlignment="1" applyProtection="1">
      <alignment horizontal="center" vertical="top" wrapText="1"/>
    </xf>
    <xf numFmtId="165" fontId="25" fillId="8" borderId="0" xfId="9" applyNumberFormat="1" applyFont="1" applyFill="1" applyBorder="1" applyAlignment="1" applyProtection="1">
      <alignment horizontal="center" vertical="top" wrapText="1"/>
    </xf>
    <xf numFmtId="0" fontId="24" fillId="11" borderId="11" xfId="8" applyFont="1" applyFill="1" applyBorder="1" applyAlignment="1" applyProtection="1">
      <alignment horizontal="center" vertical="top" wrapText="1"/>
    </xf>
    <xf numFmtId="0" fontId="24" fillId="11" borderId="12" xfId="8" applyFont="1" applyFill="1" applyBorder="1" applyAlignment="1" applyProtection="1">
      <alignment horizontal="center" vertical="center" wrapText="1"/>
    </xf>
    <xf numFmtId="165" fontId="24" fillId="11" borderId="13" xfId="9" applyNumberFormat="1" applyFont="1" applyFill="1" applyBorder="1" applyAlignment="1" applyProtection="1">
      <alignment horizontal="center" vertical="center" wrapText="1"/>
    </xf>
    <xf numFmtId="165" fontId="24" fillId="11" borderId="14" xfId="9" applyNumberFormat="1" applyFont="1" applyFill="1" applyBorder="1" applyAlignment="1" applyProtection="1">
      <alignment horizontal="center" vertical="top" wrapText="1"/>
    </xf>
    <xf numFmtId="166" fontId="4" fillId="11" borderId="15" xfId="10" applyFont="1" applyFill="1" applyBorder="1" applyAlignment="1" applyProtection="1">
      <alignment horizontal="center" vertical="center" wrapText="1"/>
    </xf>
    <xf numFmtId="166" fontId="24" fillId="11" borderId="15" xfId="10" quotePrefix="1" applyFont="1" applyFill="1" applyBorder="1" applyAlignment="1" applyProtection="1">
      <alignment horizontal="center" vertical="center" wrapText="1"/>
    </xf>
    <xf numFmtId="166" fontId="24" fillId="11" borderId="15" xfId="10" applyFont="1" applyFill="1" applyBorder="1" applyAlignment="1" applyProtection="1">
      <alignment horizontal="center" vertical="top" wrapText="1"/>
    </xf>
    <xf numFmtId="0" fontId="26" fillId="0" borderId="15" xfId="8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left" vertical="center" indent="1"/>
    </xf>
    <xf numFmtId="1" fontId="27" fillId="0" borderId="15" xfId="0" applyNumberFormat="1" applyFont="1" applyBorder="1" applyAlignment="1" applyProtection="1">
      <alignment horizontal="center" vertical="center"/>
    </xf>
    <xf numFmtId="0" fontId="27" fillId="0" borderId="15" xfId="0" applyFont="1" applyBorder="1" applyAlignment="1" applyProtection="1">
      <alignment horizontal="center" vertical="center"/>
    </xf>
    <xf numFmtId="165" fontId="28" fillId="0" borderId="15" xfId="9" applyNumberFormat="1" applyFont="1" applyBorder="1" applyAlignment="1" applyProtection="1">
      <alignment horizontal="center"/>
    </xf>
    <xf numFmtId="168" fontId="29" fillId="12" borderId="15" xfId="1" applyNumberFormat="1" applyFont="1" applyFill="1" applyBorder="1" applyAlignment="1" applyProtection="1">
      <alignment horizontal="center" vertical="center"/>
      <protection locked="0"/>
    </xf>
    <xf numFmtId="167" fontId="29" fillId="0" borderId="15" xfId="10" applyNumberFormat="1" applyFont="1" applyFill="1" applyBorder="1" applyAlignment="1" applyProtection="1">
      <alignment horizontal="center"/>
    </xf>
    <xf numFmtId="167" fontId="30" fillId="13" borderId="15" xfId="10" applyNumberFormat="1" applyFont="1" applyFill="1" applyBorder="1" applyAlignment="1" applyProtection="1">
      <alignment horizontal="center" vertical="center"/>
    </xf>
    <xf numFmtId="167" fontId="30" fillId="8" borderId="0" xfId="10" applyNumberFormat="1" applyFont="1" applyFill="1" applyBorder="1" applyProtection="1"/>
    <xf numFmtId="0" fontId="30" fillId="8" borderId="0" xfId="10" applyNumberFormat="1" applyFont="1" applyFill="1" applyBorder="1" applyProtection="1"/>
    <xf numFmtId="1" fontId="0" fillId="8" borderId="0" xfId="0" applyNumberFormat="1" applyFill="1" applyAlignment="1" applyProtection="1">
      <alignment horizontal="center" vertical="center"/>
    </xf>
    <xf numFmtId="1" fontId="30" fillId="8" borderId="0" xfId="10" applyNumberFormat="1" applyFont="1" applyFill="1" applyBorder="1" applyProtection="1"/>
    <xf numFmtId="0" fontId="0" fillId="8" borderId="6" xfId="0" applyFill="1" applyBorder="1" applyAlignment="1" applyProtection="1">
      <alignment horizontal="center" vertical="center"/>
    </xf>
    <xf numFmtId="0" fontId="26" fillId="0" borderId="15" xfId="8" applyFont="1" applyBorder="1" applyAlignment="1" applyProtection="1">
      <alignment horizontal="center" vertical="center"/>
    </xf>
    <xf numFmtId="0" fontId="27" fillId="0" borderId="15" xfId="0" applyFont="1" applyBorder="1" applyAlignment="1" applyProtection="1">
      <alignment horizontal="left" vertical="center" wrapText="1"/>
    </xf>
    <xf numFmtId="1" fontId="1" fillId="0" borderId="0" xfId="0" applyNumberFormat="1" applyFont="1" applyAlignment="1" applyProtection="1">
      <alignment horizontal="center" vertical="center"/>
    </xf>
    <xf numFmtId="165" fontId="28" fillId="0" borderId="15" xfId="9" applyNumberFormat="1" applyFont="1" applyBorder="1" applyAlignment="1" applyProtection="1">
      <alignment horizontal="center" vertical="center"/>
    </xf>
    <xf numFmtId="167" fontId="29" fillId="0" borderId="15" xfId="10" applyNumberFormat="1" applyFont="1" applyFill="1" applyBorder="1" applyAlignment="1" applyProtection="1">
      <alignment horizontal="center" vertical="center"/>
    </xf>
    <xf numFmtId="167" fontId="30" fillId="8" borderId="16" xfId="10" applyNumberFormat="1" applyFont="1" applyFill="1" applyBorder="1" applyAlignment="1" applyProtection="1">
      <alignment horizontal="center" vertical="center" wrapText="1"/>
    </xf>
    <xf numFmtId="167" fontId="30" fillId="8" borderId="0" xfId="10" applyNumberFormat="1" applyFont="1" applyFill="1" applyBorder="1" applyAlignment="1" applyProtection="1">
      <alignment horizontal="center" vertical="center" wrapText="1"/>
    </xf>
    <xf numFmtId="0" fontId="0" fillId="8" borderId="7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65" fontId="22" fillId="10" borderId="8" xfId="9" applyNumberFormat="1" applyFont="1" applyFill="1" applyBorder="1" applyAlignment="1" applyProtection="1">
      <alignment horizontal="left" vertical="center"/>
    </xf>
    <xf numFmtId="167" fontId="30" fillId="8" borderId="16" xfId="10" applyNumberFormat="1" applyFont="1" applyFill="1" applyBorder="1" applyAlignment="1" applyProtection="1">
      <alignment wrapText="1"/>
    </xf>
    <xf numFmtId="167" fontId="30" fillId="8" borderId="0" xfId="10" applyNumberFormat="1" applyFont="1" applyFill="1" applyBorder="1" applyAlignment="1" applyProtection="1">
      <alignment wrapText="1"/>
    </xf>
    <xf numFmtId="166" fontId="4" fillId="11" borderId="15" xfId="10" applyFont="1" applyFill="1" applyBorder="1" applyAlignment="1" applyProtection="1">
      <alignment horizontal="center" vertical="top" wrapText="1"/>
    </xf>
    <xf numFmtId="0" fontId="31" fillId="0" borderId="15" xfId="0" applyFont="1" applyBorder="1" applyAlignment="1" applyProtection="1">
      <alignment vertical="center"/>
    </xf>
    <xf numFmtId="0" fontId="32" fillId="0" borderId="15" xfId="9" applyNumberFormat="1" applyFont="1" applyBorder="1" applyAlignment="1" applyProtection="1">
      <alignment horizontal="center" vertical="center"/>
    </xf>
    <xf numFmtId="167" fontId="30" fillId="8" borderId="0" xfId="10" applyNumberFormat="1" applyFont="1" applyFill="1" applyBorder="1" applyAlignment="1" applyProtection="1">
      <alignment horizontal="center" vertical="center"/>
    </xf>
    <xf numFmtId="0" fontId="10" fillId="8" borderId="0" xfId="8" applyFont="1" applyFill="1" applyBorder="1" applyAlignment="1" applyProtection="1">
      <alignment vertical="center" wrapText="1"/>
    </xf>
    <xf numFmtId="168" fontId="29" fillId="8" borderId="0" xfId="1" applyNumberFormat="1" applyFont="1" applyFill="1" applyBorder="1" applyAlignment="1" applyProtection="1">
      <alignment horizontal="center"/>
    </xf>
    <xf numFmtId="0" fontId="1" fillId="8" borderId="0" xfId="0" applyFont="1" applyFill="1" applyBorder="1" applyAlignment="1" applyProtection="1">
      <alignment horizontal="right" vertical="center"/>
    </xf>
    <xf numFmtId="167" fontId="29" fillId="14" borderId="0" xfId="10" applyNumberFormat="1" applyFont="1" applyFill="1" applyBorder="1" applyProtection="1"/>
    <xf numFmtId="0" fontId="27" fillId="8" borderId="0" xfId="0" applyFont="1" applyFill="1" applyBorder="1" applyAlignment="1" applyProtection="1">
      <alignment horizontal="left" vertical="center" wrapText="1" indent="1"/>
    </xf>
    <xf numFmtId="1" fontId="27" fillId="8" borderId="0" xfId="0" applyNumberFormat="1" applyFont="1" applyFill="1" applyBorder="1" applyAlignment="1" applyProtection="1">
      <alignment horizontal="center" vertical="center"/>
    </xf>
    <xf numFmtId="0" fontId="27" fillId="8" borderId="0" xfId="0" applyFont="1" applyFill="1" applyBorder="1" applyAlignment="1" applyProtection="1">
      <alignment horizontal="center" vertical="center"/>
    </xf>
    <xf numFmtId="165" fontId="28" fillId="8" borderId="0" xfId="9" applyNumberFormat="1" applyFont="1" applyFill="1" applyBorder="1" applyAlignment="1" applyProtection="1">
      <alignment horizontal="center"/>
    </xf>
    <xf numFmtId="167" fontId="29" fillId="8" borderId="0" xfId="10" applyNumberFormat="1" applyFont="1" applyFill="1" applyBorder="1" applyAlignment="1" applyProtection="1">
      <alignment horizontal="center"/>
    </xf>
    <xf numFmtId="0" fontId="24" fillId="11" borderId="15" xfId="8" applyFont="1" applyFill="1" applyBorder="1" applyAlignment="1" applyProtection="1">
      <alignment horizontal="center" vertical="center" wrapText="1"/>
    </xf>
    <xf numFmtId="165" fontId="24" fillId="11" borderId="15" xfId="9" applyNumberFormat="1" applyFont="1" applyFill="1" applyBorder="1" applyAlignment="1" applyProtection="1">
      <alignment horizontal="center" vertical="center" wrapText="1"/>
    </xf>
    <xf numFmtId="165" fontId="24" fillId="11" borderId="15" xfId="9" applyNumberFormat="1" applyFont="1" applyFill="1" applyBorder="1" applyAlignment="1" applyProtection="1">
      <alignment horizontal="center" vertical="top" wrapText="1"/>
    </xf>
    <xf numFmtId="166" fontId="24" fillId="11" borderId="15" xfId="10" applyFont="1" applyFill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vertical="center" wrapText="1"/>
    </xf>
    <xf numFmtId="0" fontId="32" fillId="8" borderId="15" xfId="9" applyNumberFormat="1" applyFont="1" applyFill="1" applyBorder="1" applyAlignment="1" applyProtection="1">
      <alignment horizontal="center" vertical="center"/>
    </xf>
    <xf numFmtId="1" fontId="32" fillId="0" borderId="15" xfId="9" applyNumberFormat="1" applyFont="1" applyBorder="1" applyAlignment="1" applyProtection="1">
      <alignment horizontal="center" vertical="center" wrapText="1"/>
    </xf>
    <xf numFmtId="0" fontId="32" fillId="8" borderId="15" xfId="9" applyNumberFormat="1" applyFont="1" applyFill="1" applyBorder="1" applyAlignment="1" applyProtection="1">
      <alignment horizontal="center" vertical="center" wrapText="1"/>
    </xf>
    <xf numFmtId="165" fontId="32" fillId="0" borderId="15" xfId="9" applyNumberFormat="1" applyFont="1" applyBorder="1" applyAlignment="1" applyProtection="1">
      <alignment horizontal="center" vertical="center" wrapText="1"/>
    </xf>
    <xf numFmtId="0" fontId="1" fillId="8" borderId="0" xfId="0" applyFont="1" applyFill="1" applyBorder="1" applyAlignment="1" applyProtection="1">
      <alignment vertical="center"/>
    </xf>
    <xf numFmtId="167" fontId="7" fillId="8" borderId="0" xfId="0" applyNumberFormat="1" applyFont="1" applyFill="1" applyBorder="1" applyAlignment="1" applyProtection="1">
      <alignment horizontal="center" vertical="center"/>
    </xf>
    <xf numFmtId="167" fontId="7" fillId="8" borderId="0" xfId="0" applyNumberFormat="1" applyFont="1" applyFill="1" applyBorder="1" applyProtection="1"/>
    <xf numFmtId="167" fontId="34" fillId="8" borderId="0" xfId="0" applyNumberFormat="1" applyFont="1" applyFill="1" applyBorder="1" applyProtection="1"/>
    <xf numFmtId="167" fontId="6" fillId="14" borderId="0" xfId="0" applyNumberFormat="1" applyFont="1" applyFill="1" applyBorder="1" applyAlignment="1" applyProtection="1">
      <alignment horizontal="center"/>
    </xf>
    <xf numFmtId="167" fontId="5" fillId="8" borderId="0" xfId="0" applyNumberFormat="1" applyFont="1" applyFill="1" applyBorder="1" applyProtection="1"/>
    <xf numFmtId="0" fontId="0" fillId="8" borderId="0" xfId="0" applyFill="1" applyProtection="1"/>
    <xf numFmtId="0" fontId="21" fillId="0" borderId="0" xfId="0" applyFont="1" applyBorder="1" applyProtection="1"/>
    <xf numFmtId="167" fontId="1" fillId="8" borderId="0" xfId="0" applyNumberFormat="1" applyFont="1" applyFill="1" applyBorder="1" applyProtection="1"/>
    <xf numFmtId="165" fontId="22" fillId="10" borderId="0" xfId="9" applyNumberFormat="1" applyFont="1" applyFill="1" applyBorder="1" applyAlignment="1" applyProtection="1">
      <alignment horizontal="left" vertical="top"/>
    </xf>
    <xf numFmtId="165" fontId="24" fillId="10" borderId="0" xfId="9" applyNumberFormat="1" applyFont="1" applyFill="1" applyBorder="1" applyAlignment="1" applyProtection="1">
      <alignment horizontal="center" vertical="top" wrapText="1"/>
    </xf>
    <xf numFmtId="165" fontId="25" fillId="10" borderId="0" xfId="9" applyNumberFormat="1" applyFont="1" applyFill="1" applyBorder="1" applyAlignment="1" applyProtection="1">
      <alignment horizontal="center" vertical="center" wrapText="1"/>
    </xf>
    <xf numFmtId="165" fontId="25" fillId="10" borderId="0" xfId="9" applyNumberFormat="1" applyFont="1" applyFill="1" applyBorder="1" applyAlignment="1" applyProtection="1">
      <alignment horizontal="center" vertical="top" wrapText="1"/>
    </xf>
    <xf numFmtId="166" fontId="24" fillId="11" borderId="14" xfId="10" applyFont="1" applyFill="1" applyBorder="1" applyAlignment="1" applyProtection="1">
      <alignment horizontal="center" vertical="center" wrapText="1"/>
    </xf>
    <xf numFmtId="165" fontId="24" fillId="11" borderId="14" xfId="9" applyNumberFormat="1" applyFont="1" applyFill="1" applyBorder="1" applyAlignment="1" applyProtection="1">
      <alignment horizontal="center" vertical="center" wrapText="1"/>
    </xf>
    <xf numFmtId="0" fontId="32" fillId="0" borderId="15" xfId="8" applyFont="1" applyBorder="1" applyAlignment="1" applyProtection="1">
      <alignment horizontal="left" vertical="center" wrapText="1"/>
    </xf>
    <xf numFmtId="165" fontId="35" fillId="0" borderId="15" xfId="9" applyNumberFormat="1" applyFont="1" applyBorder="1" applyAlignment="1" applyProtection="1">
      <alignment horizontal="center" vertical="center"/>
    </xf>
    <xf numFmtId="165" fontId="36" fillId="0" borderId="15" xfId="9" applyNumberFormat="1" applyFont="1" applyBorder="1" applyAlignment="1" applyProtection="1">
      <alignment horizontal="center"/>
    </xf>
    <xf numFmtId="167" fontId="29" fillId="12" borderId="15" xfId="1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</xf>
    <xf numFmtId="167" fontId="1" fillId="8" borderId="0" xfId="0" applyNumberFormat="1" applyFont="1" applyFill="1" applyBorder="1" applyAlignment="1" applyProtection="1">
      <alignment horizontal="center"/>
    </xf>
    <xf numFmtId="44" fontId="1" fillId="8" borderId="0" xfId="0" applyNumberFormat="1" applyFont="1" applyFill="1" applyBorder="1" applyProtection="1"/>
    <xf numFmtId="167" fontId="7" fillId="15" borderId="0" xfId="0" applyNumberFormat="1" applyFont="1" applyFill="1" applyBorder="1" applyAlignment="1" applyProtection="1">
      <alignment horizontal="left" vertical="center"/>
    </xf>
    <xf numFmtId="0" fontId="37" fillId="8" borderId="6" xfId="8" applyFont="1" applyFill="1" applyBorder="1" applyProtection="1"/>
    <xf numFmtId="0" fontId="17" fillId="13" borderId="0" xfId="0" applyNumberFormat="1" applyFont="1" applyFill="1" applyBorder="1" applyAlignment="1" applyProtection="1"/>
    <xf numFmtId="0" fontId="38" fillId="13" borderId="0" xfId="0" applyNumberFormat="1" applyFont="1" applyFill="1" applyBorder="1" applyAlignment="1" applyProtection="1">
      <alignment wrapText="1"/>
    </xf>
    <xf numFmtId="0" fontId="39" fillId="13" borderId="0" xfId="0" applyFont="1" applyFill="1" applyBorder="1" applyAlignment="1" applyProtection="1">
      <alignment horizontal="center" vertical="center"/>
    </xf>
    <xf numFmtId="0" fontId="39" fillId="13" borderId="0" xfId="0" applyFont="1" applyFill="1" applyBorder="1" applyProtection="1"/>
    <xf numFmtId="0" fontId="40" fillId="13" borderId="0" xfId="0" applyFont="1" applyFill="1" applyBorder="1" applyAlignment="1" applyProtection="1">
      <alignment horizontal="center"/>
    </xf>
    <xf numFmtId="0" fontId="40" fillId="13" borderId="0" xfId="0" applyFont="1" applyFill="1" applyBorder="1" applyAlignment="1" applyProtection="1"/>
    <xf numFmtId="0" fontId="17" fillId="8" borderId="6" xfId="0" applyNumberFormat="1" applyFont="1" applyFill="1" applyBorder="1" applyAlignment="1" applyProtection="1"/>
    <xf numFmtId="0" fontId="38" fillId="13" borderId="0" xfId="0" applyNumberFormat="1" applyFont="1" applyFill="1" applyBorder="1" applyAlignment="1" applyProtection="1"/>
    <xf numFmtId="0" fontId="39" fillId="13" borderId="0" xfId="0" applyFont="1" applyFill="1" applyBorder="1" applyAlignment="1" applyProtection="1">
      <alignment wrapText="1"/>
    </xf>
    <xf numFmtId="0" fontId="15" fillId="13" borderId="0" xfId="0" applyFont="1" applyFill="1" applyBorder="1" applyAlignment="1" applyProtection="1"/>
    <xf numFmtId="0" fontId="15" fillId="13" borderId="0" xfId="0" applyFont="1" applyFill="1" applyBorder="1" applyAlignment="1" applyProtection="1">
      <alignment horizontal="center"/>
    </xf>
    <xf numFmtId="0" fontId="42" fillId="13" borderId="0" xfId="0" applyNumberFormat="1" applyFont="1" applyFill="1" applyBorder="1" applyAlignment="1" applyProtection="1">
      <alignment horizontal="center"/>
    </xf>
    <xf numFmtId="0" fontId="7" fillId="6" borderId="17" xfId="6" applyNumberFormat="1" applyFont="1" applyBorder="1" applyAlignment="1" applyProtection="1">
      <alignment horizontal="center" vertical="top" wrapText="1"/>
    </xf>
    <xf numFmtId="0" fontId="7" fillId="6" borderId="18" xfId="6" applyNumberFormat="1" applyFont="1" applyBorder="1" applyAlignment="1" applyProtection="1">
      <alignment horizontal="center" vertical="center"/>
    </xf>
    <xf numFmtId="0" fontId="7" fillId="6" borderId="19" xfId="6" applyNumberFormat="1" applyFont="1" applyBorder="1" applyAlignment="1" applyProtection="1">
      <alignment horizontal="center"/>
    </xf>
    <xf numFmtId="0" fontId="17" fillId="13" borderId="0" xfId="0" applyFont="1" applyFill="1" applyBorder="1" applyAlignment="1" applyProtection="1">
      <alignment horizontal="center"/>
    </xf>
    <xf numFmtId="0" fontId="17" fillId="13" borderId="0" xfId="0" applyFont="1" applyFill="1" applyBorder="1" applyProtection="1"/>
    <xf numFmtId="167" fontId="29" fillId="8" borderId="0" xfId="10" applyNumberFormat="1" applyFont="1" applyFill="1" applyBorder="1" applyProtection="1"/>
    <xf numFmtId="0" fontId="3" fillId="3" borderId="20" xfId="3" applyNumberFormat="1" applyFont="1" applyBorder="1" applyAlignment="1" applyProtection="1">
      <alignment horizontal="left" wrapText="1"/>
    </xf>
    <xf numFmtId="169" fontId="46" fillId="16" borderId="15" xfId="4" applyNumberFormat="1" applyFont="1" applyFill="1" applyBorder="1" applyAlignment="1" applyProtection="1">
      <alignment horizontal="center" vertical="center"/>
    </xf>
    <xf numFmtId="1" fontId="46" fillId="16" borderId="15" xfId="4" applyNumberFormat="1" applyFont="1" applyFill="1" applyBorder="1" applyAlignment="1" applyProtection="1">
      <alignment horizontal="center" vertical="center"/>
    </xf>
    <xf numFmtId="0" fontId="41" fillId="8" borderId="0" xfId="8" applyFont="1" applyFill="1" applyBorder="1" applyAlignment="1" applyProtection="1"/>
    <xf numFmtId="0" fontId="32" fillId="8" borderId="22" xfId="5" applyNumberFormat="1" applyFont="1" applyFill="1" applyBorder="1" applyAlignment="1" applyProtection="1">
      <alignment horizontal="left" wrapText="1"/>
    </xf>
    <xf numFmtId="1" fontId="46" fillId="16" borderId="15" xfId="4" applyNumberFormat="1" applyFont="1" applyFill="1" applyBorder="1" applyAlignment="1" applyProtection="1">
      <alignment horizontal="center"/>
    </xf>
    <xf numFmtId="0" fontId="47" fillId="8" borderId="6" xfId="8" applyFont="1" applyFill="1" applyBorder="1" applyProtection="1"/>
    <xf numFmtId="170" fontId="39" fillId="13" borderId="0" xfId="0" applyNumberFormat="1" applyFont="1" applyFill="1" applyBorder="1" applyProtection="1"/>
    <xf numFmtId="164" fontId="39" fillId="13" borderId="0" xfId="0" applyNumberFormat="1" applyFont="1" applyFill="1" applyBorder="1" applyProtection="1"/>
    <xf numFmtId="171" fontId="2" fillId="2" borderId="23" xfId="2" applyNumberFormat="1" applyFont="1" applyBorder="1" applyAlignment="1" applyProtection="1">
      <alignment horizontal="left" wrapText="1"/>
    </xf>
    <xf numFmtId="0" fontId="7" fillId="6" borderId="21" xfId="6" applyNumberFormat="1" applyFont="1" applyBorder="1" applyAlignment="1" applyProtection="1">
      <alignment vertical="center" textRotation="90"/>
    </xf>
    <xf numFmtId="0" fontId="1" fillId="13" borderId="24" xfId="0" applyFont="1" applyFill="1" applyBorder="1" applyAlignment="1" applyProtection="1">
      <alignment wrapText="1"/>
    </xf>
    <xf numFmtId="0" fontId="1" fillId="13" borderId="0" xfId="0" applyFont="1" applyFill="1" applyBorder="1" applyAlignment="1" applyProtection="1">
      <alignment horizontal="center" vertical="center"/>
    </xf>
    <xf numFmtId="0" fontId="15" fillId="13" borderId="0" xfId="0" applyFont="1" applyFill="1" applyBorder="1" applyProtection="1"/>
    <xf numFmtId="0" fontId="14" fillId="13" borderId="6" xfId="0" applyNumberFormat="1" applyFont="1" applyFill="1" applyBorder="1" applyAlignment="1" applyProtection="1">
      <alignment horizontal="left"/>
    </xf>
    <xf numFmtId="172" fontId="1" fillId="7" borderId="17" xfId="7" applyNumberFormat="1" applyFont="1" applyBorder="1" applyAlignment="1" applyProtection="1">
      <alignment wrapText="1"/>
    </xf>
    <xf numFmtId="0" fontId="14" fillId="13" borderId="0" xfId="0" applyNumberFormat="1" applyFont="1" applyFill="1" applyBorder="1" applyAlignment="1" applyProtection="1">
      <alignment horizontal="left"/>
    </xf>
    <xf numFmtId="0" fontId="17" fillId="13" borderId="0" xfId="0" applyFont="1" applyFill="1" applyBorder="1" applyAlignment="1" applyProtection="1">
      <alignment wrapText="1"/>
    </xf>
    <xf numFmtId="0" fontId="17" fillId="13" borderId="0" xfId="0" applyFont="1" applyFill="1" applyBorder="1" applyAlignment="1" applyProtection="1">
      <alignment horizontal="center" vertical="center"/>
    </xf>
    <xf numFmtId="1" fontId="15" fillId="13" borderId="0" xfId="0" applyNumberFormat="1" applyFont="1" applyFill="1" applyBorder="1" applyProtection="1"/>
    <xf numFmtId="0" fontId="14" fillId="13" borderId="26" xfId="0" applyNumberFormat="1" applyFont="1" applyFill="1" applyBorder="1" applyAlignment="1" applyProtection="1">
      <alignment horizontal="left"/>
    </xf>
    <xf numFmtId="0" fontId="14" fillId="13" borderId="27" xfId="0" applyNumberFormat="1" applyFont="1" applyFill="1" applyBorder="1" applyAlignment="1" applyProtection="1">
      <alignment horizontal="left"/>
    </xf>
    <xf numFmtId="0" fontId="17" fillId="13" borderId="27" xfId="0" applyFont="1" applyFill="1" applyBorder="1" applyAlignment="1" applyProtection="1">
      <alignment wrapText="1"/>
    </xf>
    <xf numFmtId="0" fontId="17" fillId="13" borderId="27" xfId="0" applyFont="1" applyFill="1" applyBorder="1" applyAlignment="1" applyProtection="1">
      <alignment horizontal="center" vertical="center"/>
    </xf>
    <xf numFmtId="1" fontId="15" fillId="13" borderId="27" xfId="0" applyNumberFormat="1" applyFont="1" applyFill="1" applyBorder="1" applyProtection="1"/>
    <xf numFmtId="0" fontId="15" fillId="13" borderId="27" xfId="0" applyFont="1" applyFill="1" applyBorder="1" applyAlignment="1" applyProtection="1">
      <alignment horizontal="center"/>
    </xf>
    <xf numFmtId="0" fontId="15" fillId="13" borderId="27" xfId="0" applyFont="1" applyFill="1" applyBorder="1" applyProtection="1"/>
    <xf numFmtId="0" fontId="0" fillId="8" borderId="27" xfId="0" applyFill="1" applyBorder="1" applyProtection="1"/>
    <xf numFmtId="0" fontId="0" fillId="8" borderId="28" xfId="0" applyFill="1" applyBorder="1" applyProtection="1"/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/>
    </xf>
    <xf numFmtId="0" fontId="13" fillId="9" borderId="0" xfId="0" applyFont="1" applyFill="1" applyBorder="1" applyProtection="1">
      <protection locked="0"/>
    </xf>
    <xf numFmtId="1" fontId="5" fillId="7" borderId="25" xfId="7" applyNumberFormat="1" applyFont="1" applyBorder="1" applyAlignment="1" applyProtection="1">
      <alignment horizontal="center" vertical="center"/>
    </xf>
    <xf numFmtId="166" fontId="49" fillId="16" borderId="0" xfId="5" applyNumberFormat="1" applyFont="1" applyFill="1" applyBorder="1" applyAlignment="1" applyProtection="1">
      <alignment horizontal="center" wrapText="1"/>
    </xf>
    <xf numFmtId="0" fontId="32" fillId="8" borderId="0" xfId="8" applyFont="1" applyFill="1" applyBorder="1" applyAlignment="1" applyProtection="1">
      <alignment horizontal="center"/>
    </xf>
    <xf numFmtId="167" fontId="30" fillId="8" borderId="0" xfId="10" applyNumberFormat="1" applyFont="1" applyFill="1" applyBorder="1" applyAlignment="1" applyProtection="1">
      <alignment horizontal="center" wrapText="1"/>
    </xf>
    <xf numFmtId="167" fontId="30" fillId="8" borderId="0" xfId="10" applyNumberFormat="1" applyFont="1" applyFill="1" applyBorder="1" applyAlignment="1" applyProtection="1">
      <alignment horizontal="center"/>
    </xf>
    <xf numFmtId="0" fontId="33" fillId="8" borderId="9" xfId="8" applyFont="1" applyFill="1" applyBorder="1" applyAlignment="1" applyProtection="1">
      <alignment horizontal="left" vertical="center" wrapText="1"/>
    </xf>
    <xf numFmtId="167" fontId="5" fillId="8" borderId="16" xfId="10" applyNumberFormat="1" applyFont="1" applyFill="1" applyBorder="1" applyAlignment="1" applyProtection="1">
      <alignment horizontal="left" vertical="center" wrapText="1"/>
    </xf>
    <xf numFmtId="167" fontId="5" fillId="8" borderId="0" xfId="10" applyNumberFormat="1" applyFont="1" applyFill="1" applyBorder="1" applyAlignment="1" applyProtection="1">
      <alignment horizontal="left" vertical="center" wrapText="1"/>
    </xf>
    <xf numFmtId="0" fontId="7" fillId="15" borderId="0" xfId="0" applyFont="1" applyFill="1" applyBorder="1" applyAlignment="1" applyProtection="1">
      <alignment horizontal="left" vertical="center" wrapText="1"/>
    </xf>
    <xf numFmtId="0" fontId="41" fillId="8" borderId="0" xfId="8" applyFont="1" applyFill="1" applyBorder="1" applyAlignment="1" applyProtection="1">
      <alignment horizontal="center"/>
    </xf>
    <xf numFmtId="0" fontId="41" fillId="8" borderId="7" xfId="8" applyFont="1" applyFill="1" applyBorder="1" applyAlignment="1" applyProtection="1">
      <alignment horizontal="center"/>
    </xf>
    <xf numFmtId="0" fontId="7" fillId="6" borderId="19" xfId="6" applyNumberFormat="1" applyFont="1" applyBorder="1" applyAlignment="1" applyProtection="1">
      <alignment horizontal="center" vertical="center" textRotation="90"/>
    </xf>
    <xf numFmtId="0" fontId="7" fillId="6" borderId="21" xfId="6" applyNumberFormat="1" applyFont="1" applyBorder="1" applyAlignment="1" applyProtection="1">
      <alignment horizontal="center" vertical="center" textRotation="90"/>
    </xf>
    <xf numFmtId="167" fontId="5" fillId="8" borderId="16" xfId="10" applyNumberFormat="1" applyFont="1" applyFill="1" applyBorder="1" applyAlignment="1" applyProtection="1">
      <alignment horizontal="left" vertical="center"/>
    </xf>
    <xf numFmtId="167" fontId="5" fillId="8" borderId="0" xfId="10" applyNumberFormat="1" applyFont="1" applyFill="1" applyBorder="1" applyAlignment="1" applyProtection="1">
      <alignment horizontal="left" vertical="center"/>
    </xf>
    <xf numFmtId="0" fontId="12" fillId="8" borderId="0" xfId="0" applyFont="1" applyFill="1" applyBorder="1" applyAlignment="1" applyProtection="1">
      <alignment horizontal="left"/>
    </xf>
    <xf numFmtId="0" fontId="11" fillId="8" borderId="0" xfId="0" applyFont="1" applyFill="1" applyBorder="1" applyAlignment="1" applyProtection="1">
      <alignment horizontal="right" wrapText="1"/>
    </xf>
    <xf numFmtId="0" fontId="13" fillId="9" borderId="0" xfId="0" applyFont="1" applyFill="1" applyBorder="1" applyAlignment="1" applyProtection="1">
      <alignment horizontal="left" wrapText="1"/>
      <protection locked="0"/>
    </xf>
    <xf numFmtId="0" fontId="17" fillId="8" borderId="0" xfId="0" applyFont="1" applyFill="1" applyBorder="1" applyAlignment="1" applyProtection="1">
      <alignment horizontal="left" vertical="center" wrapText="1"/>
    </xf>
  </cellXfs>
  <cellStyles count="11">
    <cellStyle name="20% - Accent3" xfId="7" builtinId="38"/>
    <cellStyle name="Accent1" xfId="6" builtinId="29"/>
    <cellStyle name="Goed" xfId="2" builtinId="26"/>
    <cellStyle name="Invoer" xfId="4" builtinId="20"/>
    <cellStyle name="Komma 2" xfId="9"/>
    <cellStyle name="Notitie" xfId="5" builtinId="10"/>
    <cellStyle name="Ongeldig" xfId="3" builtinId="27"/>
    <cellStyle name="Standaard" xfId="0" builtinId="0"/>
    <cellStyle name="Standaard 2 2" xfId="8"/>
    <cellStyle name="Valuta" xfId="1" builtinId="4"/>
    <cellStyle name="Valuta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86036145544557"/>
          <c:y val="0.10071098347576889"/>
          <c:w val="0.75828495253554651"/>
          <c:h val="0.70182047156846705"/>
        </c:manualLayout>
      </c:layout>
      <c:scatterChart>
        <c:scatterStyle val="lineMarker"/>
        <c:varyColors val="0"/>
        <c:ser>
          <c:idx val="0"/>
          <c:order val="0"/>
          <c:tx>
            <c:v>Prijs score </c:v>
          </c:tx>
          <c:spPr>
            <a:ln w="41275">
              <a:solidFill>
                <a:schemeClr val="accent1">
                  <a:shade val="95000"/>
                  <a:satMod val="105000"/>
                </a:schemeClr>
              </a:solidFill>
              <a:round/>
            </a:ln>
          </c:spPr>
          <c:marker>
            <c:symbol val="none"/>
          </c:marker>
          <c:xVal>
            <c:numRef>
              <c:f>Prijzenblad!$D$53:$D$59</c:f>
              <c:numCache>
                <c:formatCode>_-"€"\ * #,##0_-;_-"€"\ * #,##0\-;_-"€"\ * "-"??_-;_-@_-</c:formatCode>
                <c:ptCount val="7"/>
                <c:pt idx="0">
                  <c:v>1540000</c:v>
                </c:pt>
                <c:pt idx="1">
                  <c:v>1430000</c:v>
                </c:pt>
                <c:pt idx="2">
                  <c:v>1320000</c:v>
                </c:pt>
                <c:pt idx="3">
                  <c:v>1265000</c:v>
                </c:pt>
                <c:pt idx="4">
                  <c:v>1210000</c:v>
                </c:pt>
                <c:pt idx="5">
                  <c:v>1155000</c:v>
                </c:pt>
                <c:pt idx="6">
                  <c:v>1100000</c:v>
                </c:pt>
              </c:numCache>
            </c:numRef>
          </c:xVal>
          <c:yVal>
            <c:numRef>
              <c:f>Prijzenblad!$E$53:$E$59</c:f>
              <c:numCache>
                <c:formatCode>0</c:formatCode>
                <c:ptCount val="7"/>
                <c:pt idx="0">
                  <c:v>0</c:v>
                </c:pt>
                <c:pt idx="1">
                  <c:v>25</c:v>
                </c:pt>
                <c:pt idx="2">
                  <c:v>150</c:v>
                </c:pt>
                <c:pt idx="3">
                  <c:v>225</c:v>
                </c:pt>
                <c:pt idx="4">
                  <c:v>325</c:v>
                </c:pt>
                <c:pt idx="5">
                  <c:v>375</c:v>
                </c:pt>
                <c:pt idx="6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3A7-4EC4-A3D9-B09A8713EE85}"/>
            </c:ext>
          </c:extLst>
        </c:ser>
        <c:ser>
          <c:idx val="1"/>
          <c:order val="1"/>
          <c:tx>
            <c:v>Score </c:v>
          </c:tx>
          <c:spPr>
            <a:ln w="34925"/>
          </c:spPr>
          <c:marker>
            <c:spPr>
              <a:ln cap="rnd"/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Prijzenblad!$D$61</c:f>
              <c:numCache>
                <c:formatCode>_-"€"\ * #,##0_-;_-"€"\ * #,##0\-;_-"€"\ * "-"??_-;_-@_-</c:formatCode>
                <c:ptCount val="1"/>
                <c:pt idx="0">
                  <c:v>837660</c:v>
                </c:pt>
              </c:numCache>
            </c:numRef>
          </c:xVal>
          <c:yVal>
            <c:numRef>
              <c:f>Prijzenblad!$E$61</c:f>
              <c:numCache>
                <c:formatCode>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3A7-4EC4-A3D9-B09A8713E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668160"/>
        <c:axId val="124678528"/>
      </c:scatterChart>
      <c:valAx>
        <c:axId val="124668160"/>
        <c:scaling>
          <c:orientation val="minMax"/>
          <c:max val="1540000"/>
          <c:min val="1100000"/>
        </c:scaling>
        <c:delete val="0"/>
        <c:axPos val="b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layout/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24678528"/>
        <c:crossesAt val="-10"/>
        <c:crossBetween val="midCat"/>
      </c:valAx>
      <c:valAx>
        <c:axId val="124678528"/>
        <c:scaling>
          <c:orientation val="minMax"/>
          <c:max val="40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24668160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503438</xdr:colOff>
      <xdr:row>50</xdr:row>
      <xdr:rowOff>78440</xdr:rowOff>
    </xdr:from>
    <xdr:to>
      <xdr:col>11</xdr:col>
      <xdr:colOff>67236</xdr:colOff>
      <xdr:row>61</xdr:row>
      <xdr:rowOff>169730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tabSelected="1" zoomScale="85" zoomScaleNormal="85" workbookViewId="0">
      <selection activeCell="B6" sqref="B6:C6"/>
    </sheetView>
  </sheetViews>
  <sheetFormatPr defaultRowHeight="15" x14ac:dyDescent="0.25"/>
  <cols>
    <col min="1" max="1" width="5.7109375" style="9" customWidth="1"/>
    <col min="2" max="2" width="9.42578125" style="9" customWidth="1"/>
    <col min="3" max="3" width="30.5703125" style="163" customWidth="1"/>
    <col min="4" max="4" width="20.140625" style="66" customWidth="1"/>
    <col min="5" max="5" width="17" style="66" customWidth="1"/>
    <col min="6" max="6" width="17.42578125" style="9" customWidth="1"/>
    <col min="7" max="7" width="25.42578125" style="164" customWidth="1"/>
    <col min="8" max="8" width="15.42578125" style="9" customWidth="1"/>
    <col min="9" max="9" width="20.42578125" style="9" customWidth="1"/>
    <col min="10" max="10" width="5.5703125" style="9" customWidth="1"/>
    <col min="11" max="11" width="12.7109375" style="9" customWidth="1"/>
    <col min="12" max="12" width="6.28515625" style="9" customWidth="1"/>
    <col min="13" max="16384" width="9.140625" style="9"/>
  </cols>
  <sheetData>
    <row r="1" spans="1:12" x14ac:dyDescent="0.25">
      <c r="A1" s="1"/>
      <c r="B1" s="2"/>
      <c r="C1" s="3"/>
      <c r="D1" s="4"/>
      <c r="E1" s="4"/>
      <c r="F1" s="5"/>
      <c r="G1" s="6"/>
      <c r="H1" s="7"/>
      <c r="I1" s="7"/>
      <c r="J1" s="7"/>
      <c r="K1" s="2"/>
      <c r="L1" s="8"/>
    </row>
    <row r="2" spans="1:12" x14ac:dyDescent="0.25">
      <c r="A2" s="10"/>
      <c r="B2" s="11" t="s">
        <v>0</v>
      </c>
      <c r="C2" s="12"/>
      <c r="D2" s="13"/>
      <c r="E2" s="13"/>
      <c r="F2" s="11" t="s">
        <v>1</v>
      </c>
      <c r="G2" s="14" t="s">
        <v>2</v>
      </c>
      <c r="H2" s="15"/>
      <c r="I2" s="15"/>
      <c r="J2" s="15"/>
      <c r="K2" s="16"/>
      <c r="L2" s="17"/>
    </row>
    <row r="3" spans="1:12" ht="9.75" customHeight="1" x14ac:dyDescent="0.25">
      <c r="A3" s="10"/>
      <c r="B3" s="11"/>
      <c r="C3" s="12"/>
      <c r="D3" s="13"/>
      <c r="E3" s="13"/>
      <c r="F3" s="11"/>
      <c r="G3" s="14"/>
      <c r="H3" s="15"/>
      <c r="I3" s="15"/>
      <c r="J3" s="15"/>
      <c r="K3" s="16"/>
      <c r="L3" s="17"/>
    </row>
    <row r="4" spans="1:12" x14ac:dyDescent="0.25">
      <c r="A4" s="10"/>
      <c r="B4" s="181" t="s">
        <v>3</v>
      </c>
      <c r="C4" s="181"/>
      <c r="D4" s="181"/>
      <c r="E4" s="181"/>
      <c r="F4" s="181"/>
      <c r="G4" s="181"/>
      <c r="H4" s="181"/>
      <c r="I4" s="181"/>
      <c r="J4" s="181"/>
      <c r="K4" s="181"/>
      <c r="L4" s="17"/>
    </row>
    <row r="5" spans="1:12" ht="6" customHeight="1" x14ac:dyDescent="0.25">
      <c r="A5" s="10"/>
      <c r="B5" s="11"/>
      <c r="C5" s="14"/>
      <c r="D5" s="13"/>
      <c r="E5" s="13"/>
      <c r="F5" s="18"/>
      <c r="G5" s="19"/>
      <c r="H5" s="15"/>
      <c r="I5" s="15"/>
      <c r="J5" s="15"/>
      <c r="K5" s="16"/>
      <c r="L5" s="17"/>
    </row>
    <row r="6" spans="1:12" ht="15.75" customHeight="1" x14ac:dyDescent="0.25">
      <c r="A6" s="10"/>
      <c r="B6" s="182" t="s">
        <v>4</v>
      </c>
      <c r="C6" s="182"/>
      <c r="D6" s="183" t="s">
        <v>5</v>
      </c>
      <c r="E6" s="183"/>
      <c r="F6" s="183"/>
      <c r="G6" s="183"/>
      <c r="H6" s="183"/>
      <c r="I6" s="183"/>
      <c r="J6" s="20"/>
      <c r="K6" s="21"/>
      <c r="L6" s="22"/>
    </row>
    <row r="7" spans="1:12" x14ac:dyDescent="0.25">
      <c r="A7" s="10"/>
      <c r="B7" s="23"/>
      <c r="C7" s="23" t="s">
        <v>6</v>
      </c>
      <c r="D7" s="165" t="s">
        <v>7</v>
      </c>
      <c r="E7" s="24"/>
      <c r="F7" s="24"/>
      <c r="G7" s="19"/>
      <c r="H7" s="15"/>
      <c r="I7" s="15"/>
      <c r="J7" s="15"/>
      <c r="K7" s="16"/>
      <c r="L7" s="17"/>
    </row>
    <row r="8" spans="1:12" ht="8.25" customHeight="1" x14ac:dyDescent="0.25">
      <c r="A8" s="10"/>
      <c r="B8" s="11"/>
      <c r="C8" s="12"/>
      <c r="D8" s="13"/>
      <c r="E8" s="13"/>
      <c r="F8" s="25"/>
      <c r="G8" s="26"/>
      <c r="H8" s="25"/>
      <c r="I8" s="25"/>
      <c r="J8" s="25"/>
      <c r="K8" s="25"/>
      <c r="L8" s="17"/>
    </row>
    <row r="9" spans="1:12" ht="29.25" customHeight="1" x14ac:dyDescent="0.25">
      <c r="A9" s="10"/>
      <c r="B9" s="184" t="s">
        <v>8</v>
      </c>
      <c r="C9" s="184"/>
      <c r="D9" s="184"/>
      <c r="E9" s="184"/>
      <c r="F9" s="184"/>
      <c r="G9" s="184"/>
      <c r="H9" s="184"/>
      <c r="I9" s="184"/>
      <c r="J9" s="184"/>
      <c r="K9" s="184"/>
      <c r="L9" s="17"/>
    </row>
    <row r="10" spans="1:12" ht="22.5" customHeight="1" x14ac:dyDescent="0.25">
      <c r="A10" s="10"/>
      <c r="B10" s="184"/>
      <c r="C10" s="184"/>
      <c r="D10" s="184"/>
      <c r="E10" s="184"/>
      <c r="F10" s="184"/>
      <c r="G10" s="184"/>
      <c r="H10" s="184"/>
      <c r="I10" s="184"/>
      <c r="J10" s="184"/>
      <c r="K10" s="184"/>
      <c r="L10" s="17"/>
    </row>
    <row r="11" spans="1:12" ht="27.75" customHeight="1" x14ac:dyDescent="0.25">
      <c r="A11" s="10"/>
      <c r="B11" s="184"/>
      <c r="C11" s="184"/>
      <c r="D11" s="184"/>
      <c r="E11" s="184"/>
      <c r="F11" s="184"/>
      <c r="G11" s="184"/>
      <c r="H11" s="184"/>
      <c r="I11" s="184"/>
      <c r="J11" s="184"/>
      <c r="K11" s="184"/>
      <c r="L11" s="17"/>
    </row>
    <row r="12" spans="1:12" ht="27" customHeight="1" x14ac:dyDescent="0.25">
      <c r="A12" s="10"/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7"/>
    </row>
    <row r="13" spans="1:12" ht="111" customHeight="1" x14ac:dyDescent="0.25">
      <c r="A13" s="10"/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7"/>
    </row>
    <row r="14" spans="1:12" x14ac:dyDescent="0.25">
      <c r="A14" s="10"/>
      <c r="B14" s="27" t="s">
        <v>9</v>
      </c>
      <c r="C14" s="28"/>
      <c r="D14" s="29"/>
      <c r="E14" s="29"/>
      <c r="F14" s="30"/>
      <c r="G14" s="31"/>
      <c r="H14" s="30"/>
      <c r="I14" s="30"/>
      <c r="J14" s="30"/>
      <c r="K14" s="16"/>
      <c r="L14" s="17"/>
    </row>
    <row r="15" spans="1:12" x14ac:dyDescent="0.25">
      <c r="A15" s="10"/>
      <c r="B15" s="32" t="s">
        <v>10</v>
      </c>
      <c r="C15" s="33"/>
      <c r="D15" s="34"/>
      <c r="E15" s="34"/>
      <c r="F15" s="35"/>
      <c r="G15" s="35"/>
      <c r="H15" s="35"/>
      <c r="I15" s="36"/>
      <c r="J15" s="37"/>
      <c r="K15" s="37"/>
      <c r="L15" s="17"/>
    </row>
    <row r="16" spans="1:12" ht="56.25" x14ac:dyDescent="0.25">
      <c r="A16" s="10"/>
      <c r="B16" s="38"/>
      <c r="C16" s="39" t="s">
        <v>11</v>
      </c>
      <c r="D16" s="40" t="s">
        <v>12</v>
      </c>
      <c r="E16" s="40" t="s">
        <v>13</v>
      </c>
      <c r="F16" s="41" t="s">
        <v>14</v>
      </c>
      <c r="G16" s="42" t="s">
        <v>15</v>
      </c>
      <c r="H16" s="43" t="s">
        <v>16</v>
      </c>
      <c r="I16" s="44" t="s">
        <v>17</v>
      </c>
      <c r="J16" s="179"/>
      <c r="K16" s="180"/>
      <c r="L16" s="17"/>
    </row>
    <row r="17" spans="1:12" x14ac:dyDescent="0.25">
      <c r="A17" s="10"/>
      <c r="B17" s="45">
        <v>1</v>
      </c>
      <c r="C17" s="46" t="s">
        <v>18</v>
      </c>
      <c r="D17" s="47">
        <v>3474.3</v>
      </c>
      <c r="E17" s="48">
        <f>D17*1000</f>
        <v>3474300</v>
      </c>
      <c r="F17" s="49" t="s">
        <v>19</v>
      </c>
      <c r="G17" s="50">
        <v>0.1</v>
      </c>
      <c r="H17" s="51" t="s">
        <v>16</v>
      </c>
      <c r="I17" s="52">
        <f>SUM(E17*G17)</f>
        <v>347430</v>
      </c>
      <c r="J17" s="53"/>
      <c r="K17" s="53"/>
      <c r="L17" s="17"/>
    </row>
    <row r="18" spans="1:12" x14ac:dyDescent="0.25">
      <c r="A18" s="10"/>
      <c r="B18" s="45">
        <v>2</v>
      </c>
      <c r="C18" s="46" t="s">
        <v>20</v>
      </c>
      <c r="D18" s="47">
        <v>203</v>
      </c>
      <c r="E18" s="48">
        <f t="shared" ref="E18:E22" si="0">D18*1000</f>
        <v>203000</v>
      </c>
      <c r="F18" s="49" t="s">
        <v>19</v>
      </c>
      <c r="G18" s="50">
        <v>0.1</v>
      </c>
      <c r="H18" s="51" t="s">
        <v>16</v>
      </c>
      <c r="I18" s="52">
        <f t="shared" ref="I18:I30" si="1">SUM(E18*G18)</f>
        <v>20300</v>
      </c>
      <c r="J18" s="53"/>
      <c r="K18" s="53"/>
      <c r="L18" s="17"/>
    </row>
    <row r="19" spans="1:12" x14ac:dyDescent="0.25">
      <c r="A19" s="10"/>
      <c r="B19" s="45">
        <v>3</v>
      </c>
      <c r="C19" s="46" t="s">
        <v>21</v>
      </c>
      <c r="D19" s="47">
        <v>186.3</v>
      </c>
      <c r="E19" s="48">
        <f t="shared" si="0"/>
        <v>186300</v>
      </c>
      <c r="F19" s="49" t="s">
        <v>19</v>
      </c>
      <c r="G19" s="50">
        <v>0.1</v>
      </c>
      <c r="H19" s="51" t="s">
        <v>16</v>
      </c>
      <c r="I19" s="52">
        <f t="shared" si="1"/>
        <v>18630</v>
      </c>
      <c r="J19" s="54"/>
      <c r="K19" s="53"/>
      <c r="L19" s="17"/>
    </row>
    <row r="20" spans="1:12" x14ac:dyDescent="0.25">
      <c r="A20" s="10"/>
      <c r="B20" s="45">
        <v>4</v>
      </c>
      <c r="C20" s="46" t="s">
        <v>22</v>
      </c>
      <c r="D20" s="47">
        <v>180</v>
      </c>
      <c r="E20" s="48">
        <f t="shared" si="0"/>
        <v>180000</v>
      </c>
      <c r="F20" s="49" t="s">
        <v>19</v>
      </c>
      <c r="G20" s="50">
        <v>0.1</v>
      </c>
      <c r="H20" s="51" t="s">
        <v>16</v>
      </c>
      <c r="I20" s="52">
        <f t="shared" si="1"/>
        <v>18000</v>
      </c>
      <c r="J20" s="55"/>
      <c r="K20" s="53"/>
      <c r="L20" s="17"/>
    </row>
    <row r="21" spans="1:12" x14ac:dyDescent="0.25">
      <c r="A21" s="10"/>
      <c r="B21" s="45">
        <v>5</v>
      </c>
      <c r="C21" s="46" t="s">
        <v>23</v>
      </c>
      <c r="D21" s="47">
        <v>145</v>
      </c>
      <c r="E21" s="48">
        <f t="shared" si="0"/>
        <v>145000</v>
      </c>
      <c r="F21" s="49" t="s">
        <v>19</v>
      </c>
      <c r="G21" s="50">
        <v>0.1</v>
      </c>
      <c r="H21" s="51" t="s">
        <v>16</v>
      </c>
      <c r="I21" s="52">
        <f t="shared" si="1"/>
        <v>14500</v>
      </c>
      <c r="J21" s="56"/>
      <c r="K21" s="53"/>
      <c r="L21" s="17"/>
    </row>
    <row r="22" spans="1:12" s="66" customFormat="1" ht="33.75" x14ac:dyDescent="0.25">
      <c r="A22" s="57"/>
      <c r="B22" s="58">
        <v>6</v>
      </c>
      <c r="C22" s="59" t="s">
        <v>24</v>
      </c>
      <c r="D22" s="60">
        <v>899</v>
      </c>
      <c r="E22" s="48">
        <f t="shared" si="0"/>
        <v>899000</v>
      </c>
      <c r="F22" s="61" t="s">
        <v>19</v>
      </c>
      <c r="G22" s="50">
        <v>0.1</v>
      </c>
      <c r="H22" s="62" t="s">
        <v>16</v>
      </c>
      <c r="I22" s="52">
        <f t="shared" si="1"/>
        <v>89900</v>
      </c>
      <c r="J22" s="63"/>
      <c r="K22" s="64"/>
      <c r="L22" s="65"/>
    </row>
    <row r="23" spans="1:12" ht="22.5" customHeight="1" x14ac:dyDescent="0.25">
      <c r="A23" s="10"/>
      <c r="B23" s="67" t="s">
        <v>25</v>
      </c>
      <c r="C23" s="33"/>
      <c r="D23" s="34"/>
      <c r="E23" s="34"/>
      <c r="F23" s="35"/>
      <c r="G23" s="35"/>
      <c r="H23" s="35"/>
      <c r="I23" s="36"/>
      <c r="J23" s="68"/>
      <c r="K23" s="69"/>
      <c r="L23" s="17"/>
    </row>
    <row r="24" spans="1:12" ht="51" customHeight="1" x14ac:dyDescent="0.25">
      <c r="A24" s="10"/>
      <c r="B24" s="38"/>
      <c r="C24" s="39" t="s">
        <v>26</v>
      </c>
      <c r="D24" s="40" t="s">
        <v>27</v>
      </c>
      <c r="E24" s="40" t="s">
        <v>13</v>
      </c>
      <c r="F24" s="41" t="s">
        <v>14</v>
      </c>
      <c r="G24" s="70" t="s">
        <v>15</v>
      </c>
      <c r="H24" s="43" t="s">
        <v>16</v>
      </c>
      <c r="I24" s="44" t="s">
        <v>17</v>
      </c>
      <c r="J24" s="179"/>
      <c r="K24" s="180"/>
      <c r="L24" s="17"/>
    </row>
    <row r="25" spans="1:12" x14ac:dyDescent="0.25">
      <c r="A25" s="10"/>
      <c r="B25" s="58">
        <v>7</v>
      </c>
      <c r="C25" s="71" t="s">
        <v>18</v>
      </c>
      <c r="D25" s="48">
        <v>1218</v>
      </c>
      <c r="E25" s="48">
        <f>D25*1000</f>
        <v>1218000</v>
      </c>
      <c r="F25" s="61" t="s">
        <v>19</v>
      </c>
      <c r="G25" s="50">
        <v>0.1</v>
      </c>
      <c r="H25" s="51" t="s">
        <v>16</v>
      </c>
      <c r="I25" s="52">
        <f t="shared" si="1"/>
        <v>121800</v>
      </c>
      <c r="J25" s="169"/>
      <c r="K25" s="170"/>
      <c r="L25" s="17"/>
    </row>
    <row r="26" spans="1:12" x14ac:dyDescent="0.25">
      <c r="A26" s="10"/>
      <c r="B26" s="58">
        <v>8</v>
      </c>
      <c r="C26" s="71" t="s">
        <v>20</v>
      </c>
      <c r="D26" s="48">
        <v>264</v>
      </c>
      <c r="E26" s="48">
        <f t="shared" ref="E26:E30" si="2">D26*1000</f>
        <v>264000</v>
      </c>
      <c r="F26" s="61" t="s">
        <v>19</v>
      </c>
      <c r="G26" s="50">
        <v>0.1</v>
      </c>
      <c r="H26" s="51" t="s">
        <v>16</v>
      </c>
      <c r="I26" s="52">
        <f t="shared" si="1"/>
        <v>26400</v>
      </c>
      <c r="J26" s="169"/>
      <c r="K26" s="170"/>
      <c r="L26" s="17"/>
    </row>
    <row r="27" spans="1:12" x14ac:dyDescent="0.25">
      <c r="A27" s="10"/>
      <c r="B27" s="58">
        <v>9</v>
      </c>
      <c r="C27" s="71" t="s">
        <v>28</v>
      </c>
      <c r="D27" s="48">
        <v>404</v>
      </c>
      <c r="E27" s="48">
        <f t="shared" si="2"/>
        <v>404000</v>
      </c>
      <c r="F27" s="61" t="s">
        <v>19</v>
      </c>
      <c r="G27" s="50">
        <v>0.1</v>
      </c>
      <c r="H27" s="51" t="s">
        <v>16</v>
      </c>
      <c r="I27" s="52">
        <f t="shared" si="1"/>
        <v>40400</v>
      </c>
      <c r="J27" s="169"/>
      <c r="K27" s="170"/>
      <c r="L27" s="17"/>
    </row>
    <row r="28" spans="1:12" x14ac:dyDescent="0.25">
      <c r="A28" s="10"/>
      <c r="B28" s="58">
        <v>10</v>
      </c>
      <c r="C28" s="71" t="s">
        <v>21</v>
      </c>
      <c r="D28" s="48">
        <v>349</v>
      </c>
      <c r="E28" s="48">
        <f t="shared" si="2"/>
        <v>349000</v>
      </c>
      <c r="F28" s="61" t="s">
        <v>19</v>
      </c>
      <c r="G28" s="50">
        <v>0.1</v>
      </c>
      <c r="H28" s="51" t="s">
        <v>16</v>
      </c>
      <c r="I28" s="52">
        <f t="shared" si="1"/>
        <v>34900</v>
      </c>
      <c r="J28" s="169"/>
      <c r="K28" s="170"/>
      <c r="L28" s="17"/>
    </row>
    <row r="29" spans="1:12" x14ac:dyDescent="0.25">
      <c r="A29" s="10"/>
      <c r="B29" s="58">
        <v>11</v>
      </c>
      <c r="C29" s="71" t="s">
        <v>22</v>
      </c>
      <c r="D29" s="48">
        <v>213</v>
      </c>
      <c r="E29" s="48">
        <f t="shared" si="2"/>
        <v>213000</v>
      </c>
      <c r="F29" s="61" t="s">
        <v>19</v>
      </c>
      <c r="G29" s="50">
        <v>0.1</v>
      </c>
      <c r="H29" s="51" t="s">
        <v>16</v>
      </c>
      <c r="I29" s="52">
        <f t="shared" si="1"/>
        <v>21300</v>
      </c>
      <c r="J29" s="169"/>
      <c r="K29" s="170"/>
      <c r="L29" s="17"/>
    </row>
    <row r="30" spans="1:12" s="66" customFormat="1" ht="42" customHeight="1" x14ac:dyDescent="0.25">
      <c r="A30" s="57"/>
      <c r="B30" s="58">
        <v>12</v>
      </c>
      <c r="C30" s="59" t="s">
        <v>29</v>
      </c>
      <c r="D30" s="72">
        <v>751</v>
      </c>
      <c r="E30" s="48">
        <f t="shared" si="2"/>
        <v>751000</v>
      </c>
      <c r="F30" s="61" t="s">
        <v>19</v>
      </c>
      <c r="G30" s="50">
        <v>0.1</v>
      </c>
      <c r="H30" s="62" t="s">
        <v>16</v>
      </c>
      <c r="I30" s="52">
        <f t="shared" si="1"/>
        <v>75100</v>
      </c>
      <c r="J30" s="73"/>
      <c r="K30" s="73"/>
      <c r="L30" s="65"/>
    </row>
    <row r="31" spans="1:12" ht="22.5" customHeight="1" x14ac:dyDescent="0.25">
      <c r="A31" s="10"/>
      <c r="B31" s="171" t="s">
        <v>30</v>
      </c>
      <c r="C31" s="171"/>
      <c r="D31" s="171"/>
      <c r="E31" s="171"/>
      <c r="F31" s="171"/>
      <c r="G31" s="171"/>
      <c r="H31" s="171"/>
      <c r="I31" s="171"/>
      <c r="J31" s="53"/>
      <c r="K31" s="53"/>
      <c r="L31" s="17"/>
    </row>
    <row r="32" spans="1:12" ht="16.5" customHeight="1" x14ac:dyDescent="0.25">
      <c r="A32" s="16"/>
      <c r="B32" s="74"/>
      <c r="C32" s="74"/>
      <c r="D32" s="74"/>
      <c r="E32" s="74"/>
      <c r="F32" s="74"/>
      <c r="G32" s="75"/>
      <c r="H32" s="76" t="s">
        <v>31</v>
      </c>
      <c r="I32" s="77">
        <f>I17+I18+I19+I20+I21+I22+I25+I26+I27+I28+I29+I30</f>
        <v>828660</v>
      </c>
      <c r="J32" s="53"/>
      <c r="K32" s="53"/>
      <c r="L32" s="17"/>
    </row>
    <row r="33" spans="1:12" x14ac:dyDescent="0.25">
      <c r="A33" s="10"/>
      <c r="B33" s="27" t="s">
        <v>32</v>
      </c>
      <c r="C33" s="78"/>
      <c r="D33" s="79"/>
      <c r="E33" s="80"/>
      <c r="F33" s="81"/>
      <c r="G33" s="75"/>
      <c r="H33" s="82"/>
      <c r="I33" s="53"/>
      <c r="J33" s="53"/>
      <c r="K33" s="53"/>
      <c r="L33" s="17"/>
    </row>
    <row r="34" spans="1:12" x14ac:dyDescent="0.25">
      <c r="A34" s="10"/>
      <c r="B34" s="32" t="s">
        <v>33</v>
      </c>
      <c r="C34" s="33"/>
      <c r="D34" s="34"/>
      <c r="E34" s="34"/>
      <c r="F34" s="35"/>
      <c r="G34" s="35"/>
      <c r="H34" s="35"/>
      <c r="I34" s="36"/>
      <c r="J34" s="37"/>
      <c r="K34" s="37"/>
      <c r="L34" s="17"/>
    </row>
    <row r="35" spans="1:12" ht="56.25" x14ac:dyDescent="0.25">
      <c r="A35" s="10"/>
      <c r="B35" s="45"/>
      <c r="C35" s="83" t="s">
        <v>34</v>
      </c>
      <c r="D35" s="84" t="s">
        <v>35</v>
      </c>
      <c r="E35" s="84" t="s">
        <v>13</v>
      </c>
      <c r="F35" s="85" t="s">
        <v>14</v>
      </c>
      <c r="G35" s="42" t="s">
        <v>15</v>
      </c>
      <c r="H35" s="43" t="s">
        <v>16</v>
      </c>
      <c r="I35" s="86" t="s">
        <v>17</v>
      </c>
      <c r="J35" s="53"/>
      <c r="K35" s="53"/>
      <c r="L35" s="17"/>
    </row>
    <row r="36" spans="1:12" ht="36.75" customHeight="1" x14ac:dyDescent="0.25">
      <c r="A36" s="10"/>
      <c r="B36" s="58">
        <v>1</v>
      </c>
      <c r="C36" s="87" t="s">
        <v>36</v>
      </c>
      <c r="D36" s="88">
        <v>10</v>
      </c>
      <c r="E36" s="89">
        <f>D36*1000</f>
        <v>10000</v>
      </c>
      <c r="F36" s="61" t="s">
        <v>19</v>
      </c>
      <c r="G36" s="50">
        <v>0.1</v>
      </c>
      <c r="H36" s="62" t="s">
        <v>16</v>
      </c>
      <c r="I36" s="52">
        <f>E36*G36</f>
        <v>1000</v>
      </c>
      <c r="J36" s="172"/>
      <c r="K36" s="173"/>
      <c r="L36" s="17"/>
    </row>
    <row r="37" spans="1:12" ht="33" customHeight="1" x14ac:dyDescent="0.25">
      <c r="A37" s="10"/>
      <c r="B37" s="58">
        <v>2</v>
      </c>
      <c r="C37" s="87" t="s">
        <v>37</v>
      </c>
      <c r="D37" s="90">
        <v>80</v>
      </c>
      <c r="E37" s="89">
        <f>D37*1000</f>
        <v>80000</v>
      </c>
      <c r="F37" s="61" t="s">
        <v>19</v>
      </c>
      <c r="G37" s="50">
        <v>0.1</v>
      </c>
      <c r="H37" s="62" t="s">
        <v>16</v>
      </c>
      <c r="I37" s="52">
        <f>E37*G37</f>
        <v>8000</v>
      </c>
      <c r="J37" s="172"/>
      <c r="K37" s="173"/>
      <c r="L37" s="17"/>
    </row>
    <row r="38" spans="1:12" ht="34.5" customHeight="1" x14ac:dyDescent="0.25">
      <c r="A38" s="10"/>
      <c r="B38" s="58">
        <v>3</v>
      </c>
      <c r="C38" s="87" t="s">
        <v>38</v>
      </c>
      <c r="D38" s="90">
        <v>100</v>
      </c>
      <c r="E38" s="91" t="s">
        <v>39</v>
      </c>
      <c r="F38" s="61" t="s">
        <v>19</v>
      </c>
      <c r="G38" s="50">
        <v>0</v>
      </c>
      <c r="H38" s="62" t="s">
        <v>16</v>
      </c>
      <c r="I38" s="52">
        <f t="shared" ref="I38" si="3">D38*G38</f>
        <v>0</v>
      </c>
      <c r="J38" s="172"/>
      <c r="K38" s="173"/>
      <c r="L38" s="17"/>
    </row>
    <row r="39" spans="1:12" x14ac:dyDescent="0.25">
      <c r="A39" s="10"/>
      <c r="B39" s="15"/>
      <c r="C39" s="12"/>
      <c r="D39" s="29"/>
      <c r="E39" s="29"/>
      <c r="F39" s="15"/>
      <c r="G39" s="19"/>
      <c r="H39" s="92"/>
      <c r="I39" s="93"/>
      <c r="J39" s="94"/>
      <c r="K39" s="95"/>
      <c r="L39" s="17"/>
    </row>
    <row r="40" spans="1:12" x14ac:dyDescent="0.25">
      <c r="A40" s="10"/>
      <c r="B40" s="15"/>
      <c r="C40" s="12"/>
      <c r="D40" s="29"/>
      <c r="E40" s="29"/>
      <c r="F40" s="16"/>
      <c r="G40" s="29"/>
      <c r="H40" s="76" t="s">
        <v>40</v>
      </c>
      <c r="I40" s="96">
        <f>SUM(I36:I38)</f>
        <v>9000</v>
      </c>
      <c r="J40" s="97"/>
      <c r="K40" s="98"/>
      <c r="L40" s="17"/>
    </row>
    <row r="41" spans="1:12" x14ac:dyDescent="0.25">
      <c r="A41" s="10"/>
      <c r="B41" s="99" t="s">
        <v>41</v>
      </c>
      <c r="C41" s="28"/>
      <c r="D41" s="29"/>
      <c r="E41" s="29"/>
      <c r="F41" s="15"/>
      <c r="G41" s="19"/>
      <c r="H41" s="15"/>
      <c r="I41" s="19"/>
      <c r="J41" s="100"/>
      <c r="K41" s="98"/>
      <c r="L41" s="17"/>
    </row>
    <row r="42" spans="1:12" x14ac:dyDescent="0.25">
      <c r="A42" s="10"/>
      <c r="B42" s="101" t="s">
        <v>42</v>
      </c>
      <c r="C42" s="102"/>
      <c r="D42" s="103"/>
      <c r="E42" s="103"/>
      <c r="F42" s="104"/>
      <c r="G42" s="104"/>
      <c r="H42" s="104"/>
      <c r="I42" s="36"/>
      <c r="J42" s="100"/>
      <c r="K42" s="98"/>
      <c r="L42" s="17"/>
    </row>
    <row r="43" spans="1:12" ht="55.5" customHeight="1" x14ac:dyDescent="0.25">
      <c r="A43" s="10"/>
      <c r="B43" s="38"/>
      <c r="C43" s="39" t="s">
        <v>43</v>
      </c>
      <c r="D43" s="86"/>
      <c r="E43" s="105"/>
      <c r="F43" s="106"/>
      <c r="G43" s="86" t="s">
        <v>44</v>
      </c>
      <c r="H43" s="43" t="s">
        <v>16</v>
      </c>
      <c r="I43" s="86" t="s">
        <v>45</v>
      </c>
      <c r="J43" s="100"/>
      <c r="K43" s="98"/>
      <c r="L43" s="17"/>
    </row>
    <row r="44" spans="1:12" ht="22.5" x14ac:dyDescent="0.25">
      <c r="A44" s="10"/>
      <c r="B44" s="45">
        <v>1</v>
      </c>
      <c r="C44" s="107" t="s">
        <v>46</v>
      </c>
      <c r="D44" s="108"/>
      <c r="E44" s="108"/>
      <c r="F44" s="109"/>
      <c r="G44" s="110">
        <v>0</v>
      </c>
      <c r="H44" s="111" t="s">
        <v>16</v>
      </c>
      <c r="I44" s="52">
        <f>G44/4</f>
        <v>0</v>
      </c>
      <c r="J44" s="100"/>
      <c r="K44" s="98"/>
      <c r="L44" s="17"/>
    </row>
    <row r="45" spans="1:12" x14ac:dyDescent="0.25">
      <c r="A45" s="10"/>
      <c r="B45" s="15"/>
      <c r="C45" s="12"/>
      <c r="D45" s="29"/>
      <c r="E45" s="29"/>
      <c r="F45" s="16"/>
      <c r="G45" s="19"/>
      <c r="H45" s="16"/>
      <c r="I45" s="112"/>
      <c r="J45" s="100"/>
      <c r="K45" s="98"/>
      <c r="L45" s="17"/>
    </row>
    <row r="46" spans="1:12" x14ac:dyDescent="0.25">
      <c r="A46" s="10"/>
      <c r="B46" s="15"/>
      <c r="C46" s="12"/>
      <c r="D46" s="29"/>
      <c r="E46" s="29"/>
      <c r="F46" s="16"/>
      <c r="G46" s="19"/>
      <c r="H46" s="76" t="s">
        <v>47</v>
      </c>
      <c r="I46" s="96">
        <f>I44</f>
        <v>0</v>
      </c>
      <c r="J46" s="100"/>
      <c r="L46" s="17"/>
    </row>
    <row r="47" spans="1:12" x14ac:dyDescent="0.25">
      <c r="A47" s="10"/>
      <c r="B47" s="15"/>
      <c r="C47" s="12"/>
      <c r="D47" s="29"/>
      <c r="E47" s="29"/>
      <c r="F47" s="15"/>
      <c r="G47" s="19"/>
      <c r="H47" s="15"/>
      <c r="I47" s="113"/>
      <c r="J47" s="113"/>
      <c r="K47" s="16"/>
      <c r="L47" s="17"/>
    </row>
    <row r="48" spans="1:12" ht="25.5" customHeight="1" x14ac:dyDescent="0.25">
      <c r="A48" s="10"/>
      <c r="B48" s="174" t="s">
        <v>48</v>
      </c>
      <c r="C48" s="174"/>
      <c r="D48" s="174"/>
      <c r="E48" s="174"/>
      <c r="F48" s="174"/>
      <c r="G48" s="174"/>
      <c r="H48" s="174"/>
      <c r="I48" s="174"/>
      <c r="J48" s="174"/>
      <c r="K48" s="114">
        <f>I32+I40+I46</f>
        <v>837660</v>
      </c>
      <c r="L48" s="17"/>
    </row>
    <row r="49" spans="1:12" ht="15" customHeight="1" x14ac:dyDescent="0.25">
      <c r="A49" s="10"/>
      <c r="B49" s="15"/>
      <c r="C49" s="12"/>
      <c r="D49" s="29"/>
      <c r="E49" s="29"/>
      <c r="F49" s="15"/>
      <c r="G49" s="19"/>
      <c r="H49" s="15"/>
      <c r="I49" s="15"/>
      <c r="J49" s="15"/>
      <c r="K49" s="16"/>
      <c r="L49" s="17"/>
    </row>
    <row r="50" spans="1:12" x14ac:dyDescent="0.25">
      <c r="A50" s="115"/>
      <c r="B50" s="116"/>
      <c r="C50" s="117"/>
      <c r="D50" s="118"/>
      <c r="E50" s="118"/>
      <c r="F50" s="119"/>
      <c r="G50" s="120"/>
      <c r="H50" s="121"/>
      <c r="I50" s="121"/>
      <c r="J50" s="121"/>
      <c r="K50" s="15"/>
      <c r="L50" s="17"/>
    </row>
    <row r="51" spans="1:12" ht="15" customHeight="1" x14ac:dyDescent="0.25">
      <c r="A51" s="122"/>
      <c r="B51" s="123"/>
      <c r="C51" s="124"/>
      <c r="D51" s="118"/>
      <c r="E51" s="118"/>
      <c r="F51" s="125"/>
      <c r="G51" s="126"/>
      <c r="H51" s="125"/>
      <c r="I51" s="125"/>
      <c r="J51" s="125"/>
      <c r="K51" s="175"/>
      <c r="L51" s="176"/>
    </row>
    <row r="52" spans="1:12" x14ac:dyDescent="0.25">
      <c r="A52" s="115"/>
      <c r="B52" s="127"/>
      <c r="C52" s="128" t="s">
        <v>49</v>
      </c>
      <c r="D52" s="129" t="s">
        <v>50</v>
      </c>
      <c r="E52" s="130" t="s">
        <v>51</v>
      </c>
      <c r="F52" s="131"/>
      <c r="G52" s="132"/>
      <c r="H52" s="132"/>
      <c r="I52" s="132"/>
      <c r="J52" s="133"/>
      <c r="K52" s="16"/>
      <c r="L52" s="17"/>
    </row>
    <row r="53" spans="1:12" ht="22.5" customHeight="1" x14ac:dyDescent="0.25">
      <c r="A53" s="115"/>
      <c r="B53" s="177" t="s">
        <v>52</v>
      </c>
      <c r="C53" s="134" t="s">
        <v>53</v>
      </c>
      <c r="D53" s="135">
        <v>1540000</v>
      </c>
      <c r="E53" s="136">
        <v>0</v>
      </c>
      <c r="F53" s="131"/>
      <c r="G53" s="132"/>
      <c r="H53" s="132"/>
      <c r="I53" s="132"/>
      <c r="J53" s="137"/>
      <c r="K53" s="137"/>
      <c r="L53" s="17"/>
    </row>
    <row r="54" spans="1:12" ht="15" customHeight="1" x14ac:dyDescent="0.25">
      <c r="A54" s="115"/>
      <c r="B54" s="178"/>
      <c r="C54" s="138" t="s">
        <v>54</v>
      </c>
      <c r="D54" s="135">
        <v>1430000</v>
      </c>
      <c r="E54" s="139">
        <v>25</v>
      </c>
      <c r="F54" s="131"/>
      <c r="G54" s="132"/>
      <c r="H54" s="132"/>
      <c r="I54" s="132"/>
      <c r="J54" s="137"/>
      <c r="K54" s="137"/>
      <c r="L54" s="17"/>
    </row>
    <row r="55" spans="1:12" ht="15.75" customHeight="1" x14ac:dyDescent="0.25">
      <c r="A55" s="140"/>
      <c r="B55" s="178"/>
      <c r="C55" s="138" t="s">
        <v>55</v>
      </c>
      <c r="D55" s="135">
        <v>1320000</v>
      </c>
      <c r="E55" s="139">
        <v>150</v>
      </c>
      <c r="F55" s="126"/>
      <c r="G55" s="141"/>
      <c r="H55" s="142"/>
      <c r="I55" s="142"/>
      <c r="J55" s="137"/>
      <c r="K55" s="137"/>
      <c r="L55" s="17"/>
    </row>
    <row r="56" spans="1:12" ht="15" customHeight="1" x14ac:dyDescent="0.25">
      <c r="A56" s="140"/>
      <c r="B56" s="178"/>
      <c r="C56" s="138" t="s">
        <v>56</v>
      </c>
      <c r="D56" s="135">
        <v>1265000</v>
      </c>
      <c r="E56" s="139">
        <v>225</v>
      </c>
      <c r="F56" s="126"/>
      <c r="G56" s="141"/>
      <c r="H56" s="142"/>
      <c r="I56" s="142"/>
      <c r="J56" s="137"/>
      <c r="K56" s="137"/>
      <c r="L56" s="17"/>
    </row>
    <row r="57" spans="1:12" ht="16.5" customHeight="1" x14ac:dyDescent="0.25">
      <c r="A57" s="140"/>
      <c r="B57" s="178"/>
      <c r="C57" s="138" t="s">
        <v>57</v>
      </c>
      <c r="D57" s="135">
        <v>1210000</v>
      </c>
      <c r="E57" s="139">
        <v>325</v>
      </c>
      <c r="F57" s="126"/>
      <c r="G57" s="141"/>
      <c r="H57" s="142"/>
      <c r="I57" s="142"/>
      <c r="J57" s="137"/>
      <c r="K57" s="137"/>
      <c r="L57" s="17"/>
    </row>
    <row r="58" spans="1:12" x14ac:dyDescent="0.25">
      <c r="A58" s="140"/>
      <c r="B58" s="178"/>
      <c r="C58" s="138" t="s">
        <v>58</v>
      </c>
      <c r="D58" s="135">
        <v>1155000</v>
      </c>
      <c r="E58" s="139">
        <v>375</v>
      </c>
      <c r="F58" s="126"/>
      <c r="G58" s="141"/>
      <c r="H58" s="142"/>
      <c r="I58" s="142"/>
      <c r="J58" s="137"/>
      <c r="K58" s="137"/>
      <c r="L58" s="17"/>
    </row>
    <row r="59" spans="1:12" ht="15.75" customHeight="1" x14ac:dyDescent="0.25">
      <c r="A59" s="140"/>
      <c r="B59" s="178"/>
      <c r="C59" s="143" t="s">
        <v>59</v>
      </c>
      <c r="D59" s="135">
        <v>1100000</v>
      </c>
      <c r="E59" s="139">
        <v>400</v>
      </c>
      <c r="F59" s="126"/>
      <c r="G59" s="141"/>
      <c r="H59" s="142"/>
      <c r="I59" s="142"/>
      <c r="J59" s="137"/>
      <c r="K59" s="137"/>
      <c r="L59" s="17"/>
    </row>
    <row r="60" spans="1:12" ht="27.75" customHeight="1" thickBot="1" x14ac:dyDescent="0.3">
      <c r="A60" s="140"/>
      <c r="B60" s="144"/>
      <c r="C60" s="145"/>
      <c r="D60" s="146"/>
      <c r="E60" s="167" t="s">
        <v>60</v>
      </c>
      <c r="F60" s="126"/>
      <c r="G60" s="147"/>
      <c r="H60" s="147"/>
      <c r="I60" s="147"/>
      <c r="J60" s="16"/>
      <c r="K60" s="16"/>
      <c r="L60" s="17"/>
    </row>
    <row r="61" spans="1:12" ht="15.75" thickBot="1" x14ac:dyDescent="0.3">
      <c r="A61" s="148"/>
      <c r="B61" s="144"/>
      <c r="C61" s="149" t="s">
        <v>61</v>
      </c>
      <c r="D61" s="135">
        <f>K48</f>
        <v>837660</v>
      </c>
      <c r="E61" s="166" t="str">
        <f>IF(D61="","",IF(D61&gt;D53,"Ongeldig",IF(D61&gt;D54,(E54-E53)/(D54-D53)*(D61-D53)+E53,IF(D61&gt;D55,(E55-E54)/(D55-D54)*(D61-D54)+E54,IF(D61&gt;D56,(E56-E55)/(D56-D55)*(D61-D55)+E55,IF(D61&gt;D57,(E57-E56)/(D57-D56)*(D61-D56)+E56,IF(D61&gt;=D58,(E58-E57)/(D58-D57)*(D61-D57)+E57,IF(D61&gt;=D59,(E59-E58)/(D59-D58)*(D61-D58)+E58,"Ongeldig"))))))))</f>
        <v>Ongeldig</v>
      </c>
      <c r="F61" s="126"/>
      <c r="G61" s="147"/>
      <c r="H61" s="147"/>
      <c r="I61" s="147"/>
      <c r="J61" s="168"/>
      <c r="K61" s="168"/>
      <c r="L61" s="17"/>
    </row>
    <row r="62" spans="1:12" x14ac:dyDescent="0.25">
      <c r="A62" s="148"/>
      <c r="B62" s="150"/>
      <c r="C62" s="151"/>
      <c r="D62" s="152"/>
      <c r="E62" s="152"/>
      <c r="F62" s="153"/>
      <c r="G62" s="126"/>
      <c r="H62" s="147"/>
      <c r="I62" s="147"/>
      <c r="J62" s="147"/>
      <c r="K62" s="16"/>
      <c r="L62" s="17"/>
    </row>
    <row r="63" spans="1:12" ht="15.75" thickBot="1" x14ac:dyDescent="0.3">
      <c r="A63" s="154"/>
      <c r="B63" s="155"/>
      <c r="C63" s="156"/>
      <c r="D63" s="157"/>
      <c r="E63" s="157"/>
      <c r="F63" s="158"/>
      <c r="G63" s="159"/>
      <c r="H63" s="160"/>
      <c r="I63" s="160"/>
      <c r="J63" s="160"/>
      <c r="K63" s="161"/>
      <c r="L63" s="162"/>
    </row>
  </sheetData>
  <sheetProtection algorithmName="SHA-512" hashValue="K8bBIdQB+IyGONL99WOLhkVVWL5b2tW64PhbP8w/RZIhhN6yogPj3JyB2EG2cdzIq1/Z9Xb4gLkBa+MWz4yDiw==" saltValue="xvl0NH3qFApicUBmjJt1Pw==" spinCount="100000" sheet="1" objects="1" scenarios="1"/>
  <protectedRanges>
    <protectedRange sqref="G31:G33" name="Tarief"/>
    <protectedRange sqref="G44" name="Tarief_4"/>
    <protectedRange sqref="G25:G30 G17:G22" name="Tarief_1"/>
    <protectedRange sqref="G36:G38" name="Tarief_3"/>
  </protectedRanges>
  <mergeCells count="13">
    <mergeCell ref="J24:K24"/>
    <mergeCell ref="B4:K4"/>
    <mergeCell ref="B6:C6"/>
    <mergeCell ref="D6:I6"/>
    <mergeCell ref="B9:K13"/>
    <mergeCell ref="J16:K16"/>
    <mergeCell ref="J61:K61"/>
    <mergeCell ref="J25:K29"/>
    <mergeCell ref="B31:I31"/>
    <mergeCell ref="J36:K38"/>
    <mergeCell ref="B48:J48"/>
    <mergeCell ref="K51:L51"/>
    <mergeCell ref="B53:B59"/>
  </mergeCells>
  <dataValidations count="6">
    <dataValidation type="decimal" operator="lessThanOrEqual" allowBlank="1" showInputMessage="1" showErrorMessage="1" errorTitle="Invoerfout" error="Het geoffreerde woordtarief /opslag mag maximaal €0,20 zijn." sqref="G37">
      <formula1>0.2</formula1>
    </dataValidation>
    <dataValidation type="decimal" operator="lessThanOrEqual" allowBlank="1" showInputMessage="1" showErrorMessage="1" errorTitle="Invoerfout" error="De geoffreerde opslag mag maximaal €100 zijn." sqref="G38">
      <formula1>100</formula1>
    </dataValidation>
    <dataValidation type="decimal" operator="lessThanOrEqual" allowBlank="1" showInputMessage="1" showErrorMessage="1" errorTitle="invoerfout" error="Het geoffreerde tarief mag niet hoger zijn dan €15.000" sqref="G44">
      <formula1>15000</formula1>
    </dataValidation>
    <dataValidation type="decimal" allowBlank="1" showInputMessage="1" showErrorMessage="1" errorTitle="Invoerfout" error="Het geoffreerde woordtarief moet minimaal €0,10 zijn en mag maximaal €0,30 zijn." sqref="G36 G25:G30 G17:G22">
      <formula1>0.1</formula1>
      <formula2>0.3</formula2>
    </dataValidation>
    <dataValidation type="decimal" operator="greaterThanOrEqual" allowBlank="1" showInputMessage="1" showErrorMessage="1" errorTitle="Invoerfout" error="Het geoffreerde woordtarief moet minimaal €0,10 zijn." sqref="G32:G33">
      <formula1>0.1</formula1>
    </dataValidation>
    <dataValidation type="custom" allowBlank="1" showInputMessage="1" showErrorMessage="1" errorTitle="Invoerfout" error="Maximaal 2 decimalen" sqref="H36:H38 H33 H17:H22 H25:H30">
      <formula1>OR(IF(ISERROR(FIND(",",$H17)),LEN($H17)&gt;0,LEN(MID($H17,FIND(",",$H17)+1,25))&lt;3))</formula1>
    </dataValidation>
  </dataValidations>
  <pageMargins left="0.25" right="0.25" top="0.75" bottom="0.75" header="0.3" footer="0.3"/>
  <pageSetup paperSize="9" scale="53" orientation="portrait" r:id="rId1"/>
  <rowBreaks count="1" manualBreakCount="1">
    <brk id="8" max="11" man="1"/>
  </rowBreaks>
  <colBreaks count="1" manualBreakCount="1">
    <brk id="1" max="6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Oostrum-van Zelst, Silvia van (S.)</dc:creator>
  <cp:lastModifiedBy>Oostrum-van Zelst, Silvia van (S.)</cp:lastModifiedBy>
  <cp:lastPrinted>2022-07-29T07:16:35Z</cp:lastPrinted>
  <dcterms:created xsi:type="dcterms:W3CDTF">2022-07-26T15:51:31Z</dcterms:created>
  <dcterms:modified xsi:type="dcterms:W3CDTF">2022-08-11T07:51:45Z</dcterms:modified>
</cp:coreProperties>
</file>