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Cedris/2022 Wagenpark/4. Heraanbesteding koop/2. Aanbestedingsleidraad/"/>
    </mc:Choice>
  </mc:AlternateContent>
  <xr:revisionPtr revIDLastSave="666" documentId="8_{B5568419-153C-4332-B28B-1D7A1EB4F151}" xr6:coauthVersionLast="47" xr6:coauthVersionMax="47" xr10:uidLastSave="{A74208ED-3B12-4A56-B2C2-930CA6E46CF0}"/>
  <bookViews>
    <workbookView xWindow="28680" yWindow="1050" windowWidth="29040" windowHeight="15840" tabRatio="852" activeTab="6" xr2:uid="{00000000-000D-0000-FFFF-FFFF00000000}"/>
  </bookViews>
  <sheets>
    <sheet name="Overzicht prijzenblad" sheetId="14" r:id="rId1"/>
    <sheet name="Kortingspercentages" sheetId="7" r:id="rId2"/>
    <sheet name="Tm 10.000" sheetId="6" r:id="rId3"/>
    <sheet name="10.001 - 20.000" sheetId="9" r:id="rId4"/>
    <sheet name="20.001 - 30.000" sheetId="10" r:id="rId5"/>
    <sheet name="30.001 - 40.000" sheetId="11" r:id="rId6"/>
    <sheet name="40.001 - 50.000" sheetId="12" r:id="rId7"/>
    <sheet name="Vanaf 50.001" sheetId="13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J12" i="10" l="1"/>
  <c r="AA11" i="11"/>
  <c r="V11" i="11"/>
  <c r="AI17" i="6" l="1"/>
  <c r="AI12" i="6"/>
  <c r="AB25" i="13"/>
  <c r="AB22" i="13"/>
  <c r="X17" i="13"/>
  <c r="Y17" i="13"/>
  <c r="S21" i="13"/>
  <c r="T16" i="13"/>
  <c r="U11" i="13"/>
  <c r="AB22" i="12"/>
  <c r="AB25" i="12"/>
  <c r="Y22" i="12"/>
  <c r="Y12" i="12"/>
  <c r="P11" i="12"/>
  <c r="Q16" i="12"/>
  <c r="U16" i="12"/>
  <c r="U11" i="12"/>
  <c r="T11" i="12"/>
  <c r="R21" i="11"/>
  <c r="Q16" i="11"/>
  <c r="S21" i="11"/>
  <c r="Y16" i="11"/>
  <c r="Y11" i="11"/>
  <c r="X11" i="11"/>
  <c r="S11" i="11"/>
  <c r="AG12" i="11"/>
  <c r="AE12" i="11"/>
  <c r="AC12" i="11"/>
  <c r="AB21" i="10"/>
  <c r="AJ22" i="10"/>
  <c r="AG22" i="10"/>
  <c r="AG11" i="10"/>
  <c r="AH11" i="10"/>
  <c r="AI11" i="10"/>
  <c r="J6" i="9"/>
  <c r="I6" i="11"/>
  <c r="J6" i="10"/>
  <c r="H6" i="13"/>
  <c r="J6" i="6"/>
  <c r="H6" i="12"/>
  <c r="A21" i="13"/>
  <c r="B20" i="13"/>
  <c r="A20" i="13"/>
  <c r="S19" i="13"/>
  <c r="O19" i="13"/>
  <c r="A19" i="13"/>
  <c r="A16" i="13"/>
  <c r="B15" i="13"/>
  <c r="A15" i="13"/>
  <c r="S14" i="13"/>
  <c r="O14" i="13"/>
  <c r="A14" i="13"/>
  <c r="A11" i="13"/>
  <c r="B10" i="13"/>
  <c r="A10" i="13"/>
  <c r="A9" i="13"/>
  <c r="D3" i="13"/>
  <c r="A21" i="12"/>
  <c r="B20" i="12"/>
  <c r="A20" i="12"/>
  <c r="S19" i="12"/>
  <c r="O19" i="12"/>
  <c r="A19" i="12"/>
  <c r="A16" i="12"/>
  <c r="B15" i="12"/>
  <c r="A15" i="12"/>
  <c r="S14" i="12"/>
  <c r="O14" i="12"/>
  <c r="A14" i="12"/>
  <c r="A11" i="12"/>
  <c r="B10" i="12"/>
  <c r="A10" i="12"/>
  <c r="A9" i="12"/>
  <c r="D3" i="12"/>
  <c r="A21" i="11"/>
  <c r="B20" i="11"/>
  <c r="A20" i="11"/>
  <c r="V19" i="11"/>
  <c r="Q19" i="11"/>
  <c r="A19" i="11"/>
  <c r="A16" i="11"/>
  <c r="B15" i="11"/>
  <c r="A15" i="11"/>
  <c r="V14" i="11"/>
  <c r="Q14" i="11"/>
  <c r="A14" i="11"/>
  <c r="A11" i="11"/>
  <c r="B10" i="11"/>
  <c r="A10" i="11"/>
  <c r="A9" i="11"/>
  <c r="D3" i="11"/>
  <c r="A21" i="10"/>
  <c r="B20" i="10"/>
  <c r="A20" i="10"/>
  <c r="Y19" i="10"/>
  <c r="S19" i="10"/>
  <c r="A19" i="10"/>
  <c r="A16" i="10"/>
  <c r="B15" i="10"/>
  <c r="A15" i="10"/>
  <c r="Y14" i="10"/>
  <c r="S14" i="10"/>
  <c r="A14" i="10"/>
  <c r="A11" i="10"/>
  <c r="B10" i="10"/>
  <c r="A10" i="10"/>
  <c r="A9" i="10"/>
  <c r="D3" i="10"/>
  <c r="A21" i="9"/>
  <c r="B20" i="9"/>
  <c r="A20" i="9"/>
  <c r="Y19" i="9"/>
  <c r="S19" i="9"/>
  <c r="A19" i="9"/>
  <c r="A16" i="9"/>
  <c r="B15" i="9"/>
  <c r="A15" i="9"/>
  <c r="Y14" i="9"/>
  <c r="S14" i="9"/>
  <c r="A14" i="9"/>
  <c r="A11" i="9"/>
  <c r="B10" i="9"/>
  <c r="A10" i="9"/>
  <c r="A9" i="9"/>
  <c r="D3" i="9"/>
  <c r="E11" i="7"/>
  <c r="B21" i="9" s="1"/>
  <c r="U21" i="9" l="1"/>
  <c r="V21" i="9"/>
  <c r="B21" i="12"/>
  <c r="B21" i="13"/>
  <c r="B21" i="10"/>
  <c r="B21" i="11"/>
  <c r="W21" i="9"/>
  <c r="S21" i="9"/>
  <c r="T21" i="9"/>
  <c r="AC21" i="9" l="1"/>
  <c r="AI21" i="9" s="1"/>
  <c r="AI22" i="9" s="1"/>
  <c r="Z21" i="9"/>
  <c r="AF21" i="9" s="1"/>
  <c r="AF22" i="9" s="1"/>
  <c r="AB21" i="9"/>
  <c r="Y21" i="9"/>
  <c r="AE21" i="9" s="1"/>
  <c r="AE22" i="9" s="1"/>
  <c r="Q21" i="11"/>
  <c r="V21" i="11"/>
  <c r="AA21" i="11" s="1"/>
  <c r="AA22" i="11" s="1"/>
  <c r="AA21" i="9"/>
  <c r="AG21" i="9" s="1"/>
  <c r="AG22" i="9" s="1"/>
  <c r="T21" i="10"/>
  <c r="S21" i="10"/>
  <c r="O21" i="13"/>
  <c r="AH21" i="9"/>
  <c r="AH22" i="9" s="1"/>
  <c r="U21" i="10"/>
  <c r="V21" i="10"/>
  <c r="AC21" i="10" s="1"/>
  <c r="P21" i="13"/>
  <c r="Q21" i="13"/>
  <c r="P21" i="12"/>
  <c r="Q21" i="12"/>
  <c r="O21" i="12"/>
  <c r="S21" i="12" s="1"/>
  <c r="W21" i="12" s="1"/>
  <c r="T21" i="11"/>
  <c r="W21" i="10"/>
  <c r="W21" i="11" l="1"/>
  <c r="U21" i="12"/>
  <c r="Y21" i="12" s="1"/>
  <c r="U21" i="13"/>
  <c r="Y21" i="13" s="1"/>
  <c r="Y22" i="13" s="1"/>
  <c r="AA21" i="10"/>
  <c r="AG21" i="10" s="1"/>
  <c r="W21" i="13"/>
  <c r="W22" i="13" s="1"/>
  <c r="T21" i="13"/>
  <c r="X21" i="13" s="1"/>
  <c r="X22" i="13" s="1"/>
  <c r="AE21" i="10"/>
  <c r="AE22" i="10" s="1"/>
  <c r="Z21" i="10"/>
  <c r="Y21" i="11"/>
  <c r="AH21" i="10"/>
  <c r="AH22" i="10" s="1"/>
  <c r="T21" i="12"/>
  <c r="X21" i="12" s="1"/>
  <c r="X22" i="12" s="1"/>
  <c r="AB21" i="11"/>
  <c r="AB22" i="11" s="1"/>
  <c r="X21" i="11"/>
  <c r="AC21" i="11" s="1"/>
  <c r="AC22" i="11" s="1"/>
  <c r="Y21" i="10"/>
  <c r="AF21" i="10"/>
  <c r="AF22" i="10" s="1"/>
  <c r="AD21" i="11"/>
  <c r="AD22" i="11" s="1"/>
  <c r="AI21" i="10"/>
  <c r="AI22" i="10" s="1"/>
  <c r="W22" i="12"/>
  <c r="AJ22" i="9"/>
  <c r="AL22" i="9" s="1"/>
  <c r="Z22" i="12" l="1"/>
  <c r="Z22" i="13"/>
  <c r="AL22" i="10"/>
  <c r="AE22" i="11"/>
  <c r="AG22" i="11" s="1"/>
  <c r="S19" i="6"/>
  <c r="S14" i="6"/>
  <c r="D3" i="6"/>
  <c r="B20" i="6"/>
  <c r="A20" i="6"/>
  <c r="B15" i="6"/>
  <c r="A15" i="6"/>
  <c r="B10" i="6"/>
  <c r="A10" i="6"/>
  <c r="Y19" i="6"/>
  <c r="Y14" i="6"/>
  <c r="B21" i="6"/>
  <c r="A21" i="6"/>
  <c r="A19" i="6"/>
  <c r="A14" i="6"/>
  <c r="A11" i="6"/>
  <c r="A9" i="6"/>
  <c r="A16" i="6"/>
  <c r="E9" i="7"/>
  <c r="B3" i="7"/>
  <c r="B16" i="10" l="1"/>
  <c r="B16" i="11"/>
  <c r="B16" i="13"/>
  <c r="B16" i="9"/>
  <c r="B16" i="12"/>
  <c r="B16" i="6"/>
  <c r="S21" i="6"/>
  <c r="T21" i="6"/>
  <c r="U21" i="6"/>
  <c r="V21" i="6"/>
  <c r="W21" i="6"/>
  <c r="AB21" i="6" l="1"/>
  <c r="AH21" i="6" s="1"/>
  <c r="AA21" i="6"/>
  <c r="AG21" i="6" s="1"/>
  <c r="AC21" i="6"/>
  <c r="AI21" i="6" s="1"/>
  <c r="Y16" i="10"/>
  <c r="Z21" i="6"/>
  <c r="AF21" i="6" s="1"/>
  <c r="Y21" i="6"/>
  <c r="AE21" i="6" s="1"/>
  <c r="AE22" i="6" s="1"/>
  <c r="T16" i="11"/>
  <c r="S16" i="11"/>
  <c r="V16" i="11"/>
  <c r="R16" i="11"/>
  <c r="T16" i="10"/>
  <c r="U16" i="10"/>
  <c r="S16" i="10"/>
  <c r="W16" i="10"/>
  <c r="V16" i="10"/>
  <c r="AC16" i="10" s="1"/>
  <c r="P16" i="12"/>
  <c r="O16" i="12"/>
  <c r="S16" i="12" s="1"/>
  <c r="W16" i="12" s="1"/>
  <c r="W17" i="12" s="1"/>
  <c r="T16" i="9"/>
  <c r="W16" i="9"/>
  <c r="V16" i="9"/>
  <c r="U16" i="9"/>
  <c r="S16" i="9"/>
  <c r="P16" i="13"/>
  <c r="Q16" i="13"/>
  <c r="O16" i="13"/>
  <c r="S16" i="13" s="1"/>
  <c r="V16" i="6"/>
  <c r="W16" i="6"/>
  <c r="U16" i="6"/>
  <c r="T16" i="6"/>
  <c r="S16" i="6"/>
  <c r="AB16" i="9" l="1"/>
  <c r="AH16" i="9" s="1"/>
  <c r="AH17" i="9" s="1"/>
  <c r="AA16" i="9"/>
  <c r="AB16" i="6"/>
  <c r="AH16" i="6" s="1"/>
  <c r="Z16" i="6"/>
  <c r="AF16" i="6" s="1"/>
  <c r="AB16" i="10"/>
  <c r="T16" i="12"/>
  <c r="AC16" i="9"/>
  <c r="AI16" i="9" s="1"/>
  <c r="AI17" i="9" s="1"/>
  <c r="AE16" i="10"/>
  <c r="AE17" i="10" s="1"/>
  <c r="Z16" i="10"/>
  <c r="AF16" i="10" s="1"/>
  <c r="AF17" i="10" s="1"/>
  <c r="U16" i="13"/>
  <c r="AA16" i="10"/>
  <c r="Z16" i="9"/>
  <c r="X16" i="11"/>
  <c r="Y16" i="12"/>
  <c r="Y17" i="12" s="1"/>
  <c r="AA16" i="11"/>
  <c r="AA17" i="11" s="1"/>
  <c r="W16" i="11"/>
  <c r="AB16" i="11" s="1"/>
  <c r="AB17" i="11" s="1"/>
  <c r="Y16" i="9"/>
  <c r="AE16" i="9" s="1"/>
  <c r="AE17" i="9" s="1"/>
  <c r="AC16" i="6"/>
  <c r="AI16" i="6" s="1"/>
  <c r="AA16" i="6"/>
  <c r="AG16" i="6" s="1"/>
  <c r="Y16" i="6"/>
  <c r="AE16" i="6" s="1"/>
  <c r="AE17" i="6" s="1"/>
  <c r="X16" i="13"/>
  <c r="AG16" i="9"/>
  <c r="AG17" i="9" s="1"/>
  <c r="AF16" i="9"/>
  <c r="AF17" i="9" s="1"/>
  <c r="X16" i="12"/>
  <c r="X17" i="12" s="1"/>
  <c r="AG16" i="10"/>
  <c r="AG17" i="10" s="1"/>
  <c r="W16" i="13"/>
  <c r="W17" i="13" s="1"/>
  <c r="Y16" i="13"/>
  <c r="AC16" i="11"/>
  <c r="AC17" i="11" s="1"/>
  <c r="AD16" i="11"/>
  <c r="AD17" i="11" s="1"/>
  <c r="AI16" i="10"/>
  <c r="AI17" i="10" s="1"/>
  <c r="AH16" i="10"/>
  <c r="AH17" i="10" s="1"/>
  <c r="Z17" i="13" l="1"/>
  <c r="AB17" i="13" s="1"/>
  <c r="AJ17" i="9"/>
  <c r="AL17" i="9" s="1"/>
  <c r="AJ17" i="10"/>
  <c r="AL17" i="10" s="1"/>
  <c r="AE17" i="11"/>
  <c r="AG17" i="11" s="1"/>
  <c r="Z17" i="12"/>
  <c r="AB17" i="12" s="1"/>
  <c r="AF22" i="6"/>
  <c r="AG22" i="6"/>
  <c r="AI22" i="6"/>
  <c r="AH22" i="6"/>
  <c r="AF17" i="6"/>
  <c r="AH17" i="6"/>
  <c r="AG17" i="6"/>
  <c r="AJ17" i="6" l="1"/>
  <c r="AL17" i="6" s="1"/>
  <c r="AJ22" i="6"/>
  <c r="AL22" i="6" s="1"/>
  <c r="E7" i="7"/>
  <c r="B11" i="9" l="1"/>
  <c r="W11" i="9" s="1"/>
  <c r="B11" i="13"/>
  <c r="B11" i="12"/>
  <c r="B11" i="10"/>
  <c r="B11" i="11"/>
  <c r="B11" i="6"/>
  <c r="U11" i="6" l="1"/>
  <c r="W11" i="6"/>
  <c r="T11" i="6"/>
  <c r="S11" i="6"/>
  <c r="Z11" i="6" s="1"/>
  <c r="AF11" i="6" s="1"/>
  <c r="Q11" i="12"/>
  <c r="Q11" i="13"/>
  <c r="V11" i="9"/>
  <c r="U11" i="9"/>
  <c r="S11" i="9"/>
  <c r="T11" i="9"/>
  <c r="O11" i="12"/>
  <c r="P11" i="13"/>
  <c r="O11" i="13"/>
  <c r="T11" i="13" s="1"/>
  <c r="V11" i="6"/>
  <c r="T11" i="11"/>
  <c r="Q11" i="11"/>
  <c r="R11" i="11"/>
  <c r="W11" i="10"/>
  <c r="U11" i="10"/>
  <c r="S11" i="10"/>
  <c r="V11" i="10"/>
  <c r="T11" i="10"/>
  <c r="AA11" i="9" l="1"/>
  <c r="AG11" i="9" s="1"/>
  <c r="AG12" i="9" s="1"/>
  <c r="AA11" i="6"/>
  <c r="AG11" i="6" s="1"/>
  <c r="AG12" i="6" s="1"/>
  <c r="AB11" i="6"/>
  <c r="AH11" i="6" s="1"/>
  <c r="AH12" i="6" s="1"/>
  <c r="Y11" i="6"/>
  <c r="AE11" i="6" s="1"/>
  <c r="AE12" i="6" s="1"/>
  <c r="X11" i="12"/>
  <c r="AB11" i="9"/>
  <c r="AH11" i="9" s="1"/>
  <c r="AH12" i="9" s="1"/>
  <c r="Y11" i="12"/>
  <c r="S11" i="13"/>
  <c r="Z11" i="9"/>
  <c r="AF11" i="9" s="1"/>
  <c r="AF12" i="9" s="1"/>
  <c r="AF12" i="6"/>
  <c r="AC11" i="9"/>
  <c r="AA11" i="10"/>
  <c r="AG12" i="10" s="1"/>
  <c r="AC11" i="10"/>
  <c r="Y11" i="9"/>
  <c r="AE11" i="9" s="1"/>
  <c r="AE12" i="9" s="1"/>
  <c r="Z11" i="10"/>
  <c r="AC11" i="6"/>
  <c r="AI11" i="6" s="1"/>
  <c r="AB11" i="10"/>
  <c r="AH12" i="10" s="1"/>
  <c r="S11" i="12"/>
  <c r="W11" i="12" s="1"/>
  <c r="W12" i="12" s="1"/>
  <c r="AC11" i="11"/>
  <c r="Y11" i="10"/>
  <c r="AE11" i="10" s="1"/>
  <c r="AE12" i="10" s="1"/>
  <c r="W11" i="11"/>
  <c r="AB11" i="11" s="1"/>
  <c r="AB12" i="11" s="1"/>
  <c r="X11" i="13"/>
  <c r="X12" i="13" s="1"/>
  <c r="X12" i="12"/>
  <c r="AI11" i="9"/>
  <c r="AI12" i="9" s="1"/>
  <c r="AI12" i="10"/>
  <c r="W11" i="13"/>
  <c r="W12" i="13" s="1"/>
  <c r="AD11" i="11"/>
  <c r="AD12" i="11" s="1"/>
  <c r="Y11" i="13"/>
  <c r="Y12" i="13" s="1"/>
  <c r="AF11" i="10"/>
  <c r="AF12" i="10" s="1"/>
  <c r="AA12" i="11"/>
  <c r="AJ12" i="6" l="1"/>
  <c r="AL12" i="6" s="1"/>
  <c r="AL25" i="6" s="1"/>
  <c r="Z12" i="12"/>
  <c r="AB12" i="12" s="1"/>
  <c r="C10" i="14" s="1"/>
  <c r="AJ12" i="9"/>
  <c r="AL12" i="9" s="1"/>
  <c r="AL25" i="9" s="1"/>
  <c r="AG25" i="11"/>
  <c r="C9" i="14" s="1"/>
  <c r="AL12" i="10"/>
  <c r="AL25" i="10" s="1"/>
  <c r="C8" i="14" s="1"/>
  <c r="Z12" i="13"/>
  <c r="AB12" i="13" s="1"/>
  <c r="C11" i="14" s="1"/>
  <c r="C7" i="14" l="1"/>
  <c r="D7" i="14" s="1"/>
  <c r="D11" i="14"/>
  <c r="D10" i="14"/>
  <c r="D9" i="14"/>
  <c r="D8" i="14"/>
  <c r="C6" i="14" l="1"/>
  <c r="D6" i="14" s="1"/>
  <c r="D12" i="14" s="1"/>
</calcChain>
</file>

<file path=xl/sharedStrings.xml><?xml version="1.0" encoding="utf-8"?>
<sst xmlns="http://schemas.openxmlformats.org/spreadsheetml/2006/main" count="649" uniqueCount="75">
  <si>
    <t>Prijzenblad Cedris Wagenpark: Kopen van voertuigen
Perceel 1: koop van personenwagens inclusief elektrische personenwagens
Blad 1/8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</si>
  <si>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</si>
  <si>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Naam Inschrijver:</t>
  </si>
  <si>
    <t>&lt;naam&gt;</t>
  </si>
  <si>
    <t>Kilometragerange</t>
  </si>
  <si>
    <t>Weging kilometragerange</t>
  </si>
  <si>
    <t>Gewogen all-in prijs per kilometer per kilometragerange</t>
  </si>
  <si>
    <t>Totaal gewogen all-in prijs per kilometer per kilometragerange</t>
  </si>
  <si>
    <t>Tot 10.000</t>
  </si>
  <si>
    <t>10.001 t/m 20.000</t>
  </si>
  <si>
    <t>20.001 t/m 30.000</t>
  </si>
  <si>
    <t>30.001 t/m 40.000</t>
  </si>
  <si>
    <t>40.001 t/m 50.000</t>
  </si>
  <si>
    <t>Vanaf 50.000</t>
  </si>
  <si>
    <r>
      <t xml:space="preserve">Totaal gewogen all-in prijs per kilometer </t>
    </r>
    <r>
      <rPr>
        <sz val="11"/>
        <color theme="1"/>
        <rFont val="Calibri"/>
        <family val="2"/>
        <scheme val="minor"/>
      </rPr>
      <t>(Grondslag voor beoordeling)</t>
    </r>
  </si>
  <si>
    <t>Prijzenblad Cedris Wagenpark: Kopen van voertuigen
Perceel 1: koop van personenwagens inclusief elektrische personenwagens
Blad 2/8</t>
  </si>
  <si>
    <t xml:space="preserve">Kortingspercentage o.b.v. netto catalogusprijs </t>
  </si>
  <si>
    <t>Merk</t>
  </si>
  <si>
    <t>Type / Model</t>
  </si>
  <si>
    <t>Netto catalogusprijs</t>
  </si>
  <si>
    <t>Catalogusprijs minus korting</t>
  </si>
  <si>
    <t>Categorie: Grote personenwagens</t>
  </si>
  <si>
    <t>Categorie: Middelgrote personenwagens</t>
  </si>
  <si>
    <t>Categorie: Kleine personenwagens</t>
  </si>
  <si>
    <t>Prijzenblad Cedris Wagenpark: Kopen van voertuigen
Perceel 1: koop van personenwagens inclusief elektrische personenwagens
Blad 3/8</t>
  </si>
  <si>
    <t xml:space="preserve">Kilometrage per jaar (voor berekening): </t>
  </si>
  <si>
    <t xml:space="preserve">Prijs per kilometer voor ROB </t>
  </si>
  <si>
    <t>Percentuele restwaarde van voertuig na afschrijving</t>
  </si>
  <si>
    <t>Meerprijs per km voor all season banden</t>
  </si>
  <si>
    <t>Meerprijs per km voor gewone banden i.c.m. winterbanden</t>
  </si>
  <si>
    <t>Gegarandeerde restwaarde na X aantal jaar</t>
  </si>
  <si>
    <t xml:space="preserve">Afschrijving per km per jaar </t>
  </si>
  <si>
    <t>All-In prijs per kilometer</t>
  </si>
  <si>
    <t>Gewogen all-in prijs per kilometer van alle jaargangen</t>
  </si>
  <si>
    <t>Weging categorie</t>
  </si>
  <si>
    <t>Gewogen all-in prijs per kilometer van alle jaargangen van betreffende categorie</t>
  </si>
  <si>
    <t>1 jaar</t>
  </si>
  <si>
    <t>2 jaar</t>
  </si>
  <si>
    <t>3 jaar</t>
  </si>
  <si>
    <t>4 jaar</t>
  </si>
  <si>
    <t>5 jaar</t>
  </si>
  <si>
    <t>Jaar 1</t>
  </si>
  <si>
    <t>Jaar 2</t>
  </si>
  <si>
    <t>Jaar 3</t>
  </si>
  <si>
    <t>Jaar 4</t>
  </si>
  <si>
    <t>Jaar 5</t>
  </si>
  <si>
    <t>Weging van jaren:</t>
  </si>
  <si>
    <t xml:space="preserve">Gewogen all-in prijs per kilometer in het betreffende jaar </t>
  </si>
  <si>
    <t>Meerprijs per KM voor all season banden</t>
  </si>
  <si>
    <t>Meerprijs per KM voor gewone banden i.c.m. winterbanden</t>
  </si>
  <si>
    <t>Prijzenblad Cedris Wagenpark: Kopen van voertuigen
Perceel 1: koop van personenwagens inclusief elektrische personenwagens
Blad 4/8</t>
  </si>
  <si>
    <t>Prijzenblad Cedris Wagenpark: Kopen van voertuigen
Perceel 1: koop van personenwagens inclusief elektrische personenwagens
Blad 5/8</t>
  </si>
  <si>
    <t>Prijzenblad Cedris Wagenpark: Kopen van voertuigen
Perceel 1: koop van personenwagens inclusief elektrische personenwagens
Blad 6/8</t>
  </si>
  <si>
    <t>Prijzenblad Cedris Wagenpark: Kopen van voertuigen
Perceel 1: koop van personenwagens inclusief elektrische personenwagens
Blad 7/8</t>
  </si>
  <si>
    <t>Prijzenblad Cedris Wagenpark: Kopen van voertuigen
Perceel 1: koop van personenwagens inclusief elektrische personenwagens
Blad 8/8</t>
  </si>
  <si>
    <t>Prijzen en percentages bij een kilometrage van minimaal 50.001 km per jaar</t>
  </si>
  <si>
    <t>Gewogen all-in prijs per kilometer bij kilometrage van minimaal 50.001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</si>
  <si>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tablblad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 xml:space="preserve">Bij het invullen van bovenstaande gegevens dient u rekening te houden met maximaal 10.000 km per jaar. 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</si>
  <si>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>Bij het invullen van bovenstaande gegevens dient u rekening te houden met minimaal 50.001 km per jaar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</si>
  <si>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Totaal</t>
  </si>
  <si>
    <t>Prijzen en percentages bij een kilometrage tot en met 10.000 km per jaar</t>
  </si>
  <si>
    <t>Gewogen all-in prijs per kilometer bij kilometrage tot en met 10.000 km</t>
  </si>
  <si>
    <t>Prijzen en percentages bij een kilometrage van minimaal 10.001 tot en met maximaal 20.000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</si>
  <si>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>Bij het invullen van bovenstaande gegevens dient u rekening te houden met minimaal 10.001 tot en met maximaal 20.000 km per jaar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</si>
  <si>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Gewogen all-in prijs per kilometer bij kilometrage  minimaal 10.001 tot en met maximaal 20.000 km per jaar</t>
  </si>
  <si>
    <t>Gewogen all-in prijs per kilometer bij kilometrage  minimaal 20.001 tot en met maximaal 30.000 km per jaar</t>
  </si>
  <si>
    <t>Prijzen en percentages bij een kilometrage van minimaal 20.001 tot en met maximaal 30.000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</si>
  <si>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>Bij het invullen van bovenstaande gegevens dient u rekening te houden met minimaal 20.001 tot en met maximaal 30.000 km per jaar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</si>
  <si>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>Bij het invullen van bovenstaande gegevens dient u rekening te houden met minimaal 30.001 tot en met maximaal 40.000 km per jaar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</si>
  <si>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Prijzen en percentages bij een kilometrage van minimaal 30.001 tot en met maximaal 40.000 km per jaar</t>
  </si>
  <si>
    <t>Gewogen all-in prijs per kilometer bij kilometrage  minimaal 30.001 tot en met maximaal 40.000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</si>
  <si>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Prijs per kilometer voor ROB voor elk jaar dat het voertuig in gebruik is. 
- Percentuele restwaarde na elk jaar dat het voertuig in gebruik is genomen. 
- Meerprijs per kilometer voor het gebruk van all-season banden. 
- Meerprijs per kilometer  voor gewone banden in combinatie met winterbanden (inclusief wisselingen en opslag van de niet in gebruik zijnde banden)
</t>
    </r>
    <r>
      <rPr>
        <b/>
        <sz val="12"/>
        <color theme="1"/>
        <rFont val="Calibri"/>
        <family val="2"/>
        <scheme val="minor"/>
      </rPr>
      <t>Bij het invullen van bovenstaande gegevens dient u rekening te houden met minimaal 40.001 tot en met maximaal 50.000 km per jaar</t>
    </r>
    <r>
      <rPr>
        <sz val="12"/>
        <color theme="1"/>
        <rFont val="Calibri"/>
        <family val="2"/>
        <scheme val="minor"/>
      </rPr>
      <t xml:space="preserve">
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</si>
  <si>
    <t>Prijzen en percentages bij een kilometrage van minimaal 40.001 tot en met maximaal 50.000 km per jaar</t>
  </si>
  <si>
    <t>Gewogen all-in prijs per kilometer bij kilometrage  minimaal 40.001 tot en met maximaal 50.000 km per jaar</t>
  </si>
  <si>
    <r>
      <t xml:space="preserve">&gt; U dient alleen de </t>
    </r>
    <r>
      <rPr>
        <b/>
        <sz val="16"/>
        <color rgb="FFFFFF00"/>
        <rFont val="Calibri"/>
        <family val="2"/>
        <scheme val="minor"/>
      </rPr>
      <t>geel</t>
    </r>
    <r>
      <rPr>
        <sz val="12"/>
        <color theme="1"/>
        <rFont val="Calibri"/>
        <family val="2"/>
        <scheme val="minor"/>
      </rPr>
      <t xml:space="preserve"> gemarkeerde velden in te vullen. Voeg in dit tabblad van één voertuig per categorie in uw leveringsprogramma de onderstaande gegevens in:
- Het merk van het voertuig
- Het type/model voertuig
- De netto catalogusprijs
- Het kortingspercentage o.b.v. netto catalogusprijs 
</t>
    </r>
    <r>
      <rPr>
        <u/>
        <sz val="12"/>
        <color theme="1"/>
        <rFont val="Calibri"/>
        <family val="2"/>
        <scheme val="minor"/>
      </rPr>
      <t xml:space="preserve">&gt; Minimaal één van de aangeboden drie voertuigen dient 100% elektrisch te zijn. De overige voertuigen dienen benzine of hybride of plug-in hybride voertuigen te zijn. Geen diesel.
</t>
    </r>
    <r>
      <rPr>
        <sz val="12"/>
        <color theme="1"/>
        <rFont val="Calibri"/>
        <family val="2"/>
        <scheme val="minor"/>
      </rPr>
      <t xml:space="preserve">&gt; De voertuigen die u opgeeft dienen gelijkwaardig te zijn aan de voertuigen die de Aanbestedende dienst heeft opgegeven als voorbeeld in paragraaf 2.6 van de Aanbestedingsleidraad.
</t>
    </r>
    <r>
      <rPr>
        <u/>
        <sz val="12"/>
        <color theme="1"/>
        <rFont val="Calibri"/>
        <family val="2"/>
        <scheme val="minor"/>
      </rPr>
      <t xml:space="preserve">&gt; De kleine personenwagen dient in het A-segment te vallen. 
&gt; De grote personenwagen dient in het D-segment te vallen.
</t>
    </r>
    <r>
      <rPr>
        <sz val="12"/>
        <color theme="1"/>
        <rFont val="Calibri"/>
        <family val="2"/>
        <scheme val="minor"/>
      </rPr>
      <t>&gt; De prijsopgave dient op onderdelen te geschieden in euro's (€) (op 4 decimalen, tenzij anders staat aangegeven) en op onderdelen in percentages (op 4 decimalen). 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</si>
</sst>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00_-"/>
    <numFmt numFmtId="165" formatCode="0.0%"/>
    <numFmt numFmtId="166" formatCode="&quot;€&quot;\ #,##0.0000"/>
    <numFmt numFmtId="167" formatCode="0.0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68">
    <xf numFmtId="0" fontId="0" fillId="0" borderId="0" xfId="0"/>
    <xf numFmtId="0" fontId="0" fillId="0" borderId="0" xfId="0" applyAlignment="1">
      <alignment horizontal="center" vertical="center" wrapText="1"/>
    </xf>
    <xf numFmtId="44" fontId="0" fillId="0" borderId="0" xfId="1" applyFont="1"/>
    <xf numFmtId="0" fontId="0" fillId="0" borderId="5" xfId="0" applyBorder="1"/>
    <xf numFmtId="166" fontId="0" fillId="0" borderId="5" xfId="1" applyNumberFormat="1" applyFont="1" applyBorder="1"/>
    <xf numFmtId="166" fontId="6" fillId="6" borderId="5" xfId="1" applyNumberFormat="1" applyFont="1" applyFill="1" applyBorder="1" applyAlignment="1">
      <alignment vertical="center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/>
    </xf>
    <xf numFmtId="166" fontId="14" fillId="3" borderId="1" xfId="2" applyNumberFormat="1" applyFont="1" applyFill="1" applyBorder="1" applyAlignment="1">
      <alignment horizontal="left" vertical="center" wrapText="1"/>
    </xf>
    <xf numFmtId="167" fontId="14" fillId="3" borderId="5" xfId="2" applyNumberFormat="1" applyFont="1" applyFill="1" applyBorder="1" applyAlignment="1">
      <alignment vertical="center" wrapText="1"/>
    </xf>
    <xf numFmtId="166" fontId="14" fillId="3" borderId="5" xfId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166" fontId="15" fillId="4" borderId="5" xfId="0" applyNumberFormat="1" applyFont="1" applyFill="1" applyBorder="1" applyAlignment="1">
      <alignment horizontal="right"/>
    </xf>
    <xf numFmtId="167" fontId="15" fillId="4" borderId="5" xfId="2" applyNumberFormat="1" applyFont="1" applyFill="1" applyBorder="1" applyAlignment="1">
      <alignment horizontal="center"/>
    </xf>
    <xf numFmtId="166" fontId="15" fillId="4" borderId="5" xfId="1" applyNumberFormat="1" applyFont="1" applyFill="1" applyBorder="1" applyAlignment="1">
      <alignment horizontal="center"/>
    </xf>
    <xf numFmtId="166" fontId="16" fillId="0" borderId="5" xfId="1" applyNumberFormat="1" applyFont="1" applyFill="1" applyBorder="1" applyAlignment="1">
      <alignment horizontal="center"/>
    </xf>
    <xf numFmtId="44" fontId="0" fillId="0" borderId="0" xfId="0" applyNumberFormat="1"/>
    <xf numFmtId="166" fontId="0" fillId="4" borderId="5" xfId="0" applyNumberFormat="1" applyFill="1" applyBorder="1" applyAlignment="1">
      <alignment horizontal="right"/>
    </xf>
    <xf numFmtId="167" fontId="0" fillId="4" borderId="5" xfId="2" applyNumberFormat="1" applyFont="1" applyFill="1" applyBorder="1" applyAlignment="1">
      <alignment horizontal="center"/>
    </xf>
    <xf numFmtId="166" fontId="0" fillId="4" borderId="5" xfId="1" applyNumberFormat="1" applyFont="1" applyFill="1" applyBorder="1" applyAlignment="1">
      <alignment horizontal="center"/>
    </xf>
    <xf numFmtId="166" fontId="0" fillId="0" borderId="0" xfId="0" applyNumberFormat="1" applyAlignment="1">
      <alignment horizontal="right"/>
    </xf>
    <xf numFmtId="167" fontId="0" fillId="0" borderId="0" xfId="2" applyNumberFormat="1" applyFont="1" applyAlignment="1">
      <alignment horizontal="center"/>
    </xf>
    <xf numFmtId="166" fontId="0" fillId="0" borderId="0" xfId="1" applyNumberFormat="1" applyFont="1" applyAlignment="1">
      <alignment horizontal="center"/>
    </xf>
    <xf numFmtId="0" fontId="18" fillId="0" borderId="0" xfId="0" applyFont="1"/>
    <xf numFmtId="0" fontId="19" fillId="4" borderId="9" xfId="0" applyFont="1" applyFill="1" applyBorder="1" applyAlignment="1">
      <alignment vertical="center"/>
    </xf>
    <xf numFmtId="164" fontId="19" fillId="4" borderId="0" xfId="0" applyNumberFormat="1" applyFont="1" applyFill="1" applyAlignment="1">
      <alignment horizontal="center" vertical="center"/>
    </xf>
    <xf numFmtId="166" fontId="19" fillId="4" borderId="0" xfId="0" applyNumberFormat="1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4" borderId="11" xfId="0" applyFont="1" applyFill="1" applyBorder="1" applyAlignment="1">
      <alignment vertical="center"/>
    </xf>
    <xf numFmtId="166" fontId="19" fillId="3" borderId="10" xfId="0" applyNumberFormat="1" applyFont="1" applyFill="1" applyBorder="1" applyAlignment="1">
      <alignment horizontal="center" vertical="center"/>
    </xf>
    <xf numFmtId="166" fontId="19" fillId="3" borderId="1" xfId="0" applyNumberFormat="1" applyFont="1" applyFill="1" applyBorder="1" applyAlignment="1">
      <alignment horizontal="center" vertical="center"/>
    </xf>
    <xf numFmtId="167" fontId="19" fillId="3" borderId="1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/>
    </xf>
    <xf numFmtId="9" fontId="19" fillId="3" borderId="5" xfId="0" applyNumberFormat="1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66" fontId="16" fillId="4" borderId="8" xfId="0" applyNumberFormat="1" applyFont="1" applyFill="1" applyBorder="1" applyAlignment="1">
      <alignment horizontal="right"/>
    </xf>
    <xf numFmtId="164" fontId="16" fillId="4" borderId="0" xfId="0" applyNumberFormat="1" applyFont="1" applyFill="1" applyAlignment="1">
      <alignment horizontal="right"/>
    </xf>
    <xf numFmtId="167" fontId="16" fillId="4" borderId="8" xfId="2" applyNumberFormat="1" applyFont="1" applyFill="1" applyBorder="1" applyAlignment="1">
      <alignment horizontal="right"/>
    </xf>
    <xf numFmtId="166" fontId="16" fillId="4" borderId="8" xfId="2" applyNumberFormat="1" applyFont="1" applyFill="1" applyBorder="1" applyAlignment="1">
      <alignment horizontal="right"/>
    </xf>
    <xf numFmtId="166" fontId="16" fillId="4" borderId="0" xfId="0" applyNumberFormat="1" applyFont="1" applyFill="1" applyAlignment="1">
      <alignment horizontal="right"/>
    </xf>
    <xf numFmtId="166" fontId="16" fillId="4" borderId="8" xfId="0" applyNumberFormat="1" applyFont="1" applyFill="1" applyBorder="1" applyAlignment="1">
      <alignment horizontal="center"/>
    </xf>
    <xf numFmtId="166" fontId="18" fillId="4" borderId="8" xfId="0" applyNumberFormat="1" applyFont="1" applyFill="1" applyBorder="1"/>
    <xf numFmtId="0" fontId="18" fillId="6" borderId="5" xfId="0" applyFont="1" applyFill="1" applyBorder="1" applyAlignment="1">
      <alignment vertical="center" wrapText="1"/>
    </xf>
    <xf numFmtId="165" fontId="15" fillId="6" borderId="5" xfId="2" applyNumberFormat="1" applyFont="1" applyFill="1" applyBorder="1" applyAlignment="1">
      <alignment horizontal="center" vertical="center"/>
    </xf>
    <xf numFmtId="0" fontId="18" fillId="4" borderId="11" xfId="0" applyFont="1" applyFill="1" applyBorder="1"/>
    <xf numFmtId="0" fontId="16" fillId="5" borderId="4" xfId="0" applyFont="1" applyFill="1" applyBorder="1" applyAlignment="1">
      <alignment horizontal="left"/>
    </xf>
    <xf numFmtId="166" fontId="16" fillId="5" borderId="4" xfId="0" applyNumberFormat="1" applyFont="1" applyFill="1" applyBorder="1" applyAlignment="1">
      <alignment horizontal="left"/>
    </xf>
    <xf numFmtId="0" fontId="16" fillId="4" borderId="11" xfId="0" applyFont="1" applyFill="1" applyBorder="1" applyAlignment="1">
      <alignment horizontal="left"/>
    </xf>
    <xf numFmtId="164" fontId="16" fillId="4" borderId="0" xfId="2" applyNumberFormat="1" applyFont="1" applyFill="1" applyBorder="1" applyAlignment="1">
      <alignment horizontal="center"/>
    </xf>
    <xf numFmtId="166" fontId="16" fillId="4" borderId="0" xfId="2" applyNumberFormat="1" applyFont="1" applyFill="1" applyBorder="1" applyAlignment="1">
      <alignment horizontal="center"/>
    </xf>
    <xf numFmtId="166" fontId="16" fillId="0" borderId="4" xfId="1" applyNumberFormat="1" applyFont="1" applyFill="1" applyBorder="1" applyAlignment="1">
      <alignment horizontal="center"/>
    </xf>
    <xf numFmtId="166" fontId="18" fillId="0" borderId="4" xfId="0" applyNumberFormat="1" applyFont="1" applyBorder="1"/>
    <xf numFmtId="0" fontId="18" fillId="4" borderId="0" xfId="0" applyFont="1" applyFill="1"/>
    <xf numFmtId="166" fontId="18" fillId="7" borderId="4" xfId="0" applyNumberFormat="1" applyFont="1" applyFill="1" applyBorder="1"/>
    <xf numFmtId="166" fontId="18" fillId="4" borderId="0" xfId="0" applyNumberFormat="1" applyFont="1" applyFill="1"/>
    <xf numFmtId="9" fontId="16" fillId="4" borderId="0" xfId="2" applyFont="1" applyFill="1" applyBorder="1"/>
    <xf numFmtId="0" fontId="16" fillId="4" borderId="14" xfId="0" applyFont="1" applyFill="1" applyBorder="1" applyAlignment="1">
      <alignment horizontal="left"/>
    </xf>
    <xf numFmtId="44" fontId="16" fillId="4" borderId="0" xfId="0" applyNumberFormat="1" applyFont="1" applyFill="1" applyAlignment="1">
      <alignment horizontal="left"/>
    </xf>
    <xf numFmtId="0" fontId="16" fillId="4" borderId="0" xfId="0" applyFont="1" applyFill="1" applyAlignment="1">
      <alignment horizontal="left"/>
    </xf>
    <xf numFmtId="166" fontId="16" fillId="4" borderId="0" xfId="1" applyNumberFormat="1" applyFont="1" applyFill="1" applyBorder="1" applyAlignment="1">
      <alignment horizontal="center"/>
    </xf>
    <xf numFmtId="167" fontId="16" fillId="4" borderId="0" xfId="2" applyNumberFormat="1" applyFont="1" applyFill="1" applyBorder="1" applyAlignment="1">
      <alignment horizontal="center"/>
    </xf>
    <xf numFmtId="166" fontId="18" fillId="6" borderId="5" xfId="0" applyNumberFormat="1" applyFont="1" applyFill="1" applyBorder="1" applyAlignment="1">
      <alignment vertical="center"/>
    </xf>
    <xf numFmtId="166" fontId="20" fillId="5" borderId="5" xfId="0" applyNumberFormat="1" applyFont="1" applyFill="1" applyBorder="1" applyAlignment="1">
      <alignment horizontal="center" vertical="center"/>
    </xf>
    <xf numFmtId="9" fontId="15" fillId="5" borderId="5" xfId="2" applyFont="1" applyFill="1" applyBorder="1" applyAlignment="1">
      <alignment horizontal="center" vertical="center"/>
    </xf>
    <xf numFmtId="167" fontId="19" fillId="3" borderId="10" xfId="0" applyNumberFormat="1" applyFont="1" applyFill="1" applyBorder="1" applyAlignment="1">
      <alignment horizontal="center" vertical="center"/>
    </xf>
    <xf numFmtId="166" fontId="16" fillId="5" borderId="5" xfId="0" applyNumberFormat="1" applyFont="1" applyFill="1" applyBorder="1" applyAlignment="1">
      <alignment horizontal="left"/>
    </xf>
    <xf numFmtId="166" fontId="18" fillId="0" borderId="5" xfId="1" applyNumberFormat="1" applyFont="1" applyBorder="1"/>
    <xf numFmtId="166" fontId="18" fillId="4" borderId="0" xfId="1" applyNumberFormat="1" applyFont="1" applyFill="1" applyBorder="1"/>
    <xf numFmtId="0" fontId="20" fillId="4" borderId="14" xfId="0" applyFont="1" applyFill="1" applyBorder="1" applyAlignment="1">
      <alignment horizontal="left"/>
    </xf>
    <xf numFmtId="9" fontId="20" fillId="4" borderId="0" xfId="0" applyNumberFormat="1" applyFont="1" applyFill="1"/>
    <xf numFmtId="167" fontId="16" fillId="4" borderId="0" xfId="0" applyNumberFormat="1" applyFont="1" applyFill="1" applyAlignment="1">
      <alignment horizontal="right"/>
    </xf>
    <xf numFmtId="166" fontId="16" fillId="4" borderId="0" xfId="0" applyNumberFormat="1" applyFont="1" applyFill="1" applyAlignment="1">
      <alignment horizontal="center"/>
    </xf>
    <xf numFmtId="166" fontId="16" fillId="4" borderId="0" xfId="0" applyNumberFormat="1" applyFont="1" applyFill="1"/>
    <xf numFmtId="166" fontId="12" fillId="8" borderId="5" xfId="0" applyNumberFormat="1" applyFont="1" applyFill="1" applyBorder="1"/>
    <xf numFmtId="166" fontId="16" fillId="4" borderId="7" xfId="0" applyNumberFormat="1" applyFont="1" applyFill="1" applyBorder="1" applyAlignment="1">
      <alignment horizontal="right"/>
    </xf>
    <xf numFmtId="164" fontId="16" fillId="4" borderId="7" xfId="0" applyNumberFormat="1" applyFont="1" applyFill="1" applyBorder="1" applyAlignment="1">
      <alignment horizontal="right"/>
    </xf>
    <xf numFmtId="167" fontId="16" fillId="4" borderId="7" xfId="0" applyNumberFormat="1" applyFont="1" applyFill="1" applyBorder="1" applyAlignment="1">
      <alignment horizontal="right"/>
    </xf>
    <xf numFmtId="166" fontId="18" fillId="4" borderId="7" xfId="0" applyNumberFormat="1" applyFont="1" applyFill="1" applyBorder="1"/>
    <xf numFmtId="166" fontId="16" fillId="4" borderId="7" xfId="0" applyNumberFormat="1" applyFont="1" applyFill="1" applyBorder="1" applyAlignment="1">
      <alignment horizontal="center"/>
    </xf>
    <xf numFmtId="166" fontId="16" fillId="4" borderId="7" xfId="0" applyNumberFormat="1" applyFont="1" applyFill="1" applyBorder="1"/>
    <xf numFmtId="0" fontId="18" fillId="4" borderId="7" xfId="0" applyFont="1" applyFill="1" applyBorder="1"/>
    <xf numFmtId="9" fontId="16" fillId="4" borderId="7" xfId="2" applyFont="1" applyFill="1" applyBorder="1"/>
    <xf numFmtId="0" fontId="18" fillId="4" borderId="13" xfId="0" applyFont="1" applyFill="1" applyBorder="1"/>
    <xf numFmtId="0" fontId="18" fillId="0" borderId="0" xfId="0" applyFont="1" applyAlignment="1">
      <alignment horizontal="left"/>
    </xf>
    <xf numFmtId="166" fontId="18" fillId="0" borderId="0" xfId="0" applyNumberFormat="1" applyFont="1"/>
    <xf numFmtId="167" fontId="18" fillId="0" borderId="0" xfId="0" applyNumberFormat="1" applyFont="1"/>
    <xf numFmtId="9" fontId="16" fillId="0" borderId="0" xfId="2" applyFont="1"/>
    <xf numFmtId="165" fontId="21" fillId="0" borderId="5" xfId="2" applyNumberFormat="1" applyFont="1" applyFill="1" applyBorder="1" applyAlignment="1">
      <alignment horizontal="center"/>
    </xf>
    <xf numFmtId="166" fontId="12" fillId="8" borderId="5" xfId="0" applyNumberFormat="1" applyFont="1" applyFill="1" applyBorder="1" applyAlignment="1">
      <alignment vertical="center"/>
    </xf>
    <xf numFmtId="0" fontId="16" fillId="2" borderId="5" xfId="0" applyFont="1" applyFill="1" applyBorder="1" applyProtection="1">
      <protection locked="0"/>
    </xf>
    <xf numFmtId="0" fontId="16" fillId="2" borderId="5" xfId="0" applyFont="1" applyFill="1" applyBorder="1" applyAlignment="1" applyProtection="1">
      <alignment horizontal="left"/>
      <protection locked="0"/>
    </xf>
    <xf numFmtId="166" fontId="16" fillId="2" borderId="5" xfId="1" applyNumberFormat="1" applyFont="1" applyFill="1" applyBorder="1" applyAlignment="1" applyProtection="1">
      <alignment horizontal="right"/>
      <protection locked="0"/>
    </xf>
    <xf numFmtId="167" fontId="16" fillId="2" borderId="5" xfId="2" applyNumberFormat="1" applyFont="1" applyFill="1" applyBorder="1" applyAlignment="1" applyProtection="1">
      <alignment horizontal="center"/>
      <protection locked="0"/>
    </xf>
    <xf numFmtId="166" fontId="16" fillId="2" borderId="13" xfId="1" applyNumberFormat="1" applyFont="1" applyFill="1" applyBorder="1" applyAlignment="1" applyProtection="1">
      <alignment horizontal="center"/>
      <protection locked="0"/>
    </xf>
    <xf numFmtId="166" fontId="16" fillId="2" borderId="4" xfId="1" applyNumberFormat="1" applyFont="1" applyFill="1" applyBorder="1" applyAlignment="1" applyProtection="1">
      <alignment horizontal="center"/>
      <protection locked="0"/>
    </xf>
    <xf numFmtId="166" fontId="16" fillId="2" borderId="5" xfId="1" applyNumberFormat="1" applyFont="1" applyFill="1" applyBorder="1" applyAlignment="1" applyProtection="1">
      <alignment horizontal="center"/>
      <protection locked="0"/>
    </xf>
    <xf numFmtId="167" fontId="16" fillId="2" borderId="4" xfId="2" applyNumberFormat="1" applyFont="1" applyFill="1" applyBorder="1" applyAlignment="1" applyProtection="1">
      <alignment horizontal="center"/>
      <protection locked="0"/>
    </xf>
    <xf numFmtId="0" fontId="19" fillId="3" borderId="5" xfId="0" applyFont="1" applyFill="1" applyBorder="1" applyAlignment="1">
      <alignment horizontal="left"/>
    </xf>
    <xf numFmtId="0" fontId="19" fillId="3" borderId="5" xfId="0" applyFont="1" applyFill="1" applyBorder="1" applyAlignment="1">
      <alignment horizontal="left"/>
    </xf>
    <xf numFmtId="0" fontId="16" fillId="5" borderId="5" xfId="0" applyFont="1" applyFill="1" applyBorder="1" applyAlignment="1">
      <alignment horizontal="left"/>
    </xf>
    <xf numFmtId="164" fontId="16" fillId="4" borderId="0" xfId="0" applyNumberFormat="1" applyFont="1" applyFill="1" applyBorder="1" applyAlignment="1">
      <alignment horizontal="right"/>
    </xf>
    <xf numFmtId="3" fontId="19" fillId="3" borderId="5" xfId="0" applyNumberFormat="1" applyFont="1" applyFill="1" applyBorder="1" applyAlignment="1">
      <alignment horizontal="center" vertical="center"/>
    </xf>
    <xf numFmtId="166" fontId="19" fillId="3" borderId="5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 applyProtection="1">
      <alignment horizontal="left" vertical="center"/>
      <protection locked="0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15" fillId="4" borderId="5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166" fontId="8" fillId="3" borderId="7" xfId="0" applyNumberFormat="1" applyFont="1" applyFill="1" applyBorder="1" applyAlignment="1">
      <alignment horizontal="center" vertical="center" wrapText="1"/>
    </xf>
    <xf numFmtId="166" fontId="8" fillId="3" borderId="13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13" fillId="6" borderId="12" xfId="0" applyFont="1" applyFill="1" applyBorder="1" applyAlignment="1">
      <alignment horizontal="left" vertical="center"/>
    </xf>
    <xf numFmtId="0" fontId="13" fillId="6" borderId="7" xfId="0" applyFont="1" applyFill="1" applyBorder="1" applyAlignment="1">
      <alignment horizontal="left" vertical="center"/>
    </xf>
    <xf numFmtId="166" fontId="19" fillId="3" borderId="5" xfId="0" applyNumberFormat="1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left"/>
    </xf>
    <xf numFmtId="166" fontId="19" fillId="3" borderId="6" xfId="0" applyNumberFormat="1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167" fontId="19" fillId="3" borderId="5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4" borderId="14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7" fillId="3" borderId="5" xfId="0" applyFont="1" applyFill="1" applyBorder="1" applyAlignment="1">
      <alignment horizontal="left" vertical="center"/>
    </xf>
    <xf numFmtId="166" fontId="19" fillId="3" borderId="1" xfId="0" applyNumberFormat="1" applyFont="1" applyFill="1" applyBorder="1" applyAlignment="1">
      <alignment horizontal="center" vertical="center" wrapText="1"/>
    </xf>
    <xf numFmtId="166" fontId="19" fillId="3" borderId="9" xfId="0" applyNumberFormat="1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left" vertical="center" wrapText="1"/>
    </xf>
    <xf numFmtId="0" fontId="17" fillId="3" borderId="11" xfId="0" applyFont="1" applyFill="1" applyBorder="1" applyAlignment="1">
      <alignment horizontal="left" vertical="center" wrapText="1"/>
    </xf>
    <xf numFmtId="3" fontId="19" fillId="3" borderId="5" xfId="0" applyNumberFormat="1" applyFont="1" applyFill="1" applyBorder="1" applyAlignment="1">
      <alignment horizontal="center" vertical="center"/>
    </xf>
    <xf numFmtId="166" fontId="20" fillId="6" borderId="1" xfId="0" applyNumberFormat="1" applyFont="1" applyFill="1" applyBorder="1" applyAlignment="1">
      <alignment horizontal="center" vertical="center" wrapText="1"/>
    </xf>
    <xf numFmtId="166" fontId="20" fillId="6" borderId="9" xfId="0" applyNumberFormat="1" applyFont="1" applyFill="1" applyBorder="1" applyAlignment="1">
      <alignment horizontal="center" vertical="center" wrapText="1"/>
    </xf>
    <xf numFmtId="166" fontId="20" fillId="6" borderId="4" xfId="0" applyNumberFormat="1" applyFont="1" applyFill="1" applyBorder="1" applyAlignment="1">
      <alignment horizontal="center" vertical="center" wrapText="1"/>
    </xf>
    <xf numFmtId="9" fontId="15" fillId="6" borderId="1" xfId="2" applyFont="1" applyFill="1" applyBorder="1" applyAlignment="1">
      <alignment horizontal="center" vertical="center" wrapText="1"/>
    </xf>
    <xf numFmtId="9" fontId="15" fillId="6" borderId="9" xfId="2" applyFont="1" applyFill="1" applyBorder="1" applyAlignment="1">
      <alignment horizontal="center" vertical="center" wrapText="1"/>
    </xf>
    <xf numFmtId="9" fontId="15" fillId="6" borderId="4" xfId="2" applyFont="1" applyFill="1" applyBorder="1" applyAlignment="1">
      <alignment horizontal="center" vertical="center" wrapText="1"/>
    </xf>
    <xf numFmtId="166" fontId="20" fillId="6" borderId="5" xfId="0" applyNumberFormat="1" applyFont="1" applyFill="1" applyBorder="1" applyAlignment="1">
      <alignment horizontal="center" vertical="center" wrapText="1"/>
    </xf>
    <xf numFmtId="9" fontId="15" fillId="6" borderId="5" xfId="2" applyFont="1" applyFill="1" applyBorder="1" applyAlignment="1">
      <alignment horizontal="center" vertical="center" wrapText="1"/>
    </xf>
    <xf numFmtId="167" fontId="19" fillId="3" borderId="5" xfId="0" applyNumberFormat="1" applyFont="1" applyFill="1" applyBorder="1" applyAlignment="1">
      <alignment horizontal="center" vertical="center" wrapText="1"/>
    </xf>
    <xf numFmtId="3" fontId="19" fillId="3" borderId="14" xfId="0" applyNumberFormat="1" applyFont="1" applyFill="1" applyBorder="1" applyAlignment="1">
      <alignment horizontal="center" vertical="center"/>
    </xf>
    <xf numFmtId="3" fontId="19" fillId="3" borderId="0" xfId="0" applyNumberFormat="1" applyFont="1" applyFill="1" applyBorder="1" applyAlignment="1">
      <alignment horizontal="center" vertical="center"/>
    </xf>
    <xf numFmtId="3" fontId="19" fillId="3" borderId="15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center" vertical="center"/>
    </xf>
    <xf numFmtId="167" fontId="19" fillId="3" borderId="3" xfId="0" applyNumberFormat="1" applyFont="1" applyFill="1" applyBorder="1" applyAlignment="1">
      <alignment horizontal="center" vertical="center" wrapText="1"/>
    </xf>
    <xf numFmtId="167" fontId="19" fillId="3" borderId="8" xfId="0" applyNumberFormat="1" applyFont="1" applyFill="1" applyBorder="1" applyAlignment="1">
      <alignment horizontal="center" vertical="center" wrapText="1"/>
    </xf>
    <xf numFmtId="167" fontId="19" fillId="3" borderId="6" xfId="0" applyNumberFormat="1" applyFont="1" applyFill="1" applyBorder="1" applyAlignment="1">
      <alignment horizontal="center" vertical="center" wrapText="1"/>
    </xf>
  </cellXfs>
  <cellStyles count="5">
    <cellStyle name="Procent" xfId="2" builtinId="5"/>
    <cellStyle name="Standaard" xfId="0" builtinId="0"/>
    <cellStyle name="Standaard 2 3" xfId="4" xr:uid="{F78D273B-2464-4D97-975B-AEF500055FBE}"/>
    <cellStyle name="Standaard 3 2" xfId="3" xr:uid="{C5C12E63-3AB7-45CE-B970-348F7429A1B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D2D2-D14A-4089-9521-A83935FD396F}">
  <dimension ref="A1:I14"/>
  <sheetViews>
    <sheetView zoomScale="130" zoomScaleNormal="130" workbookViewId="0">
      <selection activeCell="A12" sqref="A12:C12"/>
    </sheetView>
  </sheetViews>
  <sheetFormatPr defaultRowHeight="14.5" x14ac:dyDescent="0.35"/>
  <cols>
    <col min="1" max="2" width="28.54296875" customWidth="1"/>
    <col min="3" max="4" width="30.54296875" customWidth="1"/>
    <col min="5" max="7" width="16.54296875" bestFit="1" customWidth="1"/>
  </cols>
  <sheetData>
    <row r="1" spans="1:9" ht="83.15" customHeight="1" x14ac:dyDescent="0.35">
      <c r="A1" s="108" t="s">
        <v>0</v>
      </c>
      <c r="B1" s="108"/>
      <c r="C1" s="108"/>
      <c r="D1" s="108"/>
    </row>
    <row r="2" spans="1:9" ht="154" customHeight="1" x14ac:dyDescent="0.35">
      <c r="A2" s="109" t="s">
        <v>1</v>
      </c>
      <c r="B2" s="109"/>
      <c r="C2" s="109"/>
      <c r="D2" s="109"/>
    </row>
    <row r="3" spans="1:9" ht="15.5" x14ac:dyDescent="0.35">
      <c r="A3" s="105"/>
      <c r="B3" s="106"/>
      <c r="C3" s="106"/>
      <c r="D3" s="107"/>
      <c r="E3" s="1"/>
    </row>
    <row r="4" spans="1:9" ht="15.5" x14ac:dyDescent="0.35">
      <c r="A4" s="6" t="s">
        <v>2</v>
      </c>
      <c r="B4" s="113" t="s">
        <v>3</v>
      </c>
      <c r="C4" s="113"/>
      <c r="D4" s="114"/>
      <c r="E4" s="1"/>
    </row>
    <row r="5" spans="1:9" ht="45.75" customHeight="1" x14ac:dyDescent="0.35">
      <c r="A5" s="7" t="s">
        <v>4</v>
      </c>
      <c r="B5" s="7" t="s">
        <v>5</v>
      </c>
      <c r="C5" s="8" t="s">
        <v>6</v>
      </c>
      <c r="D5" s="8" t="s">
        <v>7</v>
      </c>
      <c r="E5" s="1"/>
      <c r="F5" s="1"/>
      <c r="G5" s="1"/>
    </row>
    <row r="6" spans="1:9" x14ac:dyDescent="0.35">
      <c r="A6" s="3" t="s">
        <v>8</v>
      </c>
      <c r="B6" s="89">
        <v>0.3</v>
      </c>
      <c r="C6" s="4">
        <f>'Tm 10.000'!AL25</f>
        <v>0</v>
      </c>
      <c r="D6" s="4">
        <f>B6*C6</f>
        <v>0</v>
      </c>
      <c r="E6" s="1"/>
      <c r="F6" s="2"/>
      <c r="G6" s="2"/>
    </row>
    <row r="7" spans="1:9" x14ac:dyDescent="0.35">
      <c r="A7" s="3" t="s">
        <v>9</v>
      </c>
      <c r="B7" s="89">
        <v>0.4</v>
      </c>
      <c r="C7" s="4">
        <f>'10.001 - 20.000'!AL25</f>
        <v>0</v>
      </c>
      <c r="D7" s="4">
        <f t="shared" ref="D7:D11" si="0">B7*C7</f>
        <v>0</v>
      </c>
      <c r="E7" s="1"/>
      <c r="F7" s="2"/>
      <c r="G7" s="2"/>
    </row>
    <row r="8" spans="1:9" x14ac:dyDescent="0.35">
      <c r="A8" s="3" t="s">
        <v>10</v>
      </c>
      <c r="B8" s="89">
        <v>0.15</v>
      </c>
      <c r="C8" s="4">
        <f>'20.001 - 30.000'!AL25</f>
        <v>0</v>
      </c>
      <c r="D8" s="4">
        <f t="shared" si="0"/>
        <v>0</v>
      </c>
      <c r="E8" s="1"/>
      <c r="F8" s="2"/>
      <c r="G8" s="2"/>
    </row>
    <row r="9" spans="1:9" x14ac:dyDescent="0.35">
      <c r="A9" s="3" t="s">
        <v>11</v>
      </c>
      <c r="B9" s="89">
        <v>0.05</v>
      </c>
      <c r="C9" s="4">
        <f>'30.001 - 40.000'!AG25</f>
        <v>0</v>
      </c>
      <c r="D9" s="4">
        <f t="shared" si="0"/>
        <v>0</v>
      </c>
      <c r="E9" s="1"/>
      <c r="F9" s="2"/>
      <c r="G9" s="2"/>
    </row>
    <row r="10" spans="1:9" x14ac:dyDescent="0.35">
      <c r="A10" s="3" t="s">
        <v>12</v>
      </c>
      <c r="B10" s="89">
        <v>7.0000000000000007E-2</v>
      </c>
      <c r="C10" s="4">
        <f>'40.001 - 50.000'!AB25</f>
        <v>0</v>
      </c>
      <c r="D10" s="4">
        <f t="shared" si="0"/>
        <v>0</v>
      </c>
      <c r="E10" s="1"/>
      <c r="F10" s="2"/>
      <c r="G10" s="2"/>
    </row>
    <row r="11" spans="1:9" x14ac:dyDescent="0.35">
      <c r="A11" s="3" t="s">
        <v>13</v>
      </c>
      <c r="B11" s="89">
        <v>0.03</v>
      </c>
      <c r="C11" s="4">
        <f>'Vanaf 50.001'!AB25</f>
        <v>0</v>
      </c>
      <c r="D11" s="4">
        <f t="shared" si="0"/>
        <v>0</v>
      </c>
      <c r="E11" s="1"/>
      <c r="F11" s="2"/>
      <c r="G11" s="2"/>
    </row>
    <row r="12" spans="1:9" ht="23.5" customHeight="1" x14ac:dyDescent="0.35">
      <c r="A12" s="110" t="s">
        <v>14</v>
      </c>
      <c r="B12" s="111"/>
      <c r="C12" s="112"/>
      <c r="D12" s="5">
        <f>SUM(D6:D11)</f>
        <v>0</v>
      </c>
      <c r="E12" s="1"/>
      <c r="F12" s="2"/>
      <c r="G12" s="2"/>
    </row>
    <row r="14" spans="1:9" x14ac:dyDescent="0.35">
      <c r="B14" s="2"/>
      <c r="C14" s="2"/>
      <c r="D14" s="2"/>
      <c r="E14" s="2"/>
      <c r="F14" s="2"/>
      <c r="G14" s="2"/>
      <c r="H14" s="2"/>
      <c r="I14" s="2"/>
    </row>
  </sheetData>
  <sheetProtection algorithmName="SHA-512" hashValue="C2nEhHab50//9hYrqC0NJYBEbMC+OSF5vXJBWf08CiiqUFEjE8aZsbi8pQAzgS8gFOlZbk7bUqeezAKAtrCHcg==" saltValue="ehV+IQb+AL/5y+mGzWfWHA==" spinCount="100000" sheet="1" objects="1" scenarios="1"/>
  <mergeCells count="5">
    <mergeCell ref="A3:D3"/>
    <mergeCell ref="A1:D1"/>
    <mergeCell ref="A2:D2"/>
    <mergeCell ref="A12:C12"/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FCFB-D3CB-4054-A10E-2556D1F739CE}">
  <dimension ref="A1:I11"/>
  <sheetViews>
    <sheetView topLeftCell="A2" zoomScale="115" zoomScaleNormal="115" workbookViewId="0">
      <selection activeCell="A7" sqref="A7"/>
    </sheetView>
  </sheetViews>
  <sheetFormatPr defaultColWidth="9.1796875" defaultRowHeight="14.5" x14ac:dyDescent="0.35"/>
  <cols>
    <col min="1" max="2" width="30.54296875" customWidth="1"/>
    <col min="3" max="3" width="30.54296875" style="22" customWidth="1"/>
    <col min="4" max="4" width="30.54296875" style="23" customWidth="1"/>
    <col min="5" max="5" width="35.54296875" style="24" customWidth="1"/>
    <col min="6" max="6" width="12.453125" bestFit="1" customWidth="1"/>
    <col min="9" max="9" width="12.453125" bestFit="1" customWidth="1"/>
  </cols>
  <sheetData>
    <row r="1" spans="1:9" ht="83.15" customHeight="1" x14ac:dyDescent="0.35">
      <c r="A1" s="116" t="s">
        <v>15</v>
      </c>
      <c r="B1" s="117"/>
      <c r="C1" s="117"/>
      <c r="D1" s="117"/>
      <c r="E1" s="118"/>
    </row>
    <row r="2" spans="1:9" ht="249.5" customHeight="1" x14ac:dyDescent="0.35">
      <c r="A2" s="119" t="s">
        <v>74</v>
      </c>
      <c r="B2" s="120"/>
      <c r="C2" s="120"/>
      <c r="D2" s="120"/>
      <c r="E2" s="121"/>
    </row>
    <row r="3" spans="1:9" ht="15.5" x14ac:dyDescent="0.35">
      <c r="A3" s="7" t="s">
        <v>2</v>
      </c>
      <c r="B3" s="122" t="str">
        <f>'Overzicht prijzenblad'!B4</f>
        <v>&lt;naam&gt;</v>
      </c>
      <c r="C3" s="123"/>
      <c r="D3" s="123"/>
      <c r="E3" s="124"/>
    </row>
    <row r="4" spans="1:9" ht="24" customHeight="1" x14ac:dyDescent="0.35">
      <c r="A4" s="125" t="s">
        <v>16</v>
      </c>
      <c r="B4" s="126"/>
      <c r="C4" s="126"/>
      <c r="D4" s="126"/>
      <c r="E4" s="127"/>
    </row>
    <row r="5" spans="1:9" s="13" customFormat="1" ht="26" x14ac:dyDescent="0.35">
      <c r="A5" s="9" t="s">
        <v>17</v>
      </c>
      <c r="B5" s="9" t="s">
        <v>18</v>
      </c>
      <c r="C5" s="10" t="s">
        <v>19</v>
      </c>
      <c r="D5" s="11" t="s">
        <v>16</v>
      </c>
      <c r="E5" s="12" t="s">
        <v>20</v>
      </c>
      <c r="I5"/>
    </row>
    <row r="6" spans="1:9" x14ac:dyDescent="0.35">
      <c r="A6" s="115" t="s">
        <v>21</v>
      </c>
      <c r="B6" s="115"/>
      <c r="C6" s="14"/>
      <c r="D6" s="15"/>
      <c r="E6" s="16"/>
    </row>
    <row r="7" spans="1:9" x14ac:dyDescent="0.35">
      <c r="A7" s="91"/>
      <c r="B7" s="92"/>
      <c r="C7" s="93">
        <v>0</v>
      </c>
      <c r="D7" s="94">
        <v>0</v>
      </c>
      <c r="E7" s="17">
        <f>C7*(1-D7)</f>
        <v>0</v>
      </c>
      <c r="F7" s="18"/>
      <c r="G7" s="18"/>
      <c r="H7" s="18"/>
      <c r="I7" s="18"/>
    </row>
    <row r="8" spans="1:9" x14ac:dyDescent="0.35">
      <c r="A8" s="115" t="s">
        <v>22</v>
      </c>
      <c r="B8" s="115"/>
      <c r="C8" s="14"/>
      <c r="D8" s="15"/>
      <c r="E8" s="16"/>
    </row>
    <row r="9" spans="1:9" x14ac:dyDescent="0.35">
      <c r="A9" s="91"/>
      <c r="B9" s="92"/>
      <c r="C9" s="93">
        <v>0</v>
      </c>
      <c r="D9" s="94">
        <v>0</v>
      </c>
      <c r="E9" s="17">
        <f t="shared" ref="E9" si="0">C9*(1-D9)</f>
        <v>0</v>
      </c>
    </row>
    <row r="10" spans="1:9" x14ac:dyDescent="0.35">
      <c r="A10" s="115" t="s">
        <v>23</v>
      </c>
      <c r="B10" s="115"/>
      <c r="C10" s="19"/>
      <c r="D10" s="20"/>
      <c r="E10" s="21"/>
    </row>
    <row r="11" spans="1:9" x14ac:dyDescent="0.35">
      <c r="A11" s="91"/>
      <c r="B11" s="92"/>
      <c r="C11" s="93">
        <v>0</v>
      </c>
      <c r="D11" s="94">
        <v>0</v>
      </c>
      <c r="E11" s="17">
        <f t="shared" ref="E11" si="1">C11*(1-D11)</f>
        <v>0</v>
      </c>
    </row>
  </sheetData>
  <sheetProtection algorithmName="SHA-512" hashValue="lP6KkSUmPGdCxdk04EmKtt2fYyTuy4kuuyV7L2+42YZNcyDlwcfaanohjGHmKg/jDp7sifNTJUjWX40D65sAJQ==" saltValue="xCIyj1kjvJ0bywrhsYGPiQ==" spinCount="100000" sheet="1" objects="1" scenarios="1"/>
  <mergeCells count="7">
    <mergeCell ref="A10:B10"/>
    <mergeCell ref="A1:E1"/>
    <mergeCell ref="A2:E2"/>
    <mergeCell ref="B3:E3"/>
    <mergeCell ref="A4:E4"/>
    <mergeCell ref="A6:B6"/>
    <mergeCell ref="A8:B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83EF-97C8-44A8-93FB-59A2DCD0609D}">
  <dimension ref="A1:AM26"/>
  <sheetViews>
    <sheetView topLeftCell="D11" zoomScaleNormal="100" workbookViewId="0">
      <selection activeCell="Q11" sqref="Q11"/>
    </sheetView>
  </sheetViews>
  <sheetFormatPr defaultColWidth="9.1796875" defaultRowHeight="14.5" x14ac:dyDescent="0.35"/>
  <cols>
    <col min="1" max="1" width="23.1796875" style="85" customWidth="1"/>
    <col min="2" max="2" width="26.81640625" style="25" bestFit="1" customWidth="1"/>
    <col min="3" max="3" width="4.54296875" style="25" customWidth="1"/>
    <col min="4" max="4" width="9.1796875" style="86" customWidth="1"/>
    <col min="5" max="8" width="9.1796875" style="86"/>
    <col min="9" max="9" width="4.54296875" style="25" customWidth="1"/>
    <col min="10" max="10" width="10.453125" style="87" bestFit="1" customWidth="1"/>
    <col min="11" max="14" width="9.1796875" style="87"/>
    <col min="15" max="15" width="4.54296875" style="25" customWidth="1"/>
    <col min="16" max="17" width="18.54296875" style="86" customWidth="1"/>
    <col min="18" max="18" width="4.54296875" style="86" customWidth="1"/>
    <col min="19" max="23" width="10.54296875" style="86" customWidth="1"/>
    <col min="24" max="24" width="4.54296875" style="86" customWidth="1"/>
    <col min="25" max="29" width="10.54296875" style="86" customWidth="1"/>
    <col min="30" max="30" width="25" style="25" customWidth="1"/>
    <col min="31" max="35" width="10.54296875" style="86" customWidth="1"/>
    <col min="36" max="36" width="12.54296875" style="86" customWidth="1"/>
    <col min="37" max="37" width="8.453125" style="88" customWidth="1"/>
    <col min="38" max="38" width="21.453125" style="86" customWidth="1"/>
    <col min="39" max="39" width="4.54296875" style="25" customWidth="1"/>
  </cols>
  <sheetData>
    <row r="1" spans="1:39" ht="83.15" customHeight="1" x14ac:dyDescent="0.35">
      <c r="A1" s="140" t="s">
        <v>24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</row>
    <row r="2" spans="1:39" ht="199" customHeight="1" x14ac:dyDescent="0.35">
      <c r="A2" s="142" t="s">
        <v>57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</row>
    <row r="3" spans="1:39" ht="24" customHeight="1" x14ac:dyDescent="0.35">
      <c r="A3" s="144" t="s">
        <v>2</v>
      </c>
      <c r="B3" s="144"/>
      <c r="C3" s="144"/>
      <c r="D3" s="144" t="str">
        <f>'Overzicht prijzenblad'!B4</f>
        <v>&lt;naam&gt;</v>
      </c>
      <c r="E3" s="144"/>
      <c r="F3" s="144"/>
      <c r="G3" s="144"/>
      <c r="H3" s="144"/>
      <c r="I3" s="144"/>
      <c r="J3" s="130"/>
      <c r="K3" s="131"/>
      <c r="L3" s="131"/>
      <c r="M3" s="131"/>
      <c r="N3" s="131"/>
      <c r="O3" s="131"/>
      <c r="P3" s="130"/>
      <c r="Q3" s="131"/>
      <c r="R3" s="131"/>
      <c r="S3" s="131"/>
      <c r="T3" s="131"/>
      <c r="U3" s="131"/>
      <c r="V3" s="131"/>
      <c r="W3" s="131"/>
      <c r="X3" s="131"/>
      <c r="Y3" s="130"/>
      <c r="Z3" s="131"/>
      <c r="AA3" s="131"/>
      <c r="AB3" s="131"/>
      <c r="AC3" s="131"/>
      <c r="AD3" s="131"/>
      <c r="AE3" s="130"/>
      <c r="AF3" s="131"/>
      <c r="AG3" s="131"/>
      <c r="AH3" s="131"/>
      <c r="AI3" s="131"/>
      <c r="AJ3" s="131"/>
      <c r="AK3" s="131"/>
      <c r="AL3" s="131"/>
      <c r="AM3" s="131"/>
    </row>
    <row r="4" spans="1:39" ht="24" customHeight="1" x14ac:dyDescent="0.35">
      <c r="A4" s="132" t="s">
        <v>60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</row>
    <row r="5" spans="1:39" ht="12" customHeight="1" x14ac:dyDescent="0.35">
      <c r="A5" s="147" t="s">
        <v>25</v>
      </c>
      <c r="B5" s="148"/>
      <c r="C5" s="102"/>
      <c r="D5" s="103" t="s">
        <v>41</v>
      </c>
      <c r="E5" s="103" t="s">
        <v>42</v>
      </c>
      <c r="F5" s="103" t="s">
        <v>43</v>
      </c>
      <c r="G5" s="32" t="s">
        <v>39</v>
      </c>
      <c r="H5" s="32" t="s">
        <v>40</v>
      </c>
      <c r="I5" s="29"/>
      <c r="J5" s="151" t="s">
        <v>59</v>
      </c>
      <c r="K5" s="151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</row>
    <row r="6" spans="1:39" ht="12" customHeight="1" x14ac:dyDescent="0.35">
      <c r="A6" s="149"/>
      <c r="B6" s="150"/>
      <c r="C6" s="102"/>
      <c r="D6" s="103">
        <v>10000</v>
      </c>
      <c r="E6" s="103">
        <v>10000</v>
      </c>
      <c r="F6" s="103">
        <v>10000</v>
      </c>
      <c r="G6" s="103">
        <v>10000</v>
      </c>
      <c r="H6" s="103">
        <v>10000</v>
      </c>
      <c r="I6" s="29"/>
      <c r="J6" s="151">
        <f>SUM(D6:H6)</f>
        <v>50000</v>
      </c>
      <c r="K6" s="151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</row>
    <row r="7" spans="1:39" ht="12" customHeight="1" x14ac:dyDescent="0.3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</row>
    <row r="8" spans="1:39" ht="14.5" customHeight="1" x14ac:dyDescent="0.35">
      <c r="A8" s="59"/>
      <c r="B8" s="59"/>
      <c r="C8" s="61"/>
      <c r="D8" s="136" t="s">
        <v>26</v>
      </c>
      <c r="E8" s="134"/>
      <c r="F8" s="134"/>
      <c r="G8" s="134"/>
      <c r="H8" s="134"/>
      <c r="I8" s="27"/>
      <c r="J8" s="139" t="s">
        <v>27</v>
      </c>
      <c r="K8" s="139"/>
      <c r="L8" s="139"/>
      <c r="M8" s="139"/>
      <c r="N8" s="139"/>
      <c r="O8" s="27"/>
      <c r="P8" s="145" t="s">
        <v>28</v>
      </c>
      <c r="Q8" s="145" t="s">
        <v>29</v>
      </c>
      <c r="R8" s="28"/>
      <c r="S8" s="134" t="s">
        <v>30</v>
      </c>
      <c r="T8" s="134"/>
      <c r="U8" s="134"/>
      <c r="V8" s="134"/>
      <c r="W8" s="134"/>
      <c r="X8" s="28"/>
      <c r="Y8" s="134" t="s">
        <v>31</v>
      </c>
      <c r="Z8" s="134"/>
      <c r="AA8" s="134"/>
      <c r="AB8" s="134"/>
      <c r="AC8" s="134"/>
      <c r="AD8" s="29"/>
      <c r="AE8" s="134" t="s">
        <v>32</v>
      </c>
      <c r="AF8" s="134"/>
      <c r="AG8" s="134"/>
      <c r="AH8" s="134"/>
      <c r="AI8" s="134"/>
      <c r="AJ8" s="158" t="s">
        <v>33</v>
      </c>
      <c r="AK8" s="159" t="s">
        <v>34</v>
      </c>
      <c r="AL8" s="158" t="s">
        <v>35</v>
      </c>
      <c r="AM8" s="30"/>
    </row>
    <row r="9" spans="1:39" ht="26.25" customHeight="1" x14ac:dyDescent="0.35">
      <c r="A9" s="137" t="str">
        <f>Kortingspercentages!A6</f>
        <v>Categorie: Grote personenwagens</v>
      </c>
      <c r="B9" s="138"/>
      <c r="C9" s="26"/>
      <c r="D9" s="31" t="s">
        <v>36</v>
      </c>
      <c r="E9" s="32" t="s">
        <v>37</v>
      </c>
      <c r="F9" s="32" t="s">
        <v>38</v>
      </c>
      <c r="G9" s="32" t="s">
        <v>39</v>
      </c>
      <c r="H9" s="32" t="s">
        <v>40</v>
      </c>
      <c r="I9" s="27"/>
      <c r="J9" s="33" t="s">
        <v>36</v>
      </c>
      <c r="K9" s="33" t="s">
        <v>37</v>
      </c>
      <c r="L9" s="33" t="s">
        <v>38</v>
      </c>
      <c r="M9" s="33" t="s">
        <v>39</v>
      </c>
      <c r="N9" s="33" t="s">
        <v>40</v>
      </c>
      <c r="O9" s="27"/>
      <c r="P9" s="146"/>
      <c r="Q9" s="146"/>
      <c r="R9" s="28"/>
      <c r="S9" s="32" t="s">
        <v>36</v>
      </c>
      <c r="T9" s="32" t="s">
        <v>37</v>
      </c>
      <c r="U9" s="32" t="s">
        <v>38</v>
      </c>
      <c r="V9" s="32" t="s">
        <v>39</v>
      </c>
      <c r="W9" s="32" t="s">
        <v>40</v>
      </c>
      <c r="X9" s="28"/>
      <c r="Y9" s="32" t="s">
        <v>41</v>
      </c>
      <c r="Z9" s="32" t="s">
        <v>42</v>
      </c>
      <c r="AA9" s="32" t="s">
        <v>43</v>
      </c>
      <c r="AB9" s="32" t="s">
        <v>44</v>
      </c>
      <c r="AC9" s="32" t="s">
        <v>45</v>
      </c>
      <c r="AD9" s="29"/>
      <c r="AE9" s="32" t="s">
        <v>41</v>
      </c>
      <c r="AF9" s="32" t="s">
        <v>42</v>
      </c>
      <c r="AG9" s="32" t="s">
        <v>43</v>
      </c>
      <c r="AH9" s="32" t="s">
        <v>44</v>
      </c>
      <c r="AI9" s="32" t="s">
        <v>45</v>
      </c>
      <c r="AJ9" s="158"/>
      <c r="AK9" s="159"/>
      <c r="AL9" s="158"/>
      <c r="AM9" s="30"/>
    </row>
    <row r="10" spans="1:39" x14ac:dyDescent="0.35">
      <c r="A10" s="34" t="str">
        <f>Kortingspercentages!$A$5</f>
        <v>Merk</v>
      </c>
      <c r="B10" s="35" t="str">
        <f>Kortingspercentages!$E$5</f>
        <v>Catalogusprijs minus korting</v>
      </c>
      <c r="C10" s="36"/>
      <c r="D10" s="37"/>
      <c r="E10" s="37"/>
      <c r="F10" s="37"/>
      <c r="G10" s="37"/>
      <c r="H10" s="37"/>
      <c r="I10" s="38"/>
      <c r="J10" s="39"/>
      <c r="K10" s="39"/>
      <c r="L10" s="39"/>
      <c r="M10" s="39"/>
      <c r="N10" s="39"/>
      <c r="O10" s="38"/>
      <c r="P10" s="40"/>
      <c r="Q10" s="40"/>
      <c r="R10" s="41"/>
      <c r="S10" s="42"/>
      <c r="T10" s="42"/>
      <c r="U10" s="37"/>
      <c r="V10" s="37"/>
      <c r="W10" s="37"/>
      <c r="X10" s="41"/>
      <c r="Y10" s="43"/>
      <c r="Z10" s="43"/>
      <c r="AA10" s="43"/>
      <c r="AB10" s="43"/>
      <c r="AC10" s="43"/>
      <c r="AD10" s="44" t="s">
        <v>46</v>
      </c>
      <c r="AE10" s="45">
        <v>0.05</v>
      </c>
      <c r="AF10" s="45">
        <v>0.1</v>
      </c>
      <c r="AG10" s="45">
        <v>0.2</v>
      </c>
      <c r="AH10" s="45">
        <v>0.25</v>
      </c>
      <c r="AI10" s="45">
        <v>0.4</v>
      </c>
      <c r="AJ10" s="158"/>
      <c r="AK10" s="159"/>
      <c r="AL10" s="158"/>
      <c r="AM10" s="46"/>
    </row>
    <row r="11" spans="1:39" x14ac:dyDescent="0.35">
      <c r="A11" s="47">
        <f>Kortingspercentages!A7</f>
        <v>0</v>
      </c>
      <c r="B11" s="48">
        <f>Kortingspercentages!E7</f>
        <v>0</v>
      </c>
      <c r="C11" s="49"/>
      <c r="D11" s="95">
        <v>0</v>
      </c>
      <c r="E11" s="96">
        <v>0</v>
      </c>
      <c r="F11" s="96">
        <v>0</v>
      </c>
      <c r="G11" s="96">
        <v>0</v>
      </c>
      <c r="H11" s="96">
        <v>0</v>
      </c>
      <c r="I11" s="50"/>
      <c r="J11" s="98">
        <v>0</v>
      </c>
      <c r="K11" s="98">
        <v>0</v>
      </c>
      <c r="L11" s="98">
        <v>0</v>
      </c>
      <c r="M11" s="98">
        <v>0</v>
      </c>
      <c r="N11" s="98">
        <v>0</v>
      </c>
      <c r="O11" s="50"/>
      <c r="P11" s="96">
        <v>0</v>
      </c>
      <c r="Q11" s="96">
        <v>0</v>
      </c>
      <c r="R11" s="51"/>
      <c r="S11" s="52">
        <f>$B11*J11</f>
        <v>0</v>
      </c>
      <c r="T11" s="52">
        <f>$B11*K11</f>
        <v>0</v>
      </c>
      <c r="U11" s="52">
        <f>$B11*L11</f>
        <v>0</v>
      </c>
      <c r="V11" s="52">
        <f>$B11*M11</f>
        <v>0</v>
      </c>
      <c r="W11" s="52">
        <f>$B11*N11</f>
        <v>0</v>
      </c>
      <c r="X11" s="51"/>
      <c r="Y11" s="53">
        <f>(B11-S11)/$D$6</f>
        <v>0</v>
      </c>
      <c r="Z11" s="53">
        <f>(S11-T11)/$E$6</f>
        <v>0</v>
      </c>
      <c r="AA11" s="53">
        <f>(T11-U11)/$F$6</f>
        <v>0</v>
      </c>
      <c r="AB11" s="53">
        <f>(U11-V11)/$G$6</f>
        <v>0</v>
      </c>
      <c r="AC11" s="53">
        <f>(V11-W11)/$H$6</f>
        <v>0</v>
      </c>
      <c r="AD11" s="54"/>
      <c r="AE11" s="55">
        <f>D11+$P$11+$Q$11+Y11</f>
        <v>0</v>
      </c>
      <c r="AF11" s="55">
        <f>E11+$P$11+$Q$11+Z11</f>
        <v>0</v>
      </c>
      <c r="AG11" s="55">
        <f>F11+$P$11+$Q$11+AA11</f>
        <v>0</v>
      </c>
      <c r="AH11" s="55">
        <f>G11+$P$11+$Q$11+AB11</f>
        <v>0</v>
      </c>
      <c r="AI11" s="55">
        <f>H11+$P$11+$Q$11+AC11</f>
        <v>0</v>
      </c>
      <c r="AJ11" s="158"/>
      <c r="AK11" s="159"/>
      <c r="AL11" s="158"/>
      <c r="AM11" s="46"/>
    </row>
    <row r="12" spans="1:39" ht="24" x14ac:dyDescent="0.35">
      <c r="A12" s="58"/>
      <c r="B12" s="59"/>
      <c r="C12" s="60"/>
      <c r="D12" s="61"/>
      <c r="E12" s="61"/>
      <c r="F12" s="61"/>
      <c r="G12" s="61"/>
      <c r="H12" s="61"/>
      <c r="I12" s="50"/>
      <c r="J12" s="62"/>
      <c r="K12" s="62"/>
      <c r="L12" s="62"/>
      <c r="M12" s="62"/>
      <c r="N12" s="62"/>
      <c r="O12" s="50"/>
      <c r="P12" s="61"/>
      <c r="Q12" s="61"/>
      <c r="R12" s="51"/>
      <c r="S12" s="61"/>
      <c r="T12" s="61"/>
      <c r="U12" s="61"/>
      <c r="V12" s="61"/>
      <c r="W12" s="61"/>
      <c r="X12" s="51"/>
      <c r="Y12" s="56"/>
      <c r="Z12" s="56"/>
      <c r="AA12" s="56"/>
      <c r="AB12" s="56"/>
      <c r="AC12" s="56"/>
      <c r="AD12" s="44" t="s">
        <v>47</v>
      </c>
      <c r="AE12" s="63">
        <f>AVERAGE(AE11:AE11)*$AE$10</f>
        <v>0</v>
      </c>
      <c r="AF12" s="63">
        <f>AVERAGE(AF11:AF11)*$AF$10</f>
        <v>0</v>
      </c>
      <c r="AG12" s="63">
        <f>AVERAGE(AG11:AG11)*$AG$10</f>
        <v>0</v>
      </c>
      <c r="AH12" s="63">
        <f>AVERAGE(AH11:AH11)*$AH$10</f>
        <v>0</v>
      </c>
      <c r="AI12" s="63">
        <f>AVERAGE(AI11:AI11)*$AI$10</f>
        <v>0</v>
      </c>
      <c r="AJ12" s="64">
        <f>SUM(AE12:AI12)</f>
        <v>0</v>
      </c>
      <c r="AK12" s="65">
        <v>0.2</v>
      </c>
      <c r="AL12" s="64">
        <f>AJ12*AK12</f>
        <v>0</v>
      </c>
      <c r="AM12" s="46"/>
    </row>
    <row r="13" spans="1:39" ht="15" customHeight="1" x14ac:dyDescent="0.35">
      <c r="A13" s="58"/>
      <c r="B13" s="59"/>
      <c r="C13" s="60"/>
      <c r="D13" s="61"/>
      <c r="E13" s="61"/>
      <c r="F13" s="61"/>
      <c r="G13" s="61"/>
      <c r="H13" s="61"/>
      <c r="I13" s="50"/>
      <c r="J13" s="62"/>
      <c r="K13" s="62"/>
      <c r="L13" s="62"/>
      <c r="M13" s="62"/>
      <c r="N13" s="62"/>
      <c r="O13" s="50"/>
      <c r="P13" s="61"/>
      <c r="Q13" s="61"/>
      <c r="R13" s="51"/>
      <c r="S13" s="61"/>
      <c r="T13" s="61"/>
      <c r="U13" s="61"/>
      <c r="V13" s="61"/>
      <c r="W13" s="61"/>
      <c r="X13" s="51"/>
      <c r="Y13" s="56"/>
      <c r="Z13" s="56"/>
      <c r="AA13" s="56"/>
      <c r="AB13" s="56"/>
      <c r="AC13" s="56"/>
      <c r="AD13" s="54"/>
      <c r="AE13" s="56"/>
      <c r="AF13" s="56"/>
      <c r="AG13" s="56"/>
      <c r="AH13" s="56"/>
      <c r="AI13" s="56"/>
      <c r="AJ13" s="56"/>
      <c r="AK13" s="57"/>
      <c r="AL13" s="56"/>
      <c r="AM13" s="46"/>
    </row>
    <row r="14" spans="1:39" ht="12" customHeight="1" x14ac:dyDescent="0.35">
      <c r="A14" s="135" t="str">
        <f>Kortingspercentages!A8</f>
        <v>Categorie: Middelgrote personenwagens</v>
      </c>
      <c r="B14" s="135"/>
      <c r="C14" s="60"/>
      <c r="D14" s="136" t="s">
        <v>26</v>
      </c>
      <c r="E14" s="134"/>
      <c r="F14" s="134"/>
      <c r="G14" s="134"/>
      <c r="H14" s="134"/>
      <c r="I14" s="50"/>
      <c r="J14" s="139" t="s">
        <v>27</v>
      </c>
      <c r="K14" s="139"/>
      <c r="L14" s="139"/>
      <c r="M14" s="139"/>
      <c r="N14" s="139"/>
      <c r="O14" s="50"/>
      <c r="P14" s="145" t="s">
        <v>48</v>
      </c>
      <c r="Q14" s="145" t="s">
        <v>49</v>
      </c>
      <c r="R14" s="51"/>
      <c r="S14" s="134" t="str">
        <f>$S$8</f>
        <v>Gegarandeerde restwaarde na X aantal jaar</v>
      </c>
      <c r="T14" s="134"/>
      <c r="U14" s="134"/>
      <c r="V14" s="134"/>
      <c r="W14" s="134"/>
      <c r="X14" s="51"/>
      <c r="Y14" s="134" t="str">
        <f>$Y$8</f>
        <v xml:space="preserve">Afschrijving per km per jaar </v>
      </c>
      <c r="Z14" s="134"/>
      <c r="AA14" s="134"/>
      <c r="AB14" s="134"/>
      <c r="AC14" s="134"/>
      <c r="AD14" s="54"/>
      <c r="AE14" s="134" t="s">
        <v>32</v>
      </c>
      <c r="AF14" s="134"/>
      <c r="AG14" s="134"/>
      <c r="AH14" s="134"/>
      <c r="AI14" s="134"/>
      <c r="AJ14" s="152" t="s">
        <v>33</v>
      </c>
      <c r="AK14" s="155" t="s">
        <v>34</v>
      </c>
      <c r="AL14" s="152" t="s">
        <v>35</v>
      </c>
      <c r="AM14" s="46"/>
    </row>
    <row r="15" spans="1:39" ht="45" customHeight="1" x14ac:dyDescent="0.35">
      <c r="A15" s="100" t="str">
        <f>Kortingspercentages!$A$5</f>
        <v>Merk</v>
      </c>
      <c r="B15" s="35" t="str">
        <f>Kortingspercentages!$E$5</f>
        <v>Catalogusprijs minus korting</v>
      </c>
      <c r="C15" s="60"/>
      <c r="D15" s="31" t="s">
        <v>36</v>
      </c>
      <c r="E15" s="32" t="s">
        <v>37</v>
      </c>
      <c r="F15" s="32" t="s">
        <v>38</v>
      </c>
      <c r="G15" s="32" t="s">
        <v>39</v>
      </c>
      <c r="H15" s="32" t="s">
        <v>40</v>
      </c>
      <c r="I15" s="50"/>
      <c r="J15" s="66" t="s">
        <v>36</v>
      </c>
      <c r="K15" s="33" t="s">
        <v>37</v>
      </c>
      <c r="L15" s="33" t="s">
        <v>38</v>
      </c>
      <c r="M15" s="33" t="s">
        <v>39</v>
      </c>
      <c r="N15" s="33" t="s">
        <v>40</v>
      </c>
      <c r="O15" s="50"/>
      <c r="P15" s="146"/>
      <c r="Q15" s="146"/>
      <c r="R15" s="51"/>
      <c r="S15" s="31" t="s">
        <v>36</v>
      </c>
      <c r="T15" s="32" t="s">
        <v>37</v>
      </c>
      <c r="U15" s="32" t="s">
        <v>38</v>
      </c>
      <c r="V15" s="32" t="s">
        <v>39</v>
      </c>
      <c r="W15" s="32" t="s">
        <v>40</v>
      </c>
      <c r="X15" s="51"/>
      <c r="Y15" s="31" t="s">
        <v>36</v>
      </c>
      <c r="Z15" s="32" t="s">
        <v>37</v>
      </c>
      <c r="AA15" s="32" t="s">
        <v>38</v>
      </c>
      <c r="AB15" s="32" t="s">
        <v>39</v>
      </c>
      <c r="AC15" s="32" t="s">
        <v>40</v>
      </c>
      <c r="AD15" s="54"/>
      <c r="AE15" s="32" t="s">
        <v>41</v>
      </c>
      <c r="AF15" s="32" t="s">
        <v>42</v>
      </c>
      <c r="AG15" s="32" t="s">
        <v>43</v>
      </c>
      <c r="AH15" s="32" t="s">
        <v>44</v>
      </c>
      <c r="AI15" s="32" t="s">
        <v>45</v>
      </c>
      <c r="AJ15" s="153"/>
      <c r="AK15" s="156"/>
      <c r="AL15" s="153"/>
      <c r="AM15" s="46"/>
    </row>
    <row r="16" spans="1:39" x14ac:dyDescent="0.35">
      <c r="A16" s="101">
        <f>Kortingspercentages!A9</f>
        <v>0</v>
      </c>
      <c r="B16" s="67">
        <f>Kortingspercentages!E9</f>
        <v>0</v>
      </c>
      <c r="C16" s="60"/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50"/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50"/>
      <c r="P16" s="97">
        <v>0</v>
      </c>
      <c r="Q16" s="97">
        <v>0</v>
      </c>
      <c r="R16" s="51"/>
      <c r="S16" s="17">
        <f>$B16*J16</f>
        <v>0</v>
      </c>
      <c r="T16" s="17">
        <f>$B16*K16</f>
        <v>0</v>
      </c>
      <c r="U16" s="17">
        <f>$B16*L16</f>
        <v>0</v>
      </c>
      <c r="V16" s="17">
        <f>$B16*M16</f>
        <v>0</v>
      </c>
      <c r="W16" s="17">
        <f>$B16*N16</f>
        <v>0</v>
      </c>
      <c r="X16" s="51"/>
      <c r="Y16" s="53">
        <f>(B16-S16)/$D$6</f>
        <v>0</v>
      </c>
      <c r="Z16" s="53">
        <f>(S16-T16)/$E$6</f>
        <v>0</v>
      </c>
      <c r="AA16" s="53">
        <f>(T16-U16)/$F$6</f>
        <v>0</v>
      </c>
      <c r="AB16" s="53">
        <f>(U16-V16)/$G$6</f>
        <v>0</v>
      </c>
      <c r="AC16" s="53">
        <f>(V16-W16)/$H$6</f>
        <v>0</v>
      </c>
      <c r="AD16" s="54"/>
      <c r="AE16" s="55">
        <f>D16+$P$16+$Q$16+Y16</f>
        <v>0</v>
      </c>
      <c r="AF16" s="55">
        <f>E16+$P$16+$Q$16+Z16</f>
        <v>0</v>
      </c>
      <c r="AG16" s="55">
        <f>F16+$P$16+$Q$16+AA16</f>
        <v>0</v>
      </c>
      <c r="AH16" s="55">
        <f>G16+$P$16+$Q$16+AB16</f>
        <v>0</v>
      </c>
      <c r="AI16" s="55">
        <f>H16+$P$16+$Q$16+AC16</f>
        <v>0</v>
      </c>
      <c r="AJ16" s="154"/>
      <c r="AK16" s="157"/>
      <c r="AL16" s="154"/>
      <c r="AM16" s="46"/>
    </row>
    <row r="17" spans="1:39" ht="24" x14ac:dyDescent="0.35">
      <c r="A17" s="58"/>
      <c r="B17" s="59"/>
      <c r="C17" s="60"/>
      <c r="D17" s="61"/>
      <c r="E17" s="61"/>
      <c r="F17" s="61"/>
      <c r="G17" s="61"/>
      <c r="H17" s="61"/>
      <c r="I17" s="50"/>
      <c r="J17" s="62"/>
      <c r="K17" s="62"/>
      <c r="L17" s="62"/>
      <c r="M17" s="62"/>
      <c r="N17" s="62"/>
      <c r="O17" s="50"/>
      <c r="P17" s="61"/>
      <c r="Q17" s="61"/>
      <c r="R17" s="51"/>
      <c r="S17" s="61"/>
      <c r="T17" s="61"/>
      <c r="U17" s="61"/>
      <c r="V17" s="61"/>
      <c r="W17" s="61"/>
      <c r="X17" s="51"/>
      <c r="Y17" s="69"/>
      <c r="Z17" s="69"/>
      <c r="AA17" s="69"/>
      <c r="AB17" s="69"/>
      <c r="AC17" s="69"/>
      <c r="AD17" s="44" t="s">
        <v>47</v>
      </c>
      <c r="AE17" s="63">
        <f>AVERAGE(AE16:AE16)*$AE$10</f>
        <v>0</v>
      </c>
      <c r="AF17" s="63">
        <f>AVERAGE(AF16:AF16)*$AF$10</f>
        <v>0</v>
      </c>
      <c r="AG17" s="63">
        <f>AVERAGE(AG16:AG16)*$AG$10</f>
        <v>0</v>
      </c>
      <c r="AH17" s="63">
        <f>AVERAGE(AH16:AH16)*$AH$10</f>
        <v>0</v>
      </c>
      <c r="AI17" s="63">
        <f>AVERAGE(AI16:AI16)*$AI$10</f>
        <v>0</v>
      </c>
      <c r="AJ17" s="64">
        <f>SUM(AE17:AI17)</f>
        <v>0</v>
      </c>
      <c r="AK17" s="65">
        <v>0.4</v>
      </c>
      <c r="AL17" s="64">
        <f>AJ17*AK17</f>
        <v>0</v>
      </c>
      <c r="AM17" s="46"/>
    </row>
    <row r="18" spans="1:39" ht="14.5" customHeight="1" x14ac:dyDescent="0.35">
      <c r="A18" s="70"/>
      <c r="B18" s="71"/>
      <c r="C18" s="60"/>
      <c r="D18" s="61"/>
      <c r="E18" s="61"/>
      <c r="F18" s="61"/>
      <c r="G18" s="61"/>
      <c r="H18" s="61"/>
      <c r="I18" s="50"/>
      <c r="J18" s="62"/>
      <c r="K18" s="62"/>
      <c r="L18" s="62"/>
      <c r="M18" s="62"/>
      <c r="N18" s="62"/>
      <c r="O18" s="50"/>
      <c r="P18" s="61"/>
      <c r="Q18" s="61"/>
      <c r="R18" s="51"/>
      <c r="S18" s="61"/>
      <c r="T18" s="61"/>
      <c r="U18" s="61"/>
      <c r="V18" s="61"/>
      <c r="W18" s="61"/>
      <c r="X18" s="51"/>
      <c r="Y18" s="56"/>
      <c r="Z18" s="56"/>
      <c r="AA18" s="56"/>
      <c r="AB18" s="56"/>
      <c r="AC18" s="56"/>
      <c r="AD18" s="54"/>
      <c r="AE18" s="56"/>
      <c r="AF18" s="56"/>
      <c r="AG18" s="56"/>
      <c r="AH18" s="56"/>
      <c r="AI18" s="56"/>
      <c r="AJ18" s="56"/>
      <c r="AK18" s="57"/>
      <c r="AL18" s="56"/>
      <c r="AM18" s="46"/>
    </row>
    <row r="19" spans="1:39" ht="12" customHeight="1" x14ac:dyDescent="0.35">
      <c r="A19" s="135" t="str">
        <f>Kortingspercentages!A10</f>
        <v>Categorie: Kleine personenwagens</v>
      </c>
      <c r="B19" s="135"/>
      <c r="C19" s="60"/>
      <c r="D19" s="136" t="s">
        <v>26</v>
      </c>
      <c r="E19" s="134"/>
      <c r="F19" s="134"/>
      <c r="G19" s="134"/>
      <c r="H19" s="134"/>
      <c r="I19" s="50"/>
      <c r="J19" s="139" t="s">
        <v>27</v>
      </c>
      <c r="K19" s="139"/>
      <c r="L19" s="139"/>
      <c r="M19" s="139"/>
      <c r="N19" s="139"/>
      <c r="O19" s="50"/>
      <c r="P19" s="145" t="s">
        <v>48</v>
      </c>
      <c r="Q19" s="145" t="s">
        <v>49</v>
      </c>
      <c r="R19" s="51"/>
      <c r="S19" s="134" t="str">
        <f>$S$8</f>
        <v>Gegarandeerde restwaarde na X aantal jaar</v>
      </c>
      <c r="T19" s="134"/>
      <c r="U19" s="134"/>
      <c r="V19" s="134"/>
      <c r="W19" s="134"/>
      <c r="X19" s="51"/>
      <c r="Y19" s="134" t="str">
        <f>$Y$8</f>
        <v xml:space="preserve">Afschrijving per km per jaar </v>
      </c>
      <c r="Z19" s="134"/>
      <c r="AA19" s="134"/>
      <c r="AB19" s="134"/>
      <c r="AC19" s="134"/>
      <c r="AD19" s="54"/>
      <c r="AE19" s="134" t="s">
        <v>32</v>
      </c>
      <c r="AF19" s="134"/>
      <c r="AG19" s="134"/>
      <c r="AH19" s="134"/>
      <c r="AI19" s="134"/>
      <c r="AJ19" s="152" t="s">
        <v>33</v>
      </c>
      <c r="AK19" s="155" t="s">
        <v>34</v>
      </c>
      <c r="AL19" s="152" t="s">
        <v>35</v>
      </c>
      <c r="AM19" s="46"/>
    </row>
    <row r="20" spans="1:39" ht="44.15" customHeight="1" x14ac:dyDescent="0.35">
      <c r="A20" s="34" t="str">
        <f>Kortingspercentages!$A$5</f>
        <v>Merk</v>
      </c>
      <c r="B20" s="35" t="str">
        <f>Kortingspercentages!$E$5</f>
        <v>Catalogusprijs minus korting</v>
      </c>
      <c r="C20" s="60"/>
      <c r="D20" s="31" t="s">
        <v>36</v>
      </c>
      <c r="E20" s="32" t="s">
        <v>37</v>
      </c>
      <c r="F20" s="32" t="s">
        <v>38</v>
      </c>
      <c r="G20" s="32" t="s">
        <v>39</v>
      </c>
      <c r="H20" s="32" t="s">
        <v>40</v>
      </c>
      <c r="I20" s="50"/>
      <c r="J20" s="66" t="s">
        <v>36</v>
      </c>
      <c r="K20" s="33" t="s">
        <v>37</v>
      </c>
      <c r="L20" s="33" t="s">
        <v>38</v>
      </c>
      <c r="M20" s="33" t="s">
        <v>39</v>
      </c>
      <c r="N20" s="33" t="s">
        <v>40</v>
      </c>
      <c r="O20" s="50"/>
      <c r="P20" s="146"/>
      <c r="Q20" s="146"/>
      <c r="R20" s="51"/>
      <c r="S20" s="31" t="s">
        <v>36</v>
      </c>
      <c r="T20" s="32" t="s">
        <v>37</v>
      </c>
      <c r="U20" s="32" t="s">
        <v>38</v>
      </c>
      <c r="V20" s="32" t="s">
        <v>39</v>
      </c>
      <c r="W20" s="32" t="s">
        <v>40</v>
      </c>
      <c r="X20" s="51"/>
      <c r="Y20" s="31" t="s">
        <v>36</v>
      </c>
      <c r="Z20" s="32" t="s">
        <v>37</v>
      </c>
      <c r="AA20" s="32" t="s">
        <v>38</v>
      </c>
      <c r="AB20" s="32" t="s">
        <v>39</v>
      </c>
      <c r="AC20" s="32" t="s">
        <v>40</v>
      </c>
      <c r="AD20" s="54"/>
      <c r="AE20" s="32" t="s">
        <v>41</v>
      </c>
      <c r="AF20" s="32" t="s">
        <v>42</v>
      </c>
      <c r="AG20" s="32" t="s">
        <v>43</v>
      </c>
      <c r="AH20" s="32" t="s">
        <v>44</v>
      </c>
      <c r="AI20" s="32" t="s">
        <v>45</v>
      </c>
      <c r="AJ20" s="153"/>
      <c r="AK20" s="156"/>
      <c r="AL20" s="153"/>
      <c r="AM20" s="46"/>
    </row>
    <row r="21" spans="1:39" x14ac:dyDescent="0.35">
      <c r="A21" s="47">
        <f>Kortingspercentages!A11</f>
        <v>0</v>
      </c>
      <c r="B21" s="67">
        <f>Kortingspercentages!E11</f>
        <v>0</v>
      </c>
      <c r="C21" s="49"/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50"/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50"/>
      <c r="P21" s="97">
        <v>0</v>
      </c>
      <c r="Q21" s="97">
        <v>0</v>
      </c>
      <c r="R21" s="51"/>
      <c r="S21" s="17">
        <f>$B21*J21</f>
        <v>0</v>
      </c>
      <c r="T21" s="17">
        <f>$B21*K21</f>
        <v>0</v>
      </c>
      <c r="U21" s="17">
        <f>$B21*L21</f>
        <v>0</v>
      </c>
      <c r="V21" s="17">
        <f>$B21*M21</f>
        <v>0</v>
      </c>
      <c r="W21" s="17">
        <f>$B21*N21</f>
        <v>0</v>
      </c>
      <c r="X21" s="51"/>
      <c r="Y21" s="53">
        <f>(B21-S21)/$D$6</f>
        <v>0</v>
      </c>
      <c r="Z21" s="53">
        <f>(S21-T21)/$E$6</f>
        <v>0</v>
      </c>
      <c r="AA21" s="53">
        <f>(T21-U21)/$F$6</f>
        <v>0</v>
      </c>
      <c r="AB21" s="53">
        <f>(U21-V21)/$G$6</f>
        <v>0</v>
      </c>
      <c r="AC21" s="53">
        <f>(V21-W21)/$H$6</f>
        <v>0</v>
      </c>
      <c r="AD21" s="54"/>
      <c r="AE21" s="55">
        <f>D21+$P$21+$Q$21+Y21</f>
        <v>0</v>
      </c>
      <c r="AF21" s="55">
        <f>E21+$P$21+$Q$21+Z21</f>
        <v>0</v>
      </c>
      <c r="AG21" s="55">
        <f>F21+$P$21+$Q$21+AA21</f>
        <v>0</v>
      </c>
      <c r="AH21" s="55">
        <f>G21+$P$21+$Q$21+AB21</f>
        <v>0</v>
      </c>
      <c r="AI21" s="55">
        <f>H21+$P$21+$Q$21+AC21</f>
        <v>0</v>
      </c>
      <c r="AJ21" s="154"/>
      <c r="AK21" s="157"/>
      <c r="AL21" s="154"/>
      <c r="AM21" s="46"/>
    </row>
    <row r="22" spans="1:39" ht="24" x14ac:dyDescent="0.35">
      <c r="A22" s="58"/>
      <c r="B22" s="59"/>
      <c r="C22" s="60"/>
      <c r="D22" s="61"/>
      <c r="E22" s="61"/>
      <c r="F22" s="61"/>
      <c r="G22" s="61"/>
      <c r="H22" s="61"/>
      <c r="I22" s="50"/>
      <c r="J22" s="62"/>
      <c r="K22" s="62"/>
      <c r="L22" s="62"/>
      <c r="M22" s="62"/>
      <c r="N22" s="62"/>
      <c r="O22" s="50"/>
      <c r="P22" s="61"/>
      <c r="Q22" s="61"/>
      <c r="R22" s="51"/>
      <c r="S22" s="61"/>
      <c r="T22" s="61"/>
      <c r="U22" s="61"/>
      <c r="V22" s="61"/>
      <c r="W22" s="61"/>
      <c r="X22" s="51"/>
      <c r="Y22" s="69"/>
      <c r="Z22" s="69"/>
      <c r="AA22" s="69"/>
      <c r="AB22" s="69"/>
      <c r="AC22" s="69"/>
      <c r="AD22" s="44" t="s">
        <v>47</v>
      </c>
      <c r="AE22" s="63">
        <f>AVERAGE(AE21:AE21)*$AE$10</f>
        <v>0</v>
      </c>
      <c r="AF22" s="63">
        <f>AVERAGE(AF21:AF21)*$AF$10</f>
        <v>0</v>
      </c>
      <c r="AG22" s="63">
        <f>AVERAGE(AG21:AG21)*$AG$10</f>
        <v>0</v>
      </c>
      <c r="AH22" s="63">
        <f>AVERAGE(AH21:AH21)*$AH$10</f>
        <v>0</v>
      </c>
      <c r="AI22" s="63">
        <f>AVERAGE(AI21:AI21)*$AI$10</f>
        <v>0</v>
      </c>
      <c r="AJ22" s="64">
        <f>SUM(AE22:AI22)</f>
        <v>0</v>
      </c>
      <c r="AK22" s="65">
        <v>0.4</v>
      </c>
      <c r="AL22" s="64">
        <f>AJ22*AK22</f>
        <v>0</v>
      </c>
      <c r="AM22" s="46"/>
    </row>
    <row r="23" spans="1:39" x14ac:dyDescent="0.35">
      <c r="A23" s="58"/>
      <c r="B23" s="59"/>
      <c r="C23" s="60"/>
      <c r="D23" s="61"/>
      <c r="E23" s="61"/>
      <c r="F23" s="61"/>
      <c r="G23" s="61"/>
      <c r="H23" s="61"/>
      <c r="I23" s="50"/>
      <c r="J23" s="62"/>
      <c r="K23" s="62"/>
      <c r="L23" s="62"/>
      <c r="M23" s="62"/>
      <c r="N23" s="62"/>
      <c r="O23" s="50"/>
      <c r="P23" s="61"/>
      <c r="Q23" s="61"/>
      <c r="R23" s="51"/>
      <c r="S23" s="61"/>
      <c r="T23" s="61"/>
      <c r="U23" s="61"/>
      <c r="V23" s="61"/>
      <c r="W23" s="61"/>
      <c r="X23" s="51"/>
      <c r="Y23" s="69"/>
      <c r="Z23" s="69"/>
      <c r="AA23" s="69"/>
      <c r="AB23" s="69"/>
      <c r="AC23" s="69"/>
      <c r="AD23" s="54"/>
      <c r="AE23" s="56"/>
      <c r="AF23" s="56"/>
      <c r="AG23" s="56"/>
      <c r="AH23" s="56"/>
      <c r="AI23" s="56"/>
      <c r="AJ23" s="56"/>
      <c r="AK23" s="57"/>
      <c r="AL23" s="56"/>
      <c r="AM23" s="46"/>
    </row>
    <row r="24" spans="1:39" ht="16.5" customHeight="1" x14ac:dyDescent="0.35">
      <c r="A24" s="41"/>
      <c r="B24" s="41"/>
      <c r="C24" s="41"/>
      <c r="D24" s="41"/>
      <c r="E24" s="41"/>
      <c r="F24" s="41"/>
      <c r="G24" s="41"/>
      <c r="H24" s="41"/>
      <c r="I24" s="38"/>
      <c r="J24" s="72"/>
      <c r="K24" s="72"/>
      <c r="L24" s="72"/>
      <c r="M24" s="72"/>
      <c r="N24" s="72"/>
      <c r="O24" s="38"/>
      <c r="P24" s="56"/>
      <c r="Q24" s="56"/>
      <c r="R24" s="41"/>
      <c r="S24" s="73"/>
      <c r="T24" s="73"/>
      <c r="U24" s="73"/>
      <c r="V24" s="41"/>
      <c r="W24" s="41"/>
      <c r="X24" s="41"/>
      <c r="Y24" s="74"/>
      <c r="Z24" s="74"/>
      <c r="AA24" s="56"/>
      <c r="AB24" s="56"/>
      <c r="AC24" s="56"/>
      <c r="AD24" s="54"/>
      <c r="AE24" s="56"/>
      <c r="AF24" s="56"/>
      <c r="AG24" s="56"/>
      <c r="AH24" s="56"/>
      <c r="AI24" s="56"/>
      <c r="AJ24" s="56"/>
      <c r="AK24" s="57"/>
      <c r="AL24" s="56"/>
      <c r="AM24" s="46"/>
    </row>
    <row r="25" spans="1:39" ht="27" customHeight="1" x14ac:dyDescent="0.35">
      <c r="A25" s="41"/>
      <c r="B25" s="41"/>
      <c r="C25" s="41"/>
      <c r="D25" s="41"/>
      <c r="E25" s="41"/>
      <c r="F25" s="41"/>
      <c r="G25" s="41"/>
      <c r="H25" s="41"/>
      <c r="I25" s="38"/>
      <c r="J25" s="72"/>
      <c r="K25" s="72"/>
      <c r="L25" s="72"/>
      <c r="M25" s="72"/>
      <c r="N25" s="72"/>
      <c r="O25" s="38"/>
      <c r="P25" s="56"/>
      <c r="Q25" s="56"/>
      <c r="R25" s="41"/>
      <c r="S25" s="73"/>
      <c r="T25" s="73"/>
      <c r="U25" s="73"/>
      <c r="V25" s="41"/>
      <c r="W25" s="41"/>
      <c r="X25" s="41"/>
      <c r="Y25" s="74"/>
      <c r="Z25" s="74"/>
      <c r="AA25" s="56"/>
      <c r="AB25" s="56"/>
      <c r="AC25" s="56"/>
      <c r="AD25" s="54"/>
      <c r="AE25" s="128" t="s">
        <v>61</v>
      </c>
      <c r="AF25" s="128"/>
      <c r="AG25" s="128"/>
      <c r="AH25" s="128"/>
      <c r="AI25" s="128"/>
      <c r="AJ25" s="128"/>
      <c r="AK25" s="129"/>
      <c r="AL25" s="90">
        <f>AL12+AL17+AL22</f>
        <v>0</v>
      </c>
      <c r="AM25" s="46"/>
    </row>
    <row r="26" spans="1:39" ht="16.5" customHeight="1" x14ac:dyDescent="0.35">
      <c r="A26" s="76"/>
      <c r="B26" s="76"/>
      <c r="C26" s="76"/>
      <c r="D26" s="76"/>
      <c r="E26" s="76"/>
      <c r="F26" s="76"/>
      <c r="G26" s="76"/>
      <c r="H26" s="76"/>
      <c r="I26" s="77"/>
      <c r="J26" s="78"/>
      <c r="K26" s="78"/>
      <c r="L26" s="78"/>
      <c r="M26" s="78"/>
      <c r="N26" s="78"/>
      <c r="O26" s="77"/>
      <c r="P26" s="79"/>
      <c r="Q26" s="79"/>
      <c r="R26" s="76"/>
      <c r="S26" s="80"/>
      <c r="T26" s="80"/>
      <c r="U26" s="80"/>
      <c r="V26" s="76"/>
      <c r="W26" s="76"/>
      <c r="X26" s="76"/>
      <c r="Y26" s="81"/>
      <c r="Z26" s="81"/>
      <c r="AA26" s="79"/>
      <c r="AB26" s="79"/>
      <c r="AC26" s="79"/>
      <c r="AD26" s="82"/>
      <c r="AE26" s="79"/>
      <c r="AF26" s="79"/>
      <c r="AG26" s="79"/>
      <c r="AH26" s="79"/>
      <c r="AI26" s="79"/>
      <c r="AJ26" s="79"/>
      <c r="AK26" s="83"/>
      <c r="AL26" s="79"/>
      <c r="AM26" s="84"/>
    </row>
  </sheetData>
  <sheetProtection algorithmName="SHA-512" hashValue="lQiWRowSBgmk+iahPlS2XTf3l/hE7MqxF7zJ5t+1WISiO+ykZzclNZGB3BuuxlcF/T3Wh2nUST/n7mvAQzF/ww==" saltValue="z8ASrekabBQR/HnpQAxsIQ==" spinCount="100000" sheet="1" objects="1" scenarios="1"/>
  <mergeCells count="46">
    <mergeCell ref="J19:N19"/>
    <mergeCell ref="S14:W14"/>
    <mergeCell ref="S19:W19"/>
    <mergeCell ref="P14:P15"/>
    <mergeCell ref="Q14:Q15"/>
    <mergeCell ref="P19:P20"/>
    <mergeCell ref="Q19:Q20"/>
    <mergeCell ref="AL14:AL16"/>
    <mergeCell ref="AK14:AK16"/>
    <mergeCell ref="AJ14:AJ16"/>
    <mergeCell ref="AL19:AL21"/>
    <mergeCell ref="AL8:AL11"/>
    <mergeCell ref="AK8:AK11"/>
    <mergeCell ref="AJ8:AJ11"/>
    <mergeCell ref="AK19:AK21"/>
    <mergeCell ref="AJ19:AJ21"/>
    <mergeCell ref="A1:AM1"/>
    <mergeCell ref="A2:AM2"/>
    <mergeCell ref="A3:C3"/>
    <mergeCell ref="D3:I3"/>
    <mergeCell ref="AE8:AI8"/>
    <mergeCell ref="P8:P9"/>
    <mergeCell ref="Q8:Q9"/>
    <mergeCell ref="D8:H8"/>
    <mergeCell ref="J8:N8"/>
    <mergeCell ref="S8:W8"/>
    <mergeCell ref="Y8:AC8"/>
    <mergeCell ref="A5:B6"/>
    <mergeCell ref="J5:K5"/>
    <mergeCell ref="J6:K6"/>
    <mergeCell ref="AE25:AK25"/>
    <mergeCell ref="J3:O3"/>
    <mergeCell ref="P3:X3"/>
    <mergeCell ref="Y3:AD3"/>
    <mergeCell ref="AE3:AM3"/>
    <mergeCell ref="A4:AM4"/>
    <mergeCell ref="AE14:AI14"/>
    <mergeCell ref="AE19:AI19"/>
    <mergeCell ref="A19:B19"/>
    <mergeCell ref="A14:B14"/>
    <mergeCell ref="D14:H14"/>
    <mergeCell ref="D19:H19"/>
    <mergeCell ref="Y14:AC14"/>
    <mergeCell ref="Y19:AC19"/>
    <mergeCell ref="A9:B9"/>
    <mergeCell ref="J14:N14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8D4F-3210-4E77-BD19-591E11640151}">
  <dimension ref="A1:AM26"/>
  <sheetViews>
    <sheetView topLeftCell="A3" zoomScaleNormal="100" workbookViewId="0">
      <selection activeCell="Q11" sqref="Q11"/>
    </sheetView>
  </sheetViews>
  <sheetFormatPr defaultColWidth="9.1796875" defaultRowHeight="14.5" x14ac:dyDescent="0.35"/>
  <cols>
    <col min="1" max="1" width="23.1796875" style="85" customWidth="1"/>
    <col min="2" max="2" width="26.81640625" style="25" bestFit="1" customWidth="1"/>
    <col min="3" max="3" width="4.54296875" style="25" customWidth="1"/>
    <col min="4" max="4" width="9.1796875" style="86" customWidth="1"/>
    <col min="5" max="8" width="9.1796875" style="86"/>
    <col min="9" max="9" width="4.54296875" style="25" customWidth="1"/>
    <col min="10" max="10" width="10.453125" style="87" bestFit="1" customWidth="1"/>
    <col min="11" max="14" width="9.1796875" style="87"/>
    <col min="15" max="15" width="4.54296875" style="25" customWidth="1"/>
    <col min="16" max="17" width="18.54296875" style="86" customWidth="1"/>
    <col min="18" max="18" width="4.54296875" style="86" customWidth="1"/>
    <col min="19" max="23" width="10.54296875" style="86" customWidth="1"/>
    <col min="24" max="24" width="4.54296875" style="86" customWidth="1"/>
    <col min="25" max="29" width="10.54296875" style="86" customWidth="1"/>
    <col min="30" max="30" width="25" style="25" customWidth="1"/>
    <col min="31" max="35" width="10.54296875" style="86" customWidth="1"/>
    <col min="36" max="36" width="12.54296875" style="86" customWidth="1"/>
    <col min="37" max="37" width="8.453125" style="88" customWidth="1"/>
    <col min="38" max="38" width="21.453125" style="86" customWidth="1"/>
    <col min="39" max="39" width="4.54296875" style="25" customWidth="1"/>
  </cols>
  <sheetData>
    <row r="1" spans="1:39" ht="83.15" customHeight="1" x14ac:dyDescent="0.35">
      <c r="A1" s="140" t="s">
        <v>50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</row>
    <row r="2" spans="1:39" ht="199" customHeight="1" x14ac:dyDescent="0.35">
      <c r="A2" s="142" t="s">
        <v>63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</row>
    <row r="3" spans="1:39" ht="24" customHeight="1" x14ac:dyDescent="0.35">
      <c r="A3" s="144" t="s">
        <v>2</v>
      </c>
      <c r="B3" s="144"/>
      <c r="C3" s="144"/>
      <c r="D3" s="144" t="str">
        <f>'Overzicht prijzenblad'!B4</f>
        <v>&lt;naam&gt;</v>
      </c>
      <c r="E3" s="144"/>
      <c r="F3" s="144"/>
      <c r="G3" s="144"/>
      <c r="H3" s="144"/>
      <c r="I3" s="144"/>
      <c r="J3" s="130"/>
      <c r="K3" s="131"/>
      <c r="L3" s="131"/>
      <c r="M3" s="131"/>
      <c r="N3" s="131"/>
      <c r="O3" s="131"/>
      <c r="P3" s="130"/>
      <c r="Q3" s="131"/>
      <c r="R3" s="131"/>
      <c r="S3" s="131"/>
      <c r="T3" s="131"/>
      <c r="U3" s="131"/>
      <c r="V3" s="131"/>
      <c r="W3" s="131"/>
      <c r="X3" s="131"/>
      <c r="Y3" s="130"/>
      <c r="Z3" s="131"/>
      <c r="AA3" s="131"/>
      <c r="AB3" s="131"/>
      <c r="AC3" s="131"/>
      <c r="AD3" s="131"/>
      <c r="AE3" s="130"/>
      <c r="AF3" s="131"/>
      <c r="AG3" s="131"/>
      <c r="AH3" s="131"/>
      <c r="AI3" s="131"/>
      <c r="AJ3" s="131"/>
      <c r="AK3" s="131"/>
      <c r="AL3" s="131"/>
      <c r="AM3" s="131"/>
    </row>
    <row r="4" spans="1:39" ht="24" customHeight="1" x14ac:dyDescent="0.35">
      <c r="A4" s="132" t="s">
        <v>62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</row>
    <row r="5" spans="1:39" ht="12" customHeight="1" x14ac:dyDescent="0.35">
      <c r="A5" s="147" t="s">
        <v>25</v>
      </c>
      <c r="B5" s="148"/>
      <c r="C5" s="102"/>
      <c r="D5" s="103" t="s">
        <v>41</v>
      </c>
      <c r="E5" s="103" t="s">
        <v>42</v>
      </c>
      <c r="F5" s="103" t="s">
        <v>43</v>
      </c>
      <c r="G5" s="32" t="s">
        <v>39</v>
      </c>
      <c r="H5" s="32" t="s">
        <v>40</v>
      </c>
      <c r="I5" s="29"/>
      <c r="J5" s="151" t="s">
        <v>59</v>
      </c>
      <c r="K5" s="151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</row>
    <row r="6" spans="1:39" ht="12" customHeight="1" x14ac:dyDescent="0.35">
      <c r="A6" s="149"/>
      <c r="B6" s="150"/>
      <c r="C6" s="102"/>
      <c r="D6" s="103">
        <v>20000</v>
      </c>
      <c r="E6" s="103">
        <v>20000</v>
      </c>
      <c r="F6" s="103">
        <v>20000</v>
      </c>
      <c r="G6" s="103">
        <v>20000</v>
      </c>
      <c r="H6" s="103">
        <v>20000</v>
      </c>
      <c r="I6" s="29"/>
      <c r="J6" s="151">
        <f>SUM(D6:H6)</f>
        <v>100000</v>
      </c>
      <c r="K6" s="151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</row>
    <row r="7" spans="1:39" ht="12" customHeight="1" x14ac:dyDescent="0.3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</row>
    <row r="8" spans="1:39" ht="14.5" customHeight="1" x14ac:dyDescent="0.35">
      <c r="A8" s="59"/>
      <c r="B8" s="59"/>
      <c r="C8" s="61"/>
      <c r="D8" s="136" t="s">
        <v>26</v>
      </c>
      <c r="E8" s="134"/>
      <c r="F8" s="134"/>
      <c r="G8" s="134"/>
      <c r="H8" s="134"/>
      <c r="I8" s="27"/>
      <c r="J8" s="139" t="s">
        <v>27</v>
      </c>
      <c r="K8" s="139"/>
      <c r="L8" s="139"/>
      <c r="M8" s="139"/>
      <c r="N8" s="139"/>
      <c r="O8" s="27"/>
      <c r="P8" s="145" t="s">
        <v>28</v>
      </c>
      <c r="Q8" s="145" t="s">
        <v>29</v>
      </c>
      <c r="R8" s="28"/>
      <c r="S8" s="134" t="s">
        <v>30</v>
      </c>
      <c r="T8" s="134"/>
      <c r="U8" s="134"/>
      <c r="V8" s="134"/>
      <c r="W8" s="134"/>
      <c r="X8" s="28"/>
      <c r="Y8" s="134" t="s">
        <v>31</v>
      </c>
      <c r="Z8" s="134"/>
      <c r="AA8" s="134"/>
      <c r="AB8" s="134"/>
      <c r="AC8" s="134"/>
      <c r="AD8" s="29"/>
      <c r="AE8" s="134" t="s">
        <v>32</v>
      </c>
      <c r="AF8" s="134"/>
      <c r="AG8" s="134"/>
      <c r="AH8" s="134"/>
      <c r="AI8" s="134"/>
      <c r="AJ8" s="158" t="s">
        <v>33</v>
      </c>
      <c r="AK8" s="159" t="s">
        <v>34</v>
      </c>
      <c r="AL8" s="158" t="s">
        <v>35</v>
      </c>
      <c r="AM8" s="30"/>
    </row>
    <row r="9" spans="1:39" ht="26.25" customHeight="1" x14ac:dyDescent="0.35">
      <c r="A9" s="137" t="str">
        <f>Kortingspercentages!A6</f>
        <v>Categorie: Grote personenwagens</v>
      </c>
      <c r="B9" s="138"/>
      <c r="C9" s="26"/>
      <c r="D9" s="31" t="s">
        <v>36</v>
      </c>
      <c r="E9" s="32" t="s">
        <v>37</v>
      </c>
      <c r="F9" s="32" t="s">
        <v>38</v>
      </c>
      <c r="G9" s="32" t="s">
        <v>39</v>
      </c>
      <c r="H9" s="32" t="s">
        <v>40</v>
      </c>
      <c r="I9" s="27"/>
      <c r="J9" s="33" t="s">
        <v>36</v>
      </c>
      <c r="K9" s="33" t="s">
        <v>37</v>
      </c>
      <c r="L9" s="33" t="s">
        <v>38</v>
      </c>
      <c r="M9" s="33" t="s">
        <v>39</v>
      </c>
      <c r="N9" s="33" t="s">
        <v>40</v>
      </c>
      <c r="O9" s="27"/>
      <c r="P9" s="146"/>
      <c r="Q9" s="146"/>
      <c r="R9" s="28"/>
      <c r="S9" s="32" t="s">
        <v>36</v>
      </c>
      <c r="T9" s="32" t="s">
        <v>37</v>
      </c>
      <c r="U9" s="32" t="s">
        <v>38</v>
      </c>
      <c r="V9" s="32" t="s">
        <v>39</v>
      </c>
      <c r="W9" s="32" t="s">
        <v>40</v>
      </c>
      <c r="X9" s="28"/>
      <c r="Y9" s="32" t="s">
        <v>41</v>
      </c>
      <c r="Z9" s="32" t="s">
        <v>42</v>
      </c>
      <c r="AA9" s="32" t="s">
        <v>43</v>
      </c>
      <c r="AB9" s="32" t="s">
        <v>44</v>
      </c>
      <c r="AC9" s="32" t="s">
        <v>45</v>
      </c>
      <c r="AD9" s="29"/>
      <c r="AE9" s="32" t="s">
        <v>41</v>
      </c>
      <c r="AF9" s="32" t="s">
        <v>42</v>
      </c>
      <c r="AG9" s="32" t="s">
        <v>43</v>
      </c>
      <c r="AH9" s="32" t="s">
        <v>44</v>
      </c>
      <c r="AI9" s="32" t="s">
        <v>45</v>
      </c>
      <c r="AJ9" s="158"/>
      <c r="AK9" s="159"/>
      <c r="AL9" s="158"/>
      <c r="AM9" s="30"/>
    </row>
    <row r="10" spans="1:39" x14ac:dyDescent="0.35">
      <c r="A10" s="34" t="str">
        <f>Kortingspercentages!$A$5</f>
        <v>Merk</v>
      </c>
      <c r="B10" s="35" t="str">
        <f>Kortingspercentages!$E$5</f>
        <v>Catalogusprijs minus korting</v>
      </c>
      <c r="C10" s="36"/>
      <c r="D10" s="37"/>
      <c r="E10" s="37"/>
      <c r="F10" s="37"/>
      <c r="G10" s="37"/>
      <c r="H10" s="37"/>
      <c r="I10" s="38"/>
      <c r="J10" s="39"/>
      <c r="K10" s="39"/>
      <c r="L10" s="39"/>
      <c r="M10" s="39"/>
      <c r="N10" s="39"/>
      <c r="O10" s="38"/>
      <c r="P10" s="40"/>
      <c r="Q10" s="40"/>
      <c r="R10" s="41"/>
      <c r="S10" s="42"/>
      <c r="T10" s="42"/>
      <c r="U10" s="37"/>
      <c r="V10" s="37"/>
      <c r="W10" s="37"/>
      <c r="X10" s="41"/>
      <c r="Y10" s="43"/>
      <c r="Z10" s="43"/>
      <c r="AA10" s="43"/>
      <c r="AB10" s="43"/>
      <c r="AC10" s="43"/>
      <c r="AD10" s="44" t="s">
        <v>46</v>
      </c>
      <c r="AE10" s="45">
        <v>0.05</v>
      </c>
      <c r="AF10" s="45">
        <v>0.1</v>
      </c>
      <c r="AG10" s="45">
        <v>0.2</v>
      </c>
      <c r="AH10" s="45">
        <v>0.25</v>
      </c>
      <c r="AI10" s="45">
        <v>0.4</v>
      </c>
      <c r="AJ10" s="158"/>
      <c r="AK10" s="159"/>
      <c r="AL10" s="158"/>
      <c r="AM10" s="46"/>
    </row>
    <row r="11" spans="1:39" x14ac:dyDescent="0.35">
      <c r="A11" s="47">
        <f>Kortingspercentages!A7</f>
        <v>0</v>
      </c>
      <c r="B11" s="48">
        <f>Kortingspercentages!E7</f>
        <v>0</v>
      </c>
      <c r="C11" s="49"/>
      <c r="D11" s="95">
        <v>0</v>
      </c>
      <c r="E11" s="96">
        <v>0</v>
      </c>
      <c r="F11" s="96">
        <v>0</v>
      </c>
      <c r="G11" s="96">
        <v>0</v>
      </c>
      <c r="H11" s="96">
        <v>0</v>
      </c>
      <c r="I11" s="50"/>
      <c r="J11" s="98">
        <v>0</v>
      </c>
      <c r="K11" s="98">
        <v>0</v>
      </c>
      <c r="L11" s="98">
        <v>0</v>
      </c>
      <c r="M11" s="98">
        <v>0</v>
      </c>
      <c r="N11" s="98">
        <v>0</v>
      </c>
      <c r="O11" s="50"/>
      <c r="P11" s="96">
        <v>0</v>
      </c>
      <c r="Q11" s="96">
        <v>0</v>
      </c>
      <c r="R11" s="51"/>
      <c r="S11" s="52">
        <f>$B11*J11</f>
        <v>0</v>
      </c>
      <c r="T11" s="52">
        <f>$B11*K11</f>
        <v>0</v>
      </c>
      <c r="U11" s="52">
        <f>$B11*L11</f>
        <v>0</v>
      </c>
      <c r="V11" s="52">
        <f>$B11*M11</f>
        <v>0</v>
      </c>
      <c r="W11" s="52">
        <f>$B11*N11</f>
        <v>0</v>
      </c>
      <c r="X11" s="51"/>
      <c r="Y11" s="53">
        <f>(B11-S11)/$D$6</f>
        <v>0</v>
      </c>
      <c r="Z11" s="53">
        <f>(S11-T11)/$E$6</f>
        <v>0</v>
      </c>
      <c r="AA11" s="53">
        <f>(T11-U11)/$F$6</f>
        <v>0</v>
      </c>
      <c r="AB11" s="53">
        <f>(U11-V11)/$G$6</f>
        <v>0</v>
      </c>
      <c r="AC11" s="53">
        <f>(V11-W11)/$H$6</f>
        <v>0</v>
      </c>
      <c r="AD11" s="54"/>
      <c r="AE11" s="55">
        <f>D11+$P$11+$Q$11+Y11</f>
        <v>0</v>
      </c>
      <c r="AF11" s="55">
        <f>E11+$P$11+$Q$11+Z11</f>
        <v>0</v>
      </c>
      <c r="AG11" s="55">
        <f>F11+$P$11+$Q$11+AA11</f>
        <v>0</v>
      </c>
      <c r="AH11" s="55">
        <f>G11+$P$11+$Q$11+AB11</f>
        <v>0</v>
      </c>
      <c r="AI11" s="55">
        <f>H11+$P$11+$Q$11+AC11</f>
        <v>0</v>
      </c>
      <c r="AJ11" s="158"/>
      <c r="AK11" s="159"/>
      <c r="AL11" s="158"/>
      <c r="AM11" s="46"/>
    </row>
    <row r="12" spans="1:39" ht="24" x14ac:dyDescent="0.35">
      <c r="A12" s="58"/>
      <c r="B12" s="59"/>
      <c r="C12" s="60"/>
      <c r="D12" s="61"/>
      <c r="E12" s="61"/>
      <c r="F12" s="61"/>
      <c r="G12" s="61"/>
      <c r="H12" s="61"/>
      <c r="I12" s="50"/>
      <c r="J12" s="62"/>
      <c r="K12" s="62"/>
      <c r="L12" s="62"/>
      <c r="M12" s="62"/>
      <c r="N12" s="62"/>
      <c r="O12" s="50"/>
      <c r="P12" s="61"/>
      <c r="Q12" s="61"/>
      <c r="R12" s="51"/>
      <c r="S12" s="61"/>
      <c r="T12" s="61"/>
      <c r="U12" s="61"/>
      <c r="V12" s="61"/>
      <c r="W12" s="61"/>
      <c r="X12" s="51"/>
      <c r="Y12" s="56"/>
      <c r="Z12" s="56"/>
      <c r="AA12" s="56"/>
      <c r="AB12" s="56"/>
      <c r="AC12" s="56"/>
      <c r="AD12" s="44" t="s">
        <v>47</v>
      </c>
      <c r="AE12" s="63">
        <f>AVERAGE(AE11:AE11)*$AE$10</f>
        <v>0</v>
      </c>
      <c r="AF12" s="63">
        <f>AVERAGE(AF11:AF11)*$AF$10</f>
        <v>0</v>
      </c>
      <c r="AG12" s="63">
        <f>AVERAGE(AG11:AG11)*$AG$10</f>
        <v>0</v>
      </c>
      <c r="AH12" s="63">
        <f>AVERAGE(AH11:AH11)*$AH$10</f>
        <v>0</v>
      </c>
      <c r="AI12" s="63">
        <f>AVERAGE(AI11:AI11)*$AI$10</f>
        <v>0</v>
      </c>
      <c r="AJ12" s="64">
        <f>SUM(AE12:AI12)</f>
        <v>0</v>
      </c>
      <c r="AK12" s="65">
        <v>0.2</v>
      </c>
      <c r="AL12" s="64">
        <f>AJ12*AK12</f>
        <v>0</v>
      </c>
      <c r="AM12" s="46"/>
    </row>
    <row r="13" spans="1:39" ht="15" customHeight="1" x14ac:dyDescent="0.35">
      <c r="A13" s="58"/>
      <c r="B13" s="59"/>
      <c r="C13" s="60"/>
      <c r="D13" s="61"/>
      <c r="E13" s="61"/>
      <c r="F13" s="61"/>
      <c r="G13" s="61"/>
      <c r="H13" s="61"/>
      <c r="I13" s="50"/>
      <c r="J13" s="62"/>
      <c r="K13" s="62"/>
      <c r="L13" s="62"/>
      <c r="M13" s="62"/>
      <c r="N13" s="62"/>
      <c r="O13" s="50"/>
      <c r="P13" s="61"/>
      <c r="Q13" s="61"/>
      <c r="R13" s="51"/>
      <c r="S13" s="61"/>
      <c r="T13" s="61"/>
      <c r="U13" s="61"/>
      <c r="V13" s="61"/>
      <c r="W13" s="61"/>
      <c r="X13" s="51"/>
      <c r="Y13" s="56"/>
      <c r="Z13" s="56"/>
      <c r="AA13" s="56"/>
      <c r="AB13" s="56"/>
      <c r="AC13" s="56"/>
      <c r="AD13" s="54"/>
      <c r="AE13" s="56"/>
      <c r="AF13" s="56"/>
      <c r="AG13" s="56"/>
      <c r="AH13" s="56"/>
      <c r="AI13" s="56"/>
      <c r="AJ13" s="56"/>
      <c r="AK13" s="57"/>
      <c r="AL13" s="56"/>
      <c r="AM13" s="46"/>
    </row>
    <row r="14" spans="1:39" ht="12" customHeight="1" x14ac:dyDescent="0.35">
      <c r="A14" s="135" t="str">
        <f>Kortingspercentages!A8</f>
        <v>Categorie: Middelgrote personenwagens</v>
      </c>
      <c r="B14" s="135"/>
      <c r="C14" s="60"/>
      <c r="D14" s="136" t="s">
        <v>26</v>
      </c>
      <c r="E14" s="134"/>
      <c r="F14" s="134"/>
      <c r="G14" s="134"/>
      <c r="H14" s="134"/>
      <c r="I14" s="50"/>
      <c r="J14" s="139" t="s">
        <v>27</v>
      </c>
      <c r="K14" s="139"/>
      <c r="L14" s="139"/>
      <c r="M14" s="139"/>
      <c r="N14" s="139"/>
      <c r="O14" s="50"/>
      <c r="P14" s="145" t="s">
        <v>48</v>
      </c>
      <c r="Q14" s="145" t="s">
        <v>49</v>
      </c>
      <c r="R14" s="51"/>
      <c r="S14" s="134" t="str">
        <f>$S$8</f>
        <v>Gegarandeerde restwaarde na X aantal jaar</v>
      </c>
      <c r="T14" s="134"/>
      <c r="U14" s="134"/>
      <c r="V14" s="134"/>
      <c r="W14" s="134"/>
      <c r="X14" s="51"/>
      <c r="Y14" s="134" t="str">
        <f>$Y$8</f>
        <v xml:space="preserve">Afschrijving per km per jaar </v>
      </c>
      <c r="Z14" s="134"/>
      <c r="AA14" s="134"/>
      <c r="AB14" s="134"/>
      <c r="AC14" s="134"/>
      <c r="AD14" s="54"/>
      <c r="AE14" s="134" t="s">
        <v>32</v>
      </c>
      <c r="AF14" s="134"/>
      <c r="AG14" s="134"/>
      <c r="AH14" s="134"/>
      <c r="AI14" s="134"/>
      <c r="AJ14" s="152" t="s">
        <v>33</v>
      </c>
      <c r="AK14" s="155" t="s">
        <v>34</v>
      </c>
      <c r="AL14" s="152" t="s">
        <v>35</v>
      </c>
      <c r="AM14" s="46"/>
    </row>
    <row r="15" spans="1:39" ht="45" customHeight="1" x14ac:dyDescent="0.35">
      <c r="A15" s="100" t="str">
        <f>Kortingspercentages!$A$5</f>
        <v>Merk</v>
      </c>
      <c r="B15" s="35" t="str">
        <f>Kortingspercentages!$E$5</f>
        <v>Catalogusprijs minus korting</v>
      </c>
      <c r="C15" s="60"/>
      <c r="D15" s="31" t="s">
        <v>36</v>
      </c>
      <c r="E15" s="32" t="s">
        <v>37</v>
      </c>
      <c r="F15" s="32" t="s">
        <v>38</v>
      </c>
      <c r="G15" s="32" t="s">
        <v>39</v>
      </c>
      <c r="H15" s="32" t="s">
        <v>40</v>
      </c>
      <c r="I15" s="50"/>
      <c r="J15" s="66" t="s">
        <v>36</v>
      </c>
      <c r="K15" s="33" t="s">
        <v>37</v>
      </c>
      <c r="L15" s="33" t="s">
        <v>38</v>
      </c>
      <c r="M15" s="33" t="s">
        <v>39</v>
      </c>
      <c r="N15" s="33" t="s">
        <v>40</v>
      </c>
      <c r="O15" s="50"/>
      <c r="P15" s="146"/>
      <c r="Q15" s="146"/>
      <c r="R15" s="51"/>
      <c r="S15" s="31" t="s">
        <v>36</v>
      </c>
      <c r="T15" s="32" t="s">
        <v>37</v>
      </c>
      <c r="U15" s="32" t="s">
        <v>38</v>
      </c>
      <c r="V15" s="32" t="s">
        <v>39</v>
      </c>
      <c r="W15" s="32" t="s">
        <v>40</v>
      </c>
      <c r="X15" s="51"/>
      <c r="Y15" s="31" t="s">
        <v>36</v>
      </c>
      <c r="Z15" s="32" t="s">
        <v>37</v>
      </c>
      <c r="AA15" s="32" t="s">
        <v>38</v>
      </c>
      <c r="AB15" s="32" t="s">
        <v>39</v>
      </c>
      <c r="AC15" s="32" t="s">
        <v>40</v>
      </c>
      <c r="AD15" s="54"/>
      <c r="AE15" s="32" t="s">
        <v>41</v>
      </c>
      <c r="AF15" s="32" t="s">
        <v>42</v>
      </c>
      <c r="AG15" s="32" t="s">
        <v>43</v>
      </c>
      <c r="AH15" s="32" t="s">
        <v>44</v>
      </c>
      <c r="AI15" s="32" t="s">
        <v>45</v>
      </c>
      <c r="AJ15" s="153"/>
      <c r="AK15" s="156"/>
      <c r="AL15" s="153"/>
      <c r="AM15" s="46"/>
    </row>
    <row r="16" spans="1:39" x14ac:dyDescent="0.35">
      <c r="A16" s="101">
        <f>Kortingspercentages!A9</f>
        <v>0</v>
      </c>
      <c r="B16" s="67">
        <f>Kortingspercentages!E9</f>
        <v>0</v>
      </c>
      <c r="C16" s="60"/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50"/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50"/>
      <c r="P16" s="97">
        <v>0</v>
      </c>
      <c r="Q16" s="97">
        <v>0</v>
      </c>
      <c r="R16" s="51"/>
      <c r="S16" s="17">
        <f>$B16*J16</f>
        <v>0</v>
      </c>
      <c r="T16" s="17">
        <f>$B16*K16</f>
        <v>0</v>
      </c>
      <c r="U16" s="17">
        <f>$B16*L16</f>
        <v>0</v>
      </c>
      <c r="V16" s="17">
        <f>$B16*M16</f>
        <v>0</v>
      </c>
      <c r="W16" s="17">
        <f>$B16*N16</f>
        <v>0</v>
      </c>
      <c r="X16" s="51"/>
      <c r="Y16" s="53">
        <f>(B16-S16)/$D$6</f>
        <v>0</v>
      </c>
      <c r="Z16" s="53">
        <f>(S16-T16)/$E$6</f>
        <v>0</v>
      </c>
      <c r="AA16" s="53">
        <f>(T16-U16)/$F$6</f>
        <v>0</v>
      </c>
      <c r="AB16" s="53">
        <f>(U16-V16)/$G$6</f>
        <v>0</v>
      </c>
      <c r="AC16" s="53">
        <f>(V16-W16)/$H$6</f>
        <v>0</v>
      </c>
      <c r="AD16" s="54"/>
      <c r="AE16" s="55">
        <f>D16+$P$16+$Q$16+Y16</f>
        <v>0</v>
      </c>
      <c r="AF16" s="55">
        <f>E16+$P$16+$Q$16+Z16</f>
        <v>0</v>
      </c>
      <c r="AG16" s="55">
        <f>F16+$P$16+$Q$16+AA16</f>
        <v>0</v>
      </c>
      <c r="AH16" s="55">
        <f>G16+$P$16+$Q$16+AB16</f>
        <v>0</v>
      </c>
      <c r="AI16" s="55">
        <f>H16+$P$16+$Q$16+AC16</f>
        <v>0</v>
      </c>
      <c r="AJ16" s="154"/>
      <c r="AK16" s="157"/>
      <c r="AL16" s="154"/>
      <c r="AM16" s="46"/>
    </row>
    <row r="17" spans="1:39" ht="24" x14ac:dyDescent="0.35">
      <c r="A17" s="58"/>
      <c r="B17" s="59"/>
      <c r="C17" s="60"/>
      <c r="D17" s="61"/>
      <c r="E17" s="61"/>
      <c r="F17" s="61"/>
      <c r="G17" s="61"/>
      <c r="H17" s="61"/>
      <c r="I17" s="50"/>
      <c r="J17" s="62"/>
      <c r="K17" s="62"/>
      <c r="L17" s="62"/>
      <c r="M17" s="62"/>
      <c r="N17" s="62"/>
      <c r="O17" s="50"/>
      <c r="P17" s="61"/>
      <c r="Q17" s="61"/>
      <c r="R17" s="51"/>
      <c r="S17" s="61"/>
      <c r="T17" s="61"/>
      <c r="U17" s="61"/>
      <c r="V17" s="61"/>
      <c r="W17" s="61"/>
      <c r="X17" s="51"/>
      <c r="Y17" s="69"/>
      <c r="Z17" s="69"/>
      <c r="AA17" s="69"/>
      <c r="AB17" s="69"/>
      <c r="AC17" s="69"/>
      <c r="AD17" s="44" t="s">
        <v>47</v>
      </c>
      <c r="AE17" s="63">
        <f>AVERAGE(AE16:AE16)*$AE$10</f>
        <v>0</v>
      </c>
      <c r="AF17" s="63">
        <f>AVERAGE(AF16:AF16)*$AF$10</f>
        <v>0</v>
      </c>
      <c r="AG17" s="63">
        <f>AVERAGE(AG16:AG16)*$AG$10</f>
        <v>0</v>
      </c>
      <c r="AH17" s="63">
        <f>AVERAGE(AH16:AH16)*$AH$10</f>
        <v>0</v>
      </c>
      <c r="AI17" s="63">
        <f>AVERAGE(AI16:AI16)*$AI$10</f>
        <v>0</v>
      </c>
      <c r="AJ17" s="64">
        <f>SUM(AE17:AI17)</f>
        <v>0</v>
      </c>
      <c r="AK17" s="65">
        <v>0.4</v>
      </c>
      <c r="AL17" s="64">
        <f>AJ17*AK17</f>
        <v>0</v>
      </c>
      <c r="AM17" s="46"/>
    </row>
    <row r="18" spans="1:39" ht="14.5" customHeight="1" x14ac:dyDescent="0.35">
      <c r="A18" s="70"/>
      <c r="B18" s="71"/>
      <c r="C18" s="60"/>
      <c r="D18" s="61"/>
      <c r="E18" s="61"/>
      <c r="F18" s="61"/>
      <c r="G18" s="61"/>
      <c r="H18" s="61"/>
      <c r="I18" s="50"/>
      <c r="J18" s="62"/>
      <c r="K18" s="62"/>
      <c r="L18" s="62"/>
      <c r="M18" s="62"/>
      <c r="N18" s="62"/>
      <c r="O18" s="50"/>
      <c r="P18" s="61"/>
      <c r="Q18" s="61"/>
      <c r="R18" s="51"/>
      <c r="S18" s="61"/>
      <c r="T18" s="61"/>
      <c r="U18" s="61"/>
      <c r="V18" s="61"/>
      <c r="W18" s="61"/>
      <c r="X18" s="51"/>
      <c r="Y18" s="56"/>
      <c r="Z18" s="56"/>
      <c r="AA18" s="56"/>
      <c r="AB18" s="56"/>
      <c r="AC18" s="56"/>
      <c r="AD18" s="54"/>
      <c r="AE18" s="56"/>
      <c r="AF18" s="56"/>
      <c r="AG18" s="56"/>
      <c r="AH18" s="56"/>
      <c r="AI18" s="56"/>
      <c r="AJ18" s="56"/>
      <c r="AK18" s="57"/>
      <c r="AL18" s="56"/>
      <c r="AM18" s="46"/>
    </row>
    <row r="19" spans="1:39" ht="12" customHeight="1" x14ac:dyDescent="0.35">
      <c r="A19" s="135" t="str">
        <f>Kortingspercentages!A10</f>
        <v>Categorie: Kleine personenwagens</v>
      </c>
      <c r="B19" s="135"/>
      <c r="C19" s="60"/>
      <c r="D19" s="136" t="s">
        <v>26</v>
      </c>
      <c r="E19" s="134"/>
      <c r="F19" s="134"/>
      <c r="G19" s="134"/>
      <c r="H19" s="134"/>
      <c r="I19" s="50"/>
      <c r="J19" s="139" t="s">
        <v>27</v>
      </c>
      <c r="K19" s="139"/>
      <c r="L19" s="139"/>
      <c r="M19" s="139"/>
      <c r="N19" s="139"/>
      <c r="O19" s="50"/>
      <c r="P19" s="145" t="s">
        <v>48</v>
      </c>
      <c r="Q19" s="145" t="s">
        <v>49</v>
      </c>
      <c r="R19" s="51"/>
      <c r="S19" s="134" t="str">
        <f>$S$8</f>
        <v>Gegarandeerde restwaarde na X aantal jaar</v>
      </c>
      <c r="T19" s="134"/>
      <c r="U19" s="134"/>
      <c r="V19" s="134"/>
      <c r="W19" s="134"/>
      <c r="X19" s="51"/>
      <c r="Y19" s="134" t="str">
        <f>$Y$8</f>
        <v xml:space="preserve">Afschrijving per km per jaar </v>
      </c>
      <c r="Z19" s="134"/>
      <c r="AA19" s="134"/>
      <c r="AB19" s="134"/>
      <c r="AC19" s="134"/>
      <c r="AD19" s="54"/>
      <c r="AE19" s="134" t="s">
        <v>32</v>
      </c>
      <c r="AF19" s="134"/>
      <c r="AG19" s="134"/>
      <c r="AH19" s="134"/>
      <c r="AI19" s="134"/>
      <c r="AJ19" s="152" t="s">
        <v>33</v>
      </c>
      <c r="AK19" s="155" t="s">
        <v>34</v>
      </c>
      <c r="AL19" s="152" t="s">
        <v>35</v>
      </c>
      <c r="AM19" s="46"/>
    </row>
    <row r="20" spans="1:39" ht="44.15" customHeight="1" x14ac:dyDescent="0.35">
      <c r="A20" s="34" t="str">
        <f>Kortingspercentages!$A$5</f>
        <v>Merk</v>
      </c>
      <c r="B20" s="35" t="str">
        <f>Kortingspercentages!$E$5</f>
        <v>Catalogusprijs minus korting</v>
      </c>
      <c r="C20" s="60"/>
      <c r="D20" s="31" t="s">
        <v>36</v>
      </c>
      <c r="E20" s="32" t="s">
        <v>37</v>
      </c>
      <c r="F20" s="32" t="s">
        <v>38</v>
      </c>
      <c r="G20" s="32" t="s">
        <v>39</v>
      </c>
      <c r="H20" s="32" t="s">
        <v>40</v>
      </c>
      <c r="I20" s="50"/>
      <c r="J20" s="66" t="s">
        <v>36</v>
      </c>
      <c r="K20" s="33" t="s">
        <v>37</v>
      </c>
      <c r="L20" s="33" t="s">
        <v>38</v>
      </c>
      <c r="M20" s="33" t="s">
        <v>39</v>
      </c>
      <c r="N20" s="33" t="s">
        <v>40</v>
      </c>
      <c r="O20" s="50"/>
      <c r="P20" s="146"/>
      <c r="Q20" s="146"/>
      <c r="R20" s="51"/>
      <c r="S20" s="31" t="s">
        <v>36</v>
      </c>
      <c r="T20" s="32" t="s">
        <v>37</v>
      </c>
      <c r="U20" s="32" t="s">
        <v>38</v>
      </c>
      <c r="V20" s="32" t="s">
        <v>39</v>
      </c>
      <c r="W20" s="32" t="s">
        <v>40</v>
      </c>
      <c r="X20" s="51"/>
      <c r="Y20" s="31" t="s">
        <v>36</v>
      </c>
      <c r="Z20" s="32" t="s">
        <v>37</v>
      </c>
      <c r="AA20" s="32" t="s">
        <v>38</v>
      </c>
      <c r="AB20" s="32" t="s">
        <v>39</v>
      </c>
      <c r="AC20" s="32" t="s">
        <v>40</v>
      </c>
      <c r="AD20" s="54"/>
      <c r="AE20" s="32" t="s">
        <v>41</v>
      </c>
      <c r="AF20" s="32" t="s">
        <v>42</v>
      </c>
      <c r="AG20" s="32" t="s">
        <v>43</v>
      </c>
      <c r="AH20" s="32" t="s">
        <v>44</v>
      </c>
      <c r="AI20" s="32" t="s">
        <v>45</v>
      </c>
      <c r="AJ20" s="153"/>
      <c r="AK20" s="156"/>
      <c r="AL20" s="153"/>
      <c r="AM20" s="46"/>
    </row>
    <row r="21" spans="1:39" x14ac:dyDescent="0.35">
      <c r="A21" s="47">
        <f>Kortingspercentages!A11</f>
        <v>0</v>
      </c>
      <c r="B21" s="67">
        <f>Kortingspercentages!E11</f>
        <v>0</v>
      </c>
      <c r="C21" s="49"/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50"/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50"/>
      <c r="P21" s="97">
        <v>0</v>
      </c>
      <c r="Q21" s="97">
        <v>0</v>
      </c>
      <c r="R21" s="51"/>
      <c r="S21" s="17">
        <f>$B21*J21</f>
        <v>0</v>
      </c>
      <c r="T21" s="17">
        <f>$B21*K21</f>
        <v>0</v>
      </c>
      <c r="U21" s="17">
        <f>$B21*L21</f>
        <v>0</v>
      </c>
      <c r="V21" s="17">
        <f>$B21*M21</f>
        <v>0</v>
      </c>
      <c r="W21" s="17">
        <f>$B21*N21</f>
        <v>0</v>
      </c>
      <c r="X21" s="51"/>
      <c r="Y21" s="53">
        <f>(B21-S21)/$D$6</f>
        <v>0</v>
      </c>
      <c r="Z21" s="53">
        <f>(S21-T21)/$E$6</f>
        <v>0</v>
      </c>
      <c r="AA21" s="53">
        <f>(T21-U21)/$F$6</f>
        <v>0</v>
      </c>
      <c r="AB21" s="53">
        <f>(U21-V21)/$G$6</f>
        <v>0</v>
      </c>
      <c r="AC21" s="53">
        <f>(V21-W21)/$H$6</f>
        <v>0</v>
      </c>
      <c r="AD21" s="54"/>
      <c r="AE21" s="55">
        <f>D21+$P$21+$Q$21+Y21</f>
        <v>0</v>
      </c>
      <c r="AF21" s="55">
        <f>E21+$P$21+$Q$21+Z21</f>
        <v>0</v>
      </c>
      <c r="AG21" s="55">
        <f>F21+$P$21+$Q$21+AA21</f>
        <v>0</v>
      </c>
      <c r="AH21" s="55">
        <f>G21+$P$21+$Q$21+AB21</f>
        <v>0</v>
      </c>
      <c r="AI21" s="55">
        <f>H21+$P$21+$Q$21+AC21</f>
        <v>0</v>
      </c>
      <c r="AJ21" s="154"/>
      <c r="AK21" s="157"/>
      <c r="AL21" s="154"/>
      <c r="AM21" s="46"/>
    </row>
    <row r="22" spans="1:39" ht="24" x14ac:dyDescent="0.35">
      <c r="A22" s="58"/>
      <c r="B22" s="59"/>
      <c r="C22" s="60"/>
      <c r="D22" s="61"/>
      <c r="E22" s="61"/>
      <c r="F22" s="61"/>
      <c r="G22" s="61"/>
      <c r="H22" s="61"/>
      <c r="I22" s="50"/>
      <c r="J22" s="62"/>
      <c r="K22" s="62"/>
      <c r="L22" s="62"/>
      <c r="M22" s="62"/>
      <c r="N22" s="62"/>
      <c r="O22" s="50"/>
      <c r="P22" s="61"/>
      <c r="Q22" s="61"/>
      <c r="R22" s="51"/>
      <c r="S22" s="61"/>
      <c r="T22" s="61"/>
      <c r="U22" s="61"/>
      <c r="V22" s="61"/>
      <c r="W22" s="61"/>
      <c r="X22" s="51"/>
      <c r="Y22" s="69"/>
      <c r="Z22" s="69"/>
      <c r="AA22" s="69"/>
      <c r="AB22" s="69"/>
      <c r="AC22" s="69"/>
      <c r="AD22" s="44" t="s">
        <v>47</v>
      </c>
      <c r="AE22" s="63">
        <f>AVERAGE(AE21:AE21)*$AE$10</f>
        <v>0</v>
      </c>
      <c r="AF22" s="63">
        <f>AVERAGE(AF21:AF21)*$AF$10</f>
        <v>0</v>
      </c>
      <c r="AG22" s="63">
        <f>AVERAGE(AG21:AG21)*$AG$10</f>
        <v>0</v>
      </c>
      <c r="AH22" s="63">
        <f>AVERAGE(AH21:AH21)*$AH$10</f>
        <v>0</v>
      </c>
      <c r="AI22" s="63">
        <f>AVERAGE(AI21:AI21)*$AI$10</f>
        <v>0</v>
      </c>
      <c r="AJ22" s="64">
        <f>SUM(AE22:AI22)</f>
        <v>0</v>
      </c>
      <c r="AK22" s="65">
        <v>0.4</v>
      </c>
      <c r="AL22" s="64">
        <f>AJ22*AK22</f>
        <v>0</v>
      </c>
      <c r="AM22" s="46"/>
    </row>
    <row r="23" spans="1:39" x14ac:dyDescent="0.35">
      <c r="A23" s="58"/>
      <c r="B23" s="59"/>
      <c r="C23" s="60"/>
      <c r="D23" s="61"/>
      <c r="E23" s="61"/>
      <c r="F23" s="61"/>
      <c r="G23" s="61"/>
      <c r="H23" s="61"/>
      <c r="I23" s="50"/>
      <c r="J23" s="62"/>
      <c r="K23" s="62"/>
      <c r="L23" s="62"/>
      <c r="M23" s="62"/>
      <c r="N23" s="62"/>
      <c r="O23" s="50"/>
      <c r="P23" s="61"/>
      <c r="Q23" s="61"/>
      <c r="R23" s="51"/>
      <c r="S23" s="61"/>
      <c r="T23" s="61"/>
      <c r="U23" s="61"/>
      <c r="V23" s="61"/>
      <c r="W23" s="61"/>
      <c r="X23" s="51"/>
      <c r="Y23" s="69"/>
      <c r="Z23" s="69"/>
      <c r="AA23" s="69"/>
      <c r="AB23" s="69"/>
      <c r="AC23" s="69"/>
      <c r="AD23" s="54"/>
      <c r="AE23" s="56"/>
      <c r="AF23" s="56"/>
      <c r="AG23" s="56"/>
      <c r="AH23" s="56"/>
      <c r="AI23" s="56"/>
      <c r="AJ23" s="56"/>
      <c r="AK23" s="57"/>
      <c r="AL23" s="56"/>
      <c r="AM23" s="46"/>
    </row>
    <row r="24" spans="1:39" ht="16.5" customHeight="1" x14ac:dyDescent="0.35">
      <c r="A24" s="41"/>
      <c r="B24" s="41"/>
      <c r="C24" s="41"/>
      <c r="D24" s="41"/>
      <c r="E24" s="41"/>
      <c r="F24" s="41"/>
      <c r="G24" s="41"/>
      <c r="H24" s="41"/>
      <c r="I24" s="38"/>
      <c r="J24" s="72"/>
      <c r="K24" s="72"/>
      <c r="L24" s="72"/>
      <c r="M24" s="72"/>
      <c r="N24" s="72"/>
      <c r="O24" s="38"/>
      <c r="P24" s="56"/>
      <c r="Q24" s="56"/>
      <c r="R24" s="41"/>
      <c r="S24" s="73"/>
      <c r="T24" s="73"/>
      <c r="U24" s="73"/>
      <c r="V24" s="41"/>
      <c r="W24" s="41"/>
      <c r="X24" s="41"/>
      <c r="Y24" s="74"/>
      <c r="Z24" s="74"/>
      <c r="AA24" s="56"/>
      <c r="AB24" s="56"/>
      <c r="AC24" s="56"/>
      <c r="AD24" s="54"/>
      <c r="AE24" s="56"/>
      <c r="AF24" s="56"/>
      <c r="AG24" s="56"/>
      <c r="AH24" s="56"/>
      <c r="AI24" s="56"/>
      <c r="AJ24" s="56"/>
      <c r="AK24" s="57"/>
      <c r="AL24" s="56"/>
      <c r="AM24" s="46"/>
    </row>
    <row r="25" spans="1:39" ht="34.5" customHeight="1" x14ac:dyDescent="0.35">
      <c r="A25" s="41"/>
      <c r="B25" s="41"/>
      <c r="C25" s="41"/>
      <c r="D25" s="41"/>
      <c r="E25" s="41"/>
      <c r="F25" s="41"/>
      <c r="G25" s="41"/>
      <c r="H25" s="41"/>
      <c r="I25" s="38"/>
      <c r="J25" s="72"/>
      <c r="K25" s="72"/>
      <c r="L25" s="72"/>
      <c r="M25" s="72"/>
      <c r="N25" s="72"/>
      <c r="O25" s="38"/>
      <c r="P25" s="56"/>
      <c r="Q25" s="56"/>
      <c r="R25" s="41"/>
      <c r="S25" s="73"/>
      <c r="T25" s="73"/>
      <c r="U25" s="73"/>
      <c r="V25" s="41"/>
      <c r="W25" s="41"/>
      <c r="X25" s="41"/>
      <c r="Y25" s="74"/>
      <c r="Z25" s="74"/>
      <c r="AA25" s="56"/>
      <c r="AB25" s="56"/>
      <c r="AC25" s="56"/>
      <c r="AD25" s="54"/>
      <c r="AE25" s="128" t="s">
        <v>64</v>
      </c>
      <c r="AF25" s="128"/>
      <c r="AG25" s="128"/>
      <c r="AH25" s="128"/>
      <c r="AI25" s="128"/>
      <c r="AJ25" s="128"/>
      <c r="AK25" s="129"/>
      <c r="AL25" s="75">
        <f>AL12+AL17+AL22</f>
        <v>0</v>
      </c>
      <c r="AM25" s="46"/>
    </row>
    <row r="26" spans="1:39" ht="16.5" customHeight="1" x14ac:dyDescent="0.35">
      <c r="A26" s="76"/>
      <c r="B26" s="76"/>
      <c r="C26" s="76"/>
      <c r="D26" s="76"/>
      <c r="E26" s="76"/>
      <c r="F26" s="76"/>
      <c r="G26" s="76"/>
      <c r="H26" s="76"/>
      <c r="I26" s="77"/>
      <c r="J26" s="78"/>
      <c r="K26" s="78"/>
      <c r="L26" s="78"/>
      <c r="M26" s="78"/>
      <c r="N26" s="78"/>
      <c r="O26" s="77"/>
      <c r="P26" s="79"/>
      <c r="Q26" s="79"/>
      <c r="R26" s="76"/>
      <c r="S26" s="80"/>
      <c r="T26" s="80"/>
      <c r="U26" s="80"/>
      <c r="V26" s="76"/>
      <c r="W26" s="76"/>
      <c r="X26" s="76"/>
      <c r="Y26" s="81"/>
      <c r="Z26" s="81"/>
      <c r="AA26" s="79"/>
      <c r="AB26" s="79"/>
      <c r="AC26" s="79"/>
      <c r="AD26" s="82"/>
      <c r="AE26" s="79"/>
      <c r="AF26" s="79"/>
      <c r="AG26" s="79"/>
      <c r="AH26" s="79"/>
      <c r="AI26" s="79"/>
      <c r="AJ26" s="79"/>
      <c r="AK26" s="83"/>
      <c r="AL26" s="79"/>
      <c r="AM26" s="84"/>
    </row>
  </sheetData>
  <sheetProtection algorithmName="SHA-512" hashValue="M8lWHT9ly/Gngr/Cy9dfxgajcMf6bKBXgzwEVKYQYiH+AUaFvG5u8bFO2zMXo/dNn6+6x972i+TqmQi1EPi13g==" saltValue="fWHNULPIWq1O/F5kDZ1jzQ==" spinCount="100000" sheet="1" objects="1" scenarios="1"/>
  <mergeCells count="46">
    <mergeCell ref="AE25:AK25"/>
    <mergeCell ref="P19:P20"/>
    <mergeCell ref="Q19:Q20"/>
    <mergeCell ref="S19:W19"/>
    <mergeCell ref="Y19:AC19"/>
    <mergeCell ref="AE19:AI19"/>
    <mergeCell ref="AL14:AL16"/>
    <mergeCell ref="AJ19:AJ21"/>
    <mergeCell ref="AK19:AK21"/>
    <mergeCell ref="AL19:AL21"/>
    <mergeCell ref="A19:B19"/>
    <mergeCell ref="D19:H19"/>
    <mergeCell ref="J19:N19"/>
    <mergeCell ref="S14:W14"/>
    <mergeCell ref="Y14:AC14"/>
    <mergeCell ref="AE14:AI14"/>
    <mergeCell ref="AJ14:AJ16"/>
    <mergeCell ref="AK14:AK16"/>
    <mergeCell ref="A14:B14"/>
    <mergeCell ref="D14:H14"/>
    <mergeCell ref="J14:N14"/>
    <mergeCell ref="P14:P15"/>
    <mergeCell ref="Q14:Q15"/>
    <mergeCell ref="A1:AM1"/>
    <mergeCell ref="A2:AM2"/>
    <mergeCell ref="A3:C3"/>
    <mergeCell ref="D3:I3"/>
    <mergeCell ref="J3:O3"/>
    <mergeCell ref="P3:X3"/>
    <mergeCell ref="Y3:AD3"/>
    <mergeCell ref="AE3:AM3"/>
    <mergeCell ref="A4:AM4"/>
    <mergeCell ref="D8:H8"/>
    <mergeCell ref="J8:N8"/>
    <mergeCell ref="P8:P9"/>
    <mergeCell ref="S8:W8"/>
    <mergeCell ref="Y8:AC8"/>
    <mergeCell ref="AE8:AI8"/>
    <mergeCell ref="A9:B9"/>
    <mergeCell ref="Q8:Q9"/>
    <mergeCell ref="AL8:AL11"/>
    <mergeCell ref="A5:B6"/>
    <mergeCell ref="J5:K5"/>
    <mergeCell ref="J6:K6"/>
    <mergeCell ref="AJ8:AJ11"/>
    <mergeCell ref="AK8:AK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C729-9EA5-407A-AA9C-C5085CEED807}">
  <dimension ref="A1:AM33"/>
  <sheetViews>
    <sheetView topLeftCell="D2" zoomScale="85" zoomScaleNormal="85" workbookViewId="0">
      <selection activeCell="D16" sqref="D16"/>
    </sheetView>
  </sheetViews>
  <sheetFormatPr defaultColWidth="9.1796875" defaultRowHeight="14.5" x14ac:dyDescent="0.35"/>
  <cols>
    <col min="1" max="1" width="23.1796875" style="85" customWidth="1"/>
    <col min="2" max="2" width="26.81640625" style="25" bestFit="1" customWidth="1"/>
    <col min="3" max="3" width="4.54296875" style="25" customWidth="1"/>
    <col min="4" max="4" width="9.1796875" style="86" customWidth="1"/>
    <col min="5" max="8" width="9.1796875" style="86"/>
    <col min="9" max="9" width="4.54296875" style="25" customWidth="1"/>
    <col min="10" max="10" width="10.453125" style="87" bestFit="1" customWidth="1"/>
    <col min="11" max="14" width="9.1796875" style="87"/>
    <col min="15" max="15" width="4.54296875" style="25" customWidth="1"/>
    <col min="16" max="17" width="18.54296875" style="86" customWidth="1"/>
    <col min="18" max="18" width="4.54296875" style="86" customWidth="1"/>
    <col min="19" max="23" width="10.54296875" style="86" customWidth="1"/>
    <col min="24" max="24" width="4.54296875" style="86" customWidth="1"/>
    <col min="25" max="29" width="10.54296875" style="86" customWidth="1"/>
    <col min="30" max="30" width="25" style="25" customWidth="1"/>
    <col min="31" max="35" width="10.54296875" style="86" customWidth="1"/>
    <col min="36" max="36" width="12.54296875" style="86" customWidth="1"/>
    <col min="37" max="37" width="8.453125" style="88" customWidth="1"/>
    <col min="38" max="38" width="21.453125" style="86" customWidth="1"/>
    <col min="39" max="39" width="4.54296875" style="25" customWidth="1"/>
  </cols>
  <sheetData>
    <row r="1" spans="1:39" ht="83.15" customHeight="1" x14ac:dyDescent="0.35">
      <c r="A1" s="140" t="s">
        <v>51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</row>
    <row r="2" spans="1:39" ht="199" customHeight="1" x14ac:dyDescent="0.35">
      <c r="A2" s="142" t="s">
        <v>67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</row>
    <row r="3" spans="1:39" ht="24" customHeight="1" x14ac:dyDescent="0.35">
      <c r="A3" s="144" t="s">
        <v>2</v>
      </c>
      <c r="B3" s="144"/>
      <c r="C3" s="144"/>
      <c r="D3" s="144" t="str">
        <f>'Overzicht prijzenblad'!B4</f>
        <v>&lt;naam&gt;</v>
      </c>
      <c r="E3" s="144"/>
      <c r="F3" s="144"/>
      <c r="G3" s="144"/>
      <c r="H3" s="144"/>
      <c r="I3" s="144"/>
      <c r="J3" s="130"/>
      <c r="K3" s="131"/>
      <c r="L3" s="131"/>
      <c r="M3" s="131"/>
      <c r="N3" s="131"/>
      <c r="O3" s="131"/>
      <c r="P3" s="130"/>
      <c r="Q3" s="131"/>
      <c r="R3" s="131"/>
      <c r="S3" s="131"/>
      <c r="T3" s="131"/>
      <c r="U3" s="131"/>
      <c r="V3" s="131"/>
      <c r="W3" s="131"/>
      <c r="X3" s="131"/>
      <c r="Y3" s="130"/>
      <c r="Z3" s="131"/>
      <c r="AA3" s="131"/>
      <c r="AB3" s="131"/>
      <c r="AC3" s="131"/>
      <c r="AD3" s="131"/>
      <c r="AE3" s="130"/>
      <c r="AF3" s="131"/>
      <c r="AG3" s="131"/>
      <c r="AH3" s="131"/>
      <c r="AI3" s="131"/>
      <c r="AJ3" s="131"/>
      <c r="AK3" s="131"/>
      <c r="AL3" s="131"/>
      <c r="AM3" s="131"/>
    </row>
    <row r="4" spans="1:39" ht="24" customHeight="1" x14ac:dyDescent="0.35">
      <c r="A4" s="132" t="s">
        <v>66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</row>
    <row r="5" spans="1:39" ht="12" customHeight="1" x14ac:dyDescent="0.35">
      <c r="A5" s="147" t="s">
        <v>25</v>
      </c>
      <c r="B5" s="148"/>
      <c r="C5" s="102"/>
      <c r="D5" s="103" t="s">
        <v>41</v>
      </c>
      <c r="E5" s="103" t="s">
        <v>42</v>
      </c>
      <c r="F5" s="103" t="s">
        <v>43</v>
      </c>
      <c r="G5" s="32" t="s">
        <v>39</v>
      </c>
      <c r="H5" s="32" t="s">
        <v>40</v>
      </c>
      <c r="I5" s="29"/>
      <c r="J5" s="151" t="s">
        <v>59</v>
      </c>
      <c r="K5" s="151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</row>
    <row r="6" spans="1:39" ht="12" customHeight="1" x14ac:dyDescent="0.35">
      <c r="A6" s="149"/>
      <c r="B6" s="150"/>
      <c r="C6" s="102"/>
      <c r="D6" s="103">
        <v>30000</v>
      </c>
      <c r="E6" s="103">
        <v>30000</v>
      </c>
      <c r="F6" s="103">
        <v>30000</v>
      </c>
      <c r="G6" s="103">
        <v>30000</v>
      </c>
      <c r="H6" s="103">
        <v>30000</v>
      </c>
      <c r="I6" s="29"/>
      <c r="J6" s="151">
        <f>SUM(D6:H6)</f>
        <v>150000</v>
      </c>
      <c r="K6" s="151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</row>
    <row r="7" spans="1:39" ht="12" customHeight="1" x14ac:dyDescent="0.3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</row>
    <row r="8" spans="1:39" ht="32.25" customHeight="1" x14ac:dyDescent="0.35">
      <c r="A8" s="61"/>
      <c r="B8" s="61"/>
      <c r="C8" s="61"/>
      <c r="D8" s="136" t="s">
        <v>26</v>
      </c>
      <c r="E8" s="134"/>
      <c r="F8" s="134"/>
      <c r="G8" s="134"/>
      <c r="H8" s="134"/>
      <c r="I8" s="27"/>
      <c r="J8" s="160" t="s">
        <v>27</v>
      </c>
      <c r="K8" s="160"/>
      <c r="L8" s="160"/>
      <c r="M8" s="160"/>
      <c r="N8" s="160"/>
      <c r="O8" s="27"/>
      <c r="P8" s="145" t="s">
        <v>28</v>
      </c>
      <c r="Q8" s="145" t="s">
        <v>29</v>
      </c>
      <c r="R8" s="28"/>
      <c r="S8" s="134" t="s">
        <v>30</v>
      </c>
      <c r="T8" s="134"/>
      <c r="U8" s="134"/>
      <c r="V8" s="134"/>
      <c r="W8" s="134"/>
      <c r="X8" s="28"/>
      <c r="Y8" s="134" t="s">
        <v>31</v>
      </c>
      <c r="Z8" s="134"/>
      <c r="AA8" s="134"/>
      <c r="AB8" s="134"/>
      <c r="AC8" s="134"/>
      <c r="AD8" s="29"/>
      <c r="AE8" s="134" t="s">
        <v>32</v>
      </c>
      <c r="AF8" s="134"/>
      <c r="AG8" s="134"/>
      <c r="AH8" s="134"/>
      <c r="AI8" s="134"/>
      <c r="AJ8" s="158" t="s">
        <v>33</v>
      </c>
      <c r="AK8" s="159" t="s">
        <v>34</v>
      </c>
      <c r="AL8" s="158" t="s">
        <v>35</v>
      </c>
      <c r="AM8" s="30"/>
    </row>
    <row r="9" spans="1:39" ht="26.25" customHeight="1" x14ac:dyDescent="0.35">
      <c r="A9" s="137" t="str">
        <f>Kortingspercentages!A6</f>
        <v>Categorie: Grote personenwagens</v>
      </c>
      <c r="B9" s="138"/>
      <c r="C9" s="26"/>
      <c r="D9" s="31" t="s">
        <v>36</v>
      </c>
      <c r="E9" s="32" t="s">
        <v>37</v>
      </c>
      <c r="F9" s="32" t="s">
        <v>38</v>
      </c>
      <c r="G9" s="32" t="s">
        <v>39</v>
      </c>
      <c r="H9" s="32" t="s">
        <v>40</v>
      </c>
      <c r="I9" s="27"/>
      <c r="J9" s="33" t="s">
        <v>36</v>
      </c>
      <c r="K9" s="33" t="s">
        <v>37</v>
      </c>
      <c r="L9" s="33" t="s">
        <v>38</v>
      </c>
      <c r="M9" s="33" t="s">
        <v>39</v>
      </c>
      <c r="N9" s="33" t="s">
        <v>40</v>
      </c>
      <c r="O9" s="27"/>
      <c r="P9" s="146"/>
      <c r="Q9" s="146"/>
      <c r="R9" s="28"/>
      <c r="S9" s="32" t="s">
        <v>36</v>
      </c>
      <c r="T9" s="32" t="s">
        <v>37</v>
      </c>
      <c r="U9" s="32" t="s">
        <v>38</v>
      </c>
      <c r="V9" s="32" t="s">
        <v>39</v>
      </c>
      <c r="W9" s="32" t="s">
        <v>40</v>
      </c>
      <c r="X9" s="28"/>
      <c r="Y9" s="32" t="s">
        <v>41</v>
      </c>
      <c r="Z9" s="32" t="s">
        <v>42</v>
      </c>
      <c r="AA9" s="32" t="s">
        <v>43</v>
      </c>
      <c r="AB9" s="32" t="s">
        <v>44</v>
      </c>
      <c r="AC9" s="32" t="s">
        <v>45</v>
      </c>
      <c r="AD9" s="29"/>
      <c r="AE9" s="32" t="s">
        <v>41</v>
      </c>
      <c r="AF9" s="32" t="s">
        <v>42</v>
      </c>
      <c r="AG9" s="32" t="s">
        <v>43</v>
      </c>
      <c r="AH9" s="32" t="s">
        <v>44</v>
      </c>
      <c r="AI9" s="32" t="s">
        <v>45</v>
      </c>
      <c r="AJ9" s="158"/>
      <c r="AK9" s="159"/>
      <c r="AL9" s="158"/>
      <c r="AM9" s="30"/>
    </row>
    <row r="10" spans="1:39" x14ac:dyDescent="0.35">
      <c r="A10" s="34" t="str">
        <f>Kortingspercentages!$A$5</f>
        <v>Merk</v>
      </c>
      <c r="B10" s="35" t="str">
        <f>Kortingspercentages!$E$5</f>
        <v>Catalogusprijs minus korting</v>
      </c>
      <c r="C10" s="36"/>
      <c r="D10" s="37"/>
      <c r="E10" s="37"/>
      <c r="F10" s="37"/>
      <c r="G10" s="37"/>
      <c r="H10" s="37"/>
      <c r="I10" s="38"/>
      <c r="J10" s="39"/>
      <c r="K10" s="39"/>
      <c r="L10" s="39"/>
      <c r="M10" s="39"/>
      <c r="N10" s="39"/>
      <c r="O10" s="38"/>
      <c r="P10" s="40"/>
      <c r="Q10" s="40"/>
      <c r="R10" s="41"/>
      <c r="S10" s="42"/>
      <c r="T10" s="42"/>
      <c r="U10" s="37"/>
      <c r="V10" s="37"/>
      <c r="W10" s="37"/>
      <c r="X10" s="41"/>
      <c r="Y10" s="43"/>
      <c r="Z10" s="43"/>
      <c r="AA10" s="43"/>
      <c r="AB10" s="43"/>
      <c r="AC10" s="43"/>
      <c r="AD10" s="44" t="s">
        <v>46</v>
      </c>
      <c r="AE10" s="45">
        <v>0.05</v>
      </c>
      <c r="AF10" s="45">
        <v>0.1</v>
      </c>
      <c r="AG10" s="45">
        <v>0.2</v>
      </c>
      <c r="AH10" s="45">
        <v>0.25</v>
      </c>
      <c r="AI10" s="45">
        <v>0.4</v>
      </c>
      <c r="AJ10" s="158"/>
      <c r="AK10" s="159"/>
      <c r="AL10" s="158"/>
      <c r="AM10" s="46"/>
    </row>
    <row r="11" spans="1:39" x14ac:dyDescent="0.35">
      <c r="A11" s="47">
        <f>Kortingspercentages!A7</f>
        <v>0</v>
      </c>
      <c r="B11" s="48">
        <f>Kortingspercentages!E7</f>
        <v>0</v>
      </c>
      <c r="C11" s="49"/>
      <c r="D11" s="95">
        <v>0</v>
      </c>
      <c r="E11" s="96">
        <v>0</v>
      </c>
      <c r="F11" s="96">
        <v>0</v>
      </c>
      <c r="G11" s="96">
        <v>0</v>
      </c>
      <c r="H11" s="96">
        <v>0</v>
      </c>
      <c r="I11" s="50"/>
      <c r="J11" s="98">
        <v>0</v>
      </c>
      <c r="K11" s="98">
        <v>0</v>
      </c>
      <c r="L11" s="98">
        <v>0</v>
      </c>
      <c r="M11" s="98">
        <v>0</v>
      </c>
      <c r="N11" s="98">
        <v>0</v>
      </c>
      <c r="O11" s="50"/>
      <c r="P11" s="96">
        <v>0</v>
      </c>
      <c r="Q11" s="96">
        <v>0</v>
      </c>
      <c r="R11" s="51"/>
      <c r="S11" s="52">
        <f>$B11*J11</f>
        <v>0</v>
      </c>
      <c r="T11" s="52">
        <f>$B11*K11</f>
        <v>0</v>
      </c>
      <c r="U11" s="52">
        <f>$B11*L11</f>
        <v>0</v>
      </c>
      <c r="V11" s="52">
        <f>$B11*M11</f>
        <v>0</v>
      </c>
      <c r="W11" s="52">
        <f>$B11*N11</f>
        <v>0</v>
      </c>
      <c r="X11" s="51"/>
      <c r="Y11" s="53">
        <f>(B11-S11)/$D$6</f>
        <v>0</v>
      </c>
      <c r="Z11" s="53">
        <f>(S11-T11)/$E$6</f>
        <v>0</v>
      </c>
      <c r="AA11" s="53">
        <f>(T11-U11)/$F$6</f>
        <v>0</v>
      </c>
      <c r="AB11" s="53">
        <f>(U11-V11)/$G$6</f>
        <v>0</v>
      </c>
      <c r="AC11" s="53">
        <f>(V11-W11)/$H$6</f>
        <v>0</v>
      </c>
      <c r="AD11" s="54"/>
      <c r="AE11" s="55">
        <f>D11+$P$11+$Q$11+Y11</f>
        <v>0</v>
      </c>
      <c r="AF11" s="55">
        <f>E11+$P$11+$Q$11+Z11</f>
        <v>0</v>
      </c>
      <c r="AG11" s="55">
        <f>F11+$P$11+$Q$11+AA11</f>
        <v>0</v>
      </c>
      <c r="AH11" s="55">
        <f>G11+$P$11+$Q$11+AB11</f>
        <v>0</v>
      </c>
      <c r="AI11" s="55">
        <f>H11+$P$11+$Q$11+AC11</f>
        <v>0</v>
      </c>
      <c r="AJ11" s="158"/>
      <c r="AK11" s="159"/>
      <c r="AL11" s="158"/>
      <c r="AM11" s="46"/>
    </row>
    <row r="12" spans="1:39" ht="24" x14ac:dyDescent="0.35">
      <c r="A12" s="58"/>
      <c r="B12" s="59"/>
      <c r="C12" s="60"/>
      <c r="D12" s="61"/>
      <c r="E12" s="61"/>
      <c r="F12" s="61"/>
      <c r="G12" s="61"/>
      <c r="H12" s="61"/>
      <c r="I12" s="50"/>
      <c r="J12" s="62"/>
      <c r="K12" s="62"/>
      <c r="L12" s="62"/>
      <c r="M12" s="62"/>
      <c r="N12" s="62"/>
      <c r="O12" s="50"/>
      <c r="P12" s="61"/>
      <c r="Q12" s="61"/>
      <c r="R12" s="51"/>
      <c r="S12" s="61"/>
      <c r="T12" s="61"/>
      <c r="U12" s="61"/>
      <c r="V12" s="61"/>
      <c r="W12" s="61"/>
      <c r="X12" s="51"/>
      <c r="Y12" s="56"/>
      <c r="Z12" s="56"/>
      <c r="AA12" s="56"/>
      <c r="AB12" s="56"/>
      <c r="AC12" s="56"/>
      <c r="AD12" s="44" t="s">
        <v>47</v>
      </c>
      <c r="AE12" s="63">
        <f>AVERAGE(AE11:AE11)*$AE$10</f>
        <v>0</v>
      </c>
      <c r="AF12" s="63">
        <f>AVERAGE(AF11:AF11)*$AF$10</f>
        <v>0</v>
      </c>
      <c r="AG12" s="63">
        <f>AVERAGE(AG11:AG11)*$AG$10</f>
        <v>0</v>
      </c>
      <c r="AH12" s="63">
        <f>AVERAGE(AH11:AH11)*$AH$10</f>
        <v>0</v>
      </c>
      <c r="AI12" s="63">
        <f>AVERAGE(AI11:AI11)*$AI$10</f>
        <v>0</v>
      </c>
      <c r="AJ12" s="64">
        <f>SUM(AE12:AI12)</f>
        <v>0</v>
      </c>
      <c r="AK12" s="65">
        <v>0.2</v>
      </c>
      <c r="AL12" s="64">
        <f>AJ12*AK12</f>
        <v>0</v>
      </c>
      <c r="AM12" s="46"/>
    </row>
    <row r="13" spans="1:39" ht="15" customHeight="1" x14ac:dyDescent="0.35">
      <c r="A13" s="58"/>
      <c r="B13" s="59"/>
      <c r="C13" s="60"/>
      <c r="D13" s="61"/>
      <c r="E13" s="61"/>
      <c r="F13" s="61"/>
      <c r="G13" s="61"/>
      <c r="H13" s="61"/>
      <c r="I13" s="50"/>
      <c r="J13" s="62"/>
      <c r="K13" s="62"/>
      <c r="L13" s="62"/>
      <c r="M13" s="62"/>
      <c r="N13" s="62"/>
      <c r="O13" s="50"/>
      <c r="P13" s="61"/>
      <c r="Q13" s="61"/>
      <c r="R13" s="51"/>
      <c r="S13" s="61"/>
      <c r="T13" s="61"/>
      <c r="U13" s="61"/>
      <c r="V13" s="61"/>
      <c r="W13" s="61"/>
      <c r="X13" s="51"/>
      <c r="Y13" s="56"/>
      <c r="Z13" s="56"/>
      <c r="AA13" s="56"/>
      <c r="AB13" s="56"/>
      <c r="AC13" s="56"/>
      <c r="AD13" s="54"/>
      <c r="AE13" s="56"/>
      <c r="AF13" s="56"/>
      <c r="AG13" s="56"/>
      <c r="AH13" s="56"/>
      <c r="AI13" s="56"/>
      <c r="AJ13" s="56"/>
      <c r="AK13" s="57"/>
      <c r="AL13" s="56"/>
      <c r="AM13" s="46"/>
    </row>
    <row r="14" spans="1:39" ht="31.5" customHeight="1" x14ac:dyDescent="0.35">
      <c r="A14" s="135" t="str">
        <f>Kortingspercentages!A8</f>
        <v>Categorie: Middelgrote personenwagens</v>
      </c>
      <c r="B14" s="135"/>
      <c r="C14" s="60"/>
      <c r="D14" s="136" t="s">
        <v>26</v>
      </c>
      <c r="E14" s="134"/>
      <c r="F14" s="134"/>
      <c r="G14" s="134"/>
      <c r="H14" s="134"/>
      <c r="I14" s="50"/>
      <c r="J14" s="160" t="s">
        <v>27</v>
      </c>
      <c r="K14" s="160"/>
      <c r="L14" s="160"/>
      <c r="M14" s="160"/>
      <c r="N14" s="160"/>
      <c r="O14" s="50"/>
      <c r="P14" s="145" t="s">
        <v>48</v>
      </c>
      <c r="Q14" s="145" t="s">
        <v>49</v>
      </c>
      <c r="R14" s="51"/>
      <c r="S14" s="134" t="str">
        <f>$S$8</f>
        <v>Gegarandeerde restwaarde na X aantal jaar</v>
      </c>
      <c r="T14" s="134"/>
      <c r="U14" s="134"/>
      <c r="V14" s="134"/>
      <c r="W14" s="134"/>
      <c r="X14" s="51"/>
      <c r="Y14" s="134" t="str">
        <f>$Y$8</f>
        <v xml:space="preserve">Afschrijving per km per jaar </v>
      </c>
      <c r="Z14" s="134"/>
      <c r="AA14" s="134"/>
      <c r="AB14" s="134"/>
      <c r="AC14" s="134"/>
      <c r="AD14" s="54"/>
      <c r="AE14" s="134" t="s">
        <v>32</v>
      </c>
      <c r="AF14" s="134"/>
      <c r="AG14" s="134"/>
      <c r="AH14" s="134"/>
      <c r="AI14" s="134"/>
      <c r="AJ14" s="152" t="s">
        <v>33</v>
      </c>
      <c r="AK14" s="155" t="s">
        <v>34</v>
      </c>
      <c r="AL14" s="152" t="s">
        <v>35</v>
      </c>
      <c r="AM14" s="46"/>
    </row>
    <row r="15" spans="1:39" ht="45" customHeight="1" x14ac:dyDescent="0.35">
      <c r="A15" s="100" t="str">
        <f>Kortingspercentages!$A$5</f>
        <v>Merk</v>
      </c>
      <c r="B15" s="35" t="str">
        <f>Kortingspercentages!$E$5</f>
        <v>Catalogusprijs minus korting</v>
      </c>
      <c r="C15" s="60"/>
      <c r="D15" s="31" t="s">
        <v>36</v>
      </c>
      <c r="E15" s="32" t="s">
        <v>37</v>
      </c>
      <c r="F15" s="32" t="s">
        <v>38</v>
      </c>
      <c r="G15" s="32" t="s">
        <v>39</v>
      </c>
      <c r="H15" s="32" t="s">
        <v>40</v>
      </c>
      <c r="I15" s="50"/>
      <c r="J15" s="66" t="s">
        <v>36</v>
      </c>
      <c r="K15" s="33" t="s">
        <v>37</v>
      </c>
      <c r="L15" s="33" t="s">
        <v>38</v>
      </c>
      <c r="M15" s="33" t="s">
        <v>39</v>
      </c>
      <c r="N15" s="33" t="s">
        <v>40</v>
      </c>
      <c r="O15" s="50"/>
      <c r="P15" s="146"/>
      <c r="Q15" s="146"/>
      <c r="R15" s="51"/>
      <c r="S15" s="31" t="s">
        <v>36</v>
      </c>
      <c r="T15" s="32" t="s">
        <v>37</v>
      </c>
      <c r="U15" s="32" t="s">
        <v>38</v>
      </c>
      <c r="V15" s="32" t="s">
        <v>39</v>
      </c>
      <c r="W15" s="32" t="s">
        <v>40</v>
      </c>
      <c r="X15" s="51"/>
      <c r="Y15" s="31" t="s">
        <v>36</v>
      </c>
      <c r="Z15" s="32" t="s">
        <v>37</v>
      </c>
      <c r="AA15" s="32" t="s">
        <v>38</v>
      </c>
      <c r="AB15" s="32" t="s">
        <v>39</v>
      </c>
      <c r="AC15" s="32" t="s">
        <v>40</v>
      </c>
      <c r="AD15" s="54"/>
      <c r="AE15" s="32" t="s">
        <v>41</v>
      </c>
      <c r="AF15" s="32" t="s">
        <v>42</v>
      </c>
      <c r="AG15" s="32" t="s">
        <v>43</v>
      </c>
      <c r="AH15" s="32" t="s">
        <v>44</v>
      </c>
      <c r="AI15" s="32" t="s">
        <v>45</v>
      </c>
      <c r="AJ15" s="153"/>
      <c r="AK15" s="156"/>
      <c r="AL15" s="153"/>
      <c r="AM15" s="46"/>
    </row>
    <row r="16" spans="1:39" x14ac:dyDescent="0.35">
      <c r="A16" s="101">
        <f>Kortingspercentages!A9</f>
        <v>0</v>
      </c>
      <c r="B16" s="67">
        <f>Kortingspercentages!E9</f>
        <v>0</v>
      </c>
      <c r="C16" s="60"/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50"/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50"/>
      <c r="P16" s="97">
        <v>0</v>
      </c>
      <c r="Q16" s="97">
        <v>0</v>
      </c>
      <c r="R16" s="51"/>
      <c r="S16" s="17">
        <f>$B16*J16</f>
        <v>0</v>
      </c>
      <c r="T16" s="17">
        <f>$B16*K16</f>
        <v>0</v>
      </c>
      <c r="U16" s="17">
        <f>$B16*L16</f>
        <v>0</v>
      </c>
      <c r="V16" s="17">
        <f>$B16*M16</f>
        <v>0</v>
      </c>
      <c r="W16" s="17">
        <f>$B16*N16</f>
        <v>0</v>
      </c>
      <c r="X16" s="51"/>
      <c r="Y16" s="53">
        <f>(B16-S16)/$D$6</f>
        <v>0</v>
      </c>
      <c r="Z16" s="53">
        <f>(S16-T16)/$E$6</f>
        <v>0</v>
      </c>
      <c r="AA16" s="53">
        <f>(T16-U16)/$F$6</f>
        <v>0</v>
      </c>
      <c r="AB16" s="53">
        <f>(U16-V16)/$G$6</f>
        <v>0</v>
      </c>
      <c r="AC16" s="53">
        <f>(V16-W16)/$H$6</f>
        <v>0</v>
      </c>
      <c r="AD16" s="54"/>
      <c r="AE16" s="55">
        <f>D16+$P$16+$Q$16+Y16</f>
        <v>0</v>
      </c>
      <c r="AF16" s="55">
        <f>E16+$P$16+$Q$16+Z16</f>
        <v>0</v>
      </c>
      <c r="AG16" s="55">
        <f>F16+$P$16+$Q$16+AA16</f>
        <v>0</v>
      </c>
      <c r="AH16" s="55">
        <f>G16+$P$16+$Q$16+AB16</f>
        <v>0</v>
      </c>
      <c r="AI16" s="55">
        <f>H16+$P$16+$Q$16+AC16</f>
        <v>0</v>
      </c>
      <c r="AJ16" s="154"/>
      <c r="AK16" s="157"/>
      <c r="AL16" s="154"/>
      <c r="AM16" s="46"/>
    </row>
    <row r="17" spans="1:39" ht="24" x14ac:dyDescent="0.35">
      <c r="A17" s="58"/>
      <c r="B17" s="59"/>
      <c r="C17" s="60"/>
      <c r="D17" s="61"/>
      <c r="E17" s="61"/>
      <c r="F17" s="61"/>
      <c r="G17" s="61"/>
      <c r="H17" s="61"/>
      <c r="I17" s="50"/>
      <c r="J17" s="62"/>
      <c r="K17" s="62"/>
      <c r="L17" s="62"/>
      <c r="M17" s="62"/>
      <c r="N17" s="62"/>
      <c r="O17" s="50"/>
      <c r="P17" s="61"/>
      <c r="Q17" s="61"/>
      <c r="R17" s="51"/>
      <c r="S17" s="61"/>
      <c r="T17" s="61"/>
      <c r="U17" s="61"/>
      <c r="V17" s="61"/>
      <c r="W17" s="61"/>
      <c r="X17" s="51"/>
      <c r="Y17" s="69"/>
      <c r="Z17" s="69"/>
      <c r="AA17" s="69"/>
      <c r="AB17" s="69"/>
      <c r="AC17" s="69"/>
      <c r="AD17" s="44" t="s">
        <v>47</v>
      </c>
      <c r="AE17" s="63">
        <f>AVERAGE(AE16:AE16)*$AE$10</f>
        <v>0</v>
      </c>
      <c r="AF17" s="63">
        <f>AVERAGE(AF16:AF16)*$AF$10</f>
        <v>0</v>
      </c>
      <c r="AG17" s="63">
        <f>AVERAGE(AG16:AG16)*$AG$10</f>
        <v>0</v>
      </c>
      <c r="AH17" s="63">
        <f>AVERAGE(AH16:AH16)*$AH$10</f>
        <v>0</v>
      </c>
      <c r="AI17" s="63">
        <f>AVERAGE(AI16:AI16)*$AI$10</f>
        <v>0</v>
      </c>
      <c r="AJ17" s="64">
        <f>SUM(AE17:AI17)</f>
        <v>0</v>
      </c>
      <c r="AK17" s="65">
        <v>0.4</v>
      </c>
      <c r="AL17" s="64">
        <f>AJ17*AK17</f>
        <v>0</v>
      </c>
      <c r="AM17" s="46"/>
    </row>
    <row r="18" spans="1:39" ht="14.5" customHeight="1" x14ac:dyDescent="0.35">
      <c r="A18" s="70"/>
      <c r="B18" s="71"/>
      <c r="C18" s="60"/>
      <c r="D18" s="61"/>
      <c r="E18" s="61"/>
      <c r="F18" s="61"/>
      <c r="G18" s="61"/>
      <c r="H18" s="61"/>
      <c r="I18" s="50"/>
      <c r="J18" s="62"/>
      <c r="K18" s="62"/>
      <c r="L18" s="62"/>
      <c r="M18" s="62"/>
      <c r="N18" s="62"/>
      <c r="O18" s="50"/>
      <c r="P18" s="61"/>
      <c r="Q18" s="61"/>
      <c r="R18" s="51"/>
      <c r="S18" s="61"/>
      <c r="T18" s="61"/>
      <c r="U18" s="61"/>
      <c r="V18" s="61"/>
      <c r="W18" s="61"/>
      <c r="X18" s="51"/>
      <c r="Y18" s="56"/>
      <c r="Z18" s="56"/>
      <c r="AA18" s="56"/>
      <c r="AB18" s="56"/>
      <c r="AC18" s="56"/>
      <c r="AD18" s="54"/>
      <c r="AE18" s="56"/>
      <c r="AF18" s="56"/>
      <c r="AG18" s="56"/>
      <c r="AH18" s="56"/>
      <c r="AI18" s="56"/>
      <c r="AJ18" s="56"/>
      <c r="AK18" s="57"/>
      <c r="AL18" s="56"/>
      <c r="AM18" s="46"/>
    </row>
    <row r="19" spans="1:39" ht="32.25" customHeight="1" x14ac:dyDescent="0.35">
      <c r="A19" s="135" t="str">
        <f>Kortingspercentages!A10</f>
        <v>Categorie: Kleine personenwagens</v>
      </c>
      <c r="B19" s="135"/>
      <c r="C19" s="60"/>
      <c r="D19" s="136" t="s">
        <v>26</v>
      </c>
      <c r="E19" s="134"/>
      <c r="F19" s="134"/>
      <c r="G19" s="134"/>
      <c r="H19" s="134"/>
      <c r="I19" s="50"/>
      <c r="J19" s="160" t="s">
        <v>27</v>
      </c>
      <c r="K19" s="160"/>
      <c r="L19" s="160"/>
      <c r="M19" s="160"/>
      <c r="N19" s="160"/>
      <c r="O19" s="50"/>
      <c r="P19" s="145" t="s">
        <v>48</v>
      </c>
      <c r="Q19" s="145" t="s">
        <v>49</v>
      </c>
      <c r="R19" s="51"/>
      <c r="S19" s="134" t="str">
        <f>$S$8</f>
        <v>Gegarandeerde restwaarde na X aantal jaar</v>
      </c>
      <c r="T19" s="134"/>
      <c r="U19" s="134"/>
      <c r="V19" s="134"/>
      <c r="W19" s="134"/>
      <c r="X19" s="51"/>
      <c r="Y19" s="134" t="str">
        <f>$Y$8</f>
        <v xml:space="preserve">Afschrijving per km per jaar </v>
      </c>
      <c r="Z19" s="134"/>
      <c r="AA19" s="134"/>
      <c r="AB19" s="134"/>
      <c r="AC19" s="134"/>
      <c r="AD19" s="54"/>
      <c r="AE19" s="134" t="s">
        <v>32</v>
      </c>
      <c r="AF19" s="134"/>
      <c r="AG19" s="134"/>
      <c r="AH19" s="134"/>
      <c r="AI19" s="134"/>
      <c r="AJ19" s="152" t="s">
        <v>33</v>
      </c>
      <c r="AK19" s="155" t="s">
        <v>34</v>
      </c>
      <c r="AL19" s="152" t="s">
        <v>35</v>
      </c>
      <c r="AM19" s="46"/>
    </row>
    <row r="20" spans="1:39" ht="44.15" customHeight="1" x14ac:dyDescent="0.35">
      <c r="A20" s="34" t="str">
        <f>Kortingspercentages!$A$5</f>
        <v>Merk</v>
      </c>
      <c r="B20" s="35" t="str">
        <f>Kortingspercentages!$E$5</f>
        <v>Catalogusprijs minus korting</v>
      </c>
      <c r="C20" s="60"/>
      <c r="D20" s="31" t="s">
        <v>36</v>
      </c>
      <c r="E20" s="32" t="s">
        <v>37</v>
      </c>
      <c r="F20" s="32" t="s">
        <v>38</v>
      </c>
      <c r="G20" s="32" t="s">
        <v>39</v>
      </c>
      <c r="H20" s="32" t="s">
        <v>40</v>
      </c>
      <c r="I20" s="50"/>
      <c r="J20" s="66" t="s">
        <v>36</v>
      </c>
      <c r="K20" s="33" t="s">
        <v>37</v>
      </c>
      <c r="L20" s="33" t="s">
        <v>38</v>
      </c>
      <c r="M20" s="33" t="s">
        <v>39</v>
      </c>
      <c r="N20" s="33" t="s">
        <v>40</v>
      </c>
      <c r="O20" s="50"/>
      <c r="P20" s="146"/>
      <c r="Q20" s="146"/>
      <c r="R20" s="51"/>
      <c r="S20" s="31" t="s">
        <v>36</v>
      </c>
      <c r="T20" s="32" t="s">
        <v>37</v>
      </c>
      <c r="U20" s="32" t="s">
        <v>38</v>
      </c>
      <c r="V20" s="32" t="s">
        <v>39</v>
      </c>
      <c r="W20" s="32" t="s">
        <v>40</v>
      </c>
      <c r="X20" s="51"/>
      <c r="Y20" s="31" t="s">
        <v>36</v>
      </c>
      <c r="Z20" s="32" t="s">
        <v>37</v>
      </c>
      <c r="AA20" s="32" t="s">
        <v>38</v>
      </c>
      <c r="AB20" s="32" t="s">
        <v>39</v>
      </c>
      <c r="AC20" s="32" t="s">
        <v>40</v>
      </c>
      <c r="AD20" s="54"/>
      <c r="AE20" s="32" t="s">
        <v>41</v>
      </c>
      <c r="AF20" s="32" t="s">
        <v>42</v>
      </c>
      <c r="AG20" s="32" t="s">
        <v>43</v>
      </c>
      <c r="AH20" s="32" t="s">
        <v>44</v>
      </c>
      <c r="AI20" s="32" t="s">
        <v>45</v>
      </c>
      <c r="AJ20" s="153"/>
      <c r="AK20" s="156"/>
      <c r="AL20" s="153"/>
      <c r="AM20" s="46"/>
    </row>
    <row r="21" spans="1:39" x14ac:dyDescent="0.35">
      <c r="A21" s="47">
        <f>Kortingspercentages!A11</f>
        <v>0</v>
      </c>
      <c r="B21" s="67">
        <f>Kortingspercentages!E11</f>
        <v>0</v>
      </c>
      <c r="C21" s="49"/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50"/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50"/>
      <c r="P21" s="97">
        <v>0</v>
      </c>
      <c r="Q21" s="97">
        <v>0</v>
      </c>
      <c r="R21" s="51"/>
      <c r="S21" s="17">
        <f>$B21*J21</f>
        <v>0</v>
      </c>
      <c r="T21" s="17">
        <f>$B21*K21</f>
        <v>0</v>
      </c>
      <c r="U21" s="17">
        <f>$B21*L21</f>
        <v>0</v>
      </c>
      <c r="V21" s="17">
        <f>$B21*M21</f>
        <v>0</v>
      </c>
      <c r="W21" s="17">
        <f>$B21*N21</f>
        <v>0</v>
      </c>
      <c r="X21" s="51"/>
      <c r="Y21" s="53">
        <f>(B21-S21)/$D$6</f>
        <v>0</v>
      </c>
      <c r="Z21" s="53">
        <f>(S21-T21)/$E$6</f>
        <v>0</v>
      </c>
      <c r="AA21" s="53">
        <f>(T21-U21)/$F$6</f>
        <v>0</v>
      </c>
      <c r="AB21" s="53">
        <f>(U21-V21)/$G$6</f>
        <v>0</v>
      </c>
      <c r="AC21" s="53">
        <f>(V21-W21)/$H$6</f>
        <v>0</v>
      </c>
      <c r="AD21" s="54"/>
      <c r="AE21" s="55">
        <f>D21+$P$21+$Q$21+Y21</f>
        <v>0</v>
      </c>
      <c r="AF21" s="55">
        <f>E21+$P$21+$Q$21+Z21</f>
        <v>0</v>
      </c>
      <c r="AG21" s="55">
        <f>F21+$P$21+$Q$21+AA21</f>
        <v>0</v>
      </c>
      <c r="AH21" s="55">
        <f>G21+$P$21+$Q$21+AB21</f>
        <v>0</v>
      </c>
      <c r="AI21" s="55">
        <f>H21+$P$21+$Q$21+AC21</f>
        <v>0</v>
      </c>
      <c r="AJ21" s="154"/>
      <c r="AK21" s="157"/>
      <c r="AL21" s="154"/>
      <c r="AM21" s="46"/>
    </row>
    <row r="22" spans="1:39" ht="24" x14ac:dyDescent="0.35">
      <c r="A22" s="58"/>
      <c r="B22" s="59"/>
      <c r="C22" s="60"/>
      <c r="D22" s="61"/>
      <c r="E22" s="61"/>
      <c r="F22" s="61"/>
      <c r="G22" s="61"/>
      <c r="H22" s="61"/>
      <c r="I22" s="50"/>
      <c r="J22" s="62"/>
      <c r="K22" s="62"/>
      <c r="L22" s="62"/>
      <c r="M22" s="62"/>
      <c r="N22" s="62"/>
      <c r="O22" s="50"/>
      <c r="P22" s="61"/>
      <c r="Q22" s="61"/>
      <c r="R22" s="51"/>
      <c r="S22" s="61"/>
      <c r="T22" s="61"/>
      <c r="U22" s="61"/>
      <c r="V22" s="61"/>
      <c r="W22" s="61"/>
      <c r="X22" s="51"/>
      <c r="Y22" s="69"/>
      <c r="Z22" s="69"/>
      <c r="AA22" s="69"/>
      <c r="AB22" s="69"/>
      <c r="AC22" s="69"/>
      <c r="AD22" s="44" t="s">
        <v>47</v>
      </c>
      <c r="AE22" s="63">
        <f>AVERAGE(AE21:AE21)*$AE$10</f>
        <v>0</v>
      </c>
      <c r="AF22" s="63">
        <f>AVERAGE(AF21:AF21)*$AF$10</f>
        <v>0</v>
      </c>
      <c r="AG22" s="63">
        <f>AVERAGE(AG21:AG21)*$AG$10</f>
        <v>0</v>
      </c>
      <c r="AH22" s="63">
        <f>AVERAGE(AH21:AH21)*$AH$10</f>
        <v>0</v>
      </c>
      <c r="AI22" s="63">
        <f>AVERAGE(AI21:AI21)*$AI$10</f>
        <v>0</v>
      </c>
      <c r="AJ22" s="64">
        <f>SUM(AE22:AI22)</f>
        <v>0</v>
      </c>
      <c r="AK22" s="65">
        <v>0.4</v>
      </c>
      <c r="AL22" s="64">
        <f>AJ22*AK22</f>
        <v>0</v>
      </c>
      <c r="AM22" s="46"/>
    </row>
    <row r="23" spans="1:39" x14ac:dyDescent="0.35">
      <c r="A23" s="58"/>
      <c r="B23" s="59"/>
      <c r="C23" s="60"/>
      <c r="D23" s="61"/>
      <c r="E23" s="61"/>
      <c r="F23" s="61"/>
      <c r="G23" s="61"/>
      <c r="H23" s="61"/>
      <c r="I23" s="50"/>
      <c r="J23" s="62"/>
      <c r="K23" s="62"/>
      <c r="L23" s="62"/>
      <c r="M23" s="62"/>
      <c r="N23" s="62"/>
      <c r="O23" s="50"/>
      <c r="P23" s="61"/>
      <c r="Q23" s="61"/>
      <c r="R23" s="51"/>
      <c r="S23" s="61"/>
      <c r="T23" s="61"/>
      <c r="U23" s="61"/>
      <c r="V23" s="61"/>
      <c r="W23" s="61"/>
      <c r="X23" s="51"/>
      <c r="Y23" s="69"/>
      <c r="Z23" s="69"/>
      <c r="AA23" s="69"/>
      <c r="AB23" s="69"/>
      <c r="AC23" s="69"/>
      <c r="AD23" s="54"/>
      <c r="AE23" s="56"/>
      <c r="AF23" s="56"/>
      <c r="AG23" s="56"/>
      <c r="AH23" s="56"/>
      <c r="AI23" s="56"/>
      <c r="AJ23" s="56"/>
      <c r="AK23" s="57"/>
      <c r="AL23" s="56"/>
      <c r="AM23" s="46"/>
    </row>
    <row r="24" spans="1:39" ht="16.5" customHeight="1" x14ac:dyDescent="0.35">
      <c r="A24" s="41"/>
      <c r="B24" s="41"/>
      <c r="C24" s="41"/>
      <c r="D24" s="41"/>
      <c r="E24" s="41"/>
      <c r="F24" s="41"/>
      <c r="G24" s="41"/>
      <c r="H24" s="41"/>
      <c r="I24" s="38"/>
      <c r="J24" s="72"/>
      <c r="K24" s="72"/>
      <c r="L24" s="72"/>
      <c r="M24" s="72"/>
      <c r="N24" s="72"/>
      <c r="O24" s="38"/>
      <c r="P24" s="56"/>
      <c r="Q24" s="56"/>
      <c r="R24" s="41"/>
      <c r="S24" s="73"/>
      <c r="T24" s="73"/>
      <c r="U24" s="73"/>
      <c r="V24" s="41"/>
      <c r="W24" s="41"/>
      <c r="X24" s="41"/>
      <c r="Y24" s="74"/>
      <c r="Z24" s="74"/>
      <c r="AA24" s="56"/>
      <c r="AB24" s="56"/>
      <c r="AC24" s="56"/>
      <c r="AD24" s="54"/>
      <c r="AE24" s="56"/>
      <c r="AF24" s="56"/>
      <c r="AG24" s="56"/>
      <c r="AH24" s="56"/>
      <c r="AI24" s="56"/>
      <c r="AJ24" s="56"/>
      <c r="AK24" s="57"/>
      <c r="AL24" s="56"/>
      <c r="AM24" s="46"/>
    </row>
    <row r="25" spans="1:39" ht="31.5" customHeight="1" x14ac:dyDescent="0.35">
      <c r="A25" s="41"/>
      <c r="B25" s="41"/>
      <c r="C25" s="41"/>
      <c r="D25" s="41"/>
      <c r="E25" s="41"/>
      <c r="F25" s="41"/>
      <c r="G25" s="41"/>
      <c r="H25" s="41"/>
      <c r="I25" s="38"/>
      <c r="J25" s="72"/>
      <c r="K25" s="72"/>
      <c r="L25" s="72"/>
      <c r="M25" s="72"/>
      <c r="N25" s="72"/>
      <c r="O25" s="38"/>
      <c r="P25" s="56"/>
      <c r="Q25" s="56"/>
      <c r="R25" s="41"/>
      <c r="S25" s="73"/>
      <c r="T25" s="73"/>
      <c r="U25" s="73"/>
      <c r="V25" s="41"/>
      <c r="W25" s="41"/>
      <c r="X25" s="41"/>
      <c r="Y25" s="74"/>
      <c r="Z25" s="74"/>
      <c r="AA25" s="56"/>
      <c r="AB25" s="56"/>
      <c r="AC25" s="56"/>
      <c r="AD25" s="54"/>
      <c r="AE25" s="128" t="s">
        <v>65</v>
      </c>
      <c r="AF25" s="128"/>
      <c r="AG25" s="128"/>
      <c r="AH25" s="128"/>
      <c r="AI25" s="128"/>
      <c r="AJ25" s="128"/>
      <c r="AK25" s="129"/>
      <c r="AL25" s="75">
        <f>AL12+AL17+AL22</f>
        <v>0</v>
      </c>
      <c r="AM25" s="46"/>
    </row>
    <row r="26" spans="1:39" ht="16.5" customHeight="1" x14ac:dyDescent="0.35">
      <c r="A26" s="76"/>
      <c r="B26" s="76"/>
      <c r="C26" s="76"/>
      <c r="D26" s="76"/>
      <c r="E26" s="76"/>
      <c r="F26" s="76"/>
      <c r="G26" s="76"/>
      <c r="H26" s="76"/>
      <c r="I26" s="77"/>
      <c r="J26" s="78"/>
      <c r="K26" s="78"/>
      <c r="L26" s="78"/>
      <c r="M26" s="78"/>
      <c r="N26" s="78"/>
      <c r="O26" s="77"/>
      <c r="P26" s="79"/>
      <c r="Q26" s="79"/>
      <c r="R26" s="76"/>
      <c r="S26" s="80"/>
      <c r="T26" s="80"/>
      <c r="U26" s="80"/>
      <c r="V26" s="76"/>
      <c r="W26" s="76"/>
      <c r="X26" s="76"/>
      <c r="Y26" s="81"/>
      <c r="Z26" s="81"/>
      <c r="AA26" s="79"/>
      <c r="AB26" s="79"/>
      <c r="AC26" s="79"/>
      <c r="AD26" s="82"/>
      <c r="AE26" s="79"/>
      <c r="AF26" s="79"/>
      <c r="AG26" s="79"/>
      <c r="AH26" s="79"/>
      <c r="AI26" s="79"/>
      <c r="AJ26" s="79"/>
      <c r="AK26" s="83"/>
      <c r="AL26" s="79"/>
      <c r="AM26" s="84"/>
    </row>
    <row r="30" spans="1:39" x14ac:dyDescent="0.35">
      <c r="AK30" s="86"/>
    </row>
    <row r="31" spans="1:39" x14ac:dyDescent="0.35">
      <c r="AK31" s="86"/>
    </row>
    <row r="32" spans="1:39" x14ac:dyDescent="0.35">
      <c r="AK32" s="86"/>
    </row>
    <row r="33" spans="37:37" x14ac:dyDescent="0.35">
      <c r="AK33" s="86"/>
    </row>
  </sheetData>
  <sheetProtection algorithmName="SHA-512" hashValue="Wzu098ziwppabTH4qVZZ7J7SI6aDwtiyJNh0m8fsERRSRz95LdSov9G12c7ZP9BQcsb92uaoDEsl4Ku5EwZAKQ==" saltValue="Tz6r7MuOqy9kfxjaoS8ohw==" spinCount="100000" sheet="1" objects="1" scenarios="1"/>
  <mergeCells count="46">
    <mergeCell ref="AJ19:AJ21"/>
    <mergeCell ref="AK19:AK21"/>
    <mergeCell ref="AL19:AL21"/>
    <mergeCell ref="AE25:AK25"/>
    <mergeCell ref="AJ8:AJ11"/>
    <mergeCell ref="AK8:AK11"/>
    <mergeCell ref="AL8:AL11"/>
    <mergeCell ref="AL14:AL16"/>
    <mergeCell ref="AJ14:AJ16"/>
    <mergeCell ref="AK14:AK16"/>
    <mergeCell ref="A14:B14"/>
    <mergeCell ref="D14:H14"/>
    <mergeCell ref="J14:N14"/>
    <mergeCell ref="P14:P15"/>
    <mergeCell ref="Q14:Q15"/>
    <mergeCell ref="S19:W19"/>
    <mergeCell ref="Y19:AC19"/>
    <mergeCell ref="AE19:AI19"/>
    <mergeCell ref="S14:W14"/>
    <mergeCell ref="Y14:AC14"/>
    <mergeCell ref="AE14:AI14"/>
    <mergeCell ref="A19:B19"/>
    <mergeCell ref="D19:H19"/>
    <mergeCell ref="J19:N19"/>
    <mergeCell ref="P19:P20"/>
    <mergeCell ref="Q19:Q20"/>
    <mergeCell ref="A1:AM1"/>
    <mergeCell ref="A2:AM2"/>
    <mergeCell ref="A3:C3"/>
    <mergeCell ref="D3:I3"/>
    <mergeCell ref="J3:O3"/>
    <mergeCell ref="P3:X3"/>
    <mergeCell ref="Y3:AD3"/>
    <mergeCell ref="AE3:AM3"/>
    <mergeCell ref="A4:AM4"/>
    <mergeCell ref="D8:H8"/>
    <mergeCell ref="J8:N8"/>
    <mergeCell ref="P8:P9"/>
    <mergeCell ref="S8:W8"/>
    <mergeCell ref="A9:B9"/>
    <mergeCell ref="Q8:Q9"/>
    <mergeCell ref="Y8:AC8"/>
    <mergeCell ref="AE8:AI8"/>
    <mergeCell ref="A5:B6"/>
    <mergeCell ref="J5:K5"/>
    <mergeCell ref="J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5E17-3EBB-4DF7-A711-449ECB1B35F4}">
  <dimension ref="A1:AH31"/>
  <sheetViews>
    <sheetView topLeftCell="D3" zoomScaleNormal="100" workbookViewId="0">
      <selection activeCell="G16" sqref="G16"/>
    </sheetView>
  </sheetViews>
  <sheetFormatPr defaultColWidth="9.1796875" defaultRowHeight="14.5" x14ac:dyDescent="0.35"/>
  <cols>
    <col min="1" max="1" width="23.1796875" style="85" customWidth="1"/>
    <col min="2" max="2" width="26.81640625" style="25" bestFit="1" customWidth="1"/>
    <col min="3" max="3" width="4.54296875" style="25" customWidth="1"/>
    <col min="4" max="4" width="9.1796875" style="86" customWidth="1"/>
    <col min="5" max="7" width="9.1796875" style="86"/>
    <col min="8" max="8" width="4.54296875" style="25" customWidth="1"/>
    <col min="9" max="9" width="10.453125" style="87" bestFit="1" customWidth="1"/>
    <col min="10" max="12" width="9.1796875" style="87"/>
    <col min="13" max="13" width="4.54296875" style="25" customWidth="1"/>
    <col min="14" max="15" width="18.54296875" style="86" customWidth="1"/>
    <col min="16" max="16" width="4.54296875" style="86" customWidth="1"/>
    <col min="17" max="20" width="10.54296875" style="86" customWidth="1"/>
    <col min="21" max="21" width="4.54296875" style="86" customWidth="1"/>
    <col min="22" max="25" width="10.54296875" style="86" customWidth="1"/>
    <col min="26" max="26" width="25" style="25" customWidth="1"/>
    <col min="27" max="30" width="10.54296875" style="86" customWidth="1"/>
    <col min="31" max="31" width="12.54296875" style="86" customWidth="1"/>
    <col min="32" max="32" width="8.453125" style="88" customWidth="1"/>
    <col min="33" max="33" width="21.453125" style="86" customWidth="1"/>
    <col min="34" max="34" width="4.54296875" style="25" customWidth="1"/>
  </cols>
  <sheetData>
    <row r="1" spans="1:34" ht="83.15" customHeight="1" x14ac:dyDescent="0.35">
      <c r="A1" s="140" t="s">
        <v>52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1:34" ht="199" customHeight="1" x14ac:dyDescent="0.35">
      <c r="A2" s="142" t="s">
        <v>68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</row>
    <row r="3" spans="1:34" ht="24" customHeight="1" x14ac:dyDescent="0.35">
      <c r="A3" s="144" t="s">
        <v>2</v>
      </c>
      <c r="B3" s="144"/>
      <c r="C3" s="144"/>
      <c r="D3" s="144" t="str">
        <f>'Overzicht prijzenblad'!B4</f>
        <v>&lt;naam&gt;</v>
      </c>
      <c r="E3" s="144"/>
      <c r="F3" s="144"/>
      <c r="G3" s="144"/>
      <c r="H3" s="144"/>
      <c r="I3" s="130"/>
      <c r="J3" s="131"/>
      <c r="K3" s="131"/>
      <c r="L3" s="131"/>
      <c r="M3" s="131"/>
      <c r="N3" s="130"/>
      <c r="O3" s="131"/>
      <c r="P3" s="131"/>
      <c r="Q3" s="131"/>
      <c r="R3" s="131"/>
      <c r="S3" s="131"/>
      <c r="T3" s="131"/>
      <c r="U3" s="131"/>
      <c r="V3" s="130"/>
      <c r="W3" s="131"/>
      <c r="X3" s="131"/>
      <c r="Y3" s="131"/>
      <c r="Z3" s="131"/>
      <c r="AA3" s="130"/>
      <c r="AB3" s="131"/>
      <c r="AC3" s="131"/>
      <c r="AD3" s="131"/>
      <c r="AE3" s="131"/>
      <c r="AF3" s="131"/>
      <c r="AG3" s="131"/>
      <c r="AH3" s="131"/>
    </row>
    <row r="4" spans="1:34" ht="24" customHeight="1" x14ac:dyDescent="0.35">
      <c r="A4" s="132" t="s">
        <v>69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</row>
    <row r="5" spans="1:34" ht="12" customHeight="1" x14ac:dyDescent="0.35">
      <c r="A5" s="147" t="s">
        <v>25</v>
      </c>
      <c r="B5" s="148"/>
      <c r="C5" s="102"/>
      <c r="D5" s="103" t="s">
        <v>41</v>
      </c>
      <c r="E5" s="103" t="s">
        <v>42</v>
      </c>
      <c r="F5" s="103" t="s">
        <v>43</v>
      </c>
      <c r="G5" s="32" t="s">
        <v>39</v>
      </c>
      <c r="H5" s="29"/>
      <c r="I5" s="151" t="s">
        <v>59</v>
      </c>
      <c r="J5" s="151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1:34" ht="12" customHeight="1" x14ac:dyDescent="0.35">
      <c r="A6" s="149"/>
      <c r="B6" s="150"/>
      <c r="C6" s="102"/>
      <c r="D6" s="103">
        <v>40000</v>
      </c>
      <c r="E6" s="103">
        <v>40000</v>
      </c>
      <c r="F6" s="103">
        <v>40000</v>
      </c>
      <c r="G6" s="103">
        <v>30000</v>
      </c>
      <c r="H6" s="29"/>
      <c r="I6" s="151">
        <f>SUM(D6:G6)</f>
        <v>150000</v>
      </c>
      <c r="J6" s="151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1:34" ht="12" customHeight="1" x14ac:dyDescent="0.3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</row>
    <row r="8" spans="1:34" ht="14.5" customHeight="1" x14ac:dyDescent="0.35">
      <c r="A8" s="61"/>
      <c r="B8" s="61"/>
      <c r="C8" s="61"/>
      <c r="D8" s="136" t="s">
        <v>26</v>
      </c>
      <c r="E8" s="134"/>
      <c r="F8" s="134"/>
      <c r="G8" s="134"/>
      <c r="H8" s="27"/>
      <c r="I8" s="139" t="s">
        <v>27</v>
      </c>
      <c r="J8" s="139"/>
      <c r="K8" s="139"/>
      <c r="L8" s="139"/>
      <c r="M8" s="27"/>
      <c r="N8" s="145" t="s">
        <v>28</v>
      </c>
      <c r="O8" s="145" t="s">
        <v>29</v>
      </c>
      <c r="P8" s="28"/>
      <c r="Q8" s="134" t="s">
        <v>30</v>
      </c>
      <c r="R8" s="134"/>
      <c r="S8" s="134"/>
      <c r="T8" s="134"/>
      <c r="U8" s="28"/>
      <c r="V8" s="134" t="s">
        <v>31</v>
      </c>
      <c r="W8" s="134"/>
      <c r="X8" s="134"/>
      <c r="Y8" s="134"/>
      <c r="Z8" s="29"/>
      <c r="AA8" s="134" t="s">
        <v>32</v>
      </c>
      <c r="AB8" s="134"/>
      <c r="AC8" s="134"/>
      <c r="AD8" s="134"/>
      <c r="AE8" s="158" t="s">
        <v>33</v>
      </c>
      <c r="AF8" s="159" t="s">
        <v>34</v>
      </c>
      <c r="AG8" s="158" t="s">
        <v>35</v>
      </c>
      <c r="AH8" s="30"/>
    </row>
    <row r="9" spans="1:34" ht="26.25" customHeight="1" x14ac:dyDescent="0.35">
      <c r="A9" s="137" t="str">
        <f>Kortingspercentages!A6</f>
        <v>Categorie: Grote personenwagens</v>
      </c>
      <c r="B9" s="138"/>
      <c r="C9" s="26"/>
      <c r="D9" s="31" t="s">
        <v>36</v>
      </c>
      <c r="E9" s="32" t="s">
        <v>37</v>
      </c>
      <c r="F9" s="32" t="s">
        <v>38</v>
      </c>
      <c r="G9" s="32" t="s">
        <v>39</v>
      </c>
      <c r="H9" s="27"/>
      <c r="I9" s="33" t="s">
        <v>36</v>
      </c>
      <c r="J9" s="33" t="s">
        <v>37</v>
      </c>
      <c r="K9" s="33" t="s">
        <v>38</v>
      </c>
      <c r="L9" s="33" t="s">
        <v>39</v>
      </c>
      <c r="M9" s="27"/>
      <c r="N9" s="146"/>
      <c r="O9" s="146"/>
      <c r="P9" s="28"/>
      <c r="Q9" s="32" t="s">
        <v>36</v>
      </c>
      <c r="R9" s="32" t="s">
        <v>37</v>
      </c>
      <c r="S9" s="32" t="s">
        <v>38</v>
      </c>
      <c r="T9" s="32" t="s">
        <v>39</v>
      </c>
      <c r="U9" s="28"/>
      <c r="V9" s="32" t="s">
        <v>41</v>
      </c>
      <c r="W9" s="32" t="s">
        <v>42</v>
      </c>
      <c r="X9" s="32" t="s">
        <v>43</v>
      </c>
      <c r="Y9" s="32" t="s">
        <v>44</v>
      </c>
      <c r="Z9" s="29"/>
      <c r="AA9" s="32" t="s">
        <v>41</v>
      </c>
      <c r="AB9" s="32" t="s">
        <v>42</v>
      </c>
      <c r="AC9" s="32" t="s">
        <v>43</v>
      </c>
      <c r="AD9" s="32" t="s">
        <v>44</v>
      </c>
      <c r="AE9" s="158"/>
      <c r="AF9" s="159"/>
      <c r="AG9" s="158"/>
      <c r="AH9" s="30"/>
    </row>
    <row r="10" spans="1:34" x14ac:dyDescent="0.35">
      <c r="A10" s="34" t="str">
        <f>Kortingspercentages!$A$5</f>
        <v>Merk</v>
      </c>
      <c r="B10" s="35" t="str">
        <f>Kortingspercentages!$E$5</f>
        <v>Catalogusprijs minus korting</v>
      </c>
      <c r="C10" s="36"/>
      <c r="D10" s="37"/>
      <c r="E10" s="37"/>
      <c r="F10" s="37"/>
      <c r="G10" s="37"/>
      <c r="H10" s="38"/>
      <c r="I10" s="39"/>
      <c r="J10" s="39"/>
      <c r="K10" s="39"/>
      <c r="L10" s="39"/>
      <c r="M10" s="38"/>
      <c r="N10" s="40"/>
      <c r="O10" s="40"/>
      <c r="P10" s="41"/>
      <c r="Q10" s="42"/>
      <c r="R10" s="42"/>
      <c r="S10" s="37"/>
      <c r="T10" s="37"/>
      <c r="U10" s="41"/>
      <c r="V10" s="43"/>
      <c r="W10" s="43"/>
      <c r="X10" s="43"/>
      <c r="Y10" s="43"/>
      <c r="Z10" s="44" t="s">
        <v>46</v>
      </c>
      <c r="AA10" s="45">
        <v>0.1</v>
      </c>
      <c r="AB10" s="45">
        <v>0.2</v>
      </c>
      <c r="AC10" s="45">
        <v>0.3</v>
      </c>
      <c r="AD10" s="45">
        <v>0.4</v>
      </c>
      <c r="AE10" s="158"/>
      <c r="AF10" s="159"/>
      <c r="AG10" s="158"/>
      <c r="AH10" s="46"/>
    </row>
    <row r="11" spans="1:34" x14ac:dyDescent="0.35">
      <c r="A11" s="47">
        <f>Kortingspercentages!A7</f>
        <v>0</v>
      </c>
      <c r="B11" s="48">
        <f>Kortingspercentages!E7</f>
        <v>0</v>
      </c>
      <c r="C11" s="49"/>
      <c r="D11" s="95">
        <v>0</v>
      </c>
      <c r="E11" s="96">
        <v>0</v>
      </c>
      <c r="F11" s="96">
        <v>0</v>
      </c>
      <c r="G11" s="96">
        <v>0</v>
      </c>
      <c r="H11" s="50"/>
      <c r="I11" s="98">
        <v>0</v>
      </c>
      <c r="J11" s="98">
        <v>0</v>
      </c>
      <c r="K11" s="98">
        <v>0</v>
      </c>
      <c r="L11" s="98">
        <v>0</v>
      </c>
      <c r="M11" s="50"/>
      <c r="N11" s="96">
        <v>0</v>
      </c>
      <c r="O11" s="96">
        <v>0</v>
      </c>
      <c r="P11" s="51"/>
      <c r="Q11" s="52">
        <f>$B11*I11</f>
        <v>0</v>
      </c>
      <c r="R11" s="52">
        <f>$B11*J11</f>
        <v>0</v>
      </c>
      <c r="S11" s="52">
        <f>$B11*K11</f>
        <v>0</v>
      </c>
      <c r="T11" s="52">
        <f>$B11*L11</f>
        <v>0</v>
      </c>
      <c r="U11" s="51"/>
      <c r="V11" s="53">
        <f>(B11-Q11)/$D$6</f>
        <v>0</v>
      </c>
      <c r="W11" s="53">
        <f>(Q11-R11)/$E$6</f>
        <v>0</v>
      </c>
      <c r="X11" s="53">
        <f>(R11-S11)/$F$6</f>
        <v>0</v>
      </c>
      <c r="Y11" s="53">
        <f>(S11-T11)/$G$6</f>
        <v>0</v>
      </c>
      <c r="Z11" s="54"/>
      <c r="AA11" s="55">
        <f>D11+$N$11+$O$11+V11</f>
        <v>0</v>
      </c>
      <c r="AB11" s="55">
        <f>E11+$N$11+$O$11+W11</f>
        <v>0</v>
      </c>
      <c r="AC11" s="55">
        <f>F11+$N$11+$O$11+X11</f>
        <v>0</v>
      </c>
      <c r="AD11" s="55">
        <f>G11+$N$11+$O$11+Y11</f>
        <v>0</v>
      </c>
      <c r="AE11" s="158"/>
      <c r="AF11" s="159"/>
      <c r="AG11" s="158"/>
      <c r="AH11" s="46"/>
    </row>
    <row r="12" spans="1:34" ht="24" x14ac:dyDescent="0.35">
      <c r="A12" s="58"/>
      <c r="B12" s="59"/>
      <c r="C12" s="60"/>
      <c r="D12" s="61"/>
      <c r="E12" s="61"/>
      <c r="F12" s="61"/>
      <c r="G12" s="61"/>
      <c r="H12" s="50"/>
      <c r="I12" s="62"/>
      <c r="J12" s="62"/>
      <c r="K12" s="62"/>
      <c r="L12" s="62"/>
      <c r="M12" s="50"/>
      <c r="N12" s="61"/>
      <c r="O12" s="61"/>
      <c r="P12" s="51"/>
      <c r="Q12" s="61"/>
      <c r="R12" s="61"/>
      <c r="S12" s="61"/>
      <c r="T12" s="61"/>
      <c r="U12" s="51"/>
      <c r="V12" s="56"/>
      <c r="W12" s="56"/>
      <c r="X12" s="56"/>
      <c r="Y12" s="56"/>
      <c r="Z12" s="44" t="s">
        <v>47</v>
      </c>
      <c r="AA12" s="63">
        <f>AVERAGE(AA11:AA11)*$AA$10</f>
        <v>0</v>
      </c>
      <c r="AB12" s="63">
        <f>AVERAGE(AB11:AB11)*$AB$10</f>
        <v>0</v>
      </c>
      <c r="AC12" s="63">
        <f>AVERAGE(AC11:AC11)*$AC$10</f>
        <v>0</v>
      </c>
      <c r="AD12" s="63">
        <f>AVERAGE(AD11:AD11)*$AD$10</f>
        <v>0</v>
      </c>
      <c r="AE12" s="64">
        <f>SUM(AA12:AD12)</f>
        <v>0</v>
      </c>
      <c r="AF12" s="65">
        <v>0.2</v>
      </c>
      <c r="AG12" s="64">
        <f>AE12*AF12</f>
        <v>0</v>
      </c>
      <c r="AH12" s="46"/>
    </row>
    <row r="13" spans="1:34" ht="15" customHeight="1" x14ac:dyDescent="0.35">
      <c r="A13" s="58"/>
      <c r="B13" s="59"/>
      <c r="C13" s="60"/>
      <c r="D13" s="61"/>
      <c r="E13" s="61"/>
      <c r="F13" s="61"/>
      <c r="G13" s="61"/>
      <c r="H13" s="50"/>
      <c r="I13" s="62"/>
      <c r="J13" s="62"/>
      <c r="K13" s="62"/>
      <c r="L13" s="62"/>
      <c r="M13" s="50"/>
      <c r="N13" s="61"/>
      <c r="O13" s="61"/>
      <c r="P13" s="51"/>
      <c r="Q13" s="61"/>
      <c r="R13" s="61"/>
      <c r="S13" s="61"/>
      <c r="T13" s="61"/>
      <c r="U13" s="51"/>
      <c r="V13" s="56"/>
      <c r="W13" s="56"/>
      <c r="X13" s="56"/>
      <c r="Y13" s="56"/>
      <c r="Z13" s="54"/>
      <c r="AA13" s="56"/>
      <c r="AB13" s="56"/>
      <c r="AC13" s="56"/>
      <c r="AD13" s="56"/>
      <c r="AE13" s="56"/>
      <c r="AF13" s="57"/>
      <c r="AG13" s="56"/>
      <c r="AH13" s="46"/>
    </row>
    <row r="14" spans="1:34" ht="12" customHeight="1" x14ac:dyDescent="0.35">
      <c r="A14" s="135" t="str">
        <f>Kortingspercentages!A8</f>
        <v>Categorie: Middelgrote personenwagens</v>
      </c>
      <c r="B14" s="135"/>
      <c r="C14" s="60"/>
      <c r="D14" s="136" t="s">
        <v>26</v>
      </c>
      <c r="E14" s="134"/>
      <c r="F14" s="134"/>
      <c r="G14" s="134"/>
      <c r="H14" s="50"/>
      <c r="I14" s="139" t="s">
        <v>27</v>
      </c>
      <c r="J14" s="139"/>
      <c r="K14" s="139"/>
      <c r="L14" s="139"/>
      <c r="M14" s="50"/>
      <c r="N14" s="145" t="s">
        <v>48</v>
      </c>
      <c r="O14" s="145" t="s">
        <v>49</v>
      </c>
      <c r="P14" s="51"/>
      <c r="Q14" s="134" t="str">
        <f>$Q$8</f>
        <v>Gegarandeerde restwaarde na X aantal jaar</v>
      </c>
      <c r="R14" s="134"/>
      <c r="S14" s="134"/>
      <c r="T14" s="134"/>
      <c r="U14" s="51"/>
      <c r="V14" s="134" t="str">
        <f>$V$8</f>
        <v xml:space="preserve">Afschrijving per km per jaar </v>
      </c>
      <c r="W14" s="134"/>
      <c r="X14" s="134"/>
      <c r="Y14" s="134"/>
      <c r="Z14" s="54"/>
      <c r="AA14" s="134" t="s">
        <v>32</v>
      </c>
      <c r="AB14" s="134"/>
      <c r="AC14" s="134"/>
      <c r="AD14" s="134"/>
      <c r="AE14" s="152" t="s">
        <v>33</v>
      </c>
      <c r="AF14" s="155" t="s">
        <v>34</v>
      </c>
      <c r="AG14" s="152" t="s">
        <v>35</v>
      </c>
      <c r="AH14" s="46"/>
    </row>
    <row r="15" spans="1:34" ht="45" customHeight="1" x14ac:dyDescent="0.35">
      <c r="A15" s="100" t="str">
        <f>Kortingspercentages!$A$5</f>
        <v>Merk</v>
      </c>
      <c r="B15" s="35" t="str">
        <f>Kortingspercentages!$E$5</f>
        <v>Catalogusprijs minus korting</v>
      </c>
      <c r="C15" s="60"/>
      <c r="D15" s="31" t="s">
        <v>36</v>
      </c>
      <c r="E15" s="32" t="s">
        <v>37</v>
      </c>
      <c r="F15" s="32" t="s">
        <v>38</v>
      </c>
      <c r="G15" s="32" t="s">
        <v>39</v>
      </c>
      <c r="H15" s="50"/>
      <c r="I15" s="66" t="s">
        <v>36</v>
      </c>
      <c r="J15" s="33" t="s">
        <v>37</v>
      </c>
      <c r="K15" s="33" t="s">
        <v>38</v>
      </c>
      <c r="L15" s="33" t="s">
        <v>39</v>
      </c>
      <c r="M15" s="50"/>
      <c r="N15" s="146"/>
      <c r="O15" s="146"/>
      <c r="P15" s="51"/>
      <c r="Q15" s="31" t="s">
        <v>36</v>
      </c>
      <c r="R15" s="32" t="s">
        <v>37</v>
      </c>
      <c r="S15" s="32" t="s">
        <v>38</v>
      </c>
      <c r="T15" s="32" t="s">
        <v>39</v>
      </c>
      <c r="U15" s="51"/>
      <c r="V15" s="31" t="s">
        <v>36</v>
      </c>
      <c r="W15" s="32" t="s">
        <v>37</v>
      </c>
      <c r="X15" s="32" t="s">
        <v>38</v>
      </c>
      <c r="Y15" s="32" t="s">
        <v>39</v>
      </c>
      <c r="Z15" s="54"/>
      <c r="AA15" s="32" t="s">
        <v>41</v>
      </c>
      <c r="AB15" s="32" t="s">
        <v>42</v>
      </c>
      <c r="AC15" s="32" t="s">
        <v>43</v>
      </c>
      <c r="AD15" s="32" t="s">
        <v>44</v>
      </c>
      <c r="AE15" s="153"/>
      <c r="AF15" s="156"/>
      <c r="AG15" s="153"/>
      <c r="AH15" s="46"/>
    </row>
    <row r="16" spans="1:34" x14ac:dyDescent="0.35">
      <c r="A16" s="101">
        <f>Kortingspercentages!A9</f>
        <v>0</v>
      </c>
      <c r="B16" s="67">
        <f>Kortingspercentages!E9</f>
        <v>0</v>
      </c>
      <c r="C16" s="60"/>
      <c r="D16" s="97">
        <v>0</v>
      </c>
      <c r="E16" s="97">
        <v>0</v>
      </c>
      <c r="F16" s="97">
        <v>0</v>
      </c>
      <c r="G16" s="97">
        <v>0</v>
      </c>
      <c r="H16" s="50"/>
      <c r="I16" s="94">
        <v>0</v>
      </c>
      <c r="J16" s="94">
        <v>0</v>
      </c>
      <c r="K16" s="94">
        <v>0</v>
      </c>
      <c r="L16" s="94">
        <v>0</v>
      </c>
      <c r="M16" s="50"/>
      <c r="N16" s="97">
        <v>0</v>
      </c>
      <c r="O16" s="97">
        <v>0</v>
      </c>
      <c r="P16" s="51"/>
      <c r="Q16" s="17">
        <f>$B16*I16</f>
        <v>0</v>
      </c>
      <c r="R16" s="17">
        <f>$B16*J16</f>
        <v>0</v>
      </c>
      <c r="S16" s="17">
        <f>$B16*K16</f>
        <v>0</v>
      </c>
      <c r="T16" s="17">
        <f>$B16*L16</f>
        <v>0</v>
      </c>
      <c r="U16" s="51"/>
      <c r="V16" s="53">
        <f>(B16-Q16)/$D$6</f>
        <v>0</v>
      </c>
      <c r="W16" s="53">
        <f>(Q16-R16)/$E$6</f>
        <v>0</v>
      </c>
      <c r="X16" s="53">
        <f>(R16-S16)/$F$6</f>
        <v>0</v>
      </c>
      <c r="Y16" s="53">
        <f>(S16-T16)/$G$6</f>
        <v>0</v>
      </c>
      <c r="Z16" s="54"/>
      <c r="AA16" s="55">
        <f>D16+$N$16+$O$16+V16</f>
        <v>0</v>
      </c>
      <c r="AB16" s="55">
        <f>E16+$N$16+$O$16+W16</f>
        <v>0</v>
      </c>
      <c r="AC16" s="55">
        <f>F16+$N$16+$O$16+X16</f>
        <v>0</v>
      </c>
      <c r="AD16" s="55">
        <f>G16+$N$16+$O$16+Y16</f>
        <v>0</v>
      </c>
      <c r="AE16" s="154"/>
      <c r="AF16" s="157"/>
      <c r="AG16" s="154"/>
      <c r="AH16" s="46"/>
    </row>
    <row r="17" spans="1:34" ht="24" x14ac:dyDescent="0.35">
      <c r="A17" s="58"/>
      <c r="B17" s="59"/>
      <c r="C17" s="60"/>
      <c r="D17" s="61"/>
      <c r="E17" s="61"/>
      <c r="F17" s="61"/>
      <c r="G17" s="61"/>
      <c r="H17" s="50"/>
      <c r="I17" s="62"/>
      <c r="J17" s="62"/>
      <c r="K17" s="62"/>
      <c r="L17" s="62"/>
      <c r="M17" s="50"/>
      <c r="N17" s="61"/>
      <c r="O17" s="61"/>
      <c r="P17" s="51"/>
      <c r="Q17" s="61"/>
      <c r="R17" s="61"/>
      <c r="S17" s="61"/>
      <c r="T17" s="61"/>
      <c r="U17" s="51"/>
      <c r="V17" s="69"/>
      <c r="W17" s="69"/>
      <c r="X17" s="69"/>
      <c r="Y17" s="69"/>
      <c r="Z17" s="44" t="s">
        <v>47</v>
      </c>
      <c r="AA17" s="63">
        <f>AVERAGE(AA16:AA16)*$AA$10</f>
        <v>0</v>
      </c>
      <c r="AB17" s="63">
        <f>AVERAGE(AB16:AB16)*$AB$10</f>
        <v>0</v>
      </c>
      <c r="AC17" s="63">
        <f>AVERAGE(AC16:AC16)*$AC$10</f>
        <v>0</v>
      </c>
      <c r="AD17" s="63">
        <f>AVERAGE(AD16:AD16)*$AD$10</f>
        <v>0</v>
      </c>
      <c r="AE17" s="64">
        <f>SUM(AA17:AD17)</f>
        <v>0</v>
      </c>
      <c r="AF17" s="65">
        <v>0.4</v>
      </c>
      <c r="AG17" s="64">
        <f>AE17*AF17</f>
        <v>0</v>
      </c>
      <c r="AH17" s="46"/>
    </row>
    <row r="18" spans="1:34" ht="14.5" customHeight="1" x14ac:dyDescent="0.35">
      <c r="A18" s="70"/>
      <c r="B18" s="71"/>
      <c r="C18" s="60"/>
      <c r="D18" s="61"/>
      <c r="E18" s="61"/>
      <c r="F18" s="61"/>
      <c r="G18" s="61"/>
      <c r="H18" s="50"/>
      <c r="I18" s="62"/>
      <c r="J18" s="62"/>
      <c r="K18" s="62"/>
      <c r="L18" s="62"/>
      <c r="M18" s="50"/>
      <c r="N18" s="61"/>
      <c r="O18" s="61"/>
      <c r="P18" s="51"/>
      <c r="Q18" s="61"/>
      <c r="R18" s="61"/>
      <c r="S18" s="61"/>
      <c r="T18" s="61"/>
      <c r="U18" s="51"/>
      <c r="V18" s="56"/>
      <c r="W18" s="56"/>
      <c r="X18" s="56"/>
      <c r="Y18" s="56"/>
      <c r="Z18" s="54"/>
      <c r="AA18" s="56"/>
      <c r="AB18" s="56"/>
      <c r="AC18" s="56"/>
      <c r="AD18" s="56"/>
      <c r="AE18" s="56"/>
      <c r="AF18" s="57"/>
      <c r="AG18" s="56"/>
      <c r="AH18" s="46"/>
    </row>
    <row r="19" spans="1:34" ht="12" customHeight="1" x14ac:dyDescent="0.35">
      <c r="A19" s="135" t="str">
        <f>Kortingspercentages!A10</f>
        <v>Categorie: Kleine personenwagens</v>
      </c>
      <c r="B19" s="135"/>
      <c r="C19" s="60"/>
      <c r="D19" s="136" t="s">
        <v>26</v>
      </c>
      <c r="E19" s="134"/>
      <c r="F19" s="134"/>
      <c r="G19" s="134"/>
      <c r="H19" s="50"/>
      <c r="I19" s="139" t="s">
        <v>27</v>
      </c>
      <c r="J19" s="139"/>
      <c r="K19" s="139"/>
      <c r="L19" s="139"/>
      <c r="M19" s="50"/>
      <c r="N19" s="145" t="s">
        <v>48</v>
      </c>
      <c r="O19" s="145" t="s">
        <v>49</v>
      </c>
      <c r="P19" s="51"/>
      <c r="Q19" s="134" t="str">
        <f>$Q$8</f>
        <v>Gegarandeerde restwaarde na X aantal jaar</v>
      </c>
      <c r="R19" s="134"/>
      <c r="S19" s="134"/>
      <c r="T19" s="134"/>
      <c r="U19" s="51"/>
      <c r="V19" s="134" t="str">
        <f>$V$8</f>
        <v xml:space="preserve">Afschrijving per km per jaar </v>
      </c>
      <c r="W19" s="134"/>
      <c r="X19" s="134"/>
      <c r="Y19" s="134"/>
      <c r="Z19" s="54"/>
      <c r="AA19" s="134" t="s">
        <v>32</v>
      </c>
      <c r="AB19" s="134"/>
      <c r="AC19" s="134"/>
      <c r="AD19" s="134"/>
      <c r="AE19" s="152" t="s">
        <v>33</v>
      </c>
      <c r="AF19" s="155" t="s">
        <v>34</v>
      </c>
      <c r="AG19" s="152" t="s">
        <v>35</v>
      </c>
      <c r="AH19" s="46"/>
    </row>
    <row r="20" spans="1:34" ht="44.15" customHeight="1" x14ac:dyDescent="0.35">
      <c r="A20" s="34" t="str">
        <f>Kortingspercentages!$A$5</f>
        <v>Merk</v>
      </c>
      <c r="B20" s="35" t="str">
        <f>Kortingspercentages!$E$5</f>
        <v>Catalogusprijs minus korting</v>
      </c>
      <c r="C20" s="60"/>
      <c r="D20" s="31" t="s">
        <v>36</v>
      </c>
      <c r="E20" s="32" t="s">
        <v>37</v>
      </c>
      <c r="F20" s="32" t="s">
        <v>38</v>
      </c>
      <c r="G20" s="32" t="s">
        <v>39</v>
      </c>
      <c r="H20" s="50"/>
      <c r="I20" s="66" t="s">
        <v>36</v>
      </c>
      <c r="J20" s="33" t="s">
        <v>37</v>
      </c>
      <c r="K20" s="33" t="s">
        <v>38</v>
      </c>
      <c r="L20" s="33" t="s">
        <v>39</v>
      </c>
      <c r="M20" s="50"/>
      <c r="N20" s="146"/>
      <c r="O20" s="146"/>
      <c r="P20" s="51"/>
      <c r="Q20" s="31" t="s">
        <v>36</v>
      </c>
      <c r="R20" s="32" t="s">
        <v>37</v>
      </c>
      <c r="S20" s="32" t="s">
        <v>38</v>
      </c>
      <c r="T20" s="32" t="s">
        <v>39</v>
      </c>
      <c r="U20" s="51"/>
      <c r="V20" s="31" t="s">
        <v>36</v>
      </c>
      <c r="W20" s="32" t="s">
        <v>37</v>
      </c>
      <c r="X20" s="32" t="s">
        <v>38</v>
      </c>
      <c r="Y20" s="32" t="s">
        <v>39</v>
      </c>
      <c r="Z20" s="54"/>
      <c r="AA20" s="32" t="s">
        <v>41</v>
      </c>
      <c r="AB20" s="32" t="s">
        <v>42</v>
      </c>
      <c r="AC20" s="32" t="s">
        <v>43</v>
      </c>
      <c r="AD20" s="32" t="s">
        <v>44</v>
      </c>
      <c r="AE20" s="153"/>
      <c r="AF20" s="156"/>
      <c r="AG20" s="153"/>
      <c r="AH20" s="46"/>
    </row>
    <row r="21" spans="1:34" x14ac:dyDescent="0.35">
      <c r="A21" s="47">
        <f>Kortingspercentages!A11</f>
        <v>0</v>
      </c>
      <c r="B21" s="67">
        <f>Kortingspercentages!E11</f>
        <v>0</v>
      </c>
      <c r="C21" s="49"/>
      <c r="D21" s="97">
        <v>0</v>
      </c>
      <c r="E21" s="97">
        <v>0</v>
      </c>
      <c r="F21" s="97">
        <v>0</v>
      </c>
      <c r="G21" s="97">
        <v>0</v>
      </c>
      <c r="H21" s="50"/>
      <c r="I21" s="94">
        <v>0</v>
      </c>
      <c r="J21" s="94">
        <v>0</v>
      </c>
      <c r="K21" s="94">
        <v>0</v>
      </c>
      <c r="L21" s="94">
        <v>0</v>
      </c>
      <c r="M21" s="50"/>
      <c r="N21" s="97">
        <v>0</v>
      </c>
      <c r="O21" s="97">
        <v>0</v>
      </c>
      <c r="P21" s="51"/>
      <c r="Q21" s="17">
        <f>$B21*I21</f>
        <v>0</v>
      </c>
      <c r="R21" s="17">
        <f>$B21*J21</f>
        <v>0</v>
      </c>
      <c r="S21" s="17">
        <f>$B21*K21</f>
        <v>0</v>
      </c>
      <c r="T21" s="17">
        <f>$B21*L21</f>
        <v>0</v>
      </c>
      <c r="U21" s="51"/>
      <c r="V21" s="53">
        <f>(B21-Q21)/$D$6</f>
        <v>0</v>
      </c>
      <c r="W21" s="53">
        <f>(Q21-R21)/$E$6</f>
        <v>0</v>
      </c>
      <c r="X21" s="53">
        <f>(R21-S21)/$F$6</f>
        <v>0</v>
      </c>
      <c r="Y21" s="53">
        <f>(S21-T21)/$G$6</f>
        <v>0</v>
      </c>
      <c r="Z21" s="54"/>
      <c r="AA21" s="55">
        <f>D21+$N$21+$O$21+V21</f>
        <v>0</v>
      </c>
      <c r="AB21" s="55">
        <f>E21+$N$21+$O$21+W21</f>
        <v>0</v>
      </c>
      <c r="AC21" s="55">
        <f>F21+$N$21+$O$21+X21</f>
        <v>0</v>
      </c>
      <c r="AD21" s="55">
        <f>G21+$N$21+$O$21+Y21</f>
        <v>0</v>
      </c>
      <c r="AE21" s="154"/>
      <c r="AF21" s="157"/>
      <c r="AG21" s="154"/>
      <c r="AH21" s="46"/>
    </row>
    <row r="22" spans="1:34" ht="24" x14ac:dyDescent="0.35">
      <c r="A22" s="58"/>
      <c r="B22" s="59"/>
      <c r="C22" s="60"/>
      <c r="D22" s="61"/>
      <c r="E22" s="61"/>
      <c r="F22" s="61"/>
      <c r="G22" s="61"/>
      <c r="H22" s="50"/>
      <c r="I22" s="62"/>
      <c r="J22" s="62"/>
      <c r="K22" s="62"/>
      <c r="L22" s="62"/>
      <c r="M22" s="50"/>
      <c r="N22" s="61"/>
      <c r="O22" s="61"/>
      <c r="P22" s="51"/>
      <c r="Q22" s="61"/>
      <c r="R22" s="61"/>
      <c r="S22" s="61"/>
      <c r="T22" s="61"/>
      <c r="U22" s="51"/>
      <c r="V22" s="69"/>
      <c r="W22" s="69"/>
      <c r="X22" s="69"/>
      <c r="Y22" s="69"/>
      <c r="Z22" s="44" t="s">
        <v>47</v>
      </c>
      <c r="AA22" s="63">
        <f>AVERAGE(AA21:AA21)*$AA$10</f>
        <v>0</v>
      </c>
      <c r="AB22" s="63">
        <f>AVERAGE(AB21:AB21)*$AB$10</f>
        <v>0</v>
      </c>
      <c r="AC22" s="63">
        <f>AVERAGE(AC21:AC21)*$AC$10</f>
        <v>0</v>
      </c>
      <c r="AD22" s="63">
        <f>AVERAGE(AD21:AD21)*$AD$10</f>
        <v>0</v>
      </c>
      <c r="AE22" s="64">
        <f>SUM(AA22:AD22)</f>
        <v>0</v>
      </c>
      <c r="AF22" s="65">
        <v>0.4</v>
      </c>
      <c r="AG22" s="64">
        <f>AE22*AF22</f>
        <v>0</v>
      </c>
      <c r="AH22" s="46"/>
    </row>
    <row r="23" spans="1:34" x14ac:dyDescent="0.35">
      <c r="A23" s="58"/>
      <c r="B23" s="59"/>
      <c r="C23" s="60"/>
      <c r="D23" s="61"/>
      <c r="E23" s="61"/>
      <c r="F23" s="61"/>
      <c r="G23" s="61"/>
      <c r="H23" s="50"/>
      <c r="I23" s="62"/>
      <c r="J23" s="62"/>
      <c r="K23" s="62"/>
      <c r="L23" s="62"/>
      <c r="M23" s="50"/>
      <c r="N23" s="61"/>
      <c r="O23" s="61"/>
      <c r="P23" s="51"/>
      <c r="Q23" s="61"/>
      <c r="R23" s="61"/>
      <c r="S23" s="61"/>
      <c r="T23" s="61"/>
      <c r="U23" s="51"/>
      <c r="V23" s="69"/>
      <c r="W23" s="69"/>
      <c r="X23" s="69"/>
      <c r="Y23" s="69"/>
      <c r="Z23" s="54"/>
      <c r="AA23" s="56"/>
      <c r="AB23" s="56"/>
      <c r="AC23" s="56"/>
      <c r="AD23" s="56"/>
      <c r="AE23" s="56"/>
      <c r="AF23" s="57"/>
      <c r="AG23" s="56"/>
      <c r="AH23" s="46"/>
    </row>
    <row r="24" spans="1:34" ht="16.5" customHeight="1" x14ac:dyDescent="0.35">
      <c r="A24" s="41"/>
      <c r="B24" s="41"/>
      <c r="C24" s="41"/>
      <c r="D24" s="41"/>
      <c r="E24" s="41"/>
      <c r="F24" s="41"/>
      <c r="G24" s="41"/>
      <c r="H24" s="38"/>
      <c r="I24" s="72"/>
      <c r="J24" s="72"/>
      <c r="K24" s="72"/>
      <c r="L24" s="72"/>
      <c r="M24" s="38"/>
      <c r="N24" s="56"/>
      <c r="O24" s="56"/>
      <c r="P24" s="41"/>
      <c r="Q24" s="73"/>
      <c r="R24" s="73"/>
      <c r="S24" s="73"/>
      <c r="T24" s="41"/>
      <c r="U24" s="41"/>
      <c r="V24" s="74"/>
      <c r="W24" s="74"/>
      <c r="X24" s="56"/>
      <c r="Y24" s="56"/>
      <c r="Z24" s="54"/>
      <c r="AA24" s="56"/>
      <c r="AB24" s="56"/>
      <c r="AC24" s="56"/>
      <c r="AD24" s="56"/>
      <c r="AE24" s="56"/>
      <c r="AF24" s="57"/>
      <c r="AG24" s="56"/>
      <c r="AH24" s="46"/>
    </row>
    <row r="25" spans="1:34" ht="36" customHeight="1" x14ac:dyDescent="0.35">
      <c r="A25" s="41"/>
      <c r="B25" s="41"/>
      <c r="C25" s="41"/>
      <c r="D25" s="41"/>
      <c r="E25" s="41"/>
      <c r="F25" s="41"/>
      <c r="G25" s="41"/>
      <c r="H25" s="38"/>
      <c r="I25" s="72"/>
      <c r="J25" s="72"/>
      <c r="K25" s="72"/>
      <c r="L25" s="72"/>
      <c r="M25" s="38"/>
      <c r="N25" s="56"/>
      <c r="O25" s="56"/>
      <c r="P25" s="41"/>
      <c r="Q25" s="73"/>
      <c r="R25" s="73"/>
      <c r="S25" s="73"/>
      <c r="T25" s="41"/>
      <c r="U25" s="41"/>
      <c r="V25" s="74"/>
      <c r="W25" s="74"/>
      <c r="X25" s="56"/>
      <c r="Y25" s="56"/>
      <c r="Z25" s="54"/>
      <c r="AA25" s="128" t="s">
        <v>70</v>
      </c>
      <c r="AB25" s="128"/>
      <c r="AC25" s="128"/>
      <c r="AD25" s="128"/>
      <c r="AE25" s="128"/>
      <c r="AF25" s="129"/>
      <c r="AG25" s="75">
        <f>AG12+AG17+AG22</f>
        <v>0</v>
      </c>
      <c r="AH25" s="46"/>
    </row>
    <row r="26" spans="1:34" ht="16.5" customHeight="1" x14ac:dyDescent="0.35">
      <c r="A26" s="76"/>
      <c r="B26" s="76"/>
      <c r="C26" s="76"/>
      <c r="D26" s="76"/>
      <c r="E26" s="76"/>
      <c r="F26" s="76"/>
      <c r="G26" s="76"/>
      <c r="H26" s="77"/>
      <c r="I26" s="78"/>
      <c r="J26" s="78"/>
      <c r="K26" s="78"/>
      <c r="L26" s="78"/>
      <c r="M26" s="77"/>
      <c r="N26" s="79"/>
      <c r="O26" s="79"/>
      <c r="P26" s="76"/>
      <c r="Q26" s="80"/>
      <c r="R26" s="80"/>
      <c r="S26" s="80"/>
      <c r="T26" s="76"/>
      <c r="U26" s="76"/>
      <c r="V26" s="81"/>
      <c r="W26" s="81"/>
      <c r="X26" s="79"/>
      <c r="Y26" s="79"/>
      <c r="Z26" s="82"/>
      <c r="AA26" s="79"/>
      <c r="AB26" s="79"/>
      <c r="AC26" s="79"/>
      <c r="AD26" s="79"/>
      <c r="AE26" s="79"/>
      <c r="AF26" s="83"/>
      <c r="AG26" s="79"/>
      <c r="AH26" s="84"/>
    </row>
    <row r="29" spans="1:34" x14ac:dyDescent="0.35">
      <c r="AF29" s="86"/>
    </row>
    <row r="30" spans="1:34" x14ac:dyDescent="0.35">
      <c r="AF30" s="86"/>
    </row>
    <row r="31" spans="1:34" x14ac:dyDescent="0.35">
      <c r="AF31" s="86"/>
    </row>
  </sheetData>
  <sheetProtection algorithmName="SHA-512" hashValue="sm2Hc6+lC33n6Q0LJGO7B/IGbhoS2jYHApqbZVkHrIV0V8VAwG93LkQ7y4QfHi/nVb15L2upvfW7BW4/eT0NcQ==" saltValue="btYxaw1K0qUA1NaCydwd6w==" spinCount="100000" sheet="1" objects="1" scenarios="1"/>
  <mergeCells count="46">
    <mergeCell ref="AE19:AE21"/>
    <mergeCell ref="AF19:AF21"/>
    <mergeCell ref="AG19:AG21"/>
    <mergeCell ref="AA25:AF25"/>
    <mergeCell ref="AE8:AE11"/>
    <mergeCell ref="AF8:AF11"/>
    <mergeCell ref="AG8:AG11"/>
    <mergeCell ref="AG14:AG16"/>
    <mergeCell ref="AE14:AE16"/>
    <mergeCell ref="AF14:AF16"/>
    <mergeCell ref="A14:B14"/>
    <mergeCell ref="D14:G14"/>
    <mergeCell ref="I14:L14"/>
    <mergeCell ref="N14:N15"/>
    <mergeCell ref="O14:O15"/>
    <mergeCell ref="Q19:T19"/>
    <mergeCell ref="V19:Y19"/>
    <mergeCell ref="AA19:AD19"/>
    <mergeCell ref="Q14:T14"/>
    <mergeCell ref="V14:Y14"/>
    <mergeCell ref="AA14:AD14"/>
    <mergeCell ref="A19:B19"/>
    <mergeCell ref="D19:G19"/>
    <mergeCell ref="I19:L19"/>
    <mergeCell ref="N19:N20"/>
    <mergeCell ref="O19:O20"/>
    <mergeCell ref="A1:AH1"/>
    <mergeCell ref="A2:AH2"/>
    <mergeCell ref="A3:C3"/>
    <mergeCell ref="D3:H3"/>
    <mergeCell ref="I3:M3"/>
    <mergeCell ref="N3:U3"/>
    <mergeCell ref="V3:Z3"/>
    <mergeCell ref="AA3:AH3"/>
    <mergeCell ref="A4:AH4"/>
    <mergeCell ref="D8:G8"/>
    <mergeCell ref="I8:L8"/>
    <mergeCell ref="N8:N9"/>
    <mergeCell ref="Q8:T8"/>
    <mergeCell ref="A9:B9"/>
    <mergeCell ref="O8:O9"/>
    <mergeCell ref="V8:Y8"/>
    <mergeCell ref="AA8:AD8"/>
    <mergeCell ref="A5:B6"/>
    <mergeCell ref="I5:J5"/>
    <mergeCell ref="I6:J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3A9F-1010-4FA5-856E-4B9C7A7C6C44}">
  <dimension ref="A1:AC26"/>
  <sheetViews>
    <sheetView tabSelected="1" topLeftCell="D3" zoomScaleNormal="100" workbookViewId="0">
      <selection activeCell="F21" sqref="F21"/>
    </sheetView>
  </sheetViews>
  <sheetFormatPr defaultColWidth="9.1796875" defaultRowHeight="14.5" x14ac:dyDescent="0.35"/>
  <cols>
    <col min="1" max="1" width="23.1796875" style="85" customWidth="1"/>
    <col min="2" max="2" width="26.81640625" style="25" bestFit="1" customWidth="1"/>
    <col min="3" max="3" width="4.54296875" style="25" customWidth="1"/>
    <col min="4" max="4" width="10.81640625" style="86" bestFit="1" customWidth="1"/>
    <col min="5" max="6" width="9.1796875" style="86"/>
    <col min="7" max="7" width="4.54296875" style="25" customWidth="1"/>
    <col min="8" max="8" width="10.453125" style="87" bestFit="1" customWidth="1"/>
    <col min="9" max="10" width="9.1796875" style="87"/>
    <col min="11" max="11" width="4.54296875" style="25" customWidth="1"/>
    <col min="12" max="13" width="18.54296875" style="86" customWidth="1"/>
    <col min="14" max="14" width="4.54296875" style="86" customWidth="1"/>
    <col min="15" max="16" width="10.54296875" style="86" customWidth="1"/>
    <col min="17" max="17" width="12.1796875" style="86" customWidth="1"/>
    <col min="18" max="18" width="4.54296875" style="86" customWidth="1"/>
    <col min="19" max="21" width="10.54296875" style="86" customWidth="1"/>
    <col min="22" max="22" width="25" style="25" customWidth="1"/>
    <col min="23" max="25" width="10.54296875" style="86" customWidth="1"/>
    <col min="26" max="26" width="12.54296875" style="86" customWidth="1"/>
    <col min="27" max="27" width="8.453125" style="88" customWidth="1"/>
    <col min="28" max="28" width="21.453125" style="86" customWidth="1"/>
    <col min="29" max="29" width="4.54296875" style="25" customWidth="1"/>
  </cols>
  <sheetData>
    <row r="1" spans="1:29" ht="83.15" customHeight="1" x14ac:dyDescent="0.35">
      <c r="A1" s="140" t="s">
        <v>53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</row>
    <row r="2" spans="1:29" ht="199" customHeight="1" x14ac:dyDescent="0.35">
      <c r="A2" s="142" t="s">
        <v>71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</row>
    <row r="3" spans="1:29" ht="24" customHeight="1" x14ac:dyDescent="0.35">
      <c r="A3" s="144" t="s">
        <v>2</v>
      </c>
      <c r="B3" s="144"/>
      <c r="C3" s="144"/>
      <c r="D3" s="144" t="str">
        <f>'Overzicht prijzenblad'!B4</f>
        <v>&lt;naam&gt;</v>
      </c>
      <c r="E3" s="144"/>
      <c r="F3" s="144"/>
      <c r="G3" s="144"/>
      <c r="H3" s="130"/>
      <c r="I3" s="131"/>
      <c r="J3" s="131"/>
      <c r="K3" s="131"/>
      <c r="L3" s="130"/>
      <c r="M3" s="131"/>
      <c r="N3" s="131"/>
      <c r="O3" s="131"/>
      <c r="P3" s="131"/>
      <c r="Q3" s="131"/>
      <c r="R3" s="131"/>
      <c r="S3" s="130"/>
      <c r="T3" s="131"/>
      <c r="U3" s="131"/>
      <c r="V3" s="131"/>
      <c r="W3" s="130"/>
      <c r="X3" s="131"/>
      <c r="Y3" s="131"/>
      <c r="Z3" s="131"/>
      <c r="AA3" s="131"/>
      <c r="AB3" s="131"/>
      <c r="AC3" s="131"/>
    </row>
    <row r="4" spans="1:29" ht="24" customHeight="1" x14ac:dyDescent="0.35">
      <c r="A4" s="132" t="s">
        <v>72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</row>
    <row r="5" spans="1:29" ht="12" customHeight="1" x14ac:dyDescent="0.35">
      <c r="A5" s="147" t="s">
        <v>25</v>
      </c>
      <c r="B5" s="148"/>
      <c r="C5" s="102"/>
      <c r="D5" s="103" t="s">
        <v>41</v>
      </c>
      <c r="E5" s="103" t="s">
        <v>42</v>
      </c>
      <c r="F5" s="103" t="s">
        <v>43</v>
      </c>
      <c r="G5" s="50"/>
      <c r="H5" s="163" t="s">
        <v>59</v>
      </c>
      <c r="I5" s="164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ht="12" customHeight="1" x14ac:dyDescent="0.35">
      <c r="A6" s="149"/>
      <c r="B6" s="150"/>
      <c r="C6" s="102"/>
      <c r="D6" s="103">
        <v>50000</v>
      </c>
      <c r="E6" s="103">
        <v>50000</v>
      </c>
      <c r="F6" s="103">
        <v>50000</v>
      </c>
      <c r="G6" s="50"/>
      <c r="H6" s="161">
        <f>SUM(D6:F6)</f>
        <v>150000</v>
      </c>
      <c r="I6" s="162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12" customHeight="1" x14ac:dyDescent="0.35">
      <c r="A7" s="102"/>
      <c r="B7" s="102"/>
      <c r="C7" s="102"/>
      <c r="D7" s="102"/>
      <c r="E7" s="102"/>
      <c r="F7" s="102"/>
      <c r="G7" s="29"/>
      <c r="H7" s="29"/>
      <c r="I7" s="29"/>
      <c r="J7" s="29"/>
      <c r="K7" s="29"/>
      <c r="L7" s="29"/>
      <c r="M7" s="29"/>
      <c r="N7" s="29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</row>
    <row r="8" spans="1:29" ht="26.25" customHeight="1" x14ac:dyDescent="0.35">
      <c r="A8" s="61"/>
      <c r="B8" s="61"/>
      <c r="C8" s="61"/>
      <c r="D8" s="136" t="s">
        <v>26</v>
      </c>
      <c r="E8" s="134"/>
      <c r="F8" s="134"/>
      <c r="G8" s="27"/>
      <c r="H8" s="160" t="s">
        <v>27</v>
      </c>
      <c r="I8" s="160"/>
      <c r="J8" s="160"/>
      <c r="K8" s="27"/>
      <c r="L8" s="145" t="s">
        <v>28</v>
      </c>
      <c r="M8" s="145" t="s">
        <v>29</v>
      </c>
      <c r="N8" s="28"/>
      <c r="O8" s="134" t="s">
        <v>30</v>
      </c>
      <c r="P8" s="134"/>
      <c r="Q8" s="134"/>
      <c r="R8" s="28"/>
      <c r="S8" s="134" t="s">
        <v>31</v>
      </c>
      <c r="T8" s="134"/>
      <c r="U8" s="134"/>
      <c r="V8" s="29"/>
      <c r="W8" s="134" t="s">
        <v>32</v>
      </c>
      <c r="X8" s="134"/>
      <c r="Y8" s="134"/>
      <c r="Z8" s="158" t="s">
        <v>33</v>
      </c>
      <c r="AA8" s="159" t="s">
        <v>34</v>
      </c>
      <c r="AB8" s="158" t="s">
        <v>35</v>
      </c>
      <c r="AC8" s="30"/>
    </row>
    <row r="9" spans="1:29" ht="26.25" customHeight="1" x14ac:dyDescent="0.35">
      <c r="A9" s="137" t="str">
        <f>Kortingspercentages!A6</f>
        <v>Categorie: Grote personenwagens</v>
      </c>
      <c r="B9" s="138"/>
      <c r="C9" s="26"/>
      <c r="D9" s="31" t="s">
        <v>36</v>
      </c>
      <c r="E9" s="32" t="s">
        <v>37</v>
      </c>
      <c r="F9" s="32" t="s">
        <v>38</v>
      </c>
      <c r="G9" s="27"/>
      <c r="H9" s="33" t="s">
        <v>36</v>
      </c>
      <c r="I9" s="33" t="s">
        <v>37</v>
      </c>
      <c r="J9" s="33" t="s">
        <v>38</v>
      </c>
      <c r="K9" s="27"/>
      <c r="L9" s="146"/>
      <c r="M9" s="146"/>
      <c r="N9" s="28"/>
      <c r="O9" s="32" t="s">
        <v>36</v>
      </c>
      <c r="P9" s="32" t="s">
        <v>37</v>
      </c>
      <c r="Q9" s="32" t="s">
        <v>38</v>
      </c>
      <c r="R9" s="28"/>
      <c r="S9" s="32" t="s">
        <v>41</v>
      </c>
      <c r="T9" s="32" t="s">
        <v>42</v>
      </c>
      <c r="U9" s="32" t="s">
        <v>43</v>
      </c>
      <c r="V9" s="29"/>
      <c r="W9" s="32" t="s">
        <v>41</v>
      </c>
      <c r="X9" s="32" t="s">
        <v>42</v>
      </c>
      <c r="Y9" s="32" t="s">
        <v>43</v>
      </c>
      <c r="Z9" s="158"/>
      <c r="AA9" s="159"/>
      <c r="AB9" s="158"/>
      <c r="AC9" s="30"/>
    </row>
    <row r="10" spans="1:29" x14ac:dyDescent="0.35">
      <c r="A10" s="34" t="str">
        <f>Kortingspercentages!$A$5</f>
        <v>Merk</v>
      </c>
      <c r="B10" s="35" t="str">
        <f>Kortingspercentages!$E$5</f>
        <v>Catalogusprijs minus korting</v>
      </c>
      <c r="C10" s="36"/>
      <c r="D10" s="37"/>
      <c r="E10" s="37"/>
      <c r="F10" s="37"/>
      <c r="G10" s="38"/>
      <c r="H10" s="39"/>
      <c r="I10" s="39"/>
      <c r="J10" s="39"/>
      <c r="K10" s="38"/>
      <c r="L10" s="40"/>
      <c r="M10" s="40"/>
      <c r="N10" s="41"/>
      <c r="O10" s="42"/>
      <c r="P10" s="42"/>
      <c r="Q10" s="37"/>
      <c r="R10" s="41"/>
      <c r="S10" s="43"/>
      <c r="T10" s="43"/>
      <c r="U10" s="43"/>
      <c r="V10" s="44" t="s">
        <v>46</v>
      </c>
      <c r="W10" s="45">
        <v>0.15</v>
      </c>
      <c r="X10" s="45">
        <v>0.35</v>
      </c>
      <c r="Y10" s="45">
        <v>0.5</v>
      </c>
      <c r="Z10" s="158"/>
      <c r="AA10" s="159"/>
      <c r="AB10" s="158"/>
      <c r="AC10" s="46"/>
    </row>
    <row r="11" spans="1:29" x14ac:dyDescent="0.35">
      <c r="A11" s="47">
        <f>Kortingspercentages!A7</f>
        <v>0</v>
      </c>
      <c r="B11" s="48">
        <f>Kortingspercentages!E7</f>
        <v>0</v>
      </c>
      <c r="C11" s="49"/>
      <c r="D11" s="95">
        <v>0</v>
      </c>
      <c r="E11" s="95">
        <v>0</v>
      </c>
      <c r="F11" s="95">
        <v>0</v>
      </c>
      <c r="G11" s="50"/>
      <c r="H11" s="98">
        <v>0</v>
      </c>
      <c r="I11" s="98">
        <v>0</v>
      </c>
      <c r="J11" s="98">
        <v>0</v>
      </c>
      <c r="K11" s="50"/>
      <c r="L11" s="96">
        <v>0</v>
      </c>
      <c r="M11" s="96">
        <v>0</v>
      </c>
      <c r="N11" s="51"/>
      <c r="O11" s="52">
        <f>$B11*H11</f>
        <v>0</v>
      </c>
      <c r="P11" s="52">
        <f>$B11*I11</f>
        <v>0</v>
      </c>
      <c r="Q11" s="52">
        <f>$B11*J11</f>
        <v>0</v>
      </c>
      <c r="R11" s="51"/>
      <c r="S11" s="53">
        <f>(B11-O11)/$D$6</f>
        <v>0</v>
      </c>
      <c r="T11" s="53">
        <f>(O11-P11)/$E$6</f>
        <v>0</v>
      </c>
      <c r="U11" s="53">
        <f>(P11-Q11)/$F$6</f>
        <v>0</v>
      </c>
      <c r="V11" s="54"/>
      <c r="W11" s="55">
        <f>D11+$L$11+$M$11+S11</f>
        <v>0</v>
      </c>
      <c r="X11" s="55">
        <f>E11+$L$11+$M$11+T11</f>
        <v>0</v>
      </c>
      <c r="Y11" s="55">
        <f>F11+$L$11+$M$11+U11</f>
        <v>0</v>
      </c>
      <c r="Z11" s="158"/>
      <c r="AA11" s="159"/>
      <c r="AB11" s="158"/>
      <c r="AC11" s="46"/>
    </row>
    <row r="12" spans="1:29" ht="24" x14ac:dyDescent="0.35">
      <c r="A12" s="58"/>
      <c r="B12" s="59"/>
      <c r="C12" s="60"/>
      <c r="D12" s="61"/>
      <c r="E12" s="61"/>
      <c r="F12" s="61"/>
      <c r="G12" s="50"/>
      <c r="H12" s="62"/>
      <c r="I12" s="62"/>
      <c r="J12" s="62"/>
      <c r="K12" s="50"/>
      <c r="L12" s="61"/>
      <c r="M12" s="61"/>
      <c r="N12" s="51"/>
      <c r="O12" s="61"/>
      <c r="P12" s="61"/>
      <c r="Q12" s="61"/>
      <c r="R12" s="51"/>
      <c r="S12" s="56"/>
      <c r="T12" s="56"/>
      <c r="U12" s="56"/>
      <c r="V12" s="44" t="s">
        <v>47</v>
      </c>
      <c r="W12" s="63">
        <f>AVERAGE(W11:W11)*$W$10</f>
        <v>0</v>
      </c>
      <c r="X12" s="63">
        <f>AVERAGE(X11:X11)*$X$10</f>
        <v>0</v>
      </c>
      <c r="Y12" s="63">
        <f>AVERAGE(Y11:Y11)*$Y$10</f>
        <v>0</v>
      </c>
      <c r="Z12" s="64">
        <f>SUM(W12:Y12)</f>
        <v>0</v>
      </c>
      <c r="AA12" s="65">
        <v>0.2</v>
      </c>
      <c r="AB12" s="64">
        <f>Z12*AA12</f>
        <v>0</v>
      </c>
      <c r="AC12" s="46"/>
    </row>
    <row r="13" spans="1:29" ht="15" customHeight="1" x14ac:dyDescent="0.35">
      <c r="A13" s="58"/>
      <c r="B13" s="59"/>
      <c r="C13" s="60"/>
      <c r="D13" s="61"/>
      <c r="E13" s="61"/>
      <c r="F13" s="61"/>
      <c r="G13" s="50"/>
      <c r="H13" s="62"/>
      <c r="I13" s="62"/>
      <c r="J13" s="62"/>
      <c r="K13" s="50"/>
      <c r="L13" s="61"/>
      <c r="M13" s="61"/>
      <c r="N13" s="51"/>
      <c r="O13" s="61"/>
      <c r="P13" s="61"/>
      <c r="Q13" s="61"/>
      <c r="R13" s="51"/>
      <c r="S13" s="56"/>
      <c r="T13" s="56"/>
      <c r="U13" s="56"/>
      <c r="V13" s="54"/>
      <c r="W13" s="56"/>
      <c r="X13" s="56"/>
      <c r="Y13" s="56"/>
      <c r="Z13" s="56"/>
      <c r="AA13" s="57"/>
      <c r="AB13" s="56"/>
      <c r="AC13" s="46"/>
    </row>
    <row r="14" spans="1:29" ht="30.75" customHeight="1" x14ac:dyDescent="0.35">
      <c r="A14" s="135" t="str">
        <f>Kortingspercentages!A8</f>
        <v>Categorie: Middelgrote personenwagens</v>
      </c>
      <c r="B14" s="135"/>
      <c r="C14" s="60"/>
      <c r="D14" s="134" t="s">
        <v>26</v>
      </c>
      <c r="E14" s="134"/>
      <c r="F14" s="134"/>
      <c r="G14" s="50"/>
      <c r="H14" s="165" t="s">
        <v>27</v>
      </c>
      <c r="I14" s="166"/>
      <c r="J14" s="167"/>
      <c r="K14" s="50"/>
      <c r="L14" s="145" t="s">
        <v>48</v>
      </c>
      <c r="M14" s="145" t="s">
        <v>49</v>
      </c>
      <c r="N14" s="51"/>
      <c r="O14" s="134" t="str">
        <f>$O$8</f>
        <v>Gegarandeerde restwaarde na X aantal jaar</v>
      </c>
      <c r="P14" s="134"/>
      <c r="Q14" s="134"/>
      <c r="R14" s="51"/>
      <c r="S14" s="134" t="str">
        <f>$S$8</f>
        <v xml:space="preserve">Afschrijving per km per jaar </v>
      </c>
      <c r="T14" s="134"/>
      <c r="U14" s="134"/>
      <c r="V14" s="54"/>
      <c r="W14" s="134" t="s">
        <v>32</v>
      </c>
      <c r="X14" s="134"/>
      <c r="Y14" s="134"/>
      <c r="Z14" s="152" t="s">
        <v>33</v>
      </c>
      <c r="AA14" s="155" t="s">
        <v>34</v>
      </c>
      <c r="AB14" s="152" t="s">
        <v>35</v>
      </c>
      <c r="AC14" s="46"/>
    </row>
    <row r="15" spans="1:29" ht="45" customHeight="1" x14ac:dyDescent="0.35">
      <c r="A15" s="99" t="str">
        <f>Kortingspercentages!$A$5</f>
        <v>Merk</v>
      </c>
      <c r="B15" s="35" t="str">
        <f>Kortingspercentages!$E$5</f>
        <v>Catalogusprijs minus korting</v>
      </c>
      <c r="C15" s="60"/>
      <c r="D15" s="104" t="s">
        <v>36</v>
      </c>
      <c r="E15" s="104" t="s">
        <v>37</v>
      </c>
      <c r="F15" s="104" t="s">
        <v>38</v>
      </c>
      <c r="G15" s="50"/>
      <c r="H15" s="66" t="s">
        <v>36</v>
      </c>
      <c r="I15" s="33" t="s">
        <v>37</v>
      </c>
      <c r="J15" s="33" t="s">
        <v>38</v>
      </c>
      <c r="K15" s="50"/>
      <c r="L15" s="146"/>
      <c r="M15" s="146"/>
      <c r="N15" s="51"/>
      <c r="O15" s="31" t="s">
        <v>36</v>
      </c>
      <c r="P15" s="32" t="s">
        <v>37</v>
      </c>
      <c r="Q15" s="32" t="s">
        <v>38</v>
      </c>
      <c r="R15" s="51"/>
      <c r="S15" s="31" t="s">
        <v>36</v>
      </c>
      <c r="T15" s="32" t="s">
        <v>37</v>
      </c>
      <c r="U15" s="32" t="s">
        <v>38</v>
      </c>
      <c r="V15" s="54"/>
      <c r="W15" s="32" t="s">
        <v>41</v>
      </c>
      <c r="X15" s="32" t="s">
        <v>42</v>
      </c>
      <c r="Y15" s="32" t="s">
        <v>43</v>
      </c>
      <c r="Z15" s="153"/>
      <c r="AA15" s="156"/>
      <c r="AB15" s="153"/>
      <c r="AC15" s="46"/>
    </row>
    <row r="16" spans="1:29" x14ac:dyDescent="0.35">
      <c r="A16" s="101">
        <f>Kortingspercentages!A9</f>
        <v>0</v>
      </c>
      <c r="B16" s="67">
        <f>Kortingspercentages!E9</f>
        <v>0</v>
      </c>
      <c r="C16" s="60"/>
      <c r="D16" s="97">
        <v>0</v>
      </c>
      <c r="E16" s="97">
        <v>0</v>
      </c>
      <c r="F16" s="97">
        <v>0</v>
      </c>
      <c r="G16" s="50"/>
      <c r="H16" s="98">
        <v>0</v>
      </c>
      <c r="I16" s="98">
        <v>0</v>
      </c>
      <c r="J16" s="98">
        <v>0</v>
      </c>
      <c r="K16" s="50"/>
      <c r="L16" s="96">
        <v>0</v>
      </c>
      <c r="M16" s="96">
        <v>0</v>
      </c>
      <c r="N16" s="51"/>
      <c r="O16" s="17">
        <f>$B16*H16</f>
        <v>0</v>
      </c>
      <c r="P16" s="17">
        <f>$B16*I16</f>
        <v>0</v>
      </c>
      <c r="Q16" s="17">
        <f>$B16*J16</f>
        <v>0</v>
      </c>
      <c r="R16" s="51"/>
      <c r="S16" s="68">
        <f>(B16-O16)/$D$6</f>
        <v>0</v>
      </c>
      <c r="T16" s="68">
        <f>(O16-P16)/$E$6</f>
        <v>0</v>
      </c>
      <c r="U16" s="68">
        <f>(P16-Q16)/$F$6</f>
        <v>0</v>
      </c>
      <c r="V16" s="54"/>
      <c r="W16" s="55">
        <f>D16+$L$16+$M$16+S16</f>
        <v>0</v>
      </c>
      <c r="X16" s="55">
        <f>E16+$L$16+$M$16+T16</f>
        <v>0</v>
      </c>
      <c r="Y16" s="55">
        <f>F16+$L$16+$M$16+U16</f>
        <v>0</v>
      </c>
      <c r="Z16" s="154"/>
      <c r="AA16" s="157"/>
      <c r="AB16" s="154"/>
      <c r="AC16" s="46"/>
    </row>
    <row r="17" spans="1:29" ht="24" x14ac:dyDescent="0.35">
      <c r="A17" s="58"/>
      <c r="B17" s="59"/>
      <c r="C17" s="60"/>
      <c r="D17" s="61"/>
      <c r="E17" s="61"/>
      <c r="F17" s="61"/>
      <c r="G17" s="50"/>
      <c r="H17" s="62"/>
      <c r="I17" s="62"/>
      <c r="J17" s="62"/>
      <c r="K17" s="50"/>
      <c r="L17" s="61"/>
      <c r="M17" s="61"/>
      <c r="N17" s="51"/>
      <c r="O17" s="61"/>
      <c r="P17" s="61"/>
      <c r="Q17" s="61"/>
      <c r="R17" s="51"/>
      <c r="S17" s="69"/>
      <c r="T17" s="69"/>
      <c r="U17" s="69"/>
      <c r="V17" s="44" t="s">
        <v>47</v>
      </c>
      <c r="W17" s="63">
        <f>AVERAGE(W16:W16)*$W$10</f>
        <v>0</v>
      </c>
      <c r="X17" s="63">
        <f>AVERAGE(X16:X16)*$X$10</f>
        <v>0</v>
      </c>
      <c r="Y17" s="63">
        <f>AVERAGE(Y16:Y16)*$Y$10</f>
        <v>0</v>
      </c>
      <c r="Z17" s="64">
        <f>SUM(W17:Y17)</f>
        <v>0</v>
      </c>
      <c r="AA17" s="65">
        <v>0.4</v>
      </c>
      <c r="AB17" s="64">
        <f>Z17*AA17</f>
        <v>0</v>
      </c>
      <c r="AC17" s="46"/>
    </row>
    <row r="18" spans="1:29" ht="14.5" customHeight="1" x14ac:dyDescent="0.35">
      <c r="A18" s="70"/>
      <c r="B18" s="71"/>
      <c r="C18" s="60"/>
      <c r="D18" s="61"/>
      <c r="E18" s="61"/>
      <c r="F18" s="61"/>
      <c r="G18" s="50"/>
      <c r="H18" s="62"/>
      <c r="I18" s="62"/>
      <c r="J18" s="62"/>
      <c r="K18" s="50"/>
      <c r="L18" s="61"/>
      <c r="M18" s="61"/>
      <c r="N18" s="51"/>
      <c r="O18" s="61"/>
      <c r="P18" s="61"/>
      <c r="Q18" s="61"/>
      <c r="R18" s="51"/>
      <c r="S18" s="56"/>
      <c r="T18" s="56"/>
      <c r="U18" s="56"/>
      <c r="V18" s="54"/>
      <c r="W18" s="56"/>
      <c r="X18" s="56"/>
      <c r="Y18" s="56"/>
      <c r="Z18" s="56"/>
      <c r="AA18" s="57"/>
      <c r="AB18" s="56"/>
      <c r="AC18" s="46"/>
    </row>
    <row r="19" spans="1:29" ht="25.5" customHeight="1" x14ac:dyDescent="0.35">
      <c r="A19" s="135" t="str">
        <f>Kortingspercentages!A10</f>
        <v>Categorie: Kleine personenwagens</v>
      </c>
      <c r="B19" s="135"/>
      <c r="C19" s="60"/>
      <c r="D19" s="136" t="s">
        <v>26</v>
      </c>
      <c r="E19" s="134"/>
      <c r="F19" s="134"/>
      <c r="G19" s="50"/>
      <c r="H19" s="160" t="s">
        <v>27</v>
      </c>
      <c r="I19" s="160"/>
      <c r="J19" s="160"/>
      <c r="K19" s="50"/>
      <c r="L19" s="145" t="s">
        <v>48</v>
      </c>
      <c r="M19" s="145" t="s">
        <v>49</v>
      </c>
      <c r="N19" s="51"/>
      <c r="O19" s="134" t="str">
        <f>$O$8</f>
        <v>Gegarandeerde restwaarde na X aantal jaar</v>
      </c>
      <c r="P19" s="134"/>
      <c r="Q19" s="134"/>
      <c r="R19" s="51"/>
      <c r="S19" s="134" t="str">
        <f>$S$8</f>
        <v xml:space="preserve">Afschrijving per km per jaar </v>
      </c>
      <c r="T19" s="134"/>
      <c r="U19" s="134"/>
      <c r="V19" s="54"/>
      <c r="W19" s="134" t="s">
        <v>32</v>
      </c>
      <c r="X19" s="134"/>
      <c r="Y19" s="134"/>
      <c r="Z19" s="152" t="s">
        <v>33</v>
      </c>
      <c r="AA19" s="155" t="s">
        <v>34</v>
      </c>
      <c r="AB19" s="152" t="s">
        <v>35</v>
      </c>
      <c r="AC19" s="46"/>
    </row>
    <row r="20" spans="1:29" ht="44.15" customHeight="1" x14ac:dyDescent="0.35">
      <c r="A20" s="34" t="str">
        <f>Kortingspercentages!$A$5</f>
        <v>Merk</v>
      </c>
      <c r="B20" s="35" t="str">
        <f>Kortingspercentages!$E$5</f>
        <v>Catalogusprijs minus korting</v>
      </c>
      <c r="C20" s="60"/>
      <c r="D20" s="31" t="s">
        <v>36</v>
      </c>
      <c r="E20" s="32" t="s">
        <v>37</v>
      </c>
      <c r="F20" s="32" t="s">
        <v>38</v>
      </c>
      <c r="G20" s="50"/>
      <c r="H20" s="66" t="s">
        <v>36</v>
      </c>
      <c r="I20" s="33" t="s">
        <v>37</v>
      </c>
      <c r="J20" s="33" t="s">
        <v>38</v>
      </c>
      <c r="K20" s="50"/>
      <c r="L20" s="146"/>
      <c r="M20" s="146"/>
      <c r="N20" s="51"/>
      <c r="O20" s="31" t="s">
        <v>36</v>
      </c>
      <c r="P20" s="32" t="s">
        <v>37</v>
      </c>
      <c r="Q20" s="32" t="s">
        <v>38</v>
      </c>
      <c r="R20" s="51"/>
      <c r="S20" s="31" t="s">
        <v>36</v>
      </c>
      <c r="T20" s="32" t="s">
        <v>37</v>
      </c>
      <c r="U20" s="32" t="s">
        <v>38</v>
      </c>
      <c r="V20" s="54"/>
      <c r="W20" s="32" t="s">
        <v>41</v>
      </c>
      <c r="X20" s="32" t="s">
        <v>42</v>
      </c>
      <c r="Y20" s="32" t="s">
        <v>43</v>
      </c>
      <c r="Z20" s="153"/>
      <c r="AA20" s="156"/>
      <c r="AB20" s="153"/>
      <c r="AC20" s="46"/>
    </row>
    <row r="21" spans="1:29" x14ac:dyDescent="0.35">
      <c r="A21" s="47">
        <f>Kortingspercentages!A11</f>
        <v>0</v>
      </c>
      <c r="B21" s="67">
        <f>Kortingspercentages!E11</f>
        <v>0</v>
      </c>
      <c r="C21" s="49"/>
      <c r="D21" s="95">
        <v>0</v>
      </c>
      <c r="E21" s="95">
        <v>0</v>
      </c>
      <c r="F21" s="95">
        <v>0</v>
      </c>
      <c r="G21" s="50"/>
      <c r="H21" s="98">
        <v>0</v>
      </c>
      <c r="I21" s="98">
        <v>0</v>
      </c>
      <c r="J21" s="98">
        <v>0</v>
      </c>
      <c r="K21" s="50"/>
      <c r="L21" s="96">
        <v>0</v>
      </c>
      <c r="M21" s="96">
        <v>0</v>
      </c>
      <c r="N21" s="51"/>
      <c r="O21" s="17">
        <f>$B21*H21</f>
        <v>0</v>
      </c>
      <c r="P21" s="17">
        <f>$B21*I21</f>
        <v>0</v>
      </c>
      <c r="Q21" s="17">
        <f>$B21*J21</f>
        <v>0</v>
      </c>
      <c r="R21" s="51"/>
      <c r="S21" s="68">
        <f>(B21-O21)/$D$6</f>
        <v>0</v>
      </c>
      <c r="T21" s="68">
        <f>(O21-P21)/$E$6</f>
        <v>0</v>
      </c>
      <c r="U21" s="68">
        <f>(P21-Q21)/$F$6</f>
        <v>0</v>
      </c>
      <c r="V21" s="54"/>
      <c r="W21" s="55">
        <f>D21+$L$21+$M$21+S21</f>
        <v>0</v>
      </c>
      <c r="X21" s="55">
        <f>E21+$L$21+$M$21+T21</f>
        <v>0</v>
      </c>
      <c r="Y21" s="55">
        <f>F21+$L$21+$M$21+U21</f>
        <v>0</v>
      </c>
      <c r="Z21" s="154"/>
      <c r="AA21" s="157"/>
      <c r="AB21" s="154"/>
      <c r="AC21" s="46"/>
    </row>
    <row r="22" spans="1:29" ht="24" x14ac:dyDescent="0.35">
      <c r="A22" s="58"/>
      <c r="B22" s="59"/>
      <c r="C22" s="60"/>
      <c r="D22" s="61"/>
      <c r="E22" s="61"/>
      <c r="F22" s="61"/>
      <c r="G22" s="50"/>
      <c r="H22" s="62"/>
      <c r="I22" s="62"/>
      <c r="J22" s="62"/>
      <c r="K22" s="50"/>
      <c r="L22" s="61"/>
      <c r="M22" s="61"/>
      <c r="N22" s="51"/>
      <c r="O22" s="61"/>
      <c r="P22" s="61"/>
      <c r="Q22" s="61"/>
      <c r="R22" s="51"/>
      <c r="S22" s="69"/>
      <c r="T22" s="69"/>
      <c r="U22" s="69"/>
      <c r="V22" s="44" t="s">
        <v>47</v>
      </c>
      <c r="W22" s="63">
        <f>AVERAGE(W21:W21)*$W$10</f>
        <v>0</v>
      </c>
      <c r="X22" s="63">
        <f>AVERAGE(X21:X21)*$X$10</f>
        <v>0</v>
      </c>
      <c r="Y22" s="63">
        <f>AVERAGE(Y21:Y21)*$Y$10</f>
        <v>0</v>
      </c>
      <c r="Z22" s="64">
        <f>SUM(W22:Y22)</f>
        <v>0</v>
      </c>
      <c r="AA22" s="65">
        <v>0.4</v>
      </c>
      <c r="AB22" s="64">
        <f>Z22*AA22</f>
        <v>0</v>
      </c>
      <c r="AC22" s="46"/>
    </row>
    <row r="23" spans="1:29" x14ac:dyDescent="0.35">
      <c r="A23" s="58"/>
      <c r="B23" s="59"/>
      <c r="C23" s="60"/>
      <c r="D23" s="61"/>
      <c r="E23" s="61"/>
      <c r="F23" s="61"/>
      <c r="G23" s="50"/>
      <c r="H23" s="62"/>
      <c r="I23" s="62"/>
      <c r="J23" s="62"/>
      <c r="K23" s="50"/>
      <c r="L23" s="61"/>
      <c r="M23" s="61"/>
      <c r="N23" s="51"/>
      <c r="O23" s="61"/>
      <c r="P23" s="61"/>
      <c r="Q23" s="61"/>
      <c r="R23" s="51"/>
      <c r="S23" s="69"/>
      <c r="T23" s="69"/>
      <c r="U23" s="69"/>
      <c r="V23" s="54"/>
      <c r="W23" s="56"/>
      <c r="X23" s="56"/>
      <c r="Y23" s="56"/>
      <c r="Z23" s="56"/>
      <c r="AA23" s="57"/>
      <c r="AB23" s="56"/>
      <c r="AC23" s="46"/>
    </row>
    <row r="24" spans="1:29" ht="16.5" customHeight="1" x14ac:dyDescent="0.35">
      <c r="A24" s="41"/>
      <c r="B24" s="41"/>
      <c r="C24" s="41"/>
      <c r="D24" s="41"/>
      <c r="E24" s="41"/>
      <c r="F24" s="41"/>
      <c r="G24" s="38"/>
      <c r="H24" s="72"/>
      <c r="I24" s="72"/>
      <c r="J24" s="72"/>
      <c r="K24" s="38"/>
      <c r="L24" s="56"/>
      <c r="M24" s="56"/>
      <c r="N24" s="41"/>
      <c r="O24" s="73"/>
      <c r="P24" s="73"/>
      <c r="Q24" s="73"/>
      <c r="R24" s="41"/>
      <c r="S24" s="74"/>
      <c r="T24" s="74"/>
      <c r="U24" s="56"/>
      <c r="V24" s="54"/>
      <c r="W24" s="56"/>
      <c r="X24" s="56"/>
      <c r="Y24" s="56"/>
      <c r="Z24" s="56"/>
      <c r="AA24" s="57"/>
      <c r="AB24" s="56"/>
      <c r="AC24" s="46"/>
    </row>
    <row r="25" spans="1:29" ht="50.5" customHeight="1" x14ac:dyDescent="0.35">
      <c r="A25" s="41"/>
      <c r="B25" s="41"/>
      <c r="C25" s="41"/>
      <c r="D25" s="41"/>
      <c r="E25" s="41"/>
      <c r="F25" s="41"/>
      <c r="G25" s="38"/>
      <c r="H25" s="72"/>
      <c r="I25" s="72"/>
      <c r="J25" s="72"/>
      <c r="K25" s="38"/>
      <c r="L25" s="56"/>
      <c r="M25" s="56"/>
      <c r="N25" s="41"/>
      <c r="O25" s="73"/>
      <c r="P25" s="73"/>
      <c r="Q25" s="73"/>
      <c r="R25" s="41"/>
      <c r="S25" s="74"/>
      <c r="T25" s="74"/>
      <c r="U25" s="56"/>
      <c r="V25" s="54"/>
      <c r="W25" s="128" t="s">
        <v>73</v>
      </c>
      <c r="X25" s="128"/>
      <c r="Y25" s="128"/>
      <c r="Z25" s="128"/>
      <c r="AA25" s="129"/>
      <c r="AB25" s="75">
        <f>AB12+AB17+AB22</f>
        <v>0</v>
      </c>
      <c r="AC25" s="46"/>
    </row>
    <row r="26" spans="1:29" ht="16.5" customHeight="1" x14ac:dyDescent="0.35">
      <c r="A26" s="76"/>
      <c r="B26" s="76"/>
      <c r="C26" s="76"/>
      <c r="D26" s="76"/>
      <c r="E26" s="76"/>
      <c r="F26" s="76"/>
      <c r="G26" s="77"/>
      <c r="H26" s="78"/>
      <c r="I26" s="78"/>
      <c r="J26" s="78"/>
      <c r="K26" s="77"/>
      <c r="L26" s="79"/>
      <c r="M26" s="79"/>
      <c r="N26" s="76"/>
      <c r="O26" s="80"/>
      <c r="P26" s="80"/>
      <c r="Q26" s="80"/>
      <c r="R26" s="76"/>
      <c r="S26" s="81"/>
      <c r="T26" s="81"/>
      <c r="U26" s="79"/>
      <c r="V26" s="82"/>
      <c r="W26" s="79"/>
      <c r="X26" s="79"/>
      <c r="Y26" s="79"/>
      <c r="Z26" s="79"/>
      <c r="AA26" s="83"/>
      <c r="AB26" s="79"/>
      <c r="AC26" s="84"/>
    </row>
  </sheetData>
  <sheetProtection algorithmName="SHA-512" hashValue="9zMgyfssexk99PHBzw7y49NV9GPnkfDOkmHYDH7AXX2H2KhDjXbPeViChyUllg4u6X0M7NAOUQO+gvH87qk9XA==" saltValue="mm+ycdNDP4qViaKn2KQiQQ==" spinCount="100000" sheet="1" objects="1" scenarios="1"/>
  <mergeCells count="46">
    <mergeCell ref="D19:F19"/>
    <mergeCell ref="AB14:AB16"/>
    <mergeCell ref="A5:B6"/>
    <mergeCell ref="H6:I6"/>
    <mergeCell ref="H5:I5"/>
    <mergeCell ref="A14:B14"/>
    <mergeCell ref="D14:F14"/>
    <mergeCell ref="H14:J14"/>
    <mergeCell ref="L14:L15"/>
    <mergeCell ref="M14:M15"/>
    <mergeCell ref="A19:B19"/>
    <mergeCell ref="O14:Q14"/>
    <mergeCell ref="S14:U14"/>
    <mergeCell ref="W14:Y14"/>
    <mergeCell ref="Z14:Z16"/>
    <mergeCell ref="AA14:AA16"/>
    <mergeCell ref="W25:AA25"/>
    <mergeCell ref="O19:Q19"/>
    <mergeCell ref="S19:U19"/>
    <mergeCell ref="W19:Y19"/>
    <mergeCell ref="Z19:Z21"/>
    <mergeCell ref="AA19:AA21"/>
    <mergeCell ref="H19:J19"/>
    <mergeCell ref="L19:L20"/>
    <mergeCell ref="M19:M20"/>
    <mergeCell ref="A4:AC4"/>
    <mergeCell ref="D8:F8"/>
    <mergeCell ref="Z8:Z11"/>
    <mergeCell ref="AA8:AA11"/>
    <mergeCell ref="AB8:AB11"/>
    <mergeCell ref="H8:J8"/>
    <mergeCell ref="S8:U8"/>
    <mergeCell ref="W8:Y8"/>
    <mergeCell ref="A9:B9"/>
    <mergeCell ref="M8:M9"/>
    <mergeCell ref="L8:L9"/>
    <mergeCell ref="O8:Q8"/>
    <mergeCell ref="AB19:AB21"/>
    <mergeCell ref="A1:AC1"/>
    <mergeCell ref="A2:AC2"/>
    <mergeCell ref="A3:C3"/>
    <mergeCell ref="D3:G3"/>
    <mergeCell ref="H3:K3"/>
    <mergeCell ref="L3:R3"/>
    <mergeCell ref="S3:V3"/>
    <mergeCell ref="W3:AC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C2AD3-340F-48C1-BCF8-94299203BD96}">
  <dimension ref="A1:AC26"/>
  <sheetViews>
    <sheetView topLeftCell="D3" zoomScaleNormal="100" workbookViewId="0">
      <selection activeCell="H11" sqref="H11"/>
    </sheetView>
  </sheetViews>
  <sheetFormatPr defaultColWidth="9.1796875" defaultRowHeight="14.5" x14ac:dyDescent="0.35"/>
  <cols>
    <col min="1" max="1" width="23.1796875" style="85" customWidth="1"/>
    <col min="2" max="2" width="26.81640625" style="25" bestFit="1" customWidth="1"/>
    <col min="3" max="3" width="4.54296875" style="25" customWidth="1"/>
    <col min="4" max="4" width="9.1796875" style="86" customWidth="1"/>
    <col min="5" max="6" width="9.1796875" style="86"/>
    <col min="7" max="7" width="4.54296875" style="25" customWidth="1"/>
    <col min="8" max="8" width="10.453125" style="87" bestFit="1" customWidth="1"/>
    <col min="9" max="10" width="9.1796875" style="87"/>
    <col min="11" max="11" width="4.54296875" style="25" customWidth="1"/>
    <col min="12" max="13" width="18.54296875" style="86" customWidth="1"/>
    <col min="14" max="14" width="4.54296875" style="86" customWidth="1"/>
    <col min="15" max="17" width="10.54296875" style="86" customWidth="1"/>
    <col min="18" max="18" width="4.54296875" style="86" customWidth="1"/>
    <col min="19" max="21" width="10.54296875" style="86" customWidth="1"/>
    <col min="22" max="22" width="25" style="25" customWidth="1"/>
    <col min="23" max="25" width="10.54296875" style="86" customWidth="1"/>
    <col min="26" max="26" width="12.54296875" style="86" customWidth="1"/>
    <col min="27" max="27" width="8.453125" style="88" customWidth="1"/>
    <col min="28" max="28" width="21.453125" style="86" customWidth="1"/>
    <col min="29" max="29" width="4.54296875" style="25" customWidth="1"/>
  </cols>
  <sheetData>
    <row r="1" spans="1:29" ht="83.15" customHeight="1" x14ac:dyDescent="0.35">
      <c r="A1" s="140" t="s">
        <v>54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</row>
    <row r="2" spans="1:29" ht="199" customHeight="1" x14ac:dyDescent="0.35">
      <c r="A2" s="142" t="s">
        <v>58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</row>
    <row r="3" spans="1:29" ht="24" customHeight="1" x14ac:dyDescent="0.35">
      <c r="A3" s="144" t="s">
        <v>2</v>
      </c>
      <c r="B3" s="144"/>
      <c r="C3" s="144"/>
      <c r="D3" s="144" t="str">
        <f>'Overzicht prijzenblad'!B4</f>
        <v>&lt;naam&gt;</v>
      </c>
      <c r="E3" s="144"/>
      <c r="F3" s="144"/>
      <c r="G3" s="144"/>
      <c r="H3" s="130"/>
      <c r="I3" s="131"/>
      <c r="J3" s="131"/>
      <c r="K3" s="131"/>
      <c r="L3" s="130"/>
      <c r="M3" s="131"/>
      <c r="N3" s="131"/>
      <c r="O3" s="131"/>
      <c r="P3" s="131"/>
      <c r="Q3" s="131"/>
      <c r="R3" s="131"/>
      <c r="S3" s="130"/>
      <c r="T3" s="131"/>
      <c r="U3" s="131"/>
      <c r="V3" s="131"/>
      <c r="W3" s="130"/>
      <c r="X3" s="131"/>
      <c r="Y3" s="131"/>
      <c r="Z3" s="131"/>
      <c r="AA3" s="131"/>
      <c r="AB3" s="131"/>
      <c r="AC3" s="131"/>
    </row>
    <row r="4" spans="1:29" ht="24" customHeight="1" x14ac:dyDescent="0.35">
      <c r="A4" s="132" t="s">
        <v>55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</row>
    <row r="5" spans="1:29" ht="12" customHeight="1" x14ac:dyDescent="0.35">
      <c r="A5" s="147" t="s">
        <v>25</v>
      </c>
      <c r="B5" s="148"/>
      <c r="C5" s="102"/>
      <c r="D5" s="103" t="s">
        <v>41</v>
      </c>
      <c r="E5" s="103" t="s">
        <v>42</v>
      </c>
      <c r="F5" s="103" t="s">
        <v>43</v>
      </c>
      <c r="G5" s="29"/>
      <c r="H5" s="163" t="s">
        <v>59</v>
      </c>
      <c r="I5" s="164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ht="12" customHeight="1" x14ac:dyDescent="0.35">
      <c r="A6" s="149"/>
      <c r="B6" s="150"/>
      <c r="C6" s="102"/>
      <c r="D6" s="103">
        <v>55000</v>
      </c>
      <c r="E6" s="103">
        <v>55000</v>
      </c>
      <c r="F6" s="103">
        <v>40000</v>
      </c>
      <c r="G6" s="29"/>
      <c r="H6" s="161">
        <f>SUM(D6:F6)</f>
        <v>150000</v>
      </c>
      <c r="I6" s="162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12" customHeight="1" x14ac:dyDescent="0.3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</row>
    <row r="8" spans="1:29" ht="26.25" customHeight="1" x14ac:dyDescent="0.35">
      <c r="A8" s="61"/>
      <c r="B8" s="61"/>
      <c r="C8" s="61"/>
      <c r="D8" s="136" t="s">
        <v>26</v>
      </c>
      <c r="E8" s="134"/>
      <c r="F8" s="134"/>
      <c r="G8" s="27"/>
      <c r="H8" s="160" t="s">
        <v>27</v>
      </c>
      <c r="I8" s="160"/>
      <c r="J8" s="160"/>
      <c r="K8" s="27"/>
      <c r="L8" s="145" t="s">
        <v>28</v>
      </c>
      <c r="M8" s="145" t="s">
        <v>29</v>
      </c>
      <c r="N8" s="28"/>
      <c r="O8" s="134" t="s">
        <v>30</v>
      </c>
      <c r="P8" s="134"/>
      <c r="Q8" s="134"/>
      <c r="R8" s="28"/>
      <c r="S8" s="134" t="s">
        <v>31</v>
      </c>
      <c r="T8" s="134"/>
      <c r="U8" s="134"/>
      <c r="V8" s="29"/>
      <c r="W8" s="134" t="s">
        <v>32</v>
      </c>
      <c r="X8" s="134"/>
      <c r="Y8" s="134"/>
      <c r="Z8" s="158" t="s">
        <v>33</v>
      </c>
      <c r="AA8" s="159" t="s">
        <v>34</v>
      </c>
      <c r="AB8" s="158" t="s">
        <v>35</v>
      </c>
      <c r="AC8" s="30"/>
    </row>
    <row r="9" spans="1:29" ht="26.25" customHeight="1" x14ac:dyDescent="0.35">
      <c r="A9" s="137" t="str">
        <f>Kortingspercentages!A6</f>
        <v>Categorie: Grote personenwagens</v>
      </c>
      <c r="B9" s="138"/>
      <c r="C9" s="26"/>
      <c r="D9" s="31" t="s">
        <v>36</v>
      </c>
      <c r="E9" s="32" t="s">
        <v>37</v>
      </c>
      <c r="F9" s="32" t="s">
        <v>38</v>
      </c>
      <c r="G9" s="27"/>
      <c r="H9" s="33" t="s">
        <v>36</v>
      </c>
      <c r="I9" s="33" t="s">
        <v>37</v>
      </c>
      <c r="J9" s="33" t="s">
        <v>38</v>
      </c>
      <c r="K9" s="27"/>
      <c r="L9" s="146"/>
      <c r="M9" s="146"/>
      <c r="N9" s="28"/>
      <c r="O9" s="32" t="s">
        <v>36</v>
      </c>
      <c r="P9" s="32" t="s">
        <v>37</v>
      </c>
      <c r="Q9" s="32" t="s">
        <v>38</v>
      </c>
      <c r="R9" s="28"/>
      <c r="S9" s="32" t="s">
        <v>41</v>
      </c>
      <c r="T9" s="32" t="s">
        <v>42</v>
      </c>
      <c r="U9" s="32" t="s">
        <v>43</v>
      </c>
      <c r="V9" s="29"/>
      <c r="W9" s="32" t="s">
        <v>41</v>
      </c>
      <c r="X9" s="32" t="s">
        <v>42</v>
      </c>
      <c r="Y9" s="32" t="s">
        <v>43</v>
      </c>
      <c r="Z9" s="158"/>
      <c r="AA9" s="159"/>
      <c r="AB9" s="158"/>
      <c r="AC9" s="30"/>
    </row>
    <row r="10" spans="1:29" x14ac:dyDescent="0.35">
      <c r="A10" s="34" t="str">
        <f>Kortingspercentages!$A$5</f>
        <v>Merk</v>
      </c>
      <c r="B10" s="35" t="str">
        <f>Kortingspercentages!$E$5</f>
        <v>Catalogusprijs minus korting</v>
      </c>
      <c r="C10" s="36"/>
      <c r="D10" s="37"/>
      <c r="E10" s="37"/>
      <c r="F10" s="37"/>
      <c r="G10" s="38"/>
      <c r="H10" s="39"/>
      <c r="I10" s="39"/>
      <c r="J10" s="39"/>
      <c r="K10" s="38"/>
      <c r="L10" s="40"/>
      <c r="M10" s="40"/>
      <c r="N10" s="41"/>
      <c r="O10" s="42"/>
      <c r="P10" s="42"/>
      <c r="Q10" s="37"/>
      <c r="R10" s="41"/>
      <c r="S10" s="43"/>
      <c r="T10" s="43"/>
      <c r="U10" s="43"/>
      <c r="V10" s="44" t="s">
        <v>46</v>
      </c>
      <c r="W10" s="45">
        <v>0.15</v>
      </c>
      <c r="X10" s="45">
        <v>0.35</v>
      </c>
      <c r="Y10" s="45">
        <v>0.5</v>
      </c>
      <c r="Z10" s="158"/>
      <c r="AA10" s="159"/>
      <c r="AB10" s="158"/>
      <c r="AC10" s="46"/>
    </row>
    <row r="11" spans="1:29" x14ac:dyDescent="0.35">
      <c r="A11" s="47">
        <f>Kortingspercentages!A7</f>
        <v>0</v>
      </c>
      <c r="B11" s="48">
        <f>Kortingspercentages!E7</f>
        <v>0</v>
      </c>
      <c r="C11" s="49"/>
      <c r="D11" s="95">
        <v>0</v>
      </c>
      <c r="E11" s="96">
        <v>0</v>
      </c>
      <c r="F11" s="96">
        <v>0</v>
      </c>
      <c r="G11" s="50"/>
      <c r="H11" s="98">
        <v>0</v>
      </c>
      <c r="I11" s="98">
        <v>0</v>
      </c>
      <c r="J11" s="98">
        <v>0</v>
      </c>
      <c r="K11" s="50"/>
      <c r="L11" s="96">
        <v>0</v>
      </c>
      <c r="M11" s="96">
        <v>0</v>
      </c>
      <c r="N11" s="51"/>
      <c r="O11" s="52">
        <f>$B11*H11</f>
        <v>0</v>
      </c>
      <c r="P11" s="52">
        <f>$B11*I11</f>
        <v>0</v>
      </c>
      <c r="Q11" s="52">
        <f>$B11*J11</f>
        <v>0</v>
      </c>
      <c r="R11" s="51"/>
      <c r="S11" s="53">
        <f>(B11-O11)/$D$6</f>
        <v>0</v>
      </c>
      <c r="T11" s="53">
        <f>(O11-P11)/$E$6</f>
        <v>0</v>
      </c>
      <c r="U11" s="53">
        <f>(P11-Q11)/$F$6</f>
        <v>0</v>
      </c>
      <c r="V11" s="54"/>
      <c r="W11" s="55">
        <f>D11+$L$11+$M$11+S11</f>
        <v>0</v>
      </c>
      <c r="X11" s="55">
        <f>E11+$L$11+$M$11+T11</f>
        <v>0</v>
      </c>
      <c r="Y11" s="55">
        <f>F11+$L$11+$M$11+U11</f>
        <v>0</v>
      </c>
      <c r="Z11" s="158"/>
      <c r="AA11" s="159"/>
      <c r="AB11" s="158"/>
      <c r="AC11" s="46"/>
    </row>
    <row r="12" spans="1:29" ht="24" x14ac:dyDescent="0.35">
      <c r="A12" s="58"/>
      <c r="B12" s="59"/>
      <c r="C12" s="60"/>
      <c r="D12" s="61"/>
      <c r="E12" s="61"/>
      <c r="F12" s="61"/>
      <c r="G12" s="50"/>
      <c r="H12" s="62"/>
      <c r="I12" s="62"/>
      <c r="J12" s="62"/>
      <c r="K12" s="50"/>
      <c r="L12" s="61"/>
      <c r="M12" s="61"/>
      <c r="N12" s="51"/>
      <c r="O12" s="61"/>
      <c r="P12" s="61"/>
      <c r="Q12" s="61"/>
      <c r="R12" s="51"/>
      <c r="S12" s="56"/>
      <c r="T12" s="56"/>
      <c r="U12" s="56"/>
      <c r="V12" s="44" t="s">
        <v>47</v>
      </c>
      <c r="W12" s="63">
        <f>AVERAGE(W11:W11)*$W$10</f>
        <v>0</v>
      </c>
      <c r="X12" s="63">
        <f>AVERAGE(X11:X11)*$X$10</f>
        <v>0</v>
      </c>
      <c r="Y12" s="63">
        <f>AVERAGE(Y11:Y11)*$Y$10</f>
        <v>0</v>
      </c>
      <c r="Z12" s="64">
        <f>SUM(W12:Y12)</f>
        <v>0</v>
      </c>
      <c r="AA12" s="65">
        <v>0.2</v>
      </c>
      <c r="AB12" s="64">
        <f>Z12*AA12</f>
        <v>0</v>
      </c>
      <c r="AC12" s="46"/>
    </row>
    <row r="13" spans="1:29" ht="15" customHeight="1" x14ac:dyDescent="0.35">
      <c r="A13" s="58"/>
      <c r="B13" s="59"/>
      <c r="C13" s="60"/>
      <c r="D13" s="61"/>
      <c r="E13" s="61"/>
      <c r="F13" s="61"/>
      <c r="G13" s="50"/>
      <c r="H13" s="62"/>
      <c r="I13" s="62"/>
      <c r="J13" s="62"/>
      <c r="K13" s="50"/>
      <c r="L13" s="61"/>
      <c r="M13" s="61"/>
      <c r="N13" s="51"/>
      <c r="O13" s="61"/>
      <c r="P13" s="61"/>
      <c r="Q13" s="61"/>
      <c r="R13" s="51"/>
      <c r="S13" s="56"/>
      <c r="T13" s="56"/>
      <c r="U13" s="56"/>
      <c r="V13" s="54"/>
      <c r="W13" s="56"/>
      <c r="X13" s="56"/>
      <c r="Y13" s="56"/>
      <c r="Z13" s="56"/>
      <c r="AA13" s="57"/>
      <c r="AB13" s="56"/>
      <c r="AC13" s="46"/>
    </row>
    <row r="14" spans="1:29" ht="26.25" customHeight="1" x14ac:dyDescent="0.35">
      <c r="A14" s="135" t="str">
        <f>Kortingspercentages!A8</f>
        <v>Categorie: Middelgrote personenwagens</v>
      </c>
      <c r="B14" s="135"/>
      <c r="C14" s="60"/>
      <c r="D14" s="136" t="s">
        <v>26</v>
      </c>
      <c r="E14" s="134"/>
      <c r="F14" s="134"/>
      <c r="G14" s="50"/>
      <c r="H14" s="160" t="s">
        <v>27</v>
      </c>
      <c r="I14" s="160"/>
      <c r="J14" s="160"/>
      <c r="K14" s="50"/>
      <c r="L14" s="145" t="s">
        <v>48</v>
      </c>
      <c r="M14" s="145" t="s">
        <v>49</v>
      </c>
      <c r="N14" s="51"/>
      <c r="O14" s="134" t="str">
        <f>$O$8</f>
        <v>Gegarandeerde restwaarde na X aantal jaar</v>
      </c>
      <c r="P14" s="134"/>
      <c r="Q14" s="134"/>
      <c r="R14" s="51"/>
      <c r="S14" s="134" t="str">
        <f>$S$8</f>
        <v xml:space="preserve">Afschrijving per km per jaar </v>
      </c>
      <c r="T14" s="134"/>
      <c r="U14" s="134"/>
      <c r="V14" s="54"/>
      <c r="W14" s="134" t="s">
        <v>32</v>
      </c>
      <c r="X14" s="134"/>
      <c r="Y14" s="134"/>
      <c r="Z14" s="152" t="s">
        <v>33</v>
      </c>
      <c r="AA14" s="155" t="s">
        <v>34</v>
      </c>
      <c r="AB14" s="152" t="s">
        <v>35</v>
      </c>
      <c r="AC14" s="46"/>
    </row>
    <row r="15" spans="1:29" ht="45" customHeight="1" x14ac:dyDescent="0.35">
      <c r="A15" s="100" t="str">
        <f>Kortingspercentages!$A$5</f>
        <v>Merk</v>
      </c>
      <c r="B15" s="35" t="str">
        <f>Kortingspercentages!$E$5</f>
        <v>Catalogusprijs minus korting</v>
      </c>
      <c r="C15" s="60"/>
      <c r="D15" s="31" t="s">
        <v>36</v>
      </c>
      <c r="E15" s="32" t="s">
        <v>37</v>
      </c>
      <c r="F15" s="32" t="s">
        <v>38</v>
      </c>
      <c r="G15" s="50"/>
      <c r="H15" s="66" t="s">
        <v>36</v>
      </c>
      <c r="I15" s="33" t="s">
        <v>37</v>
      </c>
      <c r="J15" s="33" t="s">
        <v>38</v>
      </c>
      <c r="K15" s="50"/>
      <c r="L15" s="146"/>
      <c r="M15" s="146"/>
      <c r="N15" s="51"/>
      <c r="O15" s="31" t="s">
        <v>36</v>
      </c>
      <c r="P15" s="32" t="s">
        <v>37</v>
      </c>
      <c r="Q15" s="32" t="s">
        <v>38</v>
      </c>
      <c r="R15" s="51"/>
      <c r="S15" s="31" t="s">
        <v>36</v>
      </c>
      <c r="T15" s="32" t="s">
        <v>37</v>
      </c>
      <c r="U15" s="32" t="s">
        <v>38</v>
      </c>
      <c r="V15" s="54"/>
      <c r="W15" s="32" t="s">
        <v>41</v>
      </c>
      <c r="X15" s="32" t="s">
        <v>42</v>
      </c>
      <c r="Y15" s="32" t="s">
        <v>43</v>
      </c>
      <c r="Z15" s="153"/>
      <c r="AA15" s="156"/>
      <c r="AB15" s="153"/>
      <c r="AC15" s="46"/>
    </row>
    <row r="16" spans="1:29" x14ac:dyDescent="0.35">
      <c r="A16" s="101">
        <f>Kortingspercentages!A9</f>
        <v>0</v>
      </c>
      <c r="B16" s="67">
        <f>Kortingspercentages!E9</f>
        <v>0</v>
      </c>
      <c r="C16" s="60"/>
      <c r="D16" s="97">
        <v>0</v>
      </c>
      <c r="E16" s="97">
        <v>0</v>
      </c>
      <c r="F16" s="97">
        <v>0</v>
      </c>
      <c r="G16" s="50"/>
      <c r="H16" s="94">
        <v>0</v>
      </c>
      <c r="I16" s="94">
        <v>0</v>
      </c>
      <c r="J16" s="94">
        <v>0</v>
      </c>
      <c r="K16" s="50"/>
      <c r="L16" s="97">
        <v>0</v>
      </c>
      <c r="M16" s="97">
        <v>0</v>
      </c>
      <c r="N16" s="51"/>
      <c r="O16" s="17">
        <f>$B16*H16</f>
        <v>0</v>
      </c>
      <c r="P16" s="17">
        <f>$B16*I16</f>
        <v>0</v>
      </c>
      <c r="Q16" s="17">
        <f>$B16*J16</f>
        <v>0</v>
      </c>
      <c r="R16" s="51"/>
      <c r="S16" s="53">
        <f>(B16-O16)/$D$6</f>
        <v>0</v>
      </c>
      <c r="T16" s="53">
        <f>(O16-P16)/$E$6</f>
        <v>0</v>
      </c>
      <c r="U16" s="53">
        <f>(P16-Q16)/$F$6</f>
        <v>0</v>
      </c>
      <c r="V16" s="54"/>
      <c r="W16" s="55">
        <f>D16+$L$16+$M$16+S16</f>
        <v>0</v>
      </c>
      <c r="X16" s="55">
        <f>E16+$L$16+$M$16+T16</f>
        <v>0</v>
      </c>
      <c r="Y16" s="55">
        <f>F16+$L$16+$M$16+U16</f>
        <v>0</v>
      </c>
      <c r="Z16" s="154"/>
      <c r="AA16" s="157"/>
      <c r="AB16" s="154"/>
      <c r="AC16" s="46"/>
    </row>
    <row r="17" spans="1:29" ht="24" x14ac:dyDescent="0.35">
      <c r="A17" s="58"/>
      <c r="B17" s="59"/>
      <c r="C17" s="60"/>
      <c r="D17" s="61"/>
      <c r="E17" s="61"/>
      <c r="F17" s="61"/>
      <c r="G17" s="50"/>
      <c r="H17" s="62"/>
      <c r="I17" s="62"/>
      <c r="J17" s="62"/>
      <c r="K17" s="50"/>
      <c r="L17" s="61"/>
      <c r="M17" s="61"/>
      <c r="N17" s="51"/>
      <c r="O17" s="61"/>
      <c r="P17" s="61"/>
      <c r="Q17" s="61"/>
      <c r="R17" s="51"/>
      <c r="S17" s="69"/>
      <c r="T17" s="69"/>
      <c r="U17" s="69"/>
      <c r="V17" s="44" t="s">
        <v>47</v>
      </c>
      <c r="W17" s="63">
        <f>AVERAGE(W16:W16)*$W$10</f>
        <v>0</v>
      </c>
      <c r="X17" s="63">
        <f>AVERAGE(X16:X16)*$X$10</f>
        <v>0</v>
      </c>
      <c r="Y17" s="63">
        <f>AVERAGE(Y16:Y16)*$Y$10</f>
        <v>0</v>
      </c>
      <c r="Z17" s="64">
        <f>SUM(W17:Y17)</f>
        <v>0</v>
      </c>
      <c r="AA17" s="65">
        <v>0.4</v>
      </c>
      <c r="AB17" s="64">
        <f>Z17*AA17</f>
        <v>0</v>
      </c>
      <c r="AC17" s="46"/>
    </row>
    <row r="18" spans="1:29" ht="14.5" customHeight="1" x14ac:dyDescent="0.35">
      <c r="A18" s="70"/>
      <c r="B18" s="71"/>
      <c r="C18" s="60"/>
      <c r="D18" s="61"/>
      <c r="E18" s="61"/>
      <c r="F18" s="61"/>
      <c r="G18" s="50"/>
      <c r="H18" s="62"/>
      <c r="I18" s="62"/>
      <c r="J18" s="62"/>
      <c r="K18" s="50"/>
      <c r="L18" s="61"/>
      <c r="M18" s="61"/>
      <c r="N18" s="51"/>
      <c r="O18" s="61"/>
      <c r="P18" s="61"/>
      <c r="Q18" s="61"/>
      <c r="R18" s="51"/>
      <c r="S18" s="56"/>
      <c r="T18" s="56"/>
      <c r="U18" s="56"/>
      <c r="V18" s="54"/>
      <c r="W18" s="56"/>
      <c r="X18" s="56"/>
      <c r="Y18" s="56"/>
      <c r="Z18" s="56"/>
      <c r="AA18" s="57"/>
      <c r="AB18" s="56"/>
      <c r="AC18" s="46"/>
    </row>
    <row r="19" spans="1:29" ht="26.25" customHeight="1" x14ac:dyDescent="0.35">
      <c r="A19" s="135" t="str">
        <f>Kortingspercentages!A10</f>
        <v>Categorie: Kleine personenwagens</v>
      </c>
      <c r="B19" s="135"/>
      <c r="C19" s="60"/>
      <c r="D19" s="136" t="s">
        <v>26</v>
      </c>
      <c r="E19" s="134"/>
      <c r="F19" s="134"/>
      <c r="G19" s="50"/>
      <c r="H19" s="160" t="s">
        <v>27</v>
      </c>
      <c r="I19" s="160"/>
      <c r="J19" s="160"/>
      <c r="K19" s="50"/>
      <c r="L19" s="145" t="s">
        <v>48</v>
      </c>
      <c r="M19" s="145" t="s">
        <v>49</v>
      </c>
      <c r="N19" s="51"/>
      <c r="O19" s="134" t="str">
        <f>$O$8</f>
        <v>Gegarandeerde restwaarde na X aantal jaar</v>
      </c>
      <c r="P19" s="134"/>
      <c r="Q19" s="134"/>
      <c r="R19" s="51"/>
      <c r="S19" s="134" t="str">
        <f>$S$8</f>
        <v xml:space="preserve">Afschrijving per km per jaar </v>
      </c>
      <c r="T19" s="134"/>
      <c r="U19" s="134"/>
      <c r="V19" s="54"/>
      <c r="W19" s="134" t="s">
        <v>32</v>
      </c>
      <c r="X19" s="134"/>
      <c r="Y19" s="134"/>
      <c r="Z19" s="152" t="s">
        <v>33</v>
      </c>
      <c r="AA19" s="155" t="s">
        <v>34</v>
      </c>
      <c r="AB19" s="152" t="s">
        <v>35</v>
      </c>
      <c r="AC19" s="46"/>
    </row>
    <row r="20" spans="1:29" ht="44.15" customHeight="1" x14ac:dyDescent="0.35">
      <c r="A20" s="34" t="str">
        <f>Kortingspercentages!$A$5</f>
        <v>Merk</v>
      </c>
      <c r="B20" s="35" t="str">
        <f>Kortingspercentages!$E$5</f>
        <v>Catalogusprijs minus korting</v>
      </c>
      <c r="C20" s="60"/>
      <c r="D20" s="31" t="s">
        <v>36</v>
      </c>
      <c r="E20" s="32" t="s">
        <v>37</v>
      </c>
      <c r="F20" s="32" t="s">
        <v>38</v>
      </c>
      <c r="G20" s="50"/>
      <c r="H20" s="66" t="s">
        <v>36</v>
      </c>
      <c r="I20" s="33" t="s">
        <v>37</v>
      </c>
      <c r="J20" s="33" t="s">
        <v>38</v>
      </c>
      <c r="K20" s="50"/>
      <c r="L20" s="146"/>
      <c r="M20" s="146"/>
      <c r="N20" s="51"/>
      <c r="O20" s="31" t="s">
        <v>36</v>
      </c>
      <c r="P20" s="32" t="s">
        <v>37</v>
      </c>
      <c r="Q20" s="32" t="s">
        <v>38</v>
      </c>
      <c r="R20" s="51"/>
      <c r="S20" s="31" t="s">
        <v>36</v>
      </c>
      <c r="T20" s="32" t="s">
        <v>37</v>
      </c>
      <c r="U20" s="32" t="s">
        <v>38</v>
      </c>
      <c r="V20" s="54"/>
      <c r="W20" s="32" t="s">
        <v>41</v>
      </c>
      <c r="X20" s="32" t="s">
        <v>42</v>
      </c>
      <c r="Y20" s="32" t="s">
        <v>43</v>
      </c>
      <c r="Z20" s="153"/>
      <c r="AA20" s="156"/>
      <c r="AB20" s="153"/>
      <c r="AC20" s="46"/>
    </row>
    <row r="21" spans="1:29" x14ac:dyDescent="0.35">
      <c r="A21" s="47">
        <f>Kortingspercentages!A11</f>
        <v>0</v>
      </c>
      <c r="B21" s="67">
        <f>Kortingspercentages!E11</f>
        <v>0</v>
      </c>
      <c r="C21" s="49"/>
      <c r="D21" s="97">
        <v>0</v>
      </c>
      <c r="E21" s="97">
        <v>0</v>
      </c>
      <c r="F21" s="97">
        <v>0</v>
      </c>
      <c r="G21" s="50"/>
      <c r="H21" s="94">
        <v>0</v>
      </c>
      <c r="I21" s="94">
        <v>0</v>
      </c>
      <c r="J21" s="94">
        <v>0</v>
      </c>
      <c r="K21" s="50"/>
      <c r="L21" s="97">
        <v>0</v>
      </c>
      <c r="M21" s="97">
        <v>0</v>
      </c>
      <c r="N21" s="51"/>
      <c r="O21" s="17">
        <f>$B21*H21</f>
        <v>0</v>
      </c>
      <c r="P21" s="17">
        <f>$B21*I21</f>
        <v>0</v>
      </c>
      <c r="Q21" s="17">
        <f>$B21*J21</f>
        <v>0</v>
      </c>
      <c r="R21" s="51"/>
      <c r="S21" s="53">
        <f>(B21-O21)/$D$6</f>
        <v>0</v>
      </c>
      <c r="T21" s="53">
        <f>(O21-P21)/$E$6</f>
        <v>0</v>
      </c>
      <c r="U21" s="53">
        <f>(P21-Q21)/$F$6</f>
        <v>0</v>
      </c>
      <c r="V21" s="54"/>
      <c r="W21" s="55">
        <f>D21+$L$21+$M$21+S21</f>
        <v>0</v>
      </c>
      <c r="X21" s="55">
        <f>E21+$L$21+$M$21+T21</f>
        <v>0</v>
      </c>
      <c r="Y21" s="55">
        <f>F21+$L$21+$M$21+U21</f>
        <v>0</v>
      </c>
      <c r="Z21" s="154"/>
      <c r="AA21" s="157"/>
      <c r="AB21" s="154"/>
      <c r="AC21" s="46"/>
    </row>
    <row r="22" spans="1:29" ht="24" x14ac:dyDescent="0.35">
      <c r="A22" s="58"/>
      <c r="B22" s="59"/>
      <c r="C22" s="60"/>
      <c r="D22" s="61"/>
      <c r="E22" s="61"/>
      <c r="F22" s="61"/>
      <c r="G22" s="50"/>
      <c r="H22" s="62"/>
      <c r="I22" s="62"/>
      <c r="J22" s="62"/>
      <c r="K22" s="50"/>
      <c r="L22" s="61"/>
      <c r="M22" s="61"/>
      <c r="N22" s="51"/>
      <c r="O22" s="61"/>
      <c r="P22" s="61"/>
      <c r="Q22" s="61"/>
      <c r="R22" s="51"/>
      <c r="S22" s="69"/>
      <c r="T22" s="69"/>
      <c r="U22" s="69"/>
      <c r="V22" s="44" t="s">
        <v>47</v>
      </c>
      <c r="W22" s="63">
        <f>AVERAGE(W21:W21)*$W$10</f>
        <v>0</v>
      </c>
      <c r="X22" s="63">
        <f>AVERAGE(X21:X21)*$X$10</f>
        <v>0</v>
      </c>
      <c r="Y22" s="63">
        <f>AVERAGE(Y21:Y21)*$Y$10</f>
        <v>0</v>
      </c>
      <c r="Z22" s="64">
        <f>SUM(W22:Y22)</f>
        <v>0</v>
      </c>
      <c r="AA22" s="65">
        <v>0.4</v>
      </c>
      <c r="AB22" s="64">
        <f>Z22*AA22</f>
        <v>0</v>
      </c>
      <c r="AC22" s="46"/>
    </row>
    <row r="23" spans="1:29" x14ac:dyDescent="0.35">
      <c r="A23" s="58"/>
      <c r="B23" s="59"/>
      <c r="C23" s="60"/>
      <c r="D23" s="61"/>
      <c r="E23" s="61"/>
      <c r="F23" s="61"/>
      <c r="G23" s="50"/>
      <c r="H23" s="62"/>
      <c r="I23" s="62"/>
      <c r="J23" s="62"/>
      <c r="K23" s="50"/>
      <c r="L23" s="61"/>
      <c r="M23" s="61"/>
      <c r="N23" s="51"/>
      <c r="O23" s="61"/>
      <c r="P23" s="61"/>
      <c r="Q23" s="61"/>
      <c r="R23" s="51"/>
      <c r="S23" s="69"/>
      <c r="T23" s="69"/>
      <c r="U23" s="69"/>
      <c r="V23" s="54"/>
      <c r="W23" s="56"/>
      <c r="X23" s="56"/>
      <c r="Y23" s="56"/>
      <c r="Z23" s="56"/>
      <c r="AA23" s="57"/>
      <c r="AB23" s="56"/>
      <c r="AC23" s="46"/>
    </row>
    <row r="24" spans="1:29" ht="16.5" customHeight="1" x14ac:dyDescent="0.35">
      <c r="A24" s="41"/>
      <c r="B24" s="41"/>
      <c r="C24" s="41"/>
      <c r="D24" s="41"/>
      <c r="E24" s="41"/>
      <c r="F24" s="41"/>
      <c r="G24" s="38"/>
      <c r="H24" s="72"/>
      <c r="I24" s="72"/>
      <c r="J24" s="72"/>
      <c r="K24" s="38"/>
      <c r="L24" s="56"/>
      <c r="M24" s="56"/>
      <c r="N24" s="41"/>
      <c r="O24" s="73"/>
      <c r="P24" s="73"/>
      <c r="Q24" s="73"/>
      <c r="R24" s="41"/>
      <c r="S24" s="74"/>
      <c r="T24" s="74"/>
      <c r="U24" s="56"/>
      <c r="V24" s="54"/>
      <c r="W24" s="56"/>
      <c r="X24" s="56"/>
      <c r="Y24" s="56"/>
      <c r="Z24" s="56"/>
      <c r="AA24" s="57"/>
      <c r="AB24" s="56"/>
      <c r="AC24" s="46"/>
    </row>
    <row r="25" spans="1:29" ht="35.25" customHeight="1" x14ac:dyDescent="0.35">
      <c r="A25" s="41"/>
      <c r="B25" s="41"/>
      <c r="C25" s="41"/>
      <c r="D25" s="41"/>
      <c r="E25" s="41"/>
      <c r="F25" s="41"/>
      <c r="G25" s="38"/>
      <c r="H25" s="72"/>
      <c r="I25" s="72"/>
      <c r="J25" s="72"/>
      <c r="K25" s="38"/>
      <c r="L25" s="56"/>
      <c r="M25" s="56"/>
      <c r="N25" s="41"/>
      <c r="O25" s="73"/>
      <c r="P25" s="73"/>
      <c r="Q25" s="73"/>
      <c r="R25" s="41"/>
      <c r="S25" s="74"/>
      <c r="T25" s="74"/>
      <c r="U25" s="56"/>
      <c r="V25" s="54"/>
      <c r="W25" s="128" t="s">
        <v>56</v>
      </c>
      <c r="X25" s="128"/>
      <c r="Y25" s="128"/>
      <c r="Z25" s="128"/>
      <c r="AA25" s="129"/>
      <c r="AB25" s="75">
        <f>AB12+AB17+AB22</f>
        <v>0</v>
      </c>
      <c r="AC25" s="46"/>
    </row>
    <row r="26" spans="1:29" ht="16.5" customHeight="1" x14ac:dyDescent="0.35">
      <c r="A26" s="76"/>
      <c r="B26" s="76"/>
      <c r="C26" s="76"/>
      <c r="D26" s="76"/>
      <c r="E26" s="76"/>
      <c r="F26" s="76"/>
      <c r="G26" s="77"/>
      <c r="H26" s="78"/>
      <c r="I26" s="78"/>
      <c r="J26" s="78"/>
      <c r="K26" s="77"/>
      <c r="L26" s="79"/>
      <c r="M26" s="79"/>
      <c r="N26" s="76"/>
      <c r="O26" s="80"/>
      <c r="P26" s="80"/>
      <c r="Q26" s="80"/>
      <c r="R26" s="76"/>
      <c r="S26" s="81"/>
      <c r="T26" s="81"/>
      <c r="U26" s="79"/>
      <c r="V26" s="82"/>
      <c r="W26" s="79"/>
      <c r="X26" s="79"/>
      <c r="Y26" s="79"/>
      <c r="Z26" s="79"/>
      <c r="AA26" s="83"/>
      <c r="AB26" s="79"/>
      <c r="AC26" s="84"/>
    </row>
  </sheetData>
  <sheetProtection algorithmName="SHA-512" hashValue="7jO7K72viZQTKbkhN0cM0DoyrRckCsqqtb2HjjQ5wsRgebC76v3ot+sB2aqMuWX5Vlc9Zu7celDB8ttWCPDl8w==" saltValue="JMgNYyV8kU0SVcB4AOLbHw==" spinCount="100000" sheet="1" objects="1" scenarios="1"/>
  <mergeCells count="46">
    <mergeCell ref="W25:AA25"/>
    <mergeCell ref="O19:Q19"/>
    <mergeCell ref="S19:U19"/>
    <mergeCell ref="W19:Y19"/>
    <mergeCell ref="Z19:Z21"/>
    <mergeCell ref="AA19:AA21"/>
    <mergeCell ref="AB19:AB21"/>
    <mergeCell ref="O14:Q14"/>
    <mergeCell ref="S14:U14"/>
    <mergeCell ref="W14:Y14"/>
    <mergeCell ref="Z14:Z16"/>
    <mergeCell ref="AA14:AA16"/>
    <mergeCell ref="AB14:AB16"/>
    <mergeCell ref="A14:B14"/>
    <mergeCell ref="D14:F14"/>
    <mergeCell ref="H14:J14"/>
    <mergeCell ref="L14:L15"/>
    <mergeCell ref="M14:M15"/>
    <mergeCell ref="A19:B19"/>
    <mergeCell ref="D19:F19"/>
    <mergeCell ref="H19:J19"/>
    <mergeCell ref="L19:L20"/>
    <mergeCell ref="M19:M20"/>
    <mergeCell ref="A4:AC4"/>
    <mergeCell ref="D8:F8"/>
    <mergeCell ref="Z8:Z11"/>
    <mergeCell ref="AA8:AA11"/>
    <mergeCell ref="AB8:AB11"/>
    <mergeCell ref="H8:J8"/>
    <mergeCell ref="S8:U8"/>
    <mergeCell ref="W8:Y8"/>
    <mergeCell ref="A9:B9"/>
    <mergeCell ref="M8:M9"/>
    <mergeCell ref="L8:L9"/>
    <mergeCell ref="O8:Q8"/>
    <mergeCell ref="A5:B6"/>
    <mergeCell ref="H5:I5"/>
    <mergeCell ref="H6:I6"/>
    <mergeCell ref="A1:AC1"/>
    <mergeCell ref="A2:AC2"/>
    <mergeCell ref="A3:C3"/>
    <mergeCell ref="D3:G3"/>
    <mergeCell ref="H3:K3"/>
    <mergeCell ref="L3:R3"/>
    <mergeCell ref="S3:V3"/>
    <mergeCell ref="W3:A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b51f98f-61e6-42f4-bae9-9a6129e68d68">
      <UserInfo>
        <DisplayName>Emily van der Linden</DisplayName>
        <AccountId>17</AccountId>
        <AccountType/>
      </UserInfo>
    </SharedWithUsers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031914-14D7-4488-BE28-2A2B95FD95ED}">
  <ds:schemaRefs>
    <ds:schemaRef ds:uri="http://schemas.microsoft.com/office/2006/metadata/properties"/>
    <ds:schemaRef ds:uri="http://schemas.microsoft.com/office/infopath/2007/PartnerControls"/>
    <ds:schemaRef ds:uri="7b51f98f-61e6-42f4-bae9-9a6129e68d68"/>
    <ds:schemaRef ds:uri="e9ba909c-40ff-43d2-8650-c1cb9609952f"/>
  </ds:schemaRefs>
</ds:datastoreItem>
</file>

<file path=customXml/itemProps2.xml><?xml version="1.0" encoding="utf-8"?>
<ds:datastoreItem xmlns:ds="http://schemas.openxmlformats.org/officeDocument/2006/customXml" ds:itemID="{FABAA904-ACCB-4197-BC00-F66D47DBF6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C0E179-441A-4E21-BC4D-3EE228893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Overzicht prijzenblad</vt:lpstr>
      <vt:lpstr>Kortingspercentages</vt:lpstr>
      <vt:lpstr>Tm 10.000</vt:lpstr>
      <vt:lpstr>10.001 - 20.000</vt:lpstr>
      <vt:lpstr>20.001 - 30.000</vt:lpstr>
      <vt:lpstr>30.001 - 40.000</vt:lpstr>
      <vt:lpstr>40.001 - 50.000</vt:lpstr>
      <vt:lpstr>Vanaf 50.001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van der Linden</dc:creator>
  <cp:keywords/>
  <dc:description/>
  <cp:lastModifiedBy>Emily van der Linden</cp:lastModifiedBy>
  <cp:revision/>
  <dcterms:created xsi:type="dcterms:W3CDTF">2015-06-05T18:17:20Z</dcterms:created>
  <dcterms:modified xsi:type="dcterms:W3CDTF">2022-11-30T07:12:25Z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