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V:\ORG&amp;ONT\INK&amp;JZ\Inkoop_HVS2022\1. Lopend\2022\2022 - 01 - Perceel D en E GRJR\4. Gunningsfase\1. Definitief TenderNed\4. NvI 19-01-2023 - nieuwe documenten\"/>
    </mc:Choice>
  </mc:AlternateContent>
  <xr:revisionPtr revIDLastSave="0" documentId="8_{6F022991-DF0F-4F98-BDE6-1615A520A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  <sheet name="Tabel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1" l="1"/>
  <c r="I10" i="1"/>
  <c r="I11" i="1"/>
  <c r="I12" i="1"/>
  <c r="I14" i="1"/>
  <c r="S3" i="1"/>
  <c r="I3" i="1" s="1"/>
  <c r="T3" i="1"/>
  <c r="U3" i="1"/>
  <c r="S4" i="1"/>
  <c r="I4" i="1" s="1"/>
  <c r="T4" i="1"/>
  <c r="U4" i="1"/>
  <c r="S5" i="1"/>
  <c r="I5" i="1" s="1"/>
  <c r="T5" i="1"/>
  <c r="U5" i="1"/>
  <c r="E3" i="1"/>
  <c r="E4" i="1"/>
  <c r="E5" i="1"/>
  <c r="S10" i="1"/>
  <c r="T10" i="1"/>
  <c r="U10" i="1"/>
  <c r="E10" i="1"/>
  <c r="B21" i="1"/>
  <c r="B22" i="1"/>
  <c r="B23" i="1"/>
  <c r="U14" i="1"/>
  <c r="U11" i="1"/>
  <c r="U12" i="1"/>
  <c r="U9" i="1"/>
  <c r="U7" i="1"/>
  <c r="U2" i="1"/>
  <c r="E7" i="1"/>
  <c r="E9" i="1"/>
  <c r="E11" i="1"/>
  <c r="E12" i="1"/>
  <c r="E14" i="1"/>
  <c r="E16" i="1"/>
  <c r="E2" i="1"/>
  <c r="T7" i="1"/>
  <c r="T9" i="1"/>
  <c r="T11" i="1"/>
  <c r="T12" i="1"/>
  <c r="T14" i="1"/>
  <c r="T16" i="1"/>
  <c r="T2" i="1"/>
  <c r="S7" i="1"/>
  <c r="I7" i="1" s="1"/>
  <c r="S9" i="1"/>
  <c r="I9" i="1" s="1"/>
  <c r="S11" i="1"/>
  <c r="S12" i="1"/>
  <c r="S14" i="1"/>
  <c r="S16" i="1"/>
  <c r="I16" i="1" s="1"/>
  <c r="S2" i="1"/>
  <c r="I2" i="1" s="1"/>
  <c r="A28" i="1" l="1"/>
  <c r="I17" i="1"/>
  <c r="J16" i="1" s="1"/>
  <c r="B25" i="1"/>
  <c r="K21" i="1" s="1"/>
  <c r="U17" i="1"/>
  <c r="S17" i="1"/>
  <c r="T17" i="1"/>
  <c r="J2" i="1" l="1"/>
  <c r="J7" i="1"/>
  <c r="J5" i="1"/>
  <c r="J11" i="1"/>
  <c r="J12" i="1"/>
  <c r="J9" i="1"/>
  <c r="J4" i="1"/>
  <c r="J3" i="1"/>
  <c r="J14" i="1"/>
  <c r="J10" i="1"/>
  <c r="K4" i="1"/>
  <c r="K3" i="1"/>
  <c r="K5" i="1"/>
  <c r="K23" i="1"/>
  <c r="K10" i="1"/>
  <c r="J17" i="1"/>
  <c r="K7" i="1"/>
  <c r="K12" i="1"/>
  <c r="K16" i="1"/>
  <c r="K14" i="1"/>
  <c r="K9" i="1"/>
  <c r="K11" i="1"/>
  <c r="K2" i="1"/>
  <c r="L10" i="1" l="1"/>
  <c r="L3" i="1"/>
  <c r="L5" i="1"/>
  <c r="L4" i="1"/>
  <c r="L11" i="1"/>
  <c r="L16" i="1"/>
  <c r="L14" i="1"/>
  <c r="L7" i="1"/>
  <c r="L9" i="1"/>
  <c r="L2" i="1"/>
  <c r="L12" i="1"/>
  <c r="K17" i="1"/>
  <c r="L17" i="1" l="1"/>
  <c r="M5" i="1" l="1"/>
  <c r="N5" i="1" s="1"/>
  <c r="M4" i="1"/>
  <c r="N4" i="1" s="1"/>
  <c r="M3" i="1"/>
  <c r="N3" i="1" s="1"/>
  <c r="M11" i="1"/>
  <c r="N11" i="1" s="1"/>
  <c r="M10" i="1"/>
  <c r="N10" i="1" s="1"/>
  <c r="M2" i="1"/>
  <c r="N2" i="1" s="1"/>
  <c r="M16" i="1"/>
  <c r="N16" i="1" s="1"/>
  <c r="M9" i="1"/>
  <c r="N9" i="1" s="1"/>
  <c r="M7" i="1"/>
  <c r="N7" i="1" s="1"/>
  <c r="M14" i="1"/>
  <c r="N14" i="1" s="1"/>
  <c r="M12" i="1"/>
  <c r="N12" i="1" s="1"/>
  <c r="N17" i="1" l="1"/>
  <c r="M17" i="1"/>
  <c r="K19" i="1" l="1"/>
  <c r="K26" i="1" s="1"/>
</calcChain>
</file>

<file path=xl/sharedStrings.xml><?xml version="1.0" encoding="utf-8"?>
<sst xmlns="http://schemas.openxmlformats.org/spreadsheetml/2006/main" count="56" uniqueCount="43">
  <si>
    <t>Level 1</t>
  </si>
  <si>
    <t>Minimumprijs per FTE</t>
  </si>
  <si>
    <t>Maximumprijs per FTE</t>
  </si>
  <si>
    <t>Level 2</t>
  </si>
  <si>
    <t>Level 3</t>
  </si>
  <si>
    <t>Naschoolse dagbehandeling</t>
  </si>
  <si>
    <t>Level 4</t>
  </si>
  <si>
    <t>Hulpproces</t>
  </si>
  <si>
    <t>Onderwijszorgmakelaar</t>
  </si>
  <si>
    <t>Tarief per eenheid</t>
  </si>
  <si>
    <t>Eenheid</t>
  </si>
  <si>
    <t>FTE</t>
  </si>
  <si>
    <t>plek</t>
  </si>
  <si>
    <t>Ingediende eenheden</t>
  </si>
  <si>
    <t>Aantal levels</t>
  </si>
  <si>
    <t>punten</t>
  </si>
  <si>
    <t>Volume</t>
  </si>
  <si>
    <t>Score volume</t>
  </si>
  <si>
    <t>Score levels</t>
  </si>
  <si>
    <t>Maximaal aan te bieden</t>
  </si>
  <si>
    <t>totaal levels</t>
  </si>
  <si>
    <t>Aangeboden volume: Percentage</t>
  </si>
  <si>
    <t>Aangeboden volume: levels</t>
  </si>
  <si>
    <t>Score Prijs</t>
  </si>
  <si>
    <t>Totaalscore kwantiteit</t>
  </si>
  <si>
    <t>Max-min gewogen</t>
  </si>
  <si>
    <t>FTE * Max-min gewogen</t>
  </si>
  <si>
    <t>FTE * Max-min (geeikt op totaal 1)</t>
  </si>
  <si>
    <t>Gewogen FTE &amp; max-min * punten prijs</t>
  </si>
  <si>
    <t>Punten prijs</t>
  </si>
  <si>
    <t>Hoeveelheden gewogen</t>
  </si>
  <si>
    <t>minimaal te leveren voor punten levels</t>
  </si>
  <si>
    <t>BEO groepen</t>
  </si>
  <si>
    <t>(vroeg)behandelgroepen voor 0-12 jarigen met focus op leerproblematiek</t>
  </si>
  <si>
    <t>(vroeg)behandelgroepen voor 0-12 jarigen met focus op gedragsproblematiek</t>
  </si>
  <si>
    <t>(vroeg)behandelgroepen zonder zicht op onderwijs</t>
  </si>
  <si>
    <t>BSO+ bekostiging extra pedagogisch medewerker</t>
  </si>
  <si>
    <t>Ambulante hulp: 0-12 jaar, focus expertise op leren</t>
  </si>
  <si>
    <t>Ambulante hulp: 0-12 jaar, focus expertise op gedrag</t>
  </si>
  <si>
    <t>Ambulante hulp: 12-18 jaar, focus expertise op leren</t>
  </si>
  <si>
    <t>Ambulante hulp: 12-18 jaar, focus expertise op gedrag</t>
  </si>
  <si>
    <t>Minimaal aan te bieden</t>
  </si>
  <si>
    <t>level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</si>
</sst>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;_ @_ "/>
    <numFmt numFmtId="165" formatCode="_ * #,##0_ ;_ * \-#,##0_ ;_ * &quot;-&quot;??_ ;_ @_ "/>
    <numFmt numFmtId="166" formatCode="_ * #,##0.000_ ;_ * \-#,##0.000_ ;_ * &quot;-&quot;??_ ;_ @_ "/>
    <numFmt numFmtId="167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0" fontId="3" fillId="0" borderId="0" xfId="0" applyFont="1"/>
    <xf numFmtId="9" fontId="3" fillId="0" borderId="0" xfId="2" applyFont="1"/>
    <xf numFmtId="165" fontId="3" fillId="0" borderId="0" xfId="1" applyNumberFormat="1" applyFont="1"/>
    <xf numFmtId="43" fontId="0" fillId="0" borderId="7" xfId="1" applyFont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0" fillId="0" borderId="0" xfId="1" applyFont="1" applyBorder="1" applyAlignment="1">
      <alignment horizontal="left" vertical="top"/>
    </xf>
    <xf numFmtId="43" fontId="0" fillId="0" borderId="5" xfId="1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2" fontId="0" fillId="0" borderId="7" xfId="0" applyNumberFormat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2" fontId="0" fillId="0" borderId="5" xfId="0" applyNumberForma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43" fontId="1" fillId="0" borderId="0" xfId="1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43" fontId="0" fillId="2" borderId="0" xfId="1" applyFont="1" applyFill="1" applyBorder="1" applyAlignment="1">
      <alignment horizontal="left" vertical="top"/>
    </xf>
    <xf numFmtId="164" fontId="0" fillId="2" borderId="0" xfId="0" applyNumberFormat="1" applyFill="1" applyAlignment="1">
      <alignment horizontal="left" vertical="top"/>
    </xf>
    <xf numFmtId="166" fontId="0" fillId="0" borderId="7" xfId="0" applyNumberFormat="1" applyBorder="1" applyAlignment="1">
      <alignment horizontal="left" vertical="top"/>
    </xf>
    <xf numFmtId="167" fontId="0" fillId="0" borderId="7" xfId="0" applyNumberFormat="1" applyBorder="1" applyAlignment="1">
      <alignment horizontal="right" vertical="top"/>
    </xf>
    <xf numFmtId="2" fontId="0" fillId="0" borderId="0" xfId="0" applyNumberFormat="1" applyAlignment="1">
      <alignment horizontal="right" vertical="top"/>
    </xf>
    <xf numFmtId="167" fontId="0" fillId="2" borderId="0" xfId="0" applyNumberFormat="1" applyFill="1" applyAlignment="1">
      <alignment horizontal="right" vertical="top" wrapText="1"/>
    </xf>
    <xf numFmtId="166" fontId="0" fillId="0" borderId="5" xfId="0" applyNumberFormat="1" applyBorder="1" applyAlignment="1">
      <alignment horizontal="left" vertical="top"/>
    </xf>
    <xf numFmtId="167" fontId="0" fillId="0" borderId="5" xfId="0" applyNumberFormat="1" applyBorder="1" applyAlignment="1">
      <alignment horizontal="right" vertical="top" wrapText="1"/>
    </xf>
    <xf numFmtId="167" fontId="0" fillId="0" borderId="5" xfId="0" applyNumberFormat="1" applyBorder="1" applyAlignment="1">
      <alignment horizontal="right" vertical="top"/>
    </xf>
    <xf numFmtId="166" fontId="0" fillId="2" borderId="0" xfId="0" applyNumberFormat="1" applyFill="1" applyAlignment="1">
      <alignment horizontal="left" vertical="top"/>
    </xf>
    <xf numFmtId="167" fontId="0" fillId="2" borderId="0" xfId="0" applyNumberFormat="1" applyFill="1" applyAlignment="1">
      <alignment horizontal="right" vertical="top"/>
    </xf>
    <xf numFmtId="167" fontId="0" fillId="0" borderId="7" xfId="0" applyNumberFormat="1" applyBorder="1" applyAlignment="1">
      <alignment horizontal="right" vertical="top" wrapText="1"/>
    </xf>
    <xf numFmtId="43" fontId="4" fillId="0" borderId="0" xfId="1" applyFont="1" applyBorder="1" applyAlignment="1">
      <alignment horizontal="left" vertical="top"/>
    </xf>
    <xf numFmtId="43" fontId="5" fillId="0" borderId="0" xfId="1" applyFont="1" applyBorder="1" applyAlignment="1">
      <alignment horizontal="left" vertical="top"/>
    </xf>
    <xf numFmtId="9" fontId="1" fillId="0" borderId="0" xfId="2" applyFont="1" applyBorder="1" applyAlignment="1">
      <alignment horizontal="left" vertical="top" wrapText="1"/>
    </xf>
    <xf numFmtId="9" fontId="0" fillId="0" borderId="7" xfId="2" applyFont="1" applyBorder="1" applyAlignment="1">
      <alignment horizontal="left" vertical="top"/>
    </xf>
    <xf numFmtId="9" fontId="0" fillId="2" borderId="0" xfId="2" applyFont="1" applyFill="1" applyBorder="1" applyAlignment="1">
      <alignment horizontal="left" vertical="top"/>
    </xf>
    <xf numFmtId="9" fontId="0" fillId="0" borderId="5" xfId="2" applyFont="1" applyBorder="1" applyAlignment="1">
      <alignment horizontal="left" vertical="top"/>
    </xf>
    <xf numFmtId="9" fontId="0" fillId="0" borderId="0" xfId="2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3" fontId="4" fillId="0" borderId="2" xfId="1" applyFont="1" applyBorder="1" applyAlignment="1">
      <alignment horizontal="left" vertical="top"/>
    </xf>
    <xf numFmtId="2" fontId="4" fillId="0" borderId="8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43" fontId="4" fillId="0" borderId="11" xfId="1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2" fontId="4" fillId="0" borderId="12" xfId="0" applyNumberFormat="1" applyFont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2" fontId="0" fillId="2" borderId="0" xfId="0" applyNumberFormat="1" applyFill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9" fontId="0" fillId="0" borderId="9" xfId="2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9" fontId="0" fillId="0" borderId="13" xfId="2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0" fillId="0" borderId="2" xfId="2" applyFon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43" fontId="0" fillId="0" borderId="2" xfId="1" applyFont="1" applyBorder="1" applyAlignment="1">
      <alignment horizontal="left" vertical="top"/>
    </xf>
    <xf numFmtId="166" fontId="0" fillId="0" borderId="2" xfId="0" applyNumberFormat="1" applyBorder="1" applyAlignment="1">
      <alignment horizontal="left" vertical="top"/>
    </xf>
    <xf numFmtId="167" fontId="0" fillId="0" borderId="2" xfId="0" applyNumberFormat="1" applyBorder="1" applyAlignment="1">
      <alignment horizontal="right" vertical="top" wrapText="1"/>
    </xf>
    <xf numFmtId="167" fontId="0" fillId="0" borderId="2" xfId="0" applyNumberFormat="1" applyBorder="1" applyAlignment="1">
      <alignment horizontal="right" vertical="top"/>
    </xf>
    <xf numFmtId="2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left" vertical="top"/>
    </xf>
    <xf numFmtId="167" fontId="0" fillId="0" borderId="0" xfId="0" applyNumberFormat="1" applyAlignment="1">
      <alignment horizontal="right" vertical="top" wrapText="1"/>
    </xf>
    <xf numFmtId="167" fontId="0" fillId="0" borderId="0" xfId="0" applyNumberFormat="1" applyAlignment="1">
      <alignment horizontal="right" vertical="top"/>
    </xf>
    <xf numFmtId="0" fontId="0" fillId="0" borderId="1" xfId="0" applyBorder="1" applyAlignment="1">
      <alignment horizontal="left" vertical="top"/>
    </xf>
    <xf numFmtId="9" fontId="0" fillId="0" borderId="8" xfId="2" applyFont="1" applyBorder="1" applyAlignment="1">
      <alignment horizontal="left" vertical="top"/>
    </xf>
    <xf numFmtId="164" fontId="0" fillId="0" borderId="2" xfId="0" applyNumberFormat="1" applyBorder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164" fontId="0" fillId="0" borderId="5" xfId="0" applyNumberFormat="1" applyBorder="1" applyAlignment="1" applyProtection="1">
      <alignment horizontal="left" vertical="top"/>
      <protection locked="0"/>
    </xf>
    <xf numFmtId="164" fontId="0" fillId="0" borderId="7" xfId="0" applyNumberFormat="1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1" fillId="0" borderId="4" xfId="2" applyFont="1" applyBorder="1" applyAlignment="1">
      <alignment horizontal="center" vertical="top"/>
    </xf>
    <xf numFmtId="9" fontId="1" fillId="0" borderId="13" xfId="2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4">
    <cellStyle name="Komma" xfId="1" builtinId="3"/>
    <cellStyle name="Procent" xfId="2" builtinId="5"/>
    <cellStyle name="Standaard" xfId="0" builtinId="0"/>
    <cellStyle name="Standaard 2" xfId="3" xr:uid="{EE5783E7-F58D-4F37-AE31-29BA47F7C10D}"/>
  </cellStyles>
  <dxfs count="7"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zoomScale="80" zoomScaleNormal="80" workbookViewId="0">
      <selection activeCell="G29" sqref="G29"/>
    </sheetView>
  </sheetViews>
  <sheetFormatPr defaultColWidth="9.140625" defaultRowHeight="15" x14ac:dyDescent="0.25"/>
  <cols>
    <col min="1" max="1" width="12.28515625" style="2" bestFit="1" customWidth="1"/>
    <col min="2" max="2" width="78.85546875" style="2" bestFit="1" customWidth="1"/>
    <col min="3" max="3" width="11.42578125" style="2" customWidth="1"/>
    <col min="4" max="4" width="15" style="3" customWidth="1"/>
    <col min="5" max="5" width="14.140625" style="43" customWidth="1"/>
    <col min="6" max="6" width="11.140625" style="2" bestFit="1" customWidth="1"/>
    <col min="7" max="7" width="13.140625" style="2" bestFit="1" customWidth="1"/>
    <col min="8" max="8" width="13.28515625" style="2" bestFit="1" customWidth="1"/>
    <col min="9" max="9" width="19" style="2" customWidth="1"/>
    <col min="10" max="10" width="16.42578125" style="2" customWidth="1"/>
    <col min="11" max="11" width="10.7109375" style="14" customWidth="1"/>
    <col min="12" max="12" width="14" style="2" customWidth="1"/>
    <col min="13" max="13" width="18" style="2" bestFit="1" customWidth="1"/>
    <col min="14" max="14" width="20.42578125" style="2" bestFit="1" customWidth="1"/>
    <col min="15" max="15" width="9.140625" style="2"/>
    <col min="16" max="16" width="13.42578125" style="3" customWidth="1"/>
    <col min="17" max="19" width="14" style="3" customWidth="1"/>
    <col min="20" max="20" width="15.42578125" style="2" customWidth="1"/>
    <col min="21" max="21" width="17.85546875" style="2" customWidth="1"/>
    <col min="22" max="16384" width="9.140625" style="2"/>
  </cols>
  <sheetData>
    <row r="1" spans="1:21" s="16" customFormat="1" ht="30.75" customHeight="1" x14ac:dyDescent="0.25">
      <c r="C1" s="20" t="s">
        <v>10</v>
      </c>
      <c r="D1" s="21" t="s">
        <v>9</v>
      </c>
      <c r="E1" s="39" t="s">
        <v>29</v>
      </c>
      <c r="F1" s="20" t="s">
        <v>13</v>
      </c>
      <c r="G1" s="20" t="s">
        <v>41</v>
      </c>
      <c r="H1" s="20" t="s">
        <v>19</v>
      </c>
      <c r="I1" s="20"/>
      <c r="J1" s="20" t="s">
        <v>30</v>
      </c>
      <c r="K1" s="22" t="s">
        <v>25</v>
      </c>
      <c r="L1" s="20" t="s">
        <v>26</v>
      </c>
      <c r="M1" s="20" t="s">
        <v>27</v>
      </c>
      <c r="N1" s="20" t="s">
        <v>28</v>
      </c>
      <c r="P1" s="21" t="s">
        <v>1</v>
      </c>
      <c r="Q1" s="21" t="s">
        <v>2</v>
      </c>
      <c r="R1" s="21"/>
      <c r="S1" s="21"/>
    </row>
    <row r="2" spans="1:21" s="1" customFormat="1" x14ac:dyDescent="0.25">
      <c r="A2" s="87" t="s">
        <v>0</v>
      </c>
      <c r="B2" s="1" t="s">
        <v>37</v>
      </c>
      <c r="C2" s="1" t="s">
        <v>11</v>
      </c>
      <c r="D2" s="76">
        <v>0</v>
      </c>
      <c r="E2" s="64">
        <f>(Q2-D2)/(Q2-P2)</f>
        <v>6.666666666666667</v>
      </c>
      <c r="F2" s="81">
        <v>0</v>
      </c>
      <c r="G2" s="1">
        <v>0.5</v>
      </c>
      <c r="H2" s="1">
        <v>1.67</v>
      </c>
      <c r="I2" s="65">
        <f>F2*S2</f>
        <v>0</v>
      </c>
      <c r="J2" s="18" t="e">
        <f>I2/$I$17</f>
        <v>#DIV/0!</v>
      </c>
      <c r="K2" s="66" t="e">
        <f>(T2-S2)/($T$17-$S$17)</f>
        <v>#DIV/0!</v>
      </c>
      <c r="L2" s="67" t="e">
        <f>J2*K2</f>
        <v>#DIV/0!</v>
      </c>
      <c r="M2" s="68" t="e">
        <f>L2/$L$17</f>
        <v>#DIV/0!</v>
      </c>
      <c r="N2" s="69" t="e">
        <f>M2*E2</f>
        <v>#DIV/0!</v>
      </c>
      <c r="P2" s="65">
        <v>85000</v>
      </c>
      <c r="Q2" s="65">
        <v>100000</v>
      </c>
      <c r="R2" s="65"/>
      <c r="S2" s="65">
        <f>IF(F2&gt;0,P2,0)</f>
        <v>0</v>
      </c>
      <c r="T2" s="65">
        <f>IF(F2&gt;0,Q2,0)</f>
        <v>0</v>
      </c>
      <c r="U2" s="65">
        <f>P2*H2</f>
        <v>141950</v>
      </c>
    </row>
    <row r="3" spans="1:21" x14ac:dyDescent="0.25">
      <c r="A3" s="88"/>
      <c r="B3" s="2" t="s">
        <v>38</v>
      </c>
      <c r="C3" s="2" t="s">
        <v>11</v>
      </c>
      <c r="D3" s="77">
        <v>0</v>
      </c>
      <c r="E3" s="43">
        <f>(Q3-D3)/(Q3-P3)</f>
        <v>6.666666666666667</v>
      </c>
      <c r="F3" s="82">
        <v>0</v>
      </c>
      <c r="G3" s="2">
        <v>0.5</v>
      </c>
      <c r="H3" s="2">
        <v>1.67</v>
      </c>
      <c r="I3" s="3">
        <f t="shared" ref="I3:I14" si="0">F3*S3</f>
        <v>0</v>
      </c>
      <c r="J3" s="70" t="e">
        <f t="shared" ref="J3:J5" si="1">I3/$I$17</f>
        <v>#DIV/0!</v>
      </c>
      <c r="K3" s="14" t="e">
        <f t="shared" ref="K3:K5" si="2">(T3-S3)/($T$17-$S$17)</f>
        <v>#DIV/0!</v>
      </c>
      <c r="L3" s="71" t="e">
        <f t="shared" ref="L3:L5" si="3">J3*K3</f>
        <v>#DIV/0!</v>
      </c>
      <c r="M3" s="72" t="e">
        <f t="shared" ref="M3:M5" si="4">L3/$L$17</f>
        <v>#DIV/0!</v>
      </c>
      <c r="N3" s="73" t="e">
        <f>M3*E3</f>
        <v>#DIV/0!</v>
      </c>
      <c r="P3" s="3">
        <v>85000</v>
      </c>
      <c r="Q3" s="3">
        <v>100000</v>
      </c>
      <c r="S3" s="3">
        <f>IF(F3&gt;0,P3,0)</f>
        <v>0</v>
      </c>
      <c r="T3" s="3">
        <f>IF(F3&gt;0,Q3,0)</f>
        <v>0</v>
      </c>
      <c r="U3" s="3">
        <f>P3*H3</f>
        <v>141950</v>
      </c>
    </row>
    <row r="4" spans="1:21" x14ac:dyDescent="0.25">
      <c r="A4" s="88"/>
      <c r="B4" s="2" t="s">
        <v>39</v>
      </c>
      <c r="C4" s="2" t="s">
        <v>11</v>
      </c>
      <c r="D4" s="77">
        <v>0</v>
      </c>
      <c r="E4" s="43">
        <f>(Q4-D4)/(Q4-P4)</f>
        <v>6.666666666666667</v>
      </c>
      <c r="F4" s="82">
        <v>0</v>
      </c>
      <c r="G4" s="2">
        <v>0.5</v>
      </c>
      <c r="H4" s="2">
        <v>0.67</v>
      </c>
      <c r="I4" s="3">
        <f t="shared" si="0"/>
        <v>0</v>
      </c>
      <c r="J4" s="70" t="e">
        <f t="shared" si="1"/>
        <v>#DIV/0!</v>
      </c>
      <c r="K4" s="14" t="e">
        <f t="shared" si="2"/>
        <v>#DIV/0!</v>
      </c>
      <c r="L4" s="71" t="e">
        <f t="shared" si="3"/>
        <v>#DIV/0!</v>
      </c>
      <c r="M4" s="72" t="e">
        <f t="shared" si="4"/>
        <v>#DIV/0!</v>
      </c>
      <c r="N4" s="73" t="e">
        <f>M4*E4</f>
        <v>#DIV/0!</v>
      </c>
      <c r="P4" s="3">
        <v>85000</v>
      </c>
      <c r="Q4" s="3">
        <v>100000</v>
      </c>
      <c r="S4" s="3">
        <f>IF(F4&gt;0,P4,0)</f>
        <v>0</v>
      </c>
      <c r="T4" s="3">
        <f>IF(F4&gt;0,Q4,0)</f>
        <v>0</v>
      </c>
      <c r="U4" s="3">
        <f>P4*H4</f>
        <v>56950</v>
      </c>
    </row>
    <row r="5" spans="1:21" s="4" customFormat="1" x14ac:dyDescent="0.25">
      <c r="A5" s="89"/>
      <c r="B5" s="4" t="s">
        <v>40</v>
      </c>
      <c r="C5" s="4" t="s">
        <v>11</v>
      </c>
      <c r="D5" s="78">
        <v>0</v>
      </c>
      <c r="E5" s="42">
        <f>(Q5-D5)/(Q5-P5)</f>
        <v>6.666666666666667</v>
      </c>
      <c r="F5" s="83">
        <v>0</v>
      </c>
      <c r="G5" s="4">
        <v>0.5</v>
      </c>
      <c r="H5" s="4">
        <v>0.67</v>
      </c>
      <c r="I5" s="5">
        <f t="shared" si="0"/>
        <v>0</v>
      </c>
      <c r="J5" s="19" t="e">
        <f t="shared" si="1"/>
        <v>#DIV/0!</v>
      </c>
      <c r="K5" s="15" t="e">
        <f t="shared" si="2"/>
        <v>#DIV/0!</v>
      </c>
      <c r="L5" s="31" t="e">
        <f t="shared" si="3"/>
        <v>#DIV/0!</v>
      </c>
      <c r="M5" s="32" t="e">
        <f t="shared" si="4"/>
        <v>#DIV/0!</v>
      </c>
      <c r="N5" s="33" t="e">
        <f>M5*E5</f>
        <v>#DIV/0!</v>
      </c>
      <c r="P5" s="5">
        <v>85000</v>
      </c>
      <c r="Q5" s="5">
        <v>100000</v>
      </c>
      <c r="R5" s="5"/>
      <c r="S5" s="5">
        <f>IF(F5&gt;0,P5,0)</f>
        <v>0</v>
      </c>
      <c r="T5" s="5">
        <f>IF(F5&gt;0,Q5,0)</f>
        <v>0</v>
      </c>
      <c r="U5" s="5">
        <f>P5*H5</f>
        <v>56950</v>
      </c>
    </row>
    <row r="6" spans="1:21" s="24" customFormat="1" x14ac:dyDescent="0.25">
      <c r="A6" s="55"/>
      <c r="E6" s="41"/>
      <c r="I6" s="56"/>
      <c r="J6" s="56"/>
      <c r="K6" s="25"/>
      <c r="L6" s="34"/>
      <c r="M6" s="30"/>
      <c r="N6" s="35"/>
      <c r="S6" s="26"/>
      <c r="T6" s="26"/>
      <c r="U6" s="26"/>
    </row>
    <row r="7" spans="1:21" s="7" customFormat="1" x14ac:dyDescent="0.25">
      <c r="A7" s="6" t="s">
        <v>3</v>
      </c>
      <c r="B7" s="7" t="s">
        <v>36</v>
      </c>
      <c r="C7" s="7" t="s">
        <v>12</v>
      </c>
      <c r="D7" s="79">
        <v>0</v>
      </c>
      <c r="E7" s="40">
        <f>(Q7-D7)/(Q7-P7)</f>
        <v>4</v>
      </c>
      <c r="F7" s="80">
        <v>0</v>
      </c>
      <c r="G7" s="7">
        <v>18</v>
      </c>
      <c r="H7" s="7">
        <v>36</v>
      </c>
      <c r="I7" s="8">
        <f t="shared" si="0"/>
        <v>0</v>
      </c>
      <c r="J7" s="17" t="e">
        <f>I7/$I$17</f>
        <v>#DIV/0!</v>
      </c>
      <c r="K7" s="12" t="e">
        <f>(T7-S7)/($T$17-$S$17)</f>
        <v>#DIV/0!</v>
      </c>
      <c r="L7" s="27" t="e">
        <f t="shared" ref="L7:L16" si="5">J7*K7</f>
        <v>#DIV/0!</v>
      </c>
      <c r="M7" s="36" t="e">
        <f>L7/$L$17</f>
        <v>#DIV/0!</v>
      </c>
      <c r="N7" s="28" t="e">
        <f>M7*E7</f>
        <v>#DIV/0!</v>
      </c>
      <c r="P7" s="8">
        <v>1875</v>
      </c>
      <c r="Q7" s="8">
        <v>2500</v>
      </c>
      <c r="R7" s="8"/>
      <c r="S7" s="8">
        <f>IF(F7&gt;0,P7,0)</f>
        <v>0</v>
      </c>
      <c r="T7" s="8">
        <f>IF(F7&gt;0,Q7,0)</f>
        <v>0</v>
      </c>
      <c r="U7" s="8">
        <f>P7*H7</f>
        <v>67500</v>
      </c>
    </row>
    <row r="8" spans="1:21" s="24" customFormat="1" x14ac:dyDescent="0.25">
      <c r="D8" s="26"/>
      <c r="E8" s="41"/>
      <c r="I8" s="56"/>
      <c r="J8" s="56"/>
      <c r="K8" s="25"/>
      <c r="L8" s="34"/>
      <c r="M8" s="30"/>
      <c r="N8" s="35"/>
      <c r="P8" s="26"/>
      <c r="Q8" s="26"/>
      <c r="R8" s="26"/>
      <c r="S8" s="26"/>
      <c r="T8" s="26"/>
      <c r="U8" s="26"/>
    </row>
    <row r="9" spans="1:21" s="1" customFormat="1" x14ac:dyDescent="0.25">
      <c r="A9" s="87" t="s">
        <v>4</v>
      </c>
      <c r="B9" s="1" t="s">
        <v>32</v>
      </c>
      <c r="C9" s="1" t="s">
        <v>12</v>
      </c>
      <c r="D9" s="76">
        <v>0</v>
      </c>
      <c r="E9" s="64">
        <f>(Q9-D9)/(Q9-P9)</f>
        <v>3.8571428571428572</v>
      </c>
      <c r="F9" s="81">
        <v>0</v>
      </c>
      <c r="G9" s="1">
        <v>12</v>
      </c>
      <c r="H9" s="1">
        <v>24</v>
      </c>
      <c r="I9" s="65">
        <f t="shared" si="0"/>
        <v>0</v>
      </c>
      <c r="J9" s="18" t="e">
        <f>I9/$I$17</f>
        <v>#DIV/0!</v>
      </c>
      <c r="K9" s="66" t="e">
        <f>(T9-S9)/($T$17-$S$17)</f>
        <v>#DIV/0!</v>
      </c>
      <c r="L9" s="67" t="e">
        <f t="shared" si="5"/>
        <v>#DIV/0!</v>
      </c>
      <c r="M9" s="68" t="e">
        <f>L9/$L$17</f>
        <v>#DIV/0!</v>
      </c>
      <c r="N9" s="69" t="e">
        <f>M9*E9</f>
        <v>#DIV/0!</v>
      </c>
      <c r="P9" s="65">
        <v>13000</v>
      </c>
      <c r="Q9" s="65">
        <v>17550</v>
      </c>
      <c r="R9" s="65"/>
      <c r="S9" s="65">
        <f>IF(F9&gt;0,P9,0)</f>
        <v>0</v>
      </c>
      <c r="T9" s="65">
        <f>IF(F9&gt;0,Q9,0)</f>
        <v>0</v>
      </c>
      <c r="U9" s="65">
        <f>P9*H9</f>
        <v>312000</v>
      </c>
    </row>
    <row r="10" spans="1:21" x14ac:dyDescent="0.25">
      <c r="A10" s="88"/>
      <c r="B10" s="2" t="s">
        <v>33</v>
      </c>
      <c r="C10" s="2" t="s">
        <v>12</v>
      </c>
      <c r="D10" s="77"/>
      <c r="E10" s="43">
        <f>(Q10-D10)/(Q10-P10)</f>
        <v>7</v>
      </c>
      <c r="F10" s="82">
        <v>0</v>
      </c>
      <c r="G10" s="2">
        <v>10</v>
      </c>
      <c r="H10" s="2">
        <v>34</v>
      </c>
      <c r="I10" s="3">
        <f t="shared" si="0"/>
        <v>0</v>
      </c>
      <c r="J10" s="70" t="e">
        <f>I10/$I$17</f>
        <v>#DIV/0!</v>
      </c>
      <c r="K10" s="14" t="e">
        <f>(T10-S10)/($T$17-$S$17)</f>
        <v>#DIV/0!</v>
      </c>
      <c r="L10" s="71" t="e">
        <f t="shared" si="5"/>
        <v>#DIV/0!</v>
      </c>
      <c r="M10" s="72" t="e">
        <f>L10/$L$17</f>
        <v>#DIV/0!</v>
      </c>
      <c r="N10" s="73" t="e">
        <f>M10*E10</f>
        <v>#DIV/0!</v>
      </c>
      <c r="P10" s="3">
        <v>45000</v>
      </c>
      <c r="Q10" s="3">
        <v>52500</v>
      </c>
      <c r="S10" s="3">
        <f>IF(F10&gt;0,P10,0)</f>
        <v>0</v>
      </c>
      <c r="T10" s="3">
        <f>IF(F10&gt;0,Q10,0)</f>
        <v>0</v>
      </c>
      <c r="U10" s="3">
        <f>P10*H10</f>
        <v>1530000</v>
      </c>
    </row>
    <row r="11" spans="1:21" x14ac:dyDescent="0.25">
      <c r="A11" s="88"/>
      <c r="B11" s="2" t="s">
        <v>34</v>
      </c>
      <c r="C11" s="2" t="s">
        <v>12</v>
      </c>
      <c r="D11" s="77">
        <v>0</v>
      </c>
      <c r="E11" s="43">
        <f>(Q11-D11)/(Q11-P11)</f>
        <v>7</v>
      </c>
      <c r="F11" s="82">
        <v>0</v>
      </c>
      <c r="G11" s="2">
        <v>5</v>
      </c>
      <c r="H11" s="2">
        <v>11.5</v>
      </c>
      <c r="I11" s="3">
        <f t="shared" si="0"/>
        <v>0</v>
      </c>
      <c r="J11" s="70" t="e">
        <f>I11/$I$17</f>
        <v>#DIV/0!</v>
      </c>
      <c r="K11" s="14" t="e">
        <f>(T11-S11)/($T$17-$S$17)</f>
        <v>#DIV/0!</v>
      </c>
      <c r="L11" s="71" t="e">
        <f t="shared" si="5"/>
        <v>#DIV/0!</v>
      </c>
      <c r="M11" s="72" t="e">
        <f>L11/$L$17</f>
        <v>#DIV/0!</v>
      </c>
      <c r="N11" s="73" t="e">
        <f>M11*E11</f>
        <v>#DIV/0!</v>
      </c>
      <c r="P11" s="3">
        <v>45000</v>
      </c>
      <c r="Q11" s="3">
        <v>52500</v>
      </c>
      <c r="S11" s="3">
        <f>IF(F11&gt;0,P11,0)</f>
        <v>0</v>
      </c>
      <c r="T11" s="3">
        <f>IF(F11&gt;0,Q11,0)</f>
        <v>0</v>
      </c>
      <c r="U11" s="3">
        <f>P11*H11</f>
        <v>517500</v>
      </c>
    </row>
    <row r="12" spans="1:21" s="4" customFormat="1" x14ac:dyDescent="0.25">
      <c r="A12" s="89"/>
      <c r="B12" s="4" t="s">
        <v>5</v>
      </c>
      <c r="C12" s="4" t="s">
        <v>12</v>
      </c>
      <c r="D12" s="78">
        <v>0</v>
      </c>
      <c r="E12" s="42">
        <f>(Q12-D12)/(Q12-P12)</f>
        <v>7</v>
      </c>
      <c r="F12" s="83">
        <v>0</v>
      </c>
      <c r="G12" s="4">
        <v>1</v>
      </c>
      <c r="H12" s="4">
        <v>3</v>
      </c>
      <c r="I12" s="5">
        <f t="shared" si="0"/>
        <v>0</v>
      </c>
      <c r="J12" s="19" t="e">
        <f>I12/$I$17</f>
        <v>#DIV/0!</v>
      </c>
      <c r="K12" s="15" t="e">
        <f>(T12-S12)/($T$17-$S$17)</f>
        <v>#DIV/0!</v>
      </c>
      <c r="L12" s="31" t="e">
        <f t="shared" si="5"/>
        <v>#DIV/0!</v>
      </c>
      <c r="M12" s="32" t="e">
        <f>L12/$L$17</f>
        <v>#DIV/0!</v>
      </c>
      <c r="N12" s="33" t="e">
        <f>M12*E12</f>
        <v>#DIV/0!</v>
      </c>
      <c r="P12" s="5">
        <v>22500</v>
      </c>
      <c r="Q12" s="5">
        <v>26250</v>
      </c>
      <c r="R12" s="5"/>
      <c r="S12" s="5">
        <f>IF(F12&gt;0,P12,0)</f>
        <v>0</v>
      </c>
      <c r="T12" s="5">
        <f>IF(F12&gt;0,Q12,0)</f>
        <v>0</v>
      </c>
      <c r="U12" s="5">
        <f>P12*H12</f>
        <v>67500</v>
      </c>
    </row>
    <row r="13" spans="1:21" s="24" customFormat="1" x14ac:dyDescent="0.25">
      <c r="A13" s="55"/>
      <c r="E13" s="41"/>
      <c r="I13" s="56"/>
      <c r="J13" s="56"/>
      <c r="K13" s="25"/>
      <c r="L13" s="34"/>
      <c r="M13" s="30"/>
      <c r="N13" s="35"/>
      <c r="P13" s="26"/>
      <c r="Q13" s="26"/>
      <c r="R13" s="26"/>
      <c r="S13" s="26"/>
      <c r="T13" s="26"/>
      <c r="U13" s="26"/>
    </row>
    <row r="14" spans="1:21" s="7" customFormat="1" x14ac:dyDescent="0.25">
      <c r="A14" s="57" t="s">
        <v>6</v>
      </c>
      <c r="B14" s="7" t="s">
        <v>35</v>
      </c>
      <c r="C14" s="7" t="s">
        <v>12</v>
      </c>
      <c r="D14" s="79">
        <v>0</v>
      </c>
      <c r="E14" s="40">
        <f>(Q14-D14)/(Q14-P14)</f>
        <v>7</v>
      </c>
      <c r="F14" s="80">
        <v>0</v>
      </c>
      <c r="G14" s="7">
        <v>10</v>
      </c>
      <c r="H14" s="7">
        <v>21</v>
      </c>
      <c r="I14" s="8">
        <f t="shared" si="0"/>
        <v>0</v>
      </c>
      <c r="J14" s="17" t="e">
        <f>I14/$I$17</f>
        <v>#DIV/0!</v>
      </c>
      <c r="K14" s="12" t="e">
        <f>(T14-S14)/($T$17-$S$17)</f>
        <v>#DIV/0!</v>
      </c>
      <c r="L14" s="27" t="e">
        <f t="shared" si="5"/>
        <v>#DIV/0!</v>
      </c>
      <c r="M14" s="36" t="e">
        <f>L14/$L$17</f>
        <v>#DIV/0!</v>
      </c>
      <c r="N14" s="28" t="e">
        <f>M14*E14</f>
        <v>#DIV/0!</v>
      </c>
      <c r="P14" s="8">
        <v>45000</v>
      </c>
      <c r="Q14" s="8">
        <v>52500</v>
      </c>
      <c r="R14" s="8"/>
      <c r="S14" s="8">
        <f>IF(F14&gt;0,P14,0)</f>
        <v>0</v>
      </c>
      <c r="T14" s="8">
        <f>IF(F14&gt;0,Q14,0)</f>
        <v>0</v>
      </c>
      <c r="U14" s="8">
        <f>P14*H14</f>
        <v>945000</v>
      </c>
    </row>
    <row r="15" spans="1:21" s="24" customFormat="1" x14ac:dyDescent="0.25">
      <c r="E15" s="41"/>
      <c r="I15" s="56"/>
      <c r="J15" s="56"/>
      <c r="K15" s="25"/>
      <c r="L15" s="34"/>
      <c r="M15" s="30"/>
      <c r="N15" s="35"/>
      <c r="P15" s="26"/>
      <c r="Q15" s="26"/>
      <c r="R15" s="26"/>
      <c r="S15" s="26"/>
      <c r="T15" s="26"/>
      <c r="U15" s="26"/>
    </row>
    <row r="16" spans="1:21" s="7" customFormat="1" x14ac:dyDescent="0.25">
      <c r="A16" s="6" t="s">
        <v>7</v>
      </c>
      <c r="B16" s="7" t="s">
        <v>8</v>
      </c>
      <c r="C16" s="7" t="s">
        <v>11</v>
      </c>
      <c r="D16" s="79">
        <v>0</v>
      </c>
      <c r="E16" s="40">
        <f>(Q16-D16)/(Q16-P16)</f>
        <v>10</v>
      </c>
      <c r="F16" s="80">
        <v>0</v>
      </c>
      <c r="G16" s="7">
        <v>0.67</v>
      </c>
      <c r="H16" s="7">
        <v>0.67</v>
      </c>
      <c r="I16" s="8">
        <f>F16*S16</f>
        <v>0</v>
      </c>
      <c r="J16" s="17" t="e">
        <f>I16/$I$17</f>
        <v>#DIV/0!</v>
      </c>
      <c r="K16" s="12" t="e">
        <f>(T16-S16)/($T$17-$S$17)</f>
        <v>#DIV/0!</v>
      </c>
      <c r="L16" s="27" t="e">
        <f t="shared" si="5"/>
        <v>#DIV/0!</v>
      </c>
      <c r="M16" s="36" t="e">
        <f>L16/$L$17</f>
        <v>#DIV/0!</v>
      </c>
      <c r="N16" s="28" t="e">
        <f>M16*E16</f>
        <v>#DIV/0!</v>
      </c>
      <c r="P16" s="8">
        <v>90000</v>
      </c>
      <c r="Q16" s="8">
        <v>100000</v>
      </c>
      <c r="R16" s="8"/>
      <c r="S16" s="8">
        <f>IF(F16&gt;0,P16,0)</f>
        <v>0</v>
      </c>
      <c r="T16" s="8">
        <f>IF(F16&gt;0,Q16,0)</f>
        <v>0</v>
      </c>
      <c r="U16" s="8">
        <v>90000</v>
      </c>
    </row>
    <row r="17" spans="1:21" x14ac:dyDescent="0.25">
      <c r="I17" s="3">
        <f>SUM(I2:I16)</f>
        <v>0</v>
      </c>
      <c r="J17" s="70" t="e">
        <f>I17/$I$17</f>
        <v>#DIV/0!</v>
      </c>
      <c r="K17" s="14" t="e">
        <f t="shared" ref="K17:N17" si="6">SUM(K2:K16)</f>
        <v>#DIV/0!</v>
      </c>
      <c r="L17" s="13" t="e">
        <f t="shared" si="6"/>
        <v>#DIV/0!</v>
      </c>
      <c r="M17" s="13" t="e">
        <f t="shared" si="6"/>
        <v>#DIV/0!</v>
      </c>
      <c r="N17" s="29" t="e">
        <f t="shared" si="6"/>
        <v>#DIV/0!</v>
      </c>
      <c r="S17" s="3">
        <f>SUM(S2:S16)</f>
        <v>0</v>
      </c>
      <c r="T17" s="3">
        <f>SUM(T2:T16)</f>
        <v>0</v>
      </c>
      <c r="U17" s="3">
        <f>SUM(U2:U16)</f>
        <v>3927300</v>
      </c>
    </row>
    <row r="19" spans="1:21" ht="15.75" x14ac:dyDescent="0.25">
      <c r="A19" s="84" t="s">
        <v>22</v>
      </c>
      <c r="B19" s="86"/>
      <c r="C19" s="84" t="s">
        <v>31</v>
      </c>
      <c r="D19" s="85"/>
      <c r="E19" s="86"/>
      <c r="H19" s="44" t="s">
        <v>23</v>
      </c>
      <c r="I19" s="45"/>
      <c r="J19" s="1"/>
      <c r="K19" s="46" t="e">
        <f>N17*18</f>
        <v>#DIV/0!</v>
      </c>
      <c r="M19" s="63"/>
      <c r="N19" s="23"/>
    </row>
    <row r="20" spans="1:21" ht="15.75" x14ac:dyDescent="0.25">
      <c r="A20" s="74" t="s">
        <v>0</v>
      </c>
      <c r="B20" s="1">
        <f>IF(SUM(F2:F5)&gt;=C20,1,0)</f>
        <v>0</v>
      </c>
      <c r="C20" s="74">
        <v>2</v>
      </c>
      <c r="D20" s="65"/>
      <c r="E20" s="75"/>
      <c r="H20" s="47"/>
      <c r="I20" s="38"/>
      <c r="K20" s="48"/>
      <c r="M20" s="62"/>
    </row>
    <row r="21" spans="1:21" ht="15.75" x14ac:dyDescent="0.25">
      <c r="A21" s="58" t="s">
        <v>3</v>
      </c>
      <c r="B21" s="2">
        <f>IF(F7&gt;=C21,1,0)</f>
        <v>0</v>
      </c>
      <c r="C21" s="58">
        <v>18</v>
      </c>
      <c r="E21" s="59"/>
      <c r="H21" s="49" t="s">
        <v>18</v>
      </c>
      <c r="I21" s="37"/>
      <c r="K21" s="50">
        <f>VLOOKUP(B25,Tabellen!A2:B6,2,)</f>
        <v>0</v>
      </c>
      <c r="M21" s="62"/>
    </row>
    <row r="22" spans="1:21" ht="15.75" x14ac:dyDescent="0.25">
      <c r="A22" s="58" t="s">
        <v>4</v>
      </c>
      <c r="B22" s="2">
        <f>IF(SUM(F9:F12)&gt;=C22,1,0)</f>
        <v>0</v>
      </c>
      <c r="C22" s="58">
        <v>30</v>
      </c>
      <c r="E22" s="59"/>
      <c r="H22" s="47"/>
      <c r="I22" s="38"/>
      <c r="K22" s="48"/>
      <c r="M22" s="62"/>
    </row>
    <row r="23" spans="1:21" ht="15.75" x14ac:dyDescent="0.25">
      <c r="A23" s="58" t="s">
        <v>6</v>
      </c>
      <c r="B23" s="2">
        <f>IF(F14&gt;=C23,1,0)</f>
        <v>0</v>
      </c>
      <c r="C23" s="58">
        <v>10</v>
      </c>
      <c r="E23" s="59"/>
      <c r="H23" s="49" t="s">
        <v>17</v>
      </c>
      <c r="I23" s="37"/>
      <c r="K23" s="50">
        <f>VLOOKUP(A28,Tabellen!A10:B110,2,TRUE)</f>
        <v>0</v>
      </c>
      <c r="M23" s="62"/>
    </row>
    <row r="24" spans="1:21" ht="15.75" x14ac:dyDescent="0.25">
      <c r="A24" s="60" t="s">
        <v>42</v>
      </c>
      <c r="B24" s="83">
        <v>0</v>
      </c>
      <c r="C24" s="60">
        <v>1</v>
      </c>
      <c r="D24" s="5"/>
      <c r="E24" s="61"/>
      <c r="H24" s="47"/>
      <c r="I24" s="38"/>
      <c r="K24" s="48"/>
    </row>
    <row r="25" spans="1:21" ht="16.5" thickBot="1" x14ac:dyDescent="0.3">
      <c r="A25" s="23" t="s">
        <v>20</v>
      </c>
      <c r="B25" s="23">
        <f>SUM(B20:B24)</f>
        <v>0</v>
      </c>
      <c r="H25" s="47"/>
      <c r="I25" s="38"/>
      <c r="K25" s="48"/>
    </row>
    <row r="26" spans="1:21" ht="16.5" thickBot="1" x14ac:dyDescent="0.3">
      <c r="H26" s="51" t="s">
        <v>24</v>
      </c>
      <c r="I26" s="52"/>
      <c r="J26" s="53"/>
      <c r="K26" s="54" t="e">
        <f>SUM(K19:K25)</f>
        <v>#DIV/0!</v>
      </c>
    </row>
    <row r="27" spans="1:21" x14ac:dyDescent="0.25">
      <c r="A27" s="92" t="s">
        <v>21</v>
      </c>
      <c r="B27" s="93"/>
    </row>
    <row r="28" spans="1:21" x14ac:dyDescent="0.25">
      <c r="A28" s="90">
        <f>SUM(I2:I14)/SUM(U2:U14)</f>
        <v>0</v>
      </c>
      <c r="B28" s="91"/>
    </row>
    <row r="30" spans="1:21" x14ac:dyDescent="0.25">
      <c r="D30" s="2"/>
      <c r="E30" s="2"/>
    </row>
  </sheetData>
  <sheetProtection algorithmName="SHA-512" hashValue="+bc6CWlXkqcFX4alQHG7zDP3miAO+i3g2XDWNJ0oVhHtAsJMwAw+rTbuIG9orm0Bkl0q/DqGNRzyUBxzItJ9vw==" saltValue="MIfX6XUw9caVTcU78KQJWg==" spinCount="100000" sheet="1" objects="1" scenarios="1"/>
  <mergeCells count="6">
    <mergeCell ref="C19:E19"/>
    <mergeCell ref="A19:B19"/>
    <mergeCell ref="A2:A5"/>
    <mergeCell ref="A28:B28"/>
    <mergeCell ref="A9:A12"/>
    <mergeCell ref="A27:B27"/>
  </mergeCells>
  <conditionalFormatting sqref="D2:D5">
    <cfRule type="cellIs" dxfId="6" priority="6" operator="notBetween">
      <formula>$P$2</formula>
      <formula>$Q$2</formula>
    </cfRule>
  </conditionalFormatting>
  <conditionalFormatting sqref="D7">
    <cfRule type="cellIs" dxfId="5" priority="5" operator="notBetween">
      <formula>$P$7</formula>
      <formula>$Q$7</formula>
    </cfRule>
  </conditionalFormatting>
  <conditionalFormatting sqref="D9:D12 D14 D16">
    <cfRule type="cellIs" dxfId="4" priority="7" operator="notBetween">
      <formula>P9</formula>
      <formula>Q9</formula>
    </cfRule>
  </conditionalFormatting>
  <conditionalFormatting sqref="K19">
    <cfRule type="cellIs" dxfId="3" priority="4" operator="notBetween">
      <formula>0</formula>
      <formula>18</formula>
    </cfRule>
  </conditionalFormatting>
  <conditionalFormatting sqref="K26">
    <cfRule type="cellIs" dxfId="2" priority="3" operator="notBetween">
      <formula>0</formula>
      <formula>18</formula>
    </cfRule>
  </conditionalFormatting>
  <conditionalFormatting sqref="F2:F5 F7 F9:F12 F14 F16">
    <cfRule type="cellIs" dxfId="0" priority="2" operator="notBetween">
      <formula>G2</formula>
      <formula>H2</formula>
    </cfRule>
  </conditionalFormatting>
  <conditionalFormatting sqref="B24">
    <cfRule type="containsBlanks" dxfId="1" priority="1">
      <formula>LEN(TRIM(B24))=0</formula>
    </cfRule>
  </conditionalFormatting>
  <pageMargins left="0.7" right="0.7" top="0.75" bottom="0.75" header="0.3" footer="0.3"/>
  <pageSetup paperSize="9" orientation="portrait" r:id="rId1"/>
  <ignoredErrors>
    <ignoredError sqref="J17" formula="1"/>
    <ignoredError sqref="J2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4580F8-A46E-490C-B100-C793D5AF2C75}">
          <x14:formula1>
            <xm:f>Tabellen!$A$116:$A$117</xm:f>
          </x14:formula1>
          <xm:sqref>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E71F-A0A4-4AB9-9E42-1626BB9CB2EB}">
  <dimension ref="A1:B117"/>
  <sheetViews>
    <sheetView topLeftCell="A97" workbookViewId="0">
      <selection activeCell="B123" sqref="B123"/>
    </sheetView>
  </sheetViews>
  <sheetFormatPr defaultColWidth="9.140625" defaultRowHeight="12.75" x14ac:dyDescent="0.2"/>
  <cols>
    <col min="1" max="1" width="11.42578125" style="9" bestFit="1" customWidth="1"/>
    <col min="2" max="2" width="12.42578125" style="9" customWidth="1"/>
    <col min="3" max="16384" width="9.140625" style="9"/>
  </cols>
  <sheetData>
    <row r="1" spans="1:2" x14ac:dyDescent="0.2">
      <c r="A1" s="9" t="s">
        <v>14</v>
      </c>
      <c r="B1" s="9" t="s">
        <v>15</v>
      </c>
    </row>
    <row r="2" spans="1:2" x14ac:dyDescent="0.2">
      <c r="A2" s="9">
        <v>0</v>
      </c>
      <c r="B2" s="9">
        <v>0</v>
      </c>
    </row>
    <row r="3" spans="1:2" x14ac:dyDescent="0.2">
      <c r="A3" s="9">
        <v>1</v>
      </c>
      <c r="B3" s="9">
        <v>0</v>
      </c>
    </row>
    <row r="4" spans="1:2" x14ac:dyDescent="0.2">
      <c r="A4" s="9">
        <v>2</v>
      </c>
      <c r="B4" s="9">
        <v>0</v>
      </c>
    </row>
    <row r="5" spans="1:2" x14ac:dyDescent="0.2">
      <c r="A5" s="9">
        <v>3</v>
      </c>
      <c r="B5" s="9">
        <v>3</v>
      </c>
    </row>
    <row r="6" spans="1:2" x14ac:dyDescent="0.2">
      <c r="A6" s="9">
        <v>4</v>
      </c>
      <c r="B6" s="9">
        <v>6</v>
      </c>
    </row>
    <row r="9" spans="1:2" x14ac:dyDescent="0.2">
      <c r="A9" s="9" t="s">
        <v>16</v>
      </c>
    </row>
    <row r="10" spans="1:2" x14ac:dyDescent="0.2">
      <c r="A10" s="10">
        <v>0</v>
      </c>
      <c r="B10" s="11">
        <v>0</v>
      </c>
    </row>
    <row r="11" spans="1:2" x14ac:dyDescent="0.2">
      <c r="A11" s="10">
        <v>0.01</v>
      </c>
      <c r="B11" s="11">
        <v>0</v>
      </c>
    </row>
    <row r="12" spans="1:2" x14ac:dyDescent="0.2">
      <c r="A12" s="10">
        <v>0.02</v>
      </c>
      <c r="B12" s="11">
        <v>0</v>
      </c>
    </row>
    <row r="13" spans="1:2" x14ac:dyDescent="0.2">
      <c r="A13" s="10">
        <v>0.03</v>
      </c>
      <c r="B13" s="11">
        <v>0</v>
      </c>
    </row>
    <row r="14" spans="1:2" x14ac:dyDescent="0.2">
      <c r="A14" s="10">
        <v>0.04</v>
      </c>
      <c r="B14" s="11">
        <v>0</v>
      </c>
    </row>
    <row r="15" spans="1:2" x14ac:dyDescent="0.2">
      <c r="A15" s="10">
        <v>0.05</v>
      </c>
      <c r="B15" s="11">
        <v>0</v>
      </c>
    </row>
    <row r="16" spans="1:2" x14ac:dyDescent="0.2">
      <c r="A16" s="10">
        <v>0.06</v>
      </c>
      <c r="B16" s="11">
        <v>0</v>
      </c>
    </row>
    <row r="17" spans="1:2" x14ac:dyDescent="0.2">
      <c r="A17" s="10">
        <v>7.0000000000000007E-2</v>
      </c>
      <c r="B17" s="11">
        <v>0</v>
      </c>
    </row>
    <row r="18" spans="1:2" x14ac:dyDescent="0.2">
      <c r="A18" s="10">
        <v>0.08</v>
      </c>
      <c r="B18" s="11">
        <v>0</v>
      </c>
    </row>
    <row r="19" spans="1:2" x14ac:dyDescent="0.2">
      <c r="A19" s="10">
        <v>0.09</v>
      </c>
      <c r="B19" s="11">
        <v>0</v>
      </c>
    </row>
    <row r="20" spans="1:2" x14ac:dyDescent="0.2">
      <c r="A20" s="10">
        <v>0.1</v>
      </c>
      <c r="B20" s="11">
        <v>0</v>
      </c>
    </row>
    <row r="21" spans="1:2" x14ac:dyDescent="0.2">
      <c r="A21" s="10">
        <v>0.11</v>
      </c>
      <c r="B21" s="11">
        <v>0</v>
      </c>
    </row>
    <row r="22" spans="1:2" x14ac:dyDescent="0.2">
      <c r="A22" s="10">
        <v>0.12</v>
      </c>
      <c r="B22" s="11">
        <v>0</v>
      </c>
    </row>
    <row r="23" spans="1:2" x14ac:dyDescent="0.2">
      <c r="A23" s="10">
        <v>0.13</v>
      </c>
      <c r="B23" s="11">
        <v>0</v>
      </c>
    </row>
    <row r="24" spans="1:2" x14ac:dyDescent="0.2">
      <c r="A24" s="10">
        <v>0.14000000000000001</v>
      </c>
      <c r="B24" s="11">
        <v>0</v>
      </c>
    </row>
    <row r="25" spans="1:2" x14ac:dyDescent="0.2">
      <c r="A25" s="10">
        <v>0.15</v>
      </c>
      <c r="B25" s="11">
        <v>0</v>
      </c>
    </row>
    <row r="26" spans="1:2" x14ac:dyDescent="0.2">
      <c r="A26" s="10">
        <v>0.16</v>
      </c>
      <c r="B26" s="11">
        <v>0</v>
      </c>
    </row>
    <row r="27" spans="1:2" x14ac:dyDescent="0.2">
      <c r="A27" s="10">
        <v>0.17</v>
      </c>
      <c r="B27" s="11">
        <v>0</v>
      </c>
    </row>
    <row r="28" spans="1:2" x14ac:dyDescent="0.2">
      <c r="A28" s="10">
        <v>0.18</v>
      </c>
      <c r="B28" s="11">
        <v>0</v>
      </c>
    </row>
    <row r="29" spans="1:2" x14ac:dyDescent="0.2">
      <c r="A29" s="10">
        <v>0.19</v>
      </c>
      <c r="B29" s="11">
        <v>0</v>
      </c>
    </row>
    <row r="30" spans="1:2" x14ac:dyDescent="0.2">
      <c r="A30" s="10">
        <v>0.2</v>
      </c>
      <c r="B30" s="11">
        <v>0</v>
      </c>
    </row>
    <row r="31" spans="1:2" x14ac:dyDescent="0.2">
      <c r="A31" s="10">
        <v>0.21</v>
      </c>
      <c r="B31" s="11">
        <v>0</v>
      </c>
    </row>
    <row r="32" spans="1:2" x14ac:dyDescent="0.2">
      <c r="A32" s="10">
        <v>0.22</v>
      </c>
      <c r="B32" s="11">
        <v>0</v>
      </c>
    </row>
    <row r="33" spans="1:2" x14ac:dyDescent="0.2">
      <c r="A33" s="10">
        <v>0.23</v>
      </c>
      <c r="B33" s="11">
        <v>0</v>
      </c>
    </row>
    <row r="34" spans="1:2" x14ac:dyDescent="0.2">
      <c r="A34" s="10">
        <v>0.24</v>
      </c>
      <c r="B34" s="11">
        <v>0</v>
      </c>
    </row>
    <row r="35" spans="1:2" x14ac:dyDescent="0.2">
      <c r="A35" s="10">
        <v>0.25</v>
      </c>
      <c r="B35" s="11">
        <v>0</v>
      </c>
    </row>
    <row r="36" spans="1:2" x14ac:dyDescent="0.2">
      <c r="A36" s="10">
        <v>0.26</v>
      </c>
      <c r="B36" s="11">
        <v>0</v>
      </c>
    </row>
    <row r="37" spans="1:2" x14ac:dyDescent="0.2">
      <c r="A37" s="10">
        <v>0.27</v>
      </c>
      <c r="B37" s="11">
        <v>0</v>
      </c>
    </row>
    <row r="38" spans="1:2" x14ac:dyDescent="0.2">
      <c r="A38" s="10">
        <v>0.28000000000000003</v>
      </c>
      <c r="B38" s="11">
        <v>0</v>
      </c>
    </row>
    <row r="39" spans="1:2" x14ac:dyDescent="0.2">
      <c r="A39" s="10">
        <v>0.28999999999999998</v>
      </c>
      <c r="B39" s="11">
        <v>0</v>
      </c>
    </row>
    <row r="40" spans="1:2" x14ac:dyDescent="0.2">
      <c r="A40" s="10">
        <v>0.3</v>
      </c>
      <c r="B40" s="11">
        <v>0</v>
      </c>
    </row>
    <row r="41" spans="1:2" x14ac:dyDescent="0.2">
      <c r="A41" s="10">
        <v>0.31</v>
      </c>
      <c r="B41" s="11">
        <v>0</v>
      </c>
    </row>
    <row r="42" spans="1:2" x14ac:dyDescent="0.2">
      <c r="A42" s="10">
        <v>0.32</v>
      </c>
      <c r="B42" s="11">
        <v>0</v>
      </c>
    </row>
    <row r="43" spans="1:2" x14ac:dyDescent="0.2">
      <c r="A43" s="10">
        <v>0.33</v>
      </c>
      <c r="B43" s="11">
        <v>0</v>
      </c>
    </row>
    <row r="44" spans="1:2" x14ac:dyDescent="0.2">
      <c r="A44" s="10">
        <v>0.34</v>
      </c>
      <c r="B44" s="11">
        <v>0</v>
      </c>
    </row>
    <row r="45" spans="1:2" x14ac:dyDescent="0.2">
      <c r="A45" s="10">
        <v>0.35</v>
      </c>
      <c r="B45" s="11">
        <v>0</v>
      </c>
    </row>
    <row r="46" spans="1:2" x14ac:dyDescent="0.2">
      <c r="A46" s="10">
        <v>0.36</v>
      </c>
      <c r="B46" s="11">
        <v>0</v>
      </c>
    </row>
    <row r="47" spans="1:2" x14ac:dyDescent="0.2">
      <c r="A47" s="10">
        <v>0.37</v>
      </c>
      <c r="B47" s="11">
        <v>0</v>
      </c>
    </row>
    <row r="48" spans="1:2" x14ac:dyDescent="0.2">
      <c r="A48" s="10">
        <v>0.38</v>
      </c>
      <c r="B48" s="11">
        <v>0</v>
      </c>
    </row>
    <row r="49" spans="1:2" x14ac:dyDescent="0.2">
      <c r="A49" s="10">
        <v>0.39</v>
      </c>
      <c r="B49" s="11">
        <v>0</v>
      </c>
    </row>
    <row r="50" spans="1:2" x14ac:dyDescent="0.2">
      <c r="A50" s="10">
        <v>0.4</v>
      </c>
      <c r="B50" s="11">
        <v>3</v>
      </c>
    </row>
    <row r="51" spans="1:2" x14ac:dyDescent="0.2">
      <c r="A51" s="10">
        <v>0.41</v>
      </c>
      <c r="B51" s="11">
        <v>3</v>
      </c>
    </row>
    <row r="52" spans="1:2" x14ac:dyDescent="0.2">
      <c r="A52" s="10">
        <v>0.42</v>
      </c>
      <c r="B52" s="11">
        <v>3</v>
      </c>
    </row>
    <row r="53" spans="1:2" x14ac:dyDescent="0.2">
      <c r="A53" s="10">
        <v>0.43</v>
      </c>
      <c r="B53" s="11">
        <v>3</v>
      </c>
    </row>
    <row r="54" spans="1:2" x14ac:dyDescent="0.2">
      <c r="A54" s="10">
        <v>0.44</v>
      </c>
      <c r="B54" s="11">
        <v>3</v>
      </c>
    </row>
    <row r="55" spans="1:2" x14ac:dyDescent="0.2">
      <c r="A55" s="10">
        <v>0.45</v>
      </c>
      <c r="B55" s="11">
        <v>3</v>
      </c>
    </row>
    <row r="56" spans="1:2" x14ac:dyDescent="0.2">
      <c r="A56" s="10">
        <v>0.46</v>
      </c>
      <c r="B56" s="11">
        <v>3</v>
      </c>
    </row>
    <row r="57" spans="1:2" x14ac:dyDescent="0.2">
      <c r="A57" s="10">
        <v>0.47</v>
      </c>
      <c r="B57" s="11">
        <v>3</v>
      </c>
    </row>
    <row r="58" spans="1:2" x14ac:dyDescent="0.2">
      <c r="A58" s="10">
        <v>0.48</v>
      </c>
      <c r="B58" s="11">
        <v>3</v>
      </c>
    </row>
    <row r="59" spans="1:2" x14ac:dyDescent="0.2">
      <c r="A59" s="10">
        <v>0.49</v>
      </c>
      <c r="B59" s="11">
        <v>3</v>
      </c>
    </row>
    <row r="60" spans="1:2" x14ac:dyDescent="0.2">
      <c r="A60" s="10">
        <v>0.5</v>
      </c>
      <c r="B60" s="11">
        <v>3</v>
      </c>
    </row>
    <row r="61" spans="1:2" x14ac:dyDescent="0.2">
      <c r="A61" s="10">
        <v>0.51</v>
      </c>
      <c r="B61" s="11">
        <v>3</v>
      </c>
    </row>
    <row r="62" spans="1:2" x14ac:dyDescent="0.2">
      <c r="A62" s="10">
        <v>0.52</v>
      </c>
      <c r="B62" s="11">
        <v>3</v>
      </c>
    </row>
    <row r="63" spans="1:2" x14ac:dyDescent="0.2">
      <c r="A63" s="10">
        <v>0.53</v>
      </c>
      <c r="B63" s="11">
        <v>3</v>
      </c>
    </row>
    <row r="64" spans="1:2" x14ac:dyDescent="0.2">
      <c r="A64" s="10">
        <v>0.54</v>
      </c>
      <c r="B64" s="11">
        <v>3</v>
      </c>
    </row>
    <row r="65" spans="1:2" x14ac:dyDescent="0.2">
      <c r="A65" s="10">
        <v>0.55000000000000004</v>
      </c>
      <c r="B65" s="11">
        <v>3</v>
      </c>
    </row>
    <row r="66" spans="1:2" x14ac:dyDescent="0.2">
      <c r="A66" s="10">
        <v>0.56000000000000005</v>
      </c>
      <c r="B66" s="11">
        <v>3</v>
      </c>
    </row>
    <row r="67" spans="1:2" x14ac:dyDescent="0.2">
      <c r="A67" s="10">
        <v>0.56999999999999995</v>
      </c>
      <c r="B67" s="11">
        <v>3</v>
      </c>
    </row>
    <row r="68" spans="1:2" x14ac:dyDescent="0.2">
      <c r="A68" s="10">
        <v>0.57999999999999996</v>
      </c>
      <c r="B68" s="11">
        <v>3</v>
      </c>
    </row>
    <row r="69" spans="1:2" x14ac:dyDescent="0.2">
      <c r="A69" s="10">
        <v>0.59</v>
      </c>
      <c r="B69" s="11">
        <v>3</v>
      </c>
    </row>
    <row r="70" spans="1:2" x14ac:dyDescent="0.2">
      <c r="A70" s="10">
        <v>0.6</v>
      </c>
      <c r="B70" s="11">
        <v>3</v>
      </c>
    </row>
    <row r="71" spans="1:2" x14ac:dyDescent="0.2">
      <c r="A71" s="10">
        <v>0.61</v>
      </c>
      <c r="B71" s="11">
        <v>3</v>
      </c>
    </row>
    <row r="72" spans="1:2" x14ac:dyDescent="0.2">
      <c r="A72" s="10">
        <v>0.62</v>
      </c>
      <c r="B72" s="11">
        <v>3</v>
      </c>
    </row>
    <row r="73" spans="1:2" x14ac:dyDescent="0.2">
      <c r="A73" s="10">
        <v>0.63</v>
      </c>
      <c r="B73" s="11">
        <v>3</v>
      </c>
    </row>
    <row r="74" spans="1:2" x14ac:dyDescent="0.2">
      <c r="A74" s="10">
        <v>0.64</v>
      </c>
      <c r="B74" s="11">
        <v>3</v>
      </c>
    </row>
    <row r="75" spans="1:2" x14ac:dyDescent="0.2">
      <c r="A75" s="10">
        <v>0.65</v>
      </c>
      <c r="B75" s="11">
        <v>3</v>
      </c>
    </row>
    <row r="76" spans="1:2" x14ac:dyDescent="0.2">
      <c r="A76" s="10">
        <v>0.66</v>
      </c>
      <c r="B76" s="11">
        <v>3</v>
      </c>
    </row>
    <row r="77" spans="1:2" x14ac:dyDescent="0.2">
      <c r="A77" s="10">
        <v>0.67</v>
      </c>
      <c r="B77" s="11">
        <v>3</v>
      </c>
    </row>
    <row r="78" spans="1:2" x14ac:dyDescent="0.2">
      <c r="A78" s="10">
        <v>0.68</v>
      </c>
      <c r="B78" s="11">
        <v>3</v>
      </c>
    </row>
    <row r="79" spans="1:2" x14ac:dyDescent="0.2">
      <c r="A79" s="10">
        <v>0.69</v>
      </c>
      <c r="B79" s="11">
        <v>3</v>
      </c>
    </row>
    <row r="80" spans="1:2" x14ac:dyDescent="0.2">
      <c r="A80" s="10">
        <v>0.7</v>
      </c>
      <c r="B80" s="11">
        <v>3</v>
      </c>
    </row>
    <row r="81" spans="1:2" x14ac:dyDescent="0.2">
      <c r="A81" s="10">
        <v>0.71</v>
      </c>
      <c r="B81" s="11">
        <v>3</v>
      </c>
    </row>
    <row r="82" spans="1:2" x14ac:dyDescent="0.2">
      <c r="A82" s="10">
        <v>0.72</v>
      </c>
      <c r="B82" s="11">
        <v>3</v>
      </c>
    </row>
    <row r="83" spans="1:2" x14ac:dyDescent="0.2">
      <c r="A83" s="10">
        <v>0.73</v>
      </c>
      <c r="B83" s="11">
        <v>3</v>
      </c>
    </row>
    <row r="84" spans="1:2" x14ac:dyDescent="0.2">
      <c r="A84" s="10">
        <v>0.74</v>
      </c>
      <c r="B84" s="11">
        <v>3</v>
      </c>
    </row>
    <row r="85" spans="1:2" x14ac:dyDescent="0.2">
      <c r="A85" s="10">
        <v>0.75</v>
      </c>
      <c r="B85" s="11">
        <v>6</v>
      </c>
    </row>
    <row r="86" spans="1:2" x14ac:dyDescent="0.2">
      <c r="A86" s="10">
        <v>0.76</v>
      </c>
      <c r="B86" s="11">
        <v>6</v>
      </c>
    </row>
    <row r="87" spans="1:2" x14ac:dyDescent="0.2">
      <c r="A87" s="10">
        <v>0.77</v>
      </c>
      <c r="B87" s="11">
        <v>6</v>
      </c>
    </row>
    <row r="88" spans="1:2" x14ac:dyDescent="0.2">
      <c r="A88" s="10">
        <v>0.78</v>
      </c>
      <c r="B88" s="11">
        <v>6</v>
      </c>
    </row>
    <row r="89" spans="1:2" x14ac:dyDescent="0.2">
      <c r="A89" s="10">
        <v>0.79</v>
      </c>
      <c r="B89" s="11">
        <v>6</v>
      </c>
    </row>
    <row r="90" spans="1:2" x14ac:dyDescent="0.2">
      <c r="A90" s="10">
        <v>0.8</v>
      </c>
      <c r="B90" s="11">
        <v>6</v>
      </c>
    </row>
    <row r="91" spans="1:2" x14ac:dyDescent="0.2">
      <c r="A91" s="10">
        <v>0.81</v>
      </c>
      <c r="B91" s="11">
        <v>6</v>
      </c>
    </row>
    <row r="92" spans="1:2" x14ac:dyDescent="0.2">
      <c r="A92" s="10">
        <v>0.82</v>
      </c>
      <c r="B92" s="11">
        <v>6</v>
      </c>
    </row>
    <row r="93" spans="1:2" x14ac:dyDescent="0.2">
      <c r="A93" s="10">
        <v>0.83</v>
      </c>
      <c r="B93" s="11">
        <v>6</v>
      </c>
    </row>
    <row r="94" spans="1:2" x14ac:dyDescent="0.2">
      <c r="A94" s="10">
        <v>0.84</v>
      </c>
      <c r="B94" s="11">
        <v>6</v>
      </c>
    </row>
    <row r="95" spans="1:2" x14ac:dyDescent="0.2">
      <c r="A95" s="10">
        <v>0.85</v>
      </c>
      <c r="B95" s="11">
        <v>6</v>
      </c>
    </row>
    <row r="96" spans="1:2" x14ac:dyDescent="0.2">
      <c r="A96" s="10">
        <v>0.86</v>
      </c>
      <c r="B96" s="11">
        <v>6</v>
      </c>
    </row>
    <row r="97" spans="1:2" x14ac:dyDescent="0.2">
      <c r="A97" s="10">
        <v>0.87</v>
      </c>
      <c r="B97" s="11">
        <v>6</v>
      </c>
    </row>
    <row r="98" spans="1:2" x14ac:dyDescent="0.2">
      <c r="A98" s="10">
        <v>0.88</v>
      </c>
      <c r="B98" s="11">
        <v>6</v>
      </c>
    </row>
    <row r="99" spans="1:2" x14ac:dyDescent="0.2">
      <c r="A99" s="10">
        <v>0.89</v>
      </c>
      <c r="B99" s="11">
        <v>6</v>
      </c>
    </row>
    <row r="100" spans="1:2" x14ac:dyDescent="0.2">
      <c r="A100" s="10">
        <v>0.9</v>
      </c>
      <c r="B100" s="11">
        <v>6</v>
      </c>
    </row>
    <row r="101" spans="1:2" x14ac:dyDescent="0.2">
      <c r="A101" s="10">
        <v>0.91</v>
      </c>
      <c r="B101" s="11">
        <v>6</v>
      </c>
    </row>
    <row r="102" spans="1:2" x14ac:dyDescent="0.2">
      <c r="A102" s="10">
        <v>0.92</v>
      </c>
      <c r="B102" s="11">
        <v>6</v>
      </c>
    </row>
    <row r="103" spans="1:2" x14ac:dyDescent="0.2">
      <c r="A103" s="10">
        <v>0.93</v>
      </c>
      <c r="B103" s="11">
        <v>6</v>
      </c>
    </row>
    <row r="104" spans="1:2" x14ac:dyDescent="0.2">
      <c r="A104" s="10">
        <v>0.94</v>
      </c>
      <c r="B104" s="11">
        <v>6</v>
      </c>
    </row>
    <row r="105" spans="1:2" x14ac:dyDescent="0.2">
      <c r="A105" s="10">
        <v>0.95</v>
      </c>
      <c r="B105" s="11">
        <v>6</v>
      </c>
    </row>
    <row r="106" spans="1:2" x14ac:dyDescent="0.2">
      <c r="A106" s="10">
        <v>0.96</v>
      </c>
      <c r="B106" s="11">
        <v>6</v>
      </c>
    </row>
    <row r="107" spans="1:2" x14ac:dyDescent="0.2">
      <c r="A107" s="10">
        <v>0.97</v>
      </c>
      <c r="B107" s="11">
        <v>6</v>
      </c>
    </row>
    <row r="108" spans="1:2" x14ac:dyDescent="0.2">
      <c r="A108" s="10">
        <v>0.98</v>
      </c>
      <c r="B108" s="11">
        <v>6</v>
      </c>
    </row>
    <row r="109" spans="1:2" x14ac:dyDescent="0.2">
      <c r="A109" s="10">
        <v>0.99</v>
      </c>
      <c r="B109" s="11">
        <v>6</v>
      </c>
    </row>
    <row r="110" spans="1:2" x14ac:dyDescent="0.2">
      <c r="A110" s="10">
        <v>1</v>
      </c>
      <c r="B110" s="11">
        <v>6</v>
      </c>
    </row>
    <row r="116" spans="1:1" x14ac:dyDescent="0.2">
      <c r="A116" s="9">
        <v>0</v>
      </c>
    </row>
    <row r="117" spans="1:1" x14ac:dyDescent="0.2">
      <c r="A117" s="9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Tabellen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Roskam, Bart</dc:creator>
  <cp:lastModifiedBy>Roskam, Bart</cp:lastModifiedBy>
  <dcterms:created xsi:type="dcterms:W3CDTF">2015-06-05T18:17:20Z</dcterms:created>
  <dcterms:modified xsi:type="dcterms:W3CDTF">2023-01-19T11:11:15Z</dcterms:modified>
</cp:coreProperties>
</file>