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showInkAnnotation="0" autoCompressPictures="0"/>
  <mc:AlternateContent xmlns:mc="http://schemas.openxmlformats.org/markup-compatibility/2006">
    <mc:Choice Requires="x15">
      <x15ac:absPath xmlns:x15ac="http://schemas.microsoft.com/office/spreadsheetml/2010/11/ac" url="https://omo365.sharepoint.com/sites/Leaseauto's/Shared Documents/General/2e Nota van Inlichtingen/"/>
    </mc:Choice>
  </mc:AlternateContent>
  <xr:revisionPtr revIDLastSave="0" documentId="8_{36099B73-9A44-44C5-ACDD-51F0875CABF9}" xr6:coauthVersionLast="47" xr6:coauthVersionMax="47" xr10:uidLastSave="{00000000-0000-0000-0000-000000000000}"/>
  <bookViews>
    <workbookView xWindow="-108" yWindow="-108" windowWidth="23256" windowHeight="12456" tabRatio="500" firstSheet="2" activeTab="2" xr2:uid="{00000000-000D-0000-FFFF-FFFF00000000}"/>
  </bookViews>
  <sheets>
    <sheet name="Score Totaal" sheetId="7" r:id="rId1"/>
    <sheet name="Prijs Totaal - Score" sheetId="4" r:id="rId2"/>
    <sheet name="P1 - Lease" sheetId="5" r:id="rId3"/>
    <sheet name="P2 - Overige kosten" sheetId="3" r:id="rId4"/>
    <sheet name="Kwaliteit" sheetId="10"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5" i="4" l="1"/>
  <c r="AO76" i="5"/>
  <c r="AO69" i="5"/>
  <c r="AO62" i="5"/>
  <c r="AO55" i="5"/>
  <c r="AO48" i="5"/>
  <c r="AO41" i="5"/>
  <c r="AO34" i="5"/>
  <c r="AO27" i="5"/>
  <c r="AO20" i="5"/>
  <c r="AO13" i="5"/>
  <c r="AB16" i="5"/>
  <c r="AB26" i="5"/>
  <c r="AB36" i="5"/>
  <c r="AB46" i="5"/>
  <c r="AB56" i="5"/>
  <c r="AB60" i="5"/>
  <c r="AB61" i="5"/>
  <c r="AB63" i="5"/>
  <c r="AB64" i="5"/>
  <c r="AB65" i="5"/>
  <c r="AB66" i="5"/>
  <c r="AB67" i="5"/>
  <c r="AB68" i="5"/>
  <c r="AB75" i="5"/>
  <c r="AB15" i="5"/>
  <c r="AB25" i="5"/>
  <c r="AB35" i="5"/>
  <c r="AB45" i="5"/>
  <c r="AB50" i="5"/>
  <c r="AB51" i="5"/>
  <c r="AB52" i="5"/>
  <c r="AB53" i="5"/>
  <c r="AB54" i="5"/>
  <c r="AB57" i="5"/>
  <c r="AB58" i="5"/>
  <c r="AB59" i="5"/>
  <c r="AB74" i="5"/>
  <c r="AB73" i="5"/>
  <c r="AB72" i="5"/>
  <c r="AB71" i="5"/>
  <c r="AB70" i="5"/>
  <c r="AB49" i="5"/>
  <c r="AB47" i="5"/>
  <c r="AB44" i="5"/>
  <c r="AB43" i="5"/>
  <c r="AB42" i="5"/>
  <c r="AB40" i="5"/>
  <c r="AB39" i="5"/>
  <c r="AB38" i="5"/>
  <c r="AB37" i="5"/>
  <c r="AB33" i="5"/>
  <c r="AB32" i="5"/>
  <c r="AB31" i="5"/>
  <c r="AB30" i="5"/>
  <c r="AB29" i="5"/>
  <c r="AB28" i="5"/>
  <c r="AB24" i="5"/>
  <c r="AB23" i="5"/>
  <c r="AB22" i="5"/>
  <c r="AB21" i="5"/>
  <c r="E19" i="7"/>
  <c r="E52" i="10"/>
  <c r="AB19" i="5"/>
  <c r="AB18" i="5"/>
  <c r="AB17" i="5"/>
  <c r="AB14" i="5"/>
  <c r="AB12" i="5"/>
  <c r="AB11" i="5"/>
  <c r="AB10" i="5"/>
  <c r="AB9" i="5"/>
  <c r="AB8" i="5"/>
  <c r="AB7" i="5"/>
  <c r="D60" i="10"/>
  <c r="E60" i="10" s="1"/>
  <c r="F19" i="7" s="1"/>
  <c r="G19" i="7" s="1"/>
  <c r="E16" i="7"/>
  <c r="D27" i="10" l="1"/>
  <c r="E27" i="10" s="1"/>
  <c r="D15" i="10"/>
  <c r="E18" i="7"/>
  <c r="E17" i="7"/>
  <c r="D50" i="10"/>
  <c r="E50" i="10" s="1"/>
  <c r="D7" i="4"/>
  <c r="H7" i="4" s="1"/>
  <c r="D13" i="7" s="1"/>
  <c r="G13" i="7" s="1"/>
  <c r="F17" i="7" l="1"/>
  <c r="G17" i="7" s="1"/>
  <c r="E15" i="10"/>
  <c r="E17" i="10" s="1"/>
  <c r="H5" i="4"/>
  <c r="E18" i="10" l="1"/>
  <c r="F16" i="7" s="1"/>
  <c r="G16" i="7" s="1"/>
  <c r="E53" i="10"/>
  <c r="F18" i="7" s="1"/>
  <c r="G18" i="7" s="1"/>
  <c r="F9" i="4"/>
  <c r="D12" i="7"/>
  <c r="I20" i="7" l="1"/>
  <c r="G12" i="7"/>
  <c r="I14" i="7" s="1"/>
  <c r="I21" i="7"/>
  <c r="B8" i="7" s="1"/>
</calcChain>
</file>

<file path=xl/sharedStrings.xml><?xml version="1.0" encoding="utf-8"?>
<sst xmlns="http://schemas.openxmlformats.org/spreadsheetml/2006/main" count="588" uniqueCount="260">
  <si>
    <t>Factor Aantal voertuigen</t>
  </si>
  <si>
    <t>Gem. Looptijd</t>
  </si>
  <si>
    <t>Score Aanbieder A</t>
  </si>
  <si>
    <t>Aanbieder A</t>
  </si>
  <si>
    <t>Gunningscriterium</t>
  </si>
  <si>
    <t>Prijs</t>
  </si>
  <si>
    <t>Waarde Kwaliteit</t>
  </si>
  <si>
    <t>Score</t>
  </si>
  <si>
    <t>Waarde</t>
  </si>
  <si>
    <t>Score Waarde</t>
  </si>
  <si>
    <t>P1</t>
  </si>
  <si>
    <t>Prijs: Leasetarieven</t>
  </si>
  <si>
    <t>nvt</t>
  </si>
  <si>
    <t>P2</t>
  </si>
  <si>
    <t>Prijs: Overige kosten</t>
  </si>
  <si>
    <t>Kwaliteit</t>
  </si>
  <si>
    <t>K1</t>
  </si>
  <si>
    <t>Plan van Aanpak Implementatie</t>
  </si>
  <si>
    <t>K2</t>
  </si>
  <si>
    <t>Operationele ontzorging</t>
  </si>
  <si>
    <t>K3</t>
  </si>
  <si>
    <t>Rapportagetool</t>
  </si>
  <si>
    <t>K4</t>
  </si>
  <si>
    <t>Maatschappelijk Verantwoord Ondernemen</t>
  </si>
  <si>
    <t>Totaal</t>
  </si>
  <si>
    <t>Meting Prijs</t>
  </si>
  <si>
    <t>Bedrag</t>
  </si>
  <si>
    <t>Weeg factor</t>
  </si>
  <si>
    <t>Gewogen bedrag</t>
  </si>
  <si>
    <t>P1 - Gemiddelde leaseprijs nieuwe voertuigen, exclusief verzekering</t>
  </si>
  <si>
    <t>P2 - Totaal bedrag overige kosten</t>
  </si>
  <si>
    <t>Totaal / Score</t>
  </si>
  <si>
    <t>Voertuig Specificaties</t>
  </si>
  <si>
    <t>Looptijd &amp; Jaarkilometrage</t>
  </si>
  <si>
    <t>Investering en afschrijving</t>
  </si>
  <si>
    <t>Verzekering</t>
  </si>
  <si>
    <t>HSB</t>
  </si>
  <si>
    <t>Rente</t>
  </si>
  <si>
    <t>Reparatie, Onderhoud en Banden</t>
  </si>
  <si>
    <t>Vaste kosten in Leasetarief</t>
  </si>
  <si>
    <t>Volg-nummer</t>
  </si>
  <si>
    <t>Merk</t>
  </si>
  <si>
    <t>Model</t>
  </si>
  <si>
    <t>Uitvoering</t>
  </si>
  <si>
    <t>Brandstof</t>
  </si>
  <si>
    <r>
      <t>CO</t>
    </r>
    <r>
      <rPr>
        <vertAlign val="subscript"/>
        <sz val="12"/>
        <color theme="0"/>
        <rFont val="Arial"/>
        <family val="2"/>
      </rPr>
      <t>2</t>
    </r>
    <r>
      <rPr>
        <sz val="12"/>
        <color theme="0"/>
        <rFont val="Arial"/>
        <family val="2"/>
      </rPr>
      <t>-uitstoot</t>
    </r>
  </si>
  <si>
    <t>Carrosserie</t>
  </si>
  <si>
    <t>Catalogusprijs</t>
  </si>
  <si>
    <t>Kosten Rijklaar-
maken</t>
  </si>
  <si>
    <t>Looptijd (maanden)</t>
  </si>
  <si>
    <t>Jaar-kilometrage</t>
  </si>
  <si>
    <t>Korting% auto + fabrieks
opties (in procenten)</t>
  </si>
  <si>
    <t>Investerings-
waarde ex. BTW, incl. BPM*</t>
  </si>
  <si>
    <t>Restwaarde ex. BTW, incl. BPM</t>
  </si>
  <si>
    <t>Restwaarde incl. BTW, incl. BPM</t>
  </si>
  <si>
    <t>Afschrijving BPM (per maand)</t>
  </si>
  <si>
    <t>Afschrijving excl. BPM (per maand)</t>
  </si>
  <si>
    <t>WA</t>
  </si>
  <si>
    <t>Casco</t>
  </si>
  <si>
    <t>BTW / Assurantie-belasting over Assurantie</t>
  </si>
  <si>
    <t>Houderschapsbelasting</t>
  </si>
  <si>
    <t>Rentedatum (niet wijzigen)</t>
  </si>
  <si>
    <t>Omschrijving Rentebasis aantal jaars IRS (bijv. '4-jaars')</t>
  </si>
  <si>
    <t>Rente basis (%)</t>
  </si>
  <si>
    <t>Rente opslag (%)</t>
  </si>
  <si>
    <t>Rekenrente% (basis + opslag)</t>
  </si>
  <si>
    <t>Rentebedrag</t>
  </si>
  <si>
    <t>Reparatie- en onderhouds-kosten</t>
  </si>
  <si>
    <t>Banden</t>
  </si>
  <si>
    <t>Extra bedrag voor all-season
banden</t>
  </si>
  <si>
    <t>Vervangend vervoer inzet per direct bij reparaties &gt; 24 uur.</t>
  </si>
  <si>
    <t>Hulp-
verlening</t>
  </si>
  <si>
    <t>Universele brandstofpas</t>
  </si>
  <si>
    <t>Nationale laadpas</t>
  </si>
  <si>
    <t>Administratie-kosten</t>
  </si>
  <si>
    <t>Management fee</t>
  </si>
  <si>
    <t>Extra kosten</t>
  </si>
  <si>
    <t>Leaseprijs totaal exclusief brandstof</t>
  </si>
  <si>
    <t>1A</t>
  </si>
  <si>
    <t>Kia</t>
  </si>
  <si>
    <t>e-Niro</t>
  </si>
  <si>
    <t>Dynamic Plus Line 5D 150kW</t>
  </si>
  <si>
    <t>Elektrisch</t>
  </si>
  <si>
    <t>SUV</t>
  </si>
  <si>
    <t>1B</t>
  </si>
  <si>
    <t>1C</t>
  </si>
  <si>
    <t>1D</t>
  </si>
  <si>
    <t>1E</t>
  </si>
  <si>
    <t>1F</t>
  </si>
  <si>
    <t>Vtg 1</t>
  </si>
  <si>
    <t>Kia e-Niro 64.8kWh Dynamic PlusLine 5D 150kW</t>
  </si>
  <si>
    <t xml:space="preserve">Gewogen Tarief </t>
  </si>
  <si>
    <t>2A</t>
  </si>
  <si>
    <t>MG</t>
  </si>
  <si>
    <t>MG5 Estate</t>
  </si>
  <si>
    <t>Luxury Long Range 5D 115kW</t>
  </si>
  <si>
    <t>Stationwagon</t>
  </si>
  <si>
    <t>2B</t>
  </si>
  <si>
    <t>2C</t>
  </si>
  <si>
    <t>2D</t>
  </si>
  <si>
    <t>2E</t>
  </si>
  <si>
    <t>2F</t>
  </si>
  <si>
    <t>Vtg 2</t>
  </si>
  <si>
    <t>MG MG9 Estate Luxury Long Range 5D 115kW</t>
  </si>
  <si>
    <t>3A</t>
  </si>
  <si>
    <t>Volkswagen</t>
  </si>
  <si>
    <t>ID.4</t>
  </si>
  <si>
    <t>77kWh 128kW Pro Auto 5D</t>
  </si>
  <si>
    <t>3B</t>
  </si>
  <si>
    <t>3C</t>
  </si>
  <si>
    <t>3D</t>
  </si>
  <si>
    <t>3E</t>
  </si>
  <si>
    <t>3F</t>
  </si>
  <si>
    <t>Vtg 3</t>
  </si>
  <si>
    <t>Volkswagen ID.4 77kWh 128kW Pro Auto 5D</t>
  </si>
  <si>
    <t>4A</t>
  </si>
  <si>
    <t>Peugeot</t>
  </si>
  <si>
    <t>e-2008</t>
  </si>
  <si>
    <t>Allure EV 50kWh 136 5D</t>
  </si>
  <si>
    <t>Benzine</t>
  </si>
  <si>
    <t>4B</t>
  </si>
  <si>
    <t>4C</t>
  </si>
  <si>
    <t>4D</t>
  </si>
  <si>
    <t>4E</t>
  </si>
  <si>
    <t>4F</t>
  </si>
  <si>
    <t>Vtg 4</t>
  </si>
  <si>
    <t>Peugeot e-2008 Allure EV 50kWh 136 5D</t>
  </si>
  <si>
    <t>5A</t>
  </si>
  <si>
    <t>Hyundai</t>
  </si>
  <si>
    <t>Ioniq 5</t>
  </si>
  <si>
    <t>77,4kWh Style auto 5D 168kW</t>
  </si>
  <si>
    <t>5B</t>
  </si>
  <si>
    <t>5C</t>
  </si>
  <si>
    <t>5D</t>
  </si>
  <si>
    <t>5E</t>
  </si>
  <si>
    <t>5F</t>
  </si>
  <si>
    <t>Vtg 5</t>
  </si>
  <si>
    <t>Hyundai Ioniq 5 77,4kWh Style auto 5D 1108kW</t>
  </si>
  <si>
    <t>6A</t>
  </si>
  <si>
    <t>Audi</t>
  </si>
  <si>
    <t>Q3</t>
  </si>
  <si>
    <t>35 TFSI Pro Line 5D 110kW</t>
  </si>
  <si>
    <t>6B</t>
  </si>
  <si>
    <t>6C</t>
  </si>
  <si>
    <t>6D</t>
  </si>
  <si>
    <t>6E</t>
  </si>
  <si>
    <t>6F</t>
  </si>
  <si>
    <t>Vtg 6</t>
  </si>
  <si>
    <t>Audi Q3 35 TFSI Pro Line 5D 110kW</t>
  </si>
  <si>
    <t>7A</t>
  </si>
  <si>
    <t>Skoda</t>
  </si>
  <si>
    <t>Kamiq</t>
  </si>
  <si>
    <t>1.0 TSI Greentech 81kW DSG Business Edit 5D</t>
  </si>
  <si>
    <t>7B</t>
  </si>
  <si>
    <t>7C</t>
  </si>
  <si>
    <t>7D</t>
  </si>
  <si>
    <t>7E</t>
  </si>
  <si>
    <t>7F</t>
  </si>
  <si>
    <t>Vtg 7</t>
  </si>
  <si>
    <t>Skoda Kamiq 1.0 TSI Greentech 81kW DSG Business Edit 5D</t>
  </si>
  <si>
    <t>8A</t>
  </si>
  <si>
    <t>Renault</t>
  </si>
  <si>
    <t>e-Megane</t>
  </si>
  <si>
    <t>EV60 130 pk Optimum Charge Evolution ER 5D</t>
  </si>
  <si>
    <t>8B</t>
  </si>
  <si>
    <t>8C</t>
  </si>
  <si>
    <t>8D</t>
  </si>
  <si>
    <t>8E</t>
  </si>
  <si>
    <t>8F</t>
  </si>
  <si>
    <t>Vtg 8</t>
  </si>
  <si>
    <t>Renault e-Megane EV60 130 pk Optimum Charge Evolution ER 5D</t>
  </si>
  <si>
    <t>9A</t>
  </si>
  <si>
    <t>308 SW</t>
  </si>
  <si>
    <t>Active Pack Business 1.2 PureTech 130 5D 96kW</t>
  </si>
  <si>
    <t>9B</t>
  </si>
  <si>
    <t>9C</t>
  </si>
  <si>
    <t>9D</t>
  </si>
  <si>
    <t>9E</t>
  </si>
  <si>
    <t>9F</t>
  </si>
  <si>
    <t>Vtg 9</t>
  </si>
  <si>
    <t>Peugeot 308 SW Active Pack Business 1.2 PureTech 130 5D 96kW</t>
  </si>
  <si>
    <t>10A</t>
  </si>
  <si>
    <t>Toyota</t>
  </si>
  <si>
    <t>Corolla TS</t>
  </si>
  <si>
    <t>1.8 Hybrid Business 5D 103kW</t>
  </si>
  <si>
    <t>10B</t>
  </si>
  <si>
    <t>10C</t>
  </si>
  <si>
    <t>10D</t>
  </si>
  <si>
    <t>10E</t>
  </si>
  <si>
    <t>10F</t>
  </si>
  <si>
    <t>Vtg 10</t>
  </si>
  <si>
    <t>Toyota Corolla Touring Sports 1.8 Hybrid Business 5D 103kW</t>
  </si>
  <si>
    <r>
      <rPr>
        <sz val="12"/>
        <color rgb="FF000000"/>
        <rFont val="Calibri"/>
        <family val="2"/>
      </rPr>
      <t xml:space="preserve">U dient de lichtgroen gearceerde cellen in te vullen. 
</t>
    </r>
    <r>
      <rPr>
        <b/>
        <sz val="12"/>
        <color rgb="FFFF0000"/>
        <rFont val="Calibri"/>
        <family val="2"/>
      </rPr>
      <t>Voor een volledige offerte dient u alle cellen in te vullen, ook als een waarde gelijk is aan nul (0)!</t>
    </r>
  </si>
  <si>
    <t>Omschrijving</t>
  </si>
  <si>
    <t>Reiniging</t>
  </si>
  <si>
    <t>Prijs per auto (€)</t>
  </si>
  <si>
    <t>Ozonbehandeling</t>
  </si>
  <si>
    <t>Doorsturen 1e bekeuring</t>
  </si>
  <si>
    <t>Prijs per bekeuring ((€)</t>
  </si>
  <si>
    <t>Doorsturen aanmaning</t>
  </si>
  <si>
    <t>Administratiekosten bij vervangen kentekenbewijs</t>
  </si>
  <si>
    <t>Prijs per handeling (€)</t>
  </si>
  <si>
    <t>Administratiekosten bij vervangen kentekenplaten</t>
  </si>
  <si>
    <t>Administratiekosten bij vervanging missende reservesleutel</t>
  </si>
  <si>
    <t>Calculeren innameschades</t>
  </si>
  <si>
    <t>Factor</t>
  </si>
  <si>
    <t>Beoordeling K1 &amp; K2</t>
  </si>
  <si>
    <t>Score Factor</t>
  </si>
  <si>
    <t>Car Configurator (40%)</t>
  </si>
  <si>
    <t>Geautomatiseerde verwerking voorwaarden uit mobiliteitsregeling OMO</t>
  </si>
  <si>
    <t>-</t>
  </si>
  <si>
    <t xml:space="preserve">Autorisatie medewerker door HR OMO </t>
  </si>
  <si>
    <t xml:space="preserve">Naast elkaar kunnen vergelijken van geselecteerde auto's </t>
  </si>
  <si>
    <t xml:space="preserve">Accorderen gebruikersovereenkomst / orderformulier door medewerker </t>
  </si>
  <si>
    <t>Ontzorging Aanbestedende dienst bij implementatie</t>
  </si>
  <si>
    <t xml:space="preserve">Netto maandlasten voor medewerker zichtbaar </t>
  </si>
  <si>
    <t>Opbouw netto maandlasten voor medewerker zichtbaar</t>
  </si>
  <si>
    <t>Berekening netto kosten o.b.v. juiste bijtellingspercentage</t>
  </si>
  <si>
    <t>Ja</t>
  </si>
  <si>
    <t xml:space="preserve">Bewaren eerdere selecties na uit- en inloggen </t>
  </si>
  <si>
    <t>Nee</t>
  </si>
  <si>
    <t xml:space="preserve">Opvolging tijdige bestelling na autorisatie Communicatie richting Opdrachtgever </t>
  </si>
  <si>
    <t xml:space="preserve">Subscore onderdelen applicatie </t>
  </si>
  <si>
    <t xml:space="preserve">Gebruiksvriendelijkheid van de applicatie </t>
  </si>
  <si>
    <t xml:space="preserve">Subscore gebruiksvriendelijkheid </t>
  </si>
  <si>
    <t>Totaal Score</t>
  </si>
  <si>
    <t>Operationele ontzorging (30%)</t>
  </si>
  <si>
    <t>Wijze waarop de kwaliteit van de operationele processen is geborgd</t>
  </si>
  <si>
    <t xml:space="preserve">Berijdersservice bij schade, pechhulp en r.o.b. (reparatie, onderhoud en banden) </t>
  </si>
  <si>
    <t>Doorbelastingen bekeuringen en beschikkingen</t>
  </si>
  <si>
    <t xml:space="preserve">Werking van het facturatie proces </t>
  </si>
  <si>
    <t>Facturatie proces</t>
  </si>
  <si>
    <t>Klachtenprocedure</t>
  </si>
  <si>
    <t>Rapportagetool (20%)</t>
  </si>
  <si>
    <t>Beoordeling K1 &amp; K3</t>
  </si>
  <si>
    <t>Overzicht rijdende leasevoertuigen</t>
  </si>
  <si>
    <t>Overzicht bestelde leasevoertuigen</t>
  </si>
  <si>
    <r>
      <rPr>
        <b/>
        <sz val="12"/>
        <color rgb="FFFF0000"/>
        <rFont val="Calibri"/>
        <family val="2"/>
      </rPr>
      <t>Aanwezige elementen:</t>
    </r>
    <r>
      <rPr>
        <sz val="12"/>
        <color rgb="FF000000"/>
        <rFont val="Calibri"/>
        <family val="2"/>
      </rPr>
      <t xml:space="preserve"> Het aantal elementen dat aanwezig is in de applicatie (aantal "Ja") t.o.v. het aantal beoordelingspunten (in %) wordt vermenigvuldigd met de maximale score. Aanbestedende dienst zal controle uitoefenen op de door inschrijver inschrijver verklaarde aanwezigheid van de met "Ja" aangegeven documenten. Als blijkt dat er een aangegeven element niet aanwezig is terwijl inschrijver heeft aangegeven dat het element wel aanwezig is volgt uitsluiting van de inschrijver van verdere deelname aan de aanbesteding.
</t>
    </r>
    <r>
      <rPr>
        <b/>
        <sz val="12"/>
        <color rgb="FFFF0000"/>
        <rFont val="Calibri"/>
        <family val="2"/>
      </rPr>
      <t xml:space="preserve">Gebruiksvriendelijkheid Applicatie: </t>
    </r>
    <r>
      <rPr>
        <sz val="12"/>
        <color rgb="FF000000"/>
        <rFont val="Calibri"/>
        <family val="2"/>
      </rPr>
      <t>De applicatie werkt eenvoudig, eenduidig en volgt logische patronen binnen de processen. De te nemen stappen volgen elkaar in logische volgorde op (bijvoorbeeld, bij keuze voor de optie metallic lak wordt ook gevraagd naar de kleur).</t>
    </r>
  </si>
  <si>
    <t>Overzicht uitlopende voertuigen</t>
  </si>
  <si>
    <t>Overzicht ingenomen voertuigen</t>
  </si>
  <si>
    <t>Overzicht rijdende huurvoertuigen</t>
  </si>
  <si>
    <t>Specificatie per leasevoertuig (auto, opties, accessoires, looptijd, kilometrage)</t>
  </si>
  <si>
    <t>Schadeoverzicht over het wagenpark</t>
  </si>
  <si>
    <t>Schadeoverzicht per voertuig</t>
  </si>
  <si>
    <t>Actuele APK-data actueel rijdend wagenpark</t>
  </si>
  <si>
    <t>Signalering aanstaand onderhoud actueel rijdend wagenpark</t>
  </si>
  <si>
    <t>Overzicht kilometerafwijkingen</t>
  </si>
  <si>
    <t>Bekeuringenoverzicht</t>
  </si>
  <si>
    <t>Kosten per kostensoort per maand</t>
  </si>
  <si>
    <t>Gemiddelde leasekosten per voertuig per maand</t>
  </si>
  <si>
    <t>Factuurnummers-, data en eindbedragen</t>
  </si>
  <si>
    <t>Factuurspecificatie in Excel format</t>
  </si>
  <si>
    <t>Factuur in PDF format</t>
  </si>
  <si>
    <t>Volledige werking op Windows 10 i.c.m. Edge</t>
  </si>
  <si>
    <t>Volledige werking op Windows 10 i.c.m. Chrome</t>
  </si>
  <si>
    <t>Maatschappelijk Verantwoord Ondernemen (MVO) (10%)</t>
  </si>
  <si>
    <t>Advisering OMO aan het behalen van het Nationale Klimaatakkoord</t>
  </si>
  <si>
    <t>Proactieve opties ter stimulering Berijders om voor elektrische auto’s te kiezen</t>
  </si>
  <si>
    <t>Maatregelen Inschrijver in het kader van MVO</t>
  </si>
  <si>
    <t>SVI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</si>
</sst>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quot;-&quot;??_);_(@_)"/>
    <numFmt numFmtId="165" formatCode="_(&quot;€&quot;\ * #,##0.00_);_(&quot;€&quot;\ * \(#,##0.00\);_(&quot;€&quot;\ * &quot;-&quot;??_);_(@_)"/>
    <numFmt numFmtId="166" formatCode="_-&quot;€&quot;\ * #,##0.00_-;_-&quot;€&quot;\ * #,##0.00\-;_-&quot;€&quot;\ * &quot;-&quot;??_-;_-@_-"/>
    <numFmt numFmtId="167" formatCode="_-* #,##0.00_-;_-* #,##0.00\-;_-* &quot;-&quot;??_-;_-@_-"/>
    <numFmt numFmtId="168" formatCode="_-* #,##0_-;_-* #,##0\-;_-* &quot;-&quot;??_-;_-@_-"/>
    <numFmt numFmtId="169" formatCode="_ [$€-413]\ * #,##0.00_ ;_ [$€-413]\ * \-#,##0.00_ ;_ [$€-413]\ * &quot;-&quot;??_ ;_ @_ "/>
    <numFmt numFmtId="170" formatCode="_-&quot;€&quot;\ * #,##0_-;_-&quot;€&quot;\ * #,##0\-;_-&quot;€&quot;\ * &quot;-&quot;??_-;_-@_-"/>
    <numFmt numFmtId="171" formatCode="0.0%"/>
    <numFmt numFmtId="172" formatCode="_-* #,##0.0_-;_-* #,##0.0\-;_-* &quot;-&quot;??_-;_-@_-"/>
    <numFmt numFmtId="173" formatCode="_([$€-2]\ * #,##0.00_);_([$€-2]\ * \(#,##0.00\);_([$€-2]\ * &quot;-&quot;??_);_(@_)"/>
    <numFmt numFmtId="174" formatCode="[$€-2]\ #,##0.00"/>
    <numFmt numFmtId="175" formatCode="[$€-413]\ #,##0.00"/>
  </numFmts>
  <fonts count="24" x14ac:knownFonts="1">
    <font>
      <sz val="12"/>
      <color theme="1"/>
      <name val="Calibri"/>
      <family val="2"/>
      <scheme val="minor"/>
    </font>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theme="1"/>
      <name val="Helvetica"/>
      <family val="2"/>
    </font>
    <font>
      <sz val="12"/>
      <color theme="0"/>
      <name val="Helvetica"/>
      <family val="2"/>
    </font>
    <font>
      <b/>
      <sz val="12"/>
      <color theme="1"/>
      <name val="Arial"/>
      <family val="2"/>
    </font>
    <font>
      <sz val="12"/>
      <color theme="1"/>
      <name val="Arial"/>
      <family val="2"/>
    </font>
    <font>
      <sz val="20"/>
      <color rgb="FFFF0000"/>
      <name val="Arial"/>
      <family val="2"/>
    </font>
    <font>
      <b/>
      <sz val="12"/>
      <color rgb="FFFF0000"/>
      <name val="Arial"/>
      <family val="2"/>
    </font>
    <font>
      <sz val="12"/>
      <color theme="0"/>
      <name val="Arial"/>
      <family val="2"/>
    </font>
    <font>
      <vertAlign val="subscript"/>
      <sz val="12"/>
      <color theme="0"/>
      <name val="Arial"/>
      <family val="2"/>
    </font>
    <font>
      <sz val="8"/>
      <name val="Calibri"/>
      <family val="2"/>
      <scheme val="minor"/>
    </font>
    <font>
      <i/>
      <sz val="10"/>
      <color rgb="FFFF0000"/>
      <name val="Arial"/>
      <family val="2"/>
    </font>
    <font>
      <b/>
      <sz val="12"/>
      <color theme="1"/>
      <name val="Calibri"/>
      <family val="2"/>
      <scheme val="minor"/>
    </font>
    <font>
      <sz val="12"/>
      <color theme="0"/>
      <name val="Calibri"/>
      <family val="2"/>
      <scheme val="minor"/>
    </font>
    <font>
      <sz val="12"/>
      <color rgb="FF00B050"/>
      <name val="Calibri"/>
      <family val="2"/>
      <scheme val="minor"/>
    </font>
    <font>
      <b/>
      <sz val="12"/>
      <color rgb="FF00B050"/>
      <name val="Calibri"/>
      <family val="2"/>
      <scheme val="minor"/>
    </font>
    <font>
      <b/>
      <u/>
      <sz val="12"/>
      <color theme="1"/>
      <name val="Calibri"/>
      <family val="2"/>
      <scheme val="minor"/>
    </font>
    <font>
      <sz val="12"/>
      <color rgb="FFFF0000"/>
      <name val="Calibri"/>
      <family val="2"/>
      <scheme val="minor"/>
    </font>
    <font>
      <sz val="12"/>
      <color rgb="FF000000"/>
      <name val="Calibri"/>
      <family val="2"/>
    </font>
    <font>
      <b/>
      <sz val="12"/>
      <color rgb="FFFF0000"/>
      <name val="Calibri"/>
      <family val="2"/>
    </font>
    <font>
      <sz val="12"/>
      <color rgb="FFBFBFBF"/>
      <name val="Calibri"/>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rgb="FF00B050"/>
        <bgColor indexed="64"/>
      </patternFill>
    </fill>
    <fill>
      <patternFill patternType="solid">
        <fgColor theme="0" tint="-0.34998626667073579"/>
        <bgColor indexed="64"/>
      </patternFill>
    </fill>
    <fill>
      <patternFill patternType="solid">
        <fgColor theme="2"/>
        <bgColor indexed="64"/>
      </patternFill>
    </fill>
    <fill>
      <patternFill patternType="solid">
        <fgColor theme="8"/>
        <bgColor indexed="64"/>
      </patternFill>
    </fill>
    <fill>
      <patternFill patternType="solid">
        <fgColor rgb="FF808080"/>
        <bgColor indexed="64"/>
      </patternFill>
    </fill>
    <fill>
      <patternFill patternType="solid">
        <fgColor rgb="FF4472C4"/>
        <bgColor indexed="64"/>
      </patternFill>
    </fill>
  </fills>
  <borders count="108">
    <border>
      <left/>
      <right/>
      <top/>
      <bottom/>
      <diagonal/>
    </border>
    <border>
      <left style="thin">
        <color auto="1"/>
      </left>
      <right style="thin">
        <color auto="1"/>
      </right>
      <top style="thin">
        <color auto="1"/>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theme="1" tint="0.499984740745262"/>
      </left>
      <right style="medium">
        <color indexed="64"/>
      </right>
      <top style="medium">
        <color indexed="64"/>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theme="1" tint="0.499984740745262"/>
      </left>
      <right style="medium">
        <color indexed="64"/>
      </right>
      <top/>
      <bottom style="thin">
        <color theme="1" tint="0.499984740745262"/>
      </bottom>
      <diagonal/>
    </border>
    <border>
      <left style="medium">
        <color indexed="64"/>
      </left>
      <right style="thin">
        <color theme="1" tint="0.499984740745262"/>
      </right>
      <top/>
      <bottom style="thin">
        <color theme="1" tint="0.499984740745262"/>
      </bottom>
      <diagonal/>
    </border>
    <border>
      <left style="medium">
        <color indexed="64"/>
      </left>
      <right style="medium">
        <color indexed="64"/>
      </right>
      <top style="medium">
        <color indexed="64"/>
      </top>
      <bottom style="thin">
        <color theme="1" tint="0.499984740745262"/>
      </bottom>
      <diagonal/>
    </border>
    <border>
      <left style="medium">
        <color indexed="64"/>
      </left>
      <right style="medium">
        <color indexed="64"/>
      </right>
      <top style="thin">
        <color theme="1" tint="0.499984740745262"/>
      </top>
      <bottom style="thin">
        <color theme="1" tint="0.499984740745262"/>
      </bottom>
      <diagonal/>
    </border>
    <border>
      <left style="medium">
        <color indexed="64"/>
      </left>
      <right style="medium">
        <color indexed="64"/>
      </right>
      <top style="thin">
        <color theme="1" tint="0.499984740745262"/>
      </top>
      <bottom style="medium">
        <color indexed="64"/>
      </bottom>
      <diagonal/>
    </border>
    <border>
      <left style="medium">
        <color indexed="64"/>
      </left>
      <right style="medium">
        <color indexed="64"/>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medium">
        <color indexed="64"/>
      </left>
      <right style="thin">
        <color theme="1" tint="0.499984740745262"/>
      </right>
      <top style="thin">
        <color theme="1" tint="0.499984740745262"/>
      </top>
      <bottom style="thin">
        <color indexed="64"/>
      </bottom>
      <diagonal/>
    </border>
    <border>
      <left style="thin">
        <color theme="1" tint="0.499984740745262"/>
      </left>
      <right/>
      <top style="medium">
        <color indexed="64"/>
      </top>
      <bottom style="medium">
        <color indexed="64"/>
      </bottom>
      <diagonal/>
    </border>
    <border>
      <left/>
      <right style="medium">
        <color indexed="64"/>
      </right>
      <top style="medium">
        <color indexed="64"/>
      </top>
      <bottom style="thin">
        <color theme="1" tint="0.499984740745262"/>
      </bottom>
      <diagonal/>
    </border>
    <border>
      <left/>
      <right style="medium">
        <color indexed="64"/>
      </right>
      <top/>
      <bottom style="thin">
        <color theme="1" tint="0.499984740745262"/>
      </bottom>
      <diagonal/>
    </border>
    <border>
      <left/>
      <right style="medium">
        <color indexed="64"/>
      </right>
      <top style="thin">
        <color theme="1" tint="0.499984740745262"/>
      </top>
      <bottom style="thin">
        <color theme="1" tint="0.499984740745262"/>
      </bottom>
      <diagonal/>
    </border>
    <border>
      <left/>
      <right style="medium">
        <color indexed="64"/>
      </right>
      <top style="thin">
        <color theme="1" tint="0.499984740745262"/>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bottom style="medium">
        <color indexed="64"/>
      </bottom>
      <diagonal/>
    </border>
    <border>
      <left/>
      <right/>
      <top style="medium">
        <color indexed="64"/>
      </top>
      <bottom style="thin">
        <color theme="1" tint="0.499984740745262"/>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style="medium">
        <color indexed="64"/>
      </bottom>
      <diagonal/>
    </border>
    <border>
      <left style="medium">
        <color rgb="FF000000"/>
      </left>
      <right/>
      <top/>
      <bottom style="thin">
        <color theme="1" tint="0.499984740745262"/>
      </bottom>
      <diagonal/>
    </border>
    <border>
      <left/>
      <right style="medium">
        <color rgb="FF000000"/>
      </right>
      <top/>
      <bottom style="thin">
        <color theme="1" tint="0.499984740745262"/>
      </bottom>
      <diagonal/>
    </border>
    <border>
      <left style="medium">
        <color rgb="FF000000"/>
      </left>
      <right/>
      <top style="thin">
        <color theme="1" tint="0.499984740745262"/>
      </top>
      <bottom style="thin">
        <color theme="1" tint="0.499984740745262"/>
      </bottom>
      <diagonal/>
    </border>
    <border>
      <left/>
      <right style="medium">
        <color rgb="FF000000"/>
      </right>
      <top style="thin">
        <color theme="1" tint="0.499984740745262"/>
      </top>
      <bottom style="thin">
        <color theme="1" tint="0.499984740745262"/>
      </bottom>
      <diagonal/>
    </border>
    <border>
      <left style="medium">
        <color rgb="FF000000"/>
      </left>
      <right/>
      <top style="thin">
        <color theme="1" tint="0.499984740745262"/>
      </top>
      <bottom style="medium">
        <color rgb="FF000000"/>
      </bottom>
      <diagonal/>
    </border>
    <border>
      <left/>
      <right/>
      <top style="thin">
        <color theme="1" tint="0.499984740745262"/>
      </top>
      <bottom style="medium">
        <color rgb="FF000000"/>
      </bottom>
      <diagonal/>
    </border>
    <border>
      <left/>
      <right style="medium">
        <color rgb="FF000000"/>
      </right>
      <top style="thin">
        <color theme="1" tint="0.499984740745262"/>
      </top>
      <bottom style="medium">
        <color rgb="FF000000"/>
      </bottom>
      <diagonal/>
    </border>
    <border>
      <left style="thin">
        <color theme="1" tint="0.499984740745262"/>
      </left>
      <right/>
      <top style="medium">
        <color indexed="64"/>
      </top>
      <bottom style="thin">
        <color theme="1" tint="0.499984740745262"/>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theme="1" tint="0.499984740745262"/>
      </bottom>
      <diagonal/>
    </border>
    <border>
      <left/>
      <right/>
      <top style="medium">
        <color rgb="FF000000"/>
      </top>
      <bottom style="thin">
        <color theme="1" tint="0.499984740745262"/>
      </bottom>
      <diagonal/>
    </border>
    <border>
      <left/>
      <right style="medium">
        <color rgb="FF000000"/>
      </right>
      <top style="medium">
        <color rgb="FF000000"/>
      </top>
      <bottom style="thin">
        <color theme="1" tint="0.499984740745262"/>
      </bottom>
      <diagonal/>
    </border>
    <border>
      <left style="thin">
        <color rgb="FF000000"/>
      </left>
      <right/>
      <top/>
      <bottom style="thin">
        <color theme="1" tint="0.499984740745262"/>
      </bottom>
      <diagonal/>
    </border>
    <border>
      <left style="thin">
        <color rgb="FF000000"/>
      </left>
      <right/>
      <top style="thin">
        <color theme="1" tint="0.499984740745262"/>
      </top>
      <bottom style="thin">
        <color theme="1" tint="0.499984740745262"/>
      </bottom>
      <diagonal/>
    </border>
    <border>
      <left style="thin">
        <color rgb="FF000000"/>
      </left>
      <right style="thin">
        <color rgb="FF000000"/>
      </right>
      <top style="medium">
        <color rgb="FF000000"/>
      </top>
      <bottom style="thin">
        <color theme="1" tint="0.499984740745262"/>
      </bottom>
      <diagonal/>
    </border>
    <border>
      <left style="thin">
        <color rgb="FF000000"/>
      </left>
      <right style="thin">
        <color rgb="FF000000"/>
      </right>
      <top/>
      <bottom style="thin">
        <color theme="1" tint="0.499984740745262"/>
      </bottom>
      <diagonal/>
    </border>
    <border>
      <left style="thin">
        <color rgb="FF000000"/>
      </left>
      <right style="thin">
        <color rgb="FF000000"/>
      </right>
      <top style="thin">
        <color theme="1" tint="0.499984740745262"/>
      </top>
      <bottom style="thin">
        <color theme="1" tint="0.499984740745262"/>
      </bottom>
      <diagonal/>
    </border>
    <border>
      <left style="thin">
        <color rgb="FF000000"/>
      </left>
      <right style="thin">
        <color rgb="FF000000"/>
      </right>
      <top style="thin">
        <color theme="1" tint="0.499984740745262"/>
      </top>
      <bottom style="medium">
        <color rgb="FF000000"/>
      </bottom>
      <diagonal/>
    </border>
    <border>
      <left style="medium">
        <color rgb="FF000000"/>
      </left>
      <right style="thin">
        <color theme="1" tint="0.499984740745262"/>
      </right>
      <top style="medium">
        <color indexed="64"/>
      </top>
      <bottom style="thin">
        <color theme="1" tint="0.499984740745262"/>
      </bottom>
      <diagonal/>
    </border>
    <border>
      <left style="medium">
        <color rgb="FF000000"/>
      </left>
      <right style="thin">
        <color theme="1" tint="0.499984740745262"/>
      </right>
      <top/>
      <bottom style="thin">
        <color theme="1" tint="0.499984740745262"/>
      </bottom>
      <diagonal/>
    </border>
    <border>
      <left style="thin">
        <color theme="1" tint="0.499984740745262"/>
      </left>
      <right style="medium">
        <color rgb="FF000000"/>
      </right>
      <top/>
      <bottom style="thin">
        <color theme="1" tint="0.499984740745262"/>
      </bottom>
      <diagonal/>
    </border>
    <border>
      <left style="medium">
        <color rgb="FF000000"/>
      </left>
      <right style="thin">
        <color theme="1" tint="0.499984740745262"/>
      </right>
      <top style="thin">
        <color theme="1" tint="0.499984740745262"/>
      </top>
      <bottom style="thin">
        <color theme="1" tint="0.499984740745262"/>
      </bottom>
      <diagonal/>
    </border>
    <border>
      <left style="thin">
        <color theme="1" tint="0.499984740745262"/>
      </left>
      <right style="medium">
        <color rgb="FF000000"/>
      </right>
      <top style="thin">
        <color theme="1" tint="0.499984740745262"/>
      </top>
      <bottom style="thin">
        <color theme="1" tint="0.499984740745262"/>
      </bottom>
      <diagonal/>
    </border>
    <border>
      <left style="medium">
        <color rgb="FF000000"/>
      </left>
      <right style="thin">
        <color theme="1" tint="0.499984740745262"/>
      </right>
      <top style="thin">
        <color theme="1" tint="0.499984740745262"/>
      </top>
      <bottom style="medium">
        <color rgb="FF000000"/>
      </bottom>
      <diagonal/>
    </border>
    <border>
      <left style="thin">
        <color theme="1" tint="0.499984740745262"/>
      </left>
      <right style="thin">
        <color theme="1" tint="0.499984740745262"/>
      </right>
      <top style="thin">
        <color theme="1" tint="0.499984740745262"/>
      </top>
      <bottom style="medium">
        <color rgb="FF000000"/>
      </bottom>
      <diagonal/>
    </border>
    <border>
      <left style="thin">
        <color theme="1" tint="0.499984740745262"/>
      </left>
      <right style="medium">
        <color rgb="FF000000"/>
      </right>
      <top style="thin">
        <color theme="1" tint="0.499984740745262"/>
      </top>
      <bottom style="medium">
        <color rgb="FF000000"/>
      </bottom>
      <diagonal/>
    </border>
    <border>
      <left style="medium">
        <color rgb="FF000000"/>
      </left>
      <right style="thin">
        <color theme="1" tint="0.499984740745262"/>
      </right>
      <top style="medium">
        <color rgb="FF000000"/>
      </top>
      <bottom style="thin">
        <color theme="1" tint="0.499984740745262"/>
      </bottom>
      <diagonal/>
    </border>
    <border>
      <left style="thin">
        <color theme="1" tint="0.499984740745262"/>
      </left>
      <right style="thin">
        <color theme="1" tint="0.499984740745262"/>
      </right>
      <top style="medium">
        <color rgb="FF000000"/>
      </top>
      <bottom style="thin">
        <color theme="1" tint="0.499984740745262"/>
      </bottom>
      <diagonal/>
    </border>
    <border>
      <left style="thin">
        <color theme="1" tint="0.499984740745262"/>
      </left>
      <right style="medium">
        <color rgb="FF000000"/>
      </right>
      <top style="medium">
        <color rgb="FF000000"/>
      </top>
      <bottom style="thin">
        <color theme="1" tint="0.499984740745262"/>
      </bottom>
      <diagonal/>
    </border>
    <border>
      <left style="thin">
        <color theme="1" tint="0.499984740745262"/>
      </left>
      <right/>
      <top style="thin">
        <color theme="1" tint="0.499984740745262"/>
      </top>
      <bottom style="medium">
        <color rgb="FF000000"/>
      </bottom>
      <diagonal/>
    </border>
    <border>
      <left style="thin">
        <color theme="1" tint="0.499984740745262"/>
      </left>
      <right/>
      <top style="medium">
        <color rgb="FF000000"/>
      </top>
      <bottom style="thin">
        <color theme="1" tint="0.49998474074526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top/>
      <bottom style="medium">
        <color indexed="64"/>
      </bottom>
      <diagonal/>
    </border>
    <border>
      <left style="thin">
        <color auto="1"/>
      </left>
      <right style="medium">
        <color rgb="FF000000"/>
      </right>
      <top/>
      <bottom/>
      <diagonal/>
    </border>
    <border>
      <left style="thin">
        <color rgb="FF000000"/>
      </left>
      <right/>
      <top/>
      <bottom style="medium">
        <color indexed="64"/>
      </bottom>
      <diagonal/>
    </border>
    <border>
      <left style="thin">
        <color rgb="FF000000"/>
      </left>
      <right/>
      <top style="thin">
        <color theme="1" tint="0.499984740745262"/>
      </top>
      <bottom style="medium">
        <color indexed="64"/>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bottom style="thin">
        <color theme="1" tint="0.499984740745262"/>
      </bottom>
      <diagonal/>
    </border>
    <border>
      <left style="thin">
        <color rgb="FF000000"/>
      </left>
      <right style="medium">
        <color rgb="FF000000"/>
      </right>
      <top style="thin">
        <color theme="1" tint="0.499984740745262"/>
      </top>
      <bottom style="thin">
        <color theme="1" tint="0.499984740745262"/>
      </bottom>
      <diagonal/>
    </border>
    <border>
      <left style="thin">
        <color rgb="FF000000"/>
      </left>
      <right style="medium">
        <color rgb="FF000000"/>
      </right>
      <top style="thin">
        <color theme="1" tint="0.499984740745262"/>
      </top>
      <bottom style="medium">
        <color rgb="FF000000"/>
      </bottom>
      <diagonal/>
    </border>
    <border>
      <left style="thin">
        <color rgb="FF000000"/>
      </left>
      <right style="medium">
        <color rgb="FF000000"/>
      </right>
      <top style="medium">
        <color rgb="FF000000"/>
      </top>
      <bottom style="thin">
        <color theme="1" tint="0.499984740745262"/>
      </bottom>
      <diagonal/>
    </border>
    <border>
      <left style="thin">
        <color rgb="FF000000"/>
      </left>
      <right/>
      <top style="medium">
        <color rgb="FF000000"/>
      </top>
      <bottom style="medium">
        <color rgb="FF000000"/>
      </bottom>
      <diagonal/>
    </border>
    <border>
      <left style="medium">
        <color rgb="FF000000"/>
      </left>
      <right style="thin">
        <color auto="1"/>
      </right>
      <top/>
      <bottom style="medium">
        <color indexed="64"/>
      </bottom>
      <diagonal/>
    </border>
    <border>
      <left style="thin">
        <color auto="1"/>
      </left>
      <right style="thin">
        <color rgb="FF000000"/>
      </right>
      <top/>
      <bottom style="medium">
        <color indexed="64"/>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right/>
      <top/>
      <bottom style="thin">
        <color rgb="FF000000"/>
      </bottom>
      <diagonal/>
    </border>
    <border>
      <left/>
      <right style="thin">
        <color theme="1" tint="0.499984740745262"/>
      </right>
      <top style="medium">
        <color indexed="64"/>
      </top>
      <bottom style="medium">
        <color indexed="64"/>
      </bottom>
      <diagonal/>
    </border>
  </borders>
  <cellStyleXfs count="93">
    <xf numFmtId="0" fontId="0" fillId="0" borderId="0"/>
    <xf numFmtId="166"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7"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cellStyleXfs>
  <cellXfs count="254">
    <xf numFmtId="0" fontId="0" fillId="0" borderId="0" xfId="0"/>
    <xf numFmtId="0" fontId="5" fillId="0" borderId="0" xfId="0" applyFont="1"/>
    <xf numFmtId="0" fontId="5" fillId="0" borderId="1" xfId="0" applyFont="1" applyBorder="1"/>
    <xf numFmtId="166" fontId="5" fillId="2" borderId="1" xfId="1" applyFont="1" applyFill="1" applyBorder="1"/>
    <xf numFmtId="0" fontId="6" fillId="4" borderId="1" xfId="0" applyFont="1" applyFill="1" applyBorder="1"/>
    <xf numFmtId="0" fontId="6" fillId="4" borderId="1" xfId="0" applyFont="1" applyFill="1" applyBorder="1" applyAlignment="1">
      <alignment horizontal="center"/>
    </xf>
    <xf numFmtId="0" fontId="7" fillId="0" borderId="0" xfId="0" applyFont="1"/>
    <xf numFmtId="0" fontId="7" fillId="0" borderId="0" xfId="0" applyFont="1" applyAlignment="1">
      <alignment horizontal="center"/>
    </xf>
    <xf numFmtId="0" fontId="8" fillId="0" borderId="0" xfId="0" applyFont="1"/>
    <xf numFmtId="166" fontId="8" fillId="0" borderId="1" xfId="1" applyFont="1" applyBorder="1"/>
    <xf numFmtId="166" fontId="8" fillId="0" borderId="0" xfId="1" applyFont="1" applyBorder="1"/>
    <xf numFmtId="9" fontId="8" fillId="0" borderId="1" xfId="0" applyNumberFormat="1" applyFont="1" applyBorder="1" applyAlignment="1">
      <alignment horizontal="center"/>
    </xf>
    <xf numFmtId="9" fontId="8" fillId="0" borderId="0" xfId="0" applyNumberFormat="1" applyFont="1" applyAlignment="1">
      <alignment horizontal="center"/>
    </xf>
    <xf numFmtId="166" fontId="8" fillId="0" borderId="1" xfId="0" applyNumberFormat="1" applyFont="1" applyBorder="1"/>
    <xf numFmtId="166" fontId="8" fillId="0" borderId="0" xfId="0" applyNumberFormat="1" applyFont="1"/>
    <xf numFmtId="0" fontId="8" fillId="0" borderId="0" xfId="0" applyFont="1" applyAlignment="1">
      <alignment horizontal="center"/>
    </xf>
    <xf numFmtId="169" fontId="8" fillId="0" borderId="0" xfId="0" applyNumberFormat="1" applyFont="1"/>
    <xf numFmtId="0" fontId="11" fillId="4" borderId="14" xfId="0" applyFont="1" applyFill="1" applyBorder="1" applyAlignment="1">
      <alignment horizontal="center" wrapText="1"/>
    </xf>
    <xf numFmtId="0" fontId="11" fillId="4" borderId="4" xfId="0" applyFont="1" applyFill="1" applyBorder="1" applyAlignment="1">
      <alignment horizontal="center" wrapText="1"/>
    </xf>
    <xf numFmtId="0" fontId="11" fillId="0" borderId="0" xfId="0" applyFont="1" applyAlignment="1">
      <alignment horizontal="center" wrapText="1"/>
    </xf>
    <xf numFmtId="0" fontId="8" fillId="0" borderId="0" xfId="0" applyFont="1" applyAlignment="1">
      <alignment wrapText="1"/>
    </xf>
    <xf numFmtId="0" fontId="8" fillId="0" borderId="15" xfId="0" applyFont="1" applyBorder="1" applyAlignment="1">
      <alignment horizontal="center"/>
    </xf>
    <xf numFmtId="0" fontId="8" fillId="0" borderId="16" xfId="0" applyFont="1" applyBorder="1"/>
    <xf numFmtId="0" fontId="8" fillId="0" borderId="3" xfId="0" applyFont="1" applyBorder="1"/>
    <xf numFmtId="0" fontId="8" fillId="0" borderId="3" xfId="0" applyFont="1" applyBorder="1" applyAlignment="1">
      <alignment horizontal="center"/>
    </xf>
    <xf numFmtId="169" fontId="8" fillId="0" borderId="29" xfId="0" applyNumberFormat="1" applyFont="1" applyBorder="1"/>
    <xf numFmtId="0" fontId="8" fillId="0" borderId="24" xfId="0" applyFont="1" applyBorder="1" applyAlignment="1">
      <alignment horizontal="center"/>
    </xf>
    <xf numFmtId="0" fontId="8" fillId="2" borderId="15" xfId="0" applyFont="1" applyFill="1" applyBorder="1"/>
    <xf numFmtId="0" fontId="8" fillId="2" borderId="16" xfId="0" applyFont="1" applyFill="1" applyBorder="1"/>
    <xf numFmtId="0" fontId="8" fillId="2" borderId="17" xfId="0" applyFont="1" applyFill="1" applyBorder="1"/>
    <xf numFmtId="169" fontId="8" fillId="0" borderId="25" xfId="0" applyNumberFormat="1" applyFont="1" applyBorder="1"/>
    <xf numFmtId="0" fontId="8" fillId="0" borderId="18" xfId="0" applyFont="1" applyBorder="1" applyAlignment="1">
      <alignment horizontal="center"/>
    </xf>
    <xf numFmtId="0" fontId="8" fillId="0" borderId="2" xfId="0" applyFont="1" applyBorder="1"/>
    <xf numFmtId="0" fontId="8" fillId="0" borderId="2" xfId="0" applyFont="1" applyBorder="1" applyAlignment="1">
      <alignment horizontal="center"/>
    </xf>
    <xf numFmtId="169" fontId="8" fillId="0" borderId="30" xfId="0" applyNumberFormat="1" applyFont="1" applyBorder="1"/>
    <xf numFmtId="0" fontId="8" fillId="2" borderId="18" xfId="0" applyFont="1" applyFill="1" applyBorder="1"/>
    <xf numFmtId="0" fontId="8" fillId="2" borderId="2" xfId="0" applyFont="1" applyFill="1" applyBorder="1"/>
    <xf numFmtId="0" fontId="8" fillId="2" borderId="19" xfId="0" applyFont="1" applyFill="1" applyBorder="1"/>
    <xf numFmtId="169" fontId="8" fillId="0" borderId="28" xfId="0" applyNumberFormat="1" applyFont="1" applyBorder="1"/>
    <xf numFmtId="0" fontId="8" fillId="0" borderId="20" xfId="0" applyFont="1" applyBorder="1" applyAlignment="1">
      <alignment horizontal="center"/>
    </xf>
    <xf numFmtId="0" fontId="8" fillId="0" borderId="21" xfId="0" applyFont="1" applyBorder="1"/>
    <xf numFmtId="0" fontId="8" fillId="0" borderId="21" xfId="0" applyFont="1" applyBorder="1" applyAlignment="1">
      <alignment horizontal="center"/>
    </xf>
    <xf numFmtId="169" fontId="8" fillId="0" borderId="31" xfId="0" applyNumberFormat="1" applyFont="1" applyBorder="1"/>
    <xf numFmtId="0" fontId="8" fillId="2" borderId="20" xfId="0" applyFont="1" applyFill="1" applyBorder="1"/>
    <xf numFmtId="0" fontId="8" fillId="2" borderId="21" xfId="0" applyFont="1" applyFill="1" applyBorder="1"/>
    <xf numFmtId="0" fontId="8" fillId="2" borderId="22" xfId="0" applyFont="1" applyFill="1" applyBorder="1"/>
    <xf numFmtId="169" fontId="8" fillId="0" borderId="7" xfId="0" applyNumberFormat="1" applyFont="1" applyBorder="1"/>
    <xf numFmtId="0" fontId="14" fillId="0" borderId="0" xfId="0" applyFont="1" applyAlignment="1">
      <alignment horizontal="left" indent="1"/>
    </xf>
    <xf numFmtId="0" fontId="0" fillId="0" borderId="32" xfId="0" applyBorder="1"/>
    <xf numFmtId="0" fontId="0" fillId="0" borderId="0" xfId="0" applyAlignment="1">
      <alignment horizontal="center"/>
    </xf>
    <xf numFmtId="168" fontId="0" fillId="0" borderId="0" xfId="91" applyNumberFormat="1" applyFont="1"/>
    <xf numFmtId="170" fontId="0" fillId="0" borderId="0" xfId="92" applyNumberFormat="1" applyFont="1"/>
    <xf numFmtId="170" fontId="0" fillId="0" borderId="0" xfId="0" applyNumberFormat="1"/>
    <xf numFmtId="169" fontId="16" fillId="5" borderId="32" xfId="0" applyNumberFormat="1" applyFont="1" applyFill="1" applyBorder="1"/>
    <xf numFmtId="0" fontId="16" fillId="5" borderId="32" xfId="0" applyFont="1" applyFill="1" applyBorder="1"/>
    <xf numFmtId="0" fontId="0" fillId="0" borderId="32" xfId="0" applyBorder="1" applyAlignment="1">
      <alignment horizontal="center"/>
    </xf>
    <xf numFmtId="0" fontId="0" fillId="0" borderId="33" xfId="0" applyBorder="1"/>
    <xf numFmtId="169" fontId="0" fillId="0" borderId="33" xfId="0" applyNumberFormat="1" applyBorder="1"/>
    <xf numFmtId="169" fontId="0" fillId="0" borderId="0" xfId="0" applyNumberFormat="1" applyAlignment="1">
      <alignment horizontal="center"/>
    </xf>
    <xf numFmtId="169" fontId="0" fillId="0" borderId="0" xfId="0" applyNumberFormat="1"/>
    <xf numFmtId="0" fontId="0" fillId="0" borderId="34" xfId="0" applyBorder="1"/>
    <xf numFmtId="169" fontId="0" fillId="0" borderId="34" xfId="0" applyNumberFormat="1" applyBorder="1"/>
    <xf numFmtId="9" fontId="0" fillId="0" borderId="34" xfId="0" applyNumberFormat="1" applyBorder="1" applyAlignment="1">
      <alignment horizontal="center"/>
    </xf>
    <xf numFmtId="169" fontId="0" fillId="0" borderId="34" xfId="0" applyNumberFormat="1" applyBorder="1" applyAlignment="1">
      <alignment horizontal="center"/>
    </xf>
    <xf numFmtId="0" fontId="15" fillId="0" borderId="0" xfId="0" applyFont="1" applyAlignment="1">
      <alignment horizontal="center"/>
    </xf>
    <xf numFmtId="0" fontId="0" fillId="0" borderId="0" xfId="0" applyAlignment="1">
      <alignment horizontal="left"/>
    </xf>
    <xf numFmtId="0" fontId="16" fillId="6" borderId="35" xfId="0" applyFont="1" applyFill="1" applyBorder="1"/>
    <xf numFmtId="0" fontId="16" fillId="6" borderId="36" xfId="0" applyFont="1" applyFill="1" applyBorder="1"/>
    <xf numFmtId="0" fontId="16" fillId="6" borderId="37" xfId="0" applyFont="1" applyFill="1" applyBorder="1" applyAlignment="1">
      <alignment horizontal="center"/>
    </xf>
    <xf numFmtId="0" fontId="0" fillId="7" borderId="35" xfId="0" applyFill="1" applyBorder="1"/>
    <xf numFmtId="0" fontId="0" fillId="7" borderId="37" xfId="0" applyFill="1" applyBorder="1"/>
    <xf numFmtId="0" fontId="0" fillId="0" borderId="37" xfId="0" applyBorder="1" applyAlignment="1">
      <alignment horizontal="center"/>
    </xf>
    <xf numFmtId="0" fontId="0" fillId="0" borderId="38" xfId="0" applyBorder="1" applyAlignment="1">
      <alignment horizontal="center"/>
    </xf>
    <xf numFmtId="0" fontId="0" fillId="0" borderId="35" xfId="0" applyBorder="1"/>
    <xf numFmtId="0" fontId="0" fillId="0" borderId="37" xfId="0" applyBorder="1"/>
    <xf numFmtId="0" fontId="0" fillId="0" borderId="39" xfId="0" applyBorder="1" applyAlignment="1">
      <alignment horizontal="center"/>
    </xf>
    <xf numFmtId="0" fontId="16" fillId="6" borderId="36" xfId="0" applyFont="1" applyFill="1" applyBorder="1" applyAlignment="1">
      <alignment horizontal="right"/>
    </xf>
    <xf numFmtId="171" fontId="16" fillId="6" borderId="0" xfId="90" applyNumberFormat="1" applyFont="1" applyFill="1" applyBorder="1" applyAlignment="1">
      <alignment horizontal="center"/>
    </xf>
    <xf numFmtId="0" fontId="0" fillId="0" borderId="33" xfId="0" applyBorder="1" applyAlignment="1">
      <alignment horizontal="center"/>
    </xf>
    <xf numFmtId="0" fontId="19" fillId="0" borderId="0" xfId="0" applyFont="1"/>
    <xf numFmtId="0" fontId="16" fillId="0" borderId="0" xfId="0" applyFont="1"/>
    <xf numFmtId="0" fontId="16" fillId="0" borderId="0" xfId="0" applyFont="1" applyAlignment="1">
      <alignment horizontal="right"/>
    </xf>
    <xf numFmtId="0" fontId="16" fillId="0" borderId="0" xfId="0" applyFont="1" applyAlignment="1">
      <alignment horizontal="center"/>
    </xf>
    <xf numFmtId="171" fontId="16" fillId="0" borderId="0" xfId="90" applyNumberFormat="1" applyFont="1" applyFill="1" applyBorder="1" applyAlignment="1">
      <alignment horizontal="center"/>
    </xf>
    <xf numFmtId="171" fontId="0" fillId="0" borderId="0" xfId="0" applyNumberFormat="1" applyAlignment="1">
      <alignment horizontal="center"/>
    </xf>
    <xf numFmtId="169" fontId="17" fillId="0" borderId="0" xfId="0" applyNumberFormat="1" applyFont="1"/>
    <xf numFmtId="0" fontId="0" fillId="0" borderId="33" xfId="0" applyBorder="1" applyAlignment="1">
      <alignment horizontal="left"/>
    </xf>
    <xf numFmtId="169" fontId="0" fillId="0" borderId="32" xfId="0" applyNumberFormat="1" applyBorder="1"/>
    <xf numFmtId="169" fontId="0" fillId="0" borderId="32" xfId="0" applyNumberFormat="1" applyBorder="1" applyAlignment="1">
      <alignment horizontal="center"/>
    </xf>
    <xf numFmtId="172" fontId="16" fillId="6" borderId="37" xfId="4" applyNumberFormat="1" applyFont="1" applyFill="1" applyBorder="1" applyAlignment="1">
      <alignment horizontal="center"/>
    </xf>
    <xf numFmtId="0" fontId="8" fillId="2" borderId="24" xfId="0" applyFont="1" applyFill="1" applyBorder="1"/>
    <xf numFmtId="0" fontId="8" fillId="2" borderId="3" xfId="0" applyFont="1" applyFill="1" applyBorder="1"/>
    <xf numFmtId="0" fontId="8" fillId="2" borderId="23" xfId="0" applyFont="1" applyFill="1" applyBorder="1"/>
    <xf numFmtId="0" fontId="8" fillId="0" borderId="40" xfId="0" applyFont="1" applyBorder="1" applyAlignment="1">
      <alignment horizontal="center"/>
    </xf>
    <xf numFmtId="0" fontId="10" fillId="3" borderId="20" xfId="0" applyFont="1" applyFill="1" applyBorder="1" applyAlignment="1">
      <alignment horizontal="center"/>
    </xf>
    <xf numFmtId="169" fontId="10" fillId="3" borderId="4" xfId="0" applyNumberFormat="1" applyFont="1" applyFill="1" applyBorder="1"/>
    <xf numFmtId="0" fontId="0" fillId="0" borderId="0" xfId="0" applyAlignment="1">
      <alignment horizontal="right"/>
    </xf>
    <xf numFmtId="0" fontId="20" fillId="0" borderId="0" xfId="0" applyFont="1" applyAlignment="1">
      <alignment horizontal="left"/>
    </xf>
    <xf numFmtId="0" fontId="16" fillId="6" borderId="0" xfId="0" applyFont="1" applyFill="1"/>
    <xf numFmtId="0" fontId="16" fillId="6" borderId="0" xfId="0" applyFont="1" applyFill="1" applyAlignment="1">
      <alignment horizontal="right"/>
    </xf>
    <xf numFmtId="172" fontId="16" fillId="6" borderId="0" xfId="4" applyNumberFormat="1" applyFont="1" applyFill="1" applyBorder="1" applyAlignment="1">
      <alignment horizontal="center"/>
    </xf>
    <xf numFmtId="169" fontId="20" fillId="0" borderId="0" xfId="0" applyNumberFormat="1" applyFont="1"/>
    <xf numFmtId="0" fontId="8" fillId="2" borderId="42" xfId="0" applyFont="1" applyFill="1" applyBorder="1"/>
    <xf numFmtId="0" fontId="8" fillId="2" borderId="43" xfId="0" applyFont="1" applyFill="1" applyBorder="1"/>
    <xf numFmtId="0" fontId="8" fillId="2" borderId="44" xfId="0" applyFont="1" applyFill="1" applyBorder="1"/>
    <xf numFmtId="0" fontId="8" fillId="2" borderId="45" xfId="0" applyFont="1" applyFill="1" applyBorder="1"/>
    <xf numFmtId="0" fontId="11" fillId="8" borderId="49" xfId="0" applyFont="1" applyFill="1" applyBorder="1" applyAlignment="1">
      <alignment horizontal="center" wrapText="1"/>
    </xf>
    <xf numFmtId="0" fontId="11" fillId="8" borderId="50" xfId="0" applyFont="1" applyFill="1" applyBorder="1" applyAlignment="1">
      <alignment horizontal="center" wrapText="1"/>
    </xf>
    <xf numFmtId="0" fontId="11" fillId="8" borderId="12" xfId="0" applyFont="1" applyFill="1" applyBorder="1" applyAlignment="1">
      <alignment horizontal="center" wrapText="1"/>
    </xf>
    <xf numFmtId="0" fontId="8" fillId="2" borderId="53" xfId="0" applyFont="1" applyFill="1" applyBorder="1"/>
    <xf numFmtId="0" fontId="8" fillId="2" borderId="54" xfId="0" applyFont="1" applyFill="1" applyBorder="1"/>
    <xf numFmtId="0" fontId="8" fillId="2" borderId="56" xfId="0" applyFont="1" applyFill="1" applyBorder="1"/>
    <xf numFmtId="0" fontId="8" fillId="2" borderId="57" xfId="0" applyFont="1" applyFill="1" applyBorder="1"/>
    <xf numFmtId="0" fontId="8" fillId="2" borderId="58" xfId="0" applyFont="1" applyFill="1" applyBorder="1"/>
    <xf numFmtId="0" fontId="8" fillId="2" borderId="59" xfId="0" applyFont="1" applyFill="1" applyBorder="1"/>
    <xf numFmtId="0" fontId="8" fillId="2" borderId="60" xfId="0" applyFont="1" applyFill="1" applyBorder="1"/>
    <xf numFmtId="0" fontId="8" fillId="2" borderId="61" xfId="0" applyFont="1" applyFill="1" applyBorder="1"/>
    <xf numFmtId="0" fontId="8" fillId="2" borderId="62" xfId="0" applyFont="1" applyFill="1" applyBorder="1"/>
    <xf numFmtId="0" fontId="8" fillId="2" borderId="63" xfId="0" applyFont="1" applyFill="1" applyBorder="1"/>
    <xf numFmtId="0" fontId="8" fillId="2" borderId="29" xfId="0" applyFont="1" applyFill="1" applyBorder="1"/>
    <xf numFmtId="0" fontId="8" fillId="2" borderId="30" xfId="0" applyFont="1" applyFill="1" applyBorder="1"/>
    <xf numFmtId="0" fontId="8" fillId="2" borderId="31" xfId="0" applyFont="1" applyFill="1" applyBorder="1"/>
    <xf numFmtId="0" fontId="8" fillId="0" borderId="65" xfId="0" applyFont="1" applyBorder="1" applyAlignment="1">
      <alignment horizontal="center"/>
    </xf>
    <xf numFmtId="0" fontId="8" fillId="2" borderId="66" xfId="0" applyFont="1" applyFill="1" applyBorder="1"/>
    <xf numFmtId="0" fontId="8" fillId="2" borderId="67" xfId="0" applyFont="1" applyFill="1" applyBorder="1"/>
    <xf numFmtId="0" fontId="8" fillId="2" borderId="68" xfId="0" applyFont="1" applyFill="1" applyBorder="1"/>
    <xf numFmtId="0" fontId="8" fillId="2" borderId="71" xfId="0" applyFont="1" applyFill="1" applyBorder="1"/>
    <xf numFmtId="0" fontId="8" fillId="2" borderId="72" xfId="0" applyFont="1" applyFill="1" applyBorder="1"/>
    <xf numFmtId="0" fontId="8" fillId="2" borderId="73" xfId="0" applyFont="1" applyFill="1" applyBorder="1"/>
    <xf numFmtId="0" fontId="8" fillId="2" borderId="74" xfId="0" applyFont="1" applyFill="1" applyBorder="1"/>
    <xf numFmtId="0" fontId="8" fillId="2" borderId="75" xfId="0" applyFont="1" applyFill="1" applyBorder="1"/>
    <xf numFmtId="0" fontId="8" fillId="2" borderId="76" xfId="0" applyFont="1" applyFill="1" applyBorder="1"/>
    <xf numFmtId="0" fontId="8" fillId="2" borderId="77" xfId="0" applyFont="1" applyFill="1" applyBorder="1"/>
    <xf numFmtId="0" fontId="8" fillId="2" borderId="78" xfId="0" applyFont="1" applyFill="1" applyBorder="1"/>
    <xf numFmtId="0" fontId="8" fillId="2" borderId="79" xfId="0" applyFont="1" applyFill="1" applyBorder="1"/>
    <xf numFmtId="0" fontId="8" fillId="2" borderId="80" xfId="0" applyFont="1" applyFill="1" applyBorder="1"/>
    <xf numFmtId="0" fontId="8" fillId="2" borderId="81" xfId="0" applyFont="1" applyFill="1" applyBorder="1"/>
    <xf numFmtId="0" fontId="8" fillId="2" borderId="82" xfId="0" applyFont="1" applyFill="1" applyBorder="1"/>
    <xf numFmtId="0" fontId="8" fillId="0" borderId="52" xfId="0" applyFont="1" applyBorder="1"/>
    <xf numFmtId="0" fontId="8" fillId="0" borderId="53" xfId="0" applyFont="1" applyBorder="1"/>
    <xf numFmtId="0" fontId="8" fillId="0" borderId="54" xfId="0" applyFont="1" applyBorder="1"/>
    <xf numFmtId="0" fontId="8" fillId="0" borderId="55" xfId="0" applyFont="1" applyBorder="1"/>
    <xf numFmtId="0" fontId="8" fillId="2" borderId="83" xfId="0" applyFont="1" applyFill="1" applyBorder="1"/>
    <xf numFmtId="0" fontId="8" fillId="2" borderId="84" xfId="0" applyFont="1" applyFill="1" applyBorder="1"/>
    <xf numFmtId="0" fontId="8" fillId="2" borderId="85" xfId="0" applyFont="1" applyFill="1" applyBorder="1"/>
    <xf numFmtId="0" fontId="8" fillId="2" borderId="86" xfId="0" applyFont="1" applyFill="1" applyBorder="1"/>
    <xf numFmtId="0" fontId="8" fillId="2" borderId="87" xfId="0" applyFont="1" applyFill="1" applyBorder="1"/>
    <xf numFmtId="1" fontId="8" fillId="0" borderId="23" xfId="4" applyNumberFormat="1" applyFont="1" applyBorder="1" applyAlignment="1">
      <alignment horizontal="center"/>
    </xf>
    <xf numFmtId="1" fontId="8" fillId="0" borderId="19" xfId="4" applyNumberFormat="1" applyFont="1" applyBorder="1" applyAlignment="1">
      <alignment horizontal="center"/>
    </xf>
    <xf numFmtId="1" fontId="8" fillId="0" borderId="22" xfId="4" applyNumberFormat="1" applyFont="1" applyBorder="1" applyAlignment="1">
      <alignment horizontal="center"/>
    </xf>
    <xf numFmtId="0" fontId="11" fillId="4" borderId="51" xfId="0" applyFont="1" applyFill="1" applyBorder="1" applyAlignment="1">
      <alignment horizontal="center" wrapText="1"/>
    </xf>
    <xf numFmtId="0" fontId="11" fillId="4" borderId="50" xfId="0" applyFont="1" applyFill="1" applyBorder="1" applyAlignment="1">
      <alignment horizontal="center" wrapText="1"/>
    </xf>
    <xf numFmtId="0" fontId="11" fillId="4" borderId="49" xfId="0" applyFont="1" applyFill="1" applyBorder="1" applyAlignment="1">
      <alignment wrapText="1"/>
    </xf>
    <xf numFmtId="0" fontId="11" fillId="4" borderId="91" xfId="0" applyFont="1" applyFill="1" applyBorder="1" applyAlignment="1">
      <alignment wrapText="1"/>
    </xf>
    <xf numFmtId="169" fontId="11" fillId="4" borderId="91" xfId="0" applyNumberFormat="1" applyFont="1" applyFill="1" applyBorder="1" applyAlignment="1">
      <alignment wrapText="1"/>
    </xf>
    <xf numFmtId="0" fontId="11" fillId="4" borderId="7" xfId="0" applyFont="1" applyFill="1" applyBorder="1" applyAlignment="1">
      <alignment horizontal="center" wrapText="1"/>
    </xf>
    <xf numFmtId="0" fontId="11" fillId="5" borderId="89" xfId="0" applyFont="1" applyFill="1" applyBorder="1" applyAlignment="1">
      <alignment horizontal="center" wrapText="1"/>
    </xf>
    <xf numFmtId="0" fontId="11" fillId="5" borderId="90" xfId="0" applyFont="1" applyFill="1" applyBorder="1" applyAlignment="1">
      <alignment horizontal="center" wrapText="1"/>
    </xf>
    <xf numFmtId="0" fontId="11" fillId="5" borderId="92" xfId="0" applyFont="1" applyFill="1" applyBorder="1" applyAlignment="1">
      <alignment horizontal="center" wrapText="1"/>
    </xf>
    <xf numFmtId="0" fontId="11" fillId="8" borderId="13" xfId="0" applyFont="1" applyFill="1" applyBorder="1" applyAlignment="1">
      <alignment horizontal="center" wrapText="1"/>
    </xf>
    <xf numFmtId="169" fontId="8" fillId="0" borderId="69" xfId="0" applyNumberFormat="1" applyFont="1" applyBorder="1"/>
    <xf numFmtId="169" fontId="8" fillId="0" borderId="70" xfId="0" applyNumberFormat="1" applyFont="1" applyBorder="1"/>
    <xf numFmtId="169" fontId="8" fillId="0" borderId="94" xfId="0" applyNumberFormat="1" applyFont="1" applyBorder="1"/>
    <xf numFmtId="0" fontId="11" fillId="4" borderId="93" xfId="0" applyFont="1" applyFill="1" applyBorder="1" applyAlignment="1">
      <alignment horizontal="center" wrapText="1"/>
    </xf>
    <xf numFmtId="0" fontId="11" fillId="8" borderId="93" xfId="0" applyFont="1" applyFill="1" applyBorder="1" applyAlignment="1">
      <alignment horizontal="center" wrapText="1"/>
    </xf>
    <xf numFmtId="0" fontId="11" fillId="5" borderId="48" xfId="0" applyFont="1" applyFill="1" applyBorder="1" applyAlignment="1">
      <alignment horizontal="center" wrapText="1"/>
    </xf>
    <xf numFmtId="0" fontId="11" fillId="5" borderId="95" xfId="0" applyFont="1" applyFill="1" applyBorder="1" applyAlignment="1">
      <alignment horizontal="center" wrapText="1"/>
    </xf>
    <xf numFmtId="0" fontId="8" fillId="2" borderId="96" xfId="0" applyFont="1" applyFill="1" applyBorder="1"/>
    <xf numFmtId="0" fontId="8" fillId="2" borderId="97" xfId="0" applyFont="1" applyFill="1" applyBorder="1"/>
    <xf numFmtId="0" fontId="8" fillId="2" borderId="98" xfId="0" applyFont="1" applyFill="1" applyBorder="1"/>
    <xf numFmtId="0" fontId="8" fillId="2" borderId="99" xfId="0" applyFont="1" applyFill="1" applyBorder="1"/>
    <xf numFmtId="0" fontId="11" fillId="5" borderId="100" xfId="0" applyFont="1" applyFill="1" applyBorder="1" applyAlignment="1">
      <alignment horizontal="center" wrapText="1"/>
    </xf>
    <xf numFmtId="10" fontId="8" fillId="2" borderId="16" xfId="0" applyNumberFormat="1" applyFont="1" applyFill="1" applyBorder="1"/>
    <xf numFmtId="0" fontId="8" fillId="0" borderId="64" xfId="0" applyFont="1" applyBorder="1" applyAlignment="1">
      <alignment horizontal="center"/>
    </xf>
    <xf numFmtId="0" fontId="11" fillId="5" borderId="101" xfId="0" applyFont="1" applyFill="1" applyBorder="1" applyAlignment="1">
      <alignment horizontal="center" wrapText="1"/>
    </xf>
    <xf numFmtId="0" fontId="11" fillId="5" borderId="49" xfId="0" applyFont="1" applyFill="1" applyBorder="1" applyAlignment="1">
      <alignment horizontal="center" wrapText="1"/>
    </xf>
    <xf numFmtId="0" fontId="11" fillId="8" borderId="103" xfId="0" applyFont="1" applyFill="1" applyBorder="1" applyAlignment="1">
      <alignment horizontal="center" wrapText="1"/>
    </xf>
    <xf numFmtId="0" fontId="11" fillId="8" borderId="104" xfId="0" applyFont="1" applyFill="1" applyBorder="1" applyAlignment="1">
      <alignment horizontal="center" wrapText="1"/>
    </xf>
    <xf numFmtId="0" fontId="11" fillId="8" borderId="105" xfId="0" applyFont="1" applyFill="1" applyBorder="1" applyAlignment="1">
      <alignment horizontal="center" wrapText="1"/>
    </xf>
    <xf numFmtId="0" fontId="11" fillId="5" borderId="88" xfId="0" applyFont="1" applyFill="1" applyBorder="1" applyAlignment="1">
      <alignment horizontal="center" wrapText="1"/>
    </xf>
    <xf numFmtId="0" fontId="11" fillId="8" borderId="46" xfId="0" applyFont="1" applyFill="1" applyBorder="1" applyAlignment="1">
      <alignment horizontal="center" wrapText="1"/>
    </xf>
    <xf numFmtId="0" fontId="11" fillId="8" borderId="100" xfId="0" applyFont="1" applyFill="1" applyBorder="1" applyAlignment="1">
      <alignment horizontal="center" wrapText="1"/>
    </xf>
    <xf numFmtId="0" fontId="11" fillId="9" borderId="102" xfId="0" applyFont="1" applyFill="1" applyBorder="1" applyAlignment="1">
      <alignment horizontal="center" wrapText="1"/>
    </xf>
    <xf numFmtId="0" fontId="11" fillId="9" borderId="12" xfId="0" applyFont="1" applyFill="1" applyBorder="1" applyAlignment="1">
      <alignment horizontal="center" wrapText="1"/>
    </xf>
    <xf numFmtId="10" fontId="8" fillId="0" borderId="16" xfId="0" applyNumberFormat="1" applyFont="1" applyBorder="1"/>
    <xf numFmtId="10" fontId="8" fillId="0" borderId="3" xfId="0" applyNumberFormat="1" applyFont="1" applyBorder="1"/>
    <xf numFmtId="10" fontId="8" fillId="0" borderId="2" xfId="0" applyNumberFormat="1" applyFont="1" applyBorder="1"/>
    <xf numFmtId="10" fontId="8" fillId="0" borderId="81" xfId="0" applyNumberFormat="1" applyFont="1" applyBorder="1"/>
    <xf numFmtId="0" fontId="8" fillId="0" borderId="29" xfId="0" applyFont="1" applyBorder="1"/>
    <xf numFmtId="0" fontId="8" fillId="0" borderId="30" xfId="0" applyFont="1" applyBorder="1"/>
    <xf numFmtId="0" fontId="8" fillId="0" borderId="86" xfId="0" applyFont="1" applyBorder="1"/>
    <xf numFmtId="0" fontId="8" fillId="0" borderId="87" xfId="0" applyFont="1" applyBorder="1"/>
    <xf numFmtId="173" fontId="8" fillId="0" borderId="63" xfId="0" applyNumberFormat="1" applyFont="1" applyBorder="1"/>
    <xf numFmtId="174" fontId="8" fillId="2" borderId="15" xfId="0" applyNumberFormat="1" applyFont="1" applyFill="1" applyBorder="1"/>
    <xf numFmtId="174" fontId="8" fillId="2" borderId="16" xfId="0" applyNumberFormat="1" applyFont="1" applyFill="1" applyBorder="1"/>
    <xf numFmtId="174" fontId="8" fillId="2" borderId="17" xfId="0" applyNumberFormat="1" applyFont="1" applyFill="1" applyBorder="1"/>
    <xf numFmtId="174" fontId="8" fillId="2" borderId="63" xfId="0" applyNumberFormat="1" applyFont="1" applyFill="1" applyBorder="1"/>
    <xf numFmtId="174" fontId="8" fillId="2" borderId="56" xfId="0" applyNumberFormat="1" applyFont="1" applyFill="1" applyBorder="1"/>
    <xf numFmtId="174" fontId="8" fillId="2" borderId="72" xfId="0" applyNumberFormat="1" applyFont="1" applyFill="1" applyBorder="1"/>
    <xf numFmtId="174" fontId="8" fillId="2" borderId="53" xfId="0" applyNumberFormat="1" applyFont="1" applyFill="1" applyBorder="1"/>
    <xf numFmtId="174" fontId="8" fillId="2" borderId="96" xfId="0" applyNumberFormat="1" applyFont="1" applyFill="1" applyBorder="1"/>
    <xf numFmtId="174" fontId="8" fillId="2" borderId="57" xfId="0" applyNumberFormat="1" applyFont="1" applyFill="1" applyBorder="1"/>
    <xf numFmtId="175" fontId="8" fillId="2" borderId="76" xfId="0" applyNumberFormat="1" applyFont="1" applyFill="1" applyBorder="1"/>
    <xf numFmtId="175" fontId="8" fillId="2" borderId="3" xfId="0" applyNumberFormat="1" applyFont="1" applyFill="1" applyBorder="1"/>
    <xf numFmtId="175" fontId="8" fillId="2" borderId="29" xfId="0" applyNumberFormat="1" applyFont="1" applyFill="1" applyBorder="1"/>
    <xf numFmtId="175" fontId="8" fillId="2" borderId="83" xfId="0" applyNumberFormat="1" applyFont="1" applyFill="1" applyBorder="1"/>
    <xf numFmtId="175" fontId="8" fillId="2" borderId="84" xfId="0" applyNumberFormat="1" applyFont="1" applyFill="1" applyBorder="1"/>
    <xf numFmtId="175" fontId="8" fillId="2" borderId="87" xfId="0" applyNumberFormat="1" applyFont="1" applyFill="1" applyBorder="1"/>
    <xf numFmtId="175" fontId="8" fillId="2" borderId="85" xfId="0" applyNumberFormat="1" applyFont="1" applyFill="1" applyBorder="1"/>
    <xf numFmtId="175" fontId="8" fillId="2" borderId="42" xfId="0" applyNumberFormat="1" applyFont="1" applyFill="1" applyBorder="1"/>
    <xf numFmtId="0" fontId="16" fillId="10" borderId="0" xfId="0" applyFont="1" applyFill="1"/>
    <xf numFmtId="0" fontId="16" fillId="10" borderId="0" xfId="0" applyFont="1" applyFill="1" applyAlignment="1">
      <alignment horizontal="right"/>
    </xf>
    <xf numFmtId="172" fontId="16" fillId="10" borderId="0" xfId="4" applyNumberFormat="1" applyFont="1" applyFill="1" applyBorder="1" applyAlignment="1">
      <alignment horizontal="center"/>
    </xf>
    <xf numFmtId="171" fontId="16" fillId="10" borderId="0" xfId="90" applyNumberFormat="1" applyFont="1" applyFill="1" applyBorder="1" applyAlignment="1">
      <alignment horizontal="center"/>
    </xf>
    <xf numFmtId="0" fontId="16" fillId="10" borderId="35" xfId="0" applyFont="1" applyFill="1" applyBorder="1"/>
    <xf numFmtId="0" fontId="16" fillId="10" borderId="36" xfId="0" applyFont="1" applyFill="1" applyBorder="1" applyAlignment="1">
      <alignment horizontal="right"/>
    </xf>
    <xf numFmtId="172" fontId="16" fillId="10" borderId="37" xfId="4" applyNumberFormat="1" applyFont="1" applyFill="1" applyBorder="1" applyAlignment="1">
      <alignment horizontal="center"/>
    </xf>
    <xf numFmtId="0" fontId="15" fillId="0" borderId="106" xfId="0" applyFont="1" applyBorder="1"/>
    <xf numFmtId="0" fontId="15" fillId="0" borderId="34" xfId="0" applyFont="1" applyBorder="1" applyAlignment="1">
      <alignment horizontal="right"/>
    </xf>
    <xf numFmtId="0" fontId="15" fillId="0" borderId="0" xfId="0" applyFont="1"/>
    <xf numFmtId="0" fontId="15" fillId="0" borderId="32" xfId="0" applyFont="1" applyBorder="1" applyAlignment="1">
      <alignment horizontal="right"/>
    </xf>
    <xf numFmtId="171" fontId="23" fillId="6" borderId="37" xfId="0" applyNumberFormat="1" applyFont="1" applyFill="1" applyBorder="1" applyAlignment="1">
      <alignment horizontal="center"/>
    </xf>
    <xf numFmtId="169" fontId="18" fillId="0" borderId="32" xfId="0" applyNumberFormat="1" applyFont="1" applyBorder="1" applyAlignment="1">
      <alignment horizontal="right"/>
    </xf>
    <xf numFmtId="169" fontId="18" fillId="0" borderId="34" xfId="0" applyNumberFormat="1" applyFont="1" applyBorder="1" applyAlignment="1">
      <alignment horizontal="right"/>
    </xf>
    <xf numFmtId="10" fontId="8" fillId="0" borderId="28" xfId="0" applyNumberFormat="1" applyFont="1" applyBorder="1"/>
    <xf numFmtId="10" fontId="8" fillId="0" borderId="26" xfId="0" applyNumberFormat="1" applyFont="1" applyBorder="1"/>
    <xf numFmtId="10" fontId="8" fillId="0" borderId="27" xfId="0" applyNumberFormat="1" applyFont="1" applyBorder="1"/>
    <xf numFmtId="0" fontId="0" fillId="0" borderId="106" xfId="0" applyBorder="1"/>
    <xf numFmtId="0" fontId="16" fillId="5" borderId="32" xfId="0" applyFont="1" applyFill="1" applyBorder="1" applyAlignment="1">
      <alignment horizontal="left"/>
    </xf>
    <xf numFmtId="0" fontId="0" fillId="0" borderId="32" xfId="0" applyBorder="1" applyAlignment="1">
      <alignment horizontal="left"/>
    </xf>
    <xf numFmtId="0" fontId="9" fillId="0" borderId="0" xfId="0" applyFont="1" applyAlignment="1">
      <alignment horizontal="right" vertical="center"/>
    </xf>
    <xf numFmtId="166" fontId="9" fillId="0" borderId="8" xfId="0" applyNumberFormat="1" applyFont="1" applyBorder="1" applyAlignment="1">
      <alignment horizontal="center" vertical="center"/>
    </xf>
    <xf numFmtId="166" fontId="9" fillId="0" borderId="9" xfId="0" applyNumberFormat="1" applyFont="1" applyBorder="1" applyAlignment="1">
      <alignment horizontal="center" vertical="center"/>
    </xf>
    <xf numFmtId="166" fontId="9" fillId="0" borderId="10" xfId="0" applyNumberFormat="1" applyFont="1" applyBorder="1" applyAlignment="1">
      <alignment horizontal="center" vertical="center"/>
    </xf>
    <xf numFmtId="166" fontId="9" fillId="0" borderId="11" xfId="0" applyNumberFormat="1" applyFont="1" applyBorder="1" applyAlignment="1">
      <alignment horizontal="center" vertical="center"/>
    </xf>
    <xf numFmtId="166" fontId="9" fillId="0" borderId="12" xfId="0" applyNumberFormat="1" applyFont="1" applyBorder="1" applyAlignment="1">
      <alignment horizontal="center" vertical="center"/>
    </xf>
    <xf numFmtId="166" fontId="9" fillId="0" borderId="13" xfId="0" applyNumberFormat="1" applyFont="1" applyBorder="1" applyAlignment="1">
      <alignment horizontal="center" vertical="center"/>
    </xf>
    <xf numFmtId="0" fontId="8" fillId="0" borderId="46" xfId="0" applyFont="1" applyBorder="1" applyAlignment="1">
      <alignment horizontal="center"/>
    </xf>
    <xf numFmtId="0" fontId="8" fillId="0" borderId="47" xfId="0" applyFont="1" applyBorder="1" applyAlignment="1">
      <alignment horizontal="center"/>
    </xf>
    <xf numFmtId="0" fontId="8" fillId="0" borderId="48" xfId="0" applyFont="1" applyBorder="1" applyAlignment="1">
      <alignment horizontal="center"/>
    </xf>
    <xf numFmtId="0" fontId="8" fillId="0" borderId="65" xfId="0" applyFont="1" applyBorder="1" applyAlignment="1">
      <alignment horizontal="center"/>
    </xf>
    <xf numFmtId="0" fontId="10" fillId="3" borderId="41" xfId="0" applyFont="1" applyFill="1" applyBorder="1" applyAlignment="1">
      <alignment horizontal="right"/>
    </xf>
    <xf numFmtId="0" fontId="10" fillId="3" borderId="5" xfId="0" applyFont="1" applyFill="1" applyBorder="1" applyAlignment="1">
      <alignment horizontal="right"/>
    </xf>
    <xf numFmtId="0" fontId="10" fillId="3" borderId="0" xfId="0" applyFont="1" applyFill="1" applyAlignment="1">
      <alignment horizontal="right"/>
    </xf>
    <xf numFmtId="0" fontId="10" fillId="3" borderId="6" xfId="0" applyFont="1" applyFill="1" applyBorder="1" applyAlignment="1">
      <alignment horizontal="right"/>
    </xf>
    <xf numFmtId="0" fontId="10" fillId="3" borderId="12" xfId="0" applyFont="1" applyFill="1" applyBorder="1" applyAlignment="1">
      <alignment horizontal="right"/>
    </xf>
    <xf numFmtId="0" fontId="10" fillId="3" borderId="41" xfId="0" applyFont="1" applyFill="1" applyBorder="1" applyAlignment="1">
      <alignment horizontal="left"/>
    </xf>
    <xf numFmtId="0" fontId="10" fillId="3" borderId="5" xfId="0" applyFont="1" applyFill="1" applyBorder="1" applyAlignment="1">
      <alignment horizontal="left"/>
    </xf>
    <xf numFmtId="0" fontId="10" fillId="3" borderId="107" xfId="0" applyFont="1" applyFill="1" applyBorder="1" applyAlignment="1">
      <alignment horizontal="left"/>
    </xf>
    <xf numFmtId="0" fontId="21" fillId="2" borderId="46" xfId="0" applyFont="1" applyFill="1" applyBorder="1" applyAlignment="1">
      <alignment horizontal="center" wrapText="1"/>
    </xf>
    <xf numFmtId="0" fontId="21" fillId="2" borderId="47" xfId="0" applyFont="1" applyFill="1" applyBorder="1" applyAlignment="1">
      <alignment horizontal="center" wrapText="1"/>
    </xf>
    <xf numFmtId="0" fontId="21" fillId="2" borderId="48" xfId="0" applyFont="1" applyFill="1" applyBorder="1" applyAlignment="1">
      <alignment horizontal="center" wrapText="1"/>
    </xf>
    <xf numFmtId="0" fontId="15" fillId="0" borderId="0" xfId="0" applyFont="1" applyAlignment="1">
      <alignment horizontal="left"/>
    </xf>
    <xf numFmtId="0" fontId="21" fillId="0" borderId="0" xfId="0" applyFont="1" applyAlignment="1">
      <alignment horizontal="left" vertical="top" wrapText="1"/>
    </xf>
  </cellXfs>
  <cellStyles count="93">
    <cellStyle name="Gevolgde hyperlink" xfId="39" builtinId="9" hidden="1"/>
    <cellStyle name="Gevolgde hyperlink" xfId="87" builtinId="9" hidden="1"/>
    <cellStyle name="Gevolgde hyperlink" xfId="21" builtinId="9" hidden="1"/>
    <cellStyle name="Gevolgde hyperlink" xfId="71" builtinId="9" hidden="1"/>
    <cellStyle name="Gevolgde hyperlink" xfId="69" builtinId="9" hidden="1"/>
    <cellStyle name="Gevolgde hyperlink" xfId="85" builtinId="9" hidden="1"/>
    <cellStyle name="Gevolgde hyperlink" xfId="43" builtinId="9" hidden="1"/>
    <cellStyle name="Gevolgde hyperlink" xfId="10" builtinId="9" hidden="1"/>
    <cellStyle name="Gevolgde hyperlink" xfId="41" builtinId="9" hidden="1"/>
    <cellStyle name="Gevolgde hyperlink" xfId="13" builtinId="9" hidden="1"/>
    <cellStyle name="Gevolgde hyperlink" xfId="37" builtinId="9" hidden="1"/>
    <cellStyle name="Gevolgde hyperlink" xfId="31" builtinId="9" hidden="1"/>
    <cellStyle name="Gevolgde hyperlink" xfId="24" builtinId="9" hidden="1"/>
    <cellStyle name="Gevolgde hyperlink" xfId="79" builtinId="9" hidden="1"/>
    <cellStyle name="Gevolgde hyperlink" xfId="57" builtinId="9" hidden="1"/>
    <cellStyle name="Gevolgde hyperlink" xfId="89" builtinId="9" hidden="1"/>
    <cellStyle name="Gevolgde hyperlink" xfId="47" builtinId="9" hidden="1"/>
    <cellStyle name="Gevolgde hyperlink" xfId="51" builtinId="9" hidden="1"/>
    <cellStyle name="Gevolgde hyperlink" xfId="77" builtinId="9" hidden="1"/>
    <cellStyle name="Gevolgde hyperlink" xfId="65" builtinId="9" hidden="1"/>
    <cellStyle name="Gevolgde hyperlink" xfId="9" builtinId="9" hidden="1"/>
    <cellStyle name="Gevolgde hyperlink" xfId="27" builtinId="9" hidden="1"/>
    <cellStyle name="Gevolgde hyperlink" xfId="67" builtinId="9" hidden="1"/>
    <cellStyle name="Gevolgde hyperlink" xfId="83" builtinId="9" hidden="1"/>
    <cellStyle name="Gevolgde hyperlink" xfId="35" builtinId="9" hidden="1"/>
    <cellStyle name="Gevolgde hyperlink" xfId="81" builtinId="9" hidden="1"/>
    <cellStyle name="Gevolgde hyperlink" xfId="55" builtinId="9" hidden="1"/>
    <cellStyle name="Gevolgde hyperlink" xfId="49" builtinId="9" hidden="1"/>
    <cellStyle name="Gevolgde hyperlink" xfId="14" builtinId="9" hidden="1"/>
    <cellStyle name="Gevolgde hyperlink" xfId="17" builtinId="9" hidden="1"/>
    <cellStyle name="Gevolgde hyperlink" xfId="6" builtinId="9" hidden="1"/>
    <cellStyle name="Gevolgde hyperlink" xfId="7" builtinId="9" hidden="1"/>
    <cellStyle name="Gevolgde hyperlink" xfId="23" builtinId="9" hidden="1"/>
    <cellStyle name="Gevolgde hyperlink" xfId="73" builtinId="9" hidden="1"/>
    <cellStyle name="Gevolgde hyperlink" xfId="53" builtinId="9" hidden="1"/>
    <cellStyle name="Gevolgde hyperlink" xfId="15" builtinId="9" hidden="1"/>
    <cellStyle name="Gevolgde hyperlink" xfId="59" builtinId="9" hidden="1"/>
    <cellStyle name="Gevolgde hyperlink" xfId="19" builtinId="9" hidden="1"/>
    <cellStyle name="Gevolgde hyperlink" xfId="29" builtinId="9" hidden="1"/>
    <cellStyle name="Gevolgde hyperlink" xfId="8" builtinId="9" hidden="1"/>
    <cellStyle name="Gevolgde hyperlink" xfId="11" builtinId="9" hidden="1"/>
    <cellStyle name="Gevolgde hyperlink" xfId="20" builtinId="9" hidden="1"/>
    <cellStyle name="Gevolgde hyperlink" xfId="25" builtinId="9" hidden="1"/>
    <cellStyle name="Gevolgde hyperlink" xfId="63" builtinId="9" hidden="1"/>
    <cellStyle name="Gevolgde hyperlink" xfId="22" builtinId="9" hidden="1"/>
    <cellStyle name="Gevolgde hyperlink" xfId="18" builtinId="9" hidden="1"/>
    <cellStyle name="Gevolgde hyperlink" xfId="3" builtinId="9" hidden="1"/>
    <cellStyle name="Gevolgde hyperlink" xfId="75" builtinId="9" hidden="1"/>
    <cellStyle name="Gevolgde hyperlink" xfId="33" builtinId="9" hidden="1"/>
    <cellStyle name="Gevolgde hyperlink" xfId="16" builtinId="9" hidden="1"/>
    <cellStyle name="Gevolgde hyperlink" xfId="12" builtinId="9" hidden="1"/>
    <cellStyle name="Gevolgde hyperlink" xfId="45" builtinId="9" hidden="1"/>
    <cellStyle name="Gevolgde hyperlink" xfId="61" builtinId="9" hidden="1"/>
    <cellStyle name="Hyperlink" xfId="68" builtinId="8" hidden="1"/>
    <cellStyle name="Hyperlink" xfId="60" builtinId="8" hidden="1"/>
    <cellStyle name="Hyperlink" xfId="36" builtinId="8" hidden="1"/>
    <cellStyle name="Hyperlink" xfId="54" builtinId="8" hidden="1"/>
    <cellStyle name="Hyperlink" xfId="46" builtinId="8" hidden="1"/>
    <cellStyle name="Hyperlink" xfId="40" builtinId="8" hidden="1"/>
    <cellStyle name="Hyperlink" xfId="78" builtinId="8" hidden="1"/>
    <cellStyle name="Hyperlink" xfId="82" builtinId="8" hidden="1"/>
    <cellStyle name="Hyperlink" xfId="48" builtinId="8" hidden="1"/>
    <cellStyle name="Hyperlink" xfId="86" builtinId="8" hidden="1"/>
    <cellStyle name="Hyperlink" xfId="52" builtinId="8" hidden="1"/>
    <cellStyle name="Hyperlink" xfId="28" builtinId="8" hidden="1"/>
    <cellStyle name="Hyperlink" xfId="88" builtinId="8" hidden="1"/>
    <cellStyle name="Hyperlink" xfId="58" builtinId="8" hidden="1"/>
    <cellStyle name="Hyperlink" xfId="5" builtinId="8" hidden="1"/>
    <cellStyle name="Hyperlink" xfId="64" builtinId="8" hidden="1"/>
    <cellStyle name="Hyperlink" xfId="84" builtinId="8" hidden="1"/>
    <cellStyle name="Hyperlink" xfId="2" builtinId="8" hidden="1"/>
    <cellStyle name="Hyperlink" xfId="70" builtinId="8" hidden="1"/>
    <cellStyle name="Hyperlink" xfId="80" builtinId="8" hidden="1"/>
    <cellStyle name="Hyperlink" xfId="74" builtinId="8" hidden="1"/>
    <cellStyle name="Hyperlink" xfId="62" builtinId="8" hidden="1"/>
    <cellStyle name="Hyperlink" xfId="30" builtinId="8" hidden="1"/>
    <cellStyle name="Hyperlink" xfId="76" builtinId="8" hidden="1"/>
    <cellStyle name="Hyperlink" xfId="34" builtinId="8" hidden="1"/>
    <cellStyle name="Hyperlink" xfId="26" builtinId="8" hidden="1"/>
    <cellStyle name="Hyperlink" xfId="38" builtinId="8" hidden="1"/>
    <cellStyle name="Hyperlink" xfId="32" builtinId="8" hidden="1"/>
    <cellStyle name="Hyperlink" xfId="42" builtinId="8" hidden="1"/>
    <cellStyle name="Hyperlink" xfId="72" builtinId="8" hidden="1"/>
    <cellStyle name="Hyperlink" xfId="44" builtinId="8" hidden="1"/>
    <cellStyle name="Hyperlink" xfId="66" builtinId="8" hidden="1"/>
    <cellStyle name="Hyperlink" xfId="50" builtinId="8" hidden="1"/>
    <cellStyle name="Hyperlink" xfId="56" builtinId="8" hidden="1"/>
    <cellStyle name="Komma" xfId="4" builtinId="3"/>
    <cellStyle name="Komma 2" xfId="91" xr:uid="{FE668F58-F78F-3143-9F70-78111E6BE39F}"/>
    <cellStyle name="Procent" xfId="90" builtinId="5"/>
    <cellStyle name="Standaard" xfId="0" builtinId="0"/>
    <cellStyle name="Valuta" xfId="1" builtinId="4"/>
    <cellStyle name="Valuta 2" xfId="92" xr:uid="{143F9B0D-B35D-8E4C-B74B-91081CA628B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50800</xdr:colOff>
      <xdr:row>2</xdr:row>
      <xdr:rowOff>63500</xdr:rowOff>
    </xdr:from>
    <xdr:to>
      <xdr:col>9</xdr:col>
      <xdr:colOff>3944620</xdr:colOff>
      <xdr:row>23</xdr:row>
      <xdr:rowOff>131853</xdr:rowOff>
    </xdr:to>
    <xdr:pic>
      <xdr:nvPicPr>
        <xdr:cNvPr id="2" name="Afbeelding 1">
          <a:extLst>
            <a:ext uri="{FF2B5EF4-FFF2-40B4-BE49-F238E27FC236}">
              <a16:creationId xmlns:a16="http://schemas.microsoft.com/office/drawing/2014/main" id="{4119354D-ECEB-D049-9176-6B4DB1358B50}"/>
            </a:ext>
          </a:extLst>
        </xdr:cNvPr>
        <xdr:cNvPicPr>
          <a:picLocks noChangeAspect="1"/>
        </xdr:cNvPicPr>
      </xdr:nvPicPr>
      <xdr:blipFill>
        <a:blip xmlns:r="http://schemas.openxmlformats.org/officeDocument/2006/relationships" r:embed="rId1"/>
        <a:stretch>
          <a:fillRect/>
        </a:stretch>
      </xdr:blipFill>
      <xdr:spPr>
        <a:xfrm>
          <a:off x="8432800" y="469900"/>
          <a:ext cx="7010400" cy="42498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01D0-6C62-E743-863F-4DA515EEFC2A}">
  <sheetPr>
    <tabColor rgb="FF00B050"/>
  </sheetPr>
  <dimension ref="B4:L23"/>
  <sheetViews>
    <sheetView showGridLines="0" workbookViewId="0">
      <selection activeCell="D26" sqref="D26"/>
    </sheetView>
  </sheetViews>
  <sheetFormatPr defaultColWidth="11.19921875" defaultRowHeight="15.6" x14ac:dyDescent="0.3"/>
  <cols>
    <col min="1" max="1" width="3.19921875" customWidth="1"/>
    <col min="2" max="2" width="14" bestFit="1" customWidth="1"/>
    <col min="3" max="3" width="36.19921875" bestFit="1" customWidth="1"/>
    <col min="4" max="5" width="15.5" customWidth="1"/>
    <col min="6" max="6" width="7.19921875" customWidth="1"/>
    <col min="7" max="7" width="14.19921875" bestFit="1" customWidth="1"/>
    <col min="8" max="8" width="1.19921875" customWidth="1"/>
    <col min="9" max="9" width="14.19921875" bestFit="1" customWidth="1"/>
  </cols>
  <sheetData>
    <row r="4" spans="2:12" x14ac:dyDescent="0.3">
      <c r="C4" s="96" t="s">
        <v>0</v>
      </c>
      <c r="D4" s="97">
        <v>30</v>
      </c>
    </row>
    <row r="5" spans="2:12" x14ac:dyDescent="0.3">
      <c r="C5" s="96" t="s">
        <v>1</v>
      </c>
      <c r="D5" s="97">
        <v>48</v>
      </c>
    </row>
    <row r="7" spans="2:12" x14ac:dyDescent="0.3">
      <c r="J7" s="50"/>
      <c r="K7" s="51"/>
      <c r="L7" s="52"/>
    </row>
    <row r="8" spans="2:12" x14ac:dyDescent="0.3">
      <c r="B8" s="53">
        <f>I21</f>
        <v>0</v>
      </c>
      <c r="C8" s="228" t="s">
        <v>2</v>
      </c>
      <c r="D8" s="228"/>
      <c r="E8" s="228"/>
      <c r="F8" s="228"/>
      <c r="G8" s="228"/>
      <c r="I8" s="54" t="s">
        <v>3</v>
      </c>
      <c r="J8" s="50"/>
      <c r="K8" s="51"/>
      <c r="L8" s="52"/>
    </row>
    <row r="9" spans="2:12" ht="6" customHeight="1" x14ac:dyDescent="0.3"/>
    <row r="10" spans="2:12" x14ac:dyDescent="0.3">
      <c r="B10" s="229" t="s">
        <v>4</v>
      </c>
      <c r="C10" s="229"/>
      <c r="D10" s="55" t="s">
        <v>5</v>
      </c>
      <c r="E10" s="55" t="s">
        <v>6</v>
      </c>
      <c r="F10" s="55" t="s">
        <v>7</v>
      </c>
      <c r="G10" s="55" t="s">
        <v>8</v>
      </c>
      <c r="I10" s="55" t="s">
        <v>9</v>
      </c>
    </row>
    <row r="11" spans="2:12" x14ac:dyDescent="0.3">
      <c r="B11" s="86" t="s">
        <v>5</v>
      </c>
      <c r="C11" s="86"/>
      <c r="D11" s="78"/>
      <c r="E11" s="78"/>
      <c r="F11" s="78"/>
      <c r="G11" s="78"/>
      <c r="I11" s="78"/>
    </row>
    <row r="12" spans="2:12" x14ac:dyDescent="0.3">
      <c r="B12" s="56" t="s">
        <v>10</v>
      </c>
      <c r="C12" s="56" t="s">
        <v>11</v>
      </c>
      <c r="D12" s="57">
        <f>'Prijs Totaal - Score'!H5</f>
        <v>0</v>
      </c>
      <c r="E12" s="78" t="s">
        <v>12</v>
      </c>
      <c r="F12" s="56"/>
      <c r="G12" s="57">
        <f>D4*D12*D5</f>
        <v>0</v>
      </c>
      <c r="I12" s="56"/>
    </row>
    <row r="13" spans="2:12" x14ac:dyDescent="0.3">
      <c r="B13" t="s">
        <v>13</v>
      </c>
      <c r="C13" t="s">
        <v>14</v>
      </c>
      <c r="D13" s="58">
        <f>'Prijs Totaal - Score'!H7</f>
        <v>0</v>
      </c>
      <c r="E13" s="49" t="s">
        <v>12</v>
      </c>
      <c r="G13" s="59">
        <f>D4*D13*D5</f>
        <v>0</v>
      </c>
    </row>
    <row r="14" spans="2:12" x14ac:dyDescent="0.3">
      <c r="B14" s="60"/>
      <c r="C14" s="61"/>
      <c r="D14" s="63"/>
      <c r="E14" s="60"/>
      <c r="F14" s="60"/>
      <c r="G14" s="218" t="s">
        <v>5</v>
      </c>
      <c r="H14" s="219"/>
      <c r="I14" s="223">
        <f>G12+G13</f>
        <v>0</v>
      </c>
    </row>
    <row r="15" spans="2:12" x14ac:dyDescent="0.3">
      <c r="B15" s="48" t="s">
        <v>15</v>
      </c>
      <c r="C15" s="48"/>
      <c r="D15" s="88"/>
      <c r="E15" s="87">
        <v>-50000</v>
      </c>
      <c r="F15" s="48"/>
      <c r="G15" s="48"/>
      <c r="I15" s="85"/>
    </row>
    <row r="16" spans="2:12" x14ac:dyDescent="0.3">
      <c r="B16" t="s">
        <v>16</v>
      </c>
      <c r="C16" t="s">
        <v>17</v>
      </c>
      <c r="E16" s="58">
        <f>E15*Kwaliteit!E4</f>
        <v>-20000</v>
      </c>
      <c r="F16" s="84">
        <f>Kwaliteit!E18</f>
        <v>0</v>
      </c>
      <c r="G16" s="59">
        <f>F16*E15</f>
        <v>0</v>
      </c>
      <c r="I16" s="57"/>
    </row>
    <row r="17" spans="2:9" x14ac:dyDescent="0.3">
      <c r="B17" t="s">
        <v>18</v>
      </c>
      <c r="C17" t="s">
        <v>19</v>
      </c>
      <c r="E17" s="58">
        <f>E15*Kwaliteit!E20</f>
        <v>-15000</v>
      </c>
      <c r="F17" s="84">
        <f>Kwaliteit!E27</f>
        <v>0</v>
      </c>
      <c r="G17" s="59">
        <f>F17*E15</f>
        <v>0</v>
      </c>
      <c r="I17" s="59"/>
    </row>
    <row r="18" spans="2:9" x14ac:dyDescent="0.3">
      <c r="B18" t="s">
        <v>20</v>
      </c>
      <c r="C18" t="s">
        <v>21</v>
      </c>
      <c r="E18" s="58">
        <f>E15*Kwaliteit!E30</f>
        <v>-10000</v>
      </c>
      <c r="F18" s="84">
        <f>Kwaliteit!E53</f>
        <v>0</v>
      </c>
      <c r="G18" s="59">
        <f>F18*E15</f>
        <v>0</v>
      </c>
      <c r="I18" s="59"/>
    </row>
    <row r="19" spans="2:9" x14ac:dyDescent="0.3">
      <c r="B19" t="s">
        <v>22</v>
      </c>
      <c r="C19" t="s">
        <v>23</v>
      </c>
      <c r="E19" s="58">
        <f>E15*Kwaliteit!E56</f>
        <v>-5000</v>
      </c>
      <c r="F19" s="84">
        <f>Kwaliteit!E60</f>
        <v>0</v>
      </c>
      <c r="G19" s="59">
        <f>F19*E15</f>
        <v>0</v>
      </c>
      <c r="I19" s="59"/>
    </row>
    <row r="20" spans="2:9" x14ac:dyDescent="0.3">
      <c r="B20" s="60"/>
      <c r="C20" s="60"/>
      <c r="D20" s="60"/>
      <c r="E20" s="63"/>
      <c r="F20" s="62"/>
      <c r="G20" s="218" t="s">
        <v>15</v>
      </c>
      <c r="H20" s="219"/>
      <c r="I20" s="223">
        <f>SUM(G16:G19)</f>
        <v>0</v>
      </c>
    </row>
    <row r="21" spans="2:9" x14ac:dyDescent="0.3">
      <c r="B21" s="48"/>
      <c r="C21" s="48"/>
      <c r="D21" s="48"/>
      <c r="E21" s="48"/>
      <c r="F21" s="48"/>
      <c r="G21" s="220" t="s">
        <v>24</v>
      </c>
      <c r="H21" s="219"/>
      <c r="I21" s="222">
        <f>SUM(I14:I20)</f>
        <v>0</v>
      </c>
    </row>
    <row r="23" spans="2:9" x14ac:dyDescent="0.3">
      <c r="G23" s="96"/>
      <c r="I23" s="101"/>
    </row>
  </sheetData>
  <mergeCells count="2">
    <mergeCell ref="C8:G8"/>
    <mergeCell ref="B10: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4:H10"/>
  <sheetViews>
    <sheetView showGridLines="0" workbookViewId="0">
      <selection activeCell="F9" sqref="F9:H10"/>
    </sheetView>
  </sheetViews>
  <sheetFormatPr defaultColWidth="11" defaultRowHeight="15" x14ac:dyDescent="0.25"/>
  <cols>
    <col min="1" max="1" width="3" style="8" customWidth="1"/>
    <col min="2" max="2" width="69.69921875" style="8" customWidth="1"/>
    <col min="3" max="3" width="1.5" style="8" customWidth="1"/>
    <col min="4" max="4" width="16.19921875" style="8" customWidth="1"/>
    <col min="5" max="5" width="1.5" style="8" customWidth="1"/>
    <col min="6" max="6" width="13.69921875" style="8" bestFit="1" customWidth="1"/>
    <col min="7" max="7" width="1.5" style="8" customWidth="1"/>
    <col min="8" max="8" width="16" style="8" customWidth="1"/>
    <col min="9" max="16384" width="11" style="8"/>
  </cols>
  <sheetData>
    <row r="4" spans="2:8" ht="15.6" x14ac:dyDescent="0.3">
      <c r="B4" s="6" t="s">
        <v>25</v>
      </c>
      <c r="C4" s="6"/>
      <c r="D4" s="7" t="s">
        <v>26</v>
      </c>
      <c r="E4" s="7"/>
      <c r="F4" s="7" t="s">
        <v>27</v>
      </c>
      <c r="G4" s="7"/>
      <c r="H4" s="7" t="s">
        <v>28</v>
      </c>
    </row>
    <row r="5" spans="2:8" x14ac:dyDescent="0.25">
      <c r="B5" s="8" t="s">
        <v>29</v>
      </c>
      <c r="D5" s="9">
        <f>AVERAGE('P1 - Lease'!AO13,'P1 - Lease'!AO20,'P1 - Lease'!AO27,'P1 - Lease'!AO34,'P1 - Lease'!AO41,'P1 - Lease'!AO48,'P1 - Lease'!AO55,'P1 - Lease'!AO62,'P1 - Lease'!AO69,'P1 - Lease'!AO76)</f>
        <v>0</v>
      </c>
      <c r="E5" s="10"/>
      <c r="F5" s="11">
        <v>0.98</v>
      </c>
      <c r="G5" s="12"/>
      <c r="H5" s="13">
        <f>D5*F5</f>
        <v>0</v>
      </c>
    </row>
    <row r="6" spans="2:8" ht="7.2" customHeight="1" x14ac:dyDescent="0.25">
      <c r="D6" s="10"/>
      <c r="E6" s="10"/>
      <c r="F6" s="12"/>
      <c r="G6" s="12"/>
      <c r="H6" s="14"/>
    </row>
    <row r="7" spans="2:8" x14ac:dyDescent="0.25">
      <c r="B7" s="8" t="s">
        <v>30</v>
      </c>
      <c r="D7" s="9">
        <f>SUM('P2 - Overige kosten'!C5:C12)</f>
        <v>0</v>
      </c>
      <c r="E7" s="10"/>
      <c r="F7" s="11">
        <v>0.02</v>
      </c>
      <c r="G7" s="12"/>
      <c r="H7" s="13">
        <f t="shared" ref="H7" si="0">D7*F7</f>
        <v>0</v>
      </c>
    </row>
    <row r="8" spans="2:8" ht="15.6" thickBot="1" x14ac:dyDescent="0.3"/>
    <row r="9" spans="2:8" ht="16.2" customHeight="1" x14ac:dyDescent="0.25">
      <c r="B9" s="230" t="s">
        <v>31</v>
      </c>
      <c r="C9" s="230"/>
      <c r="D9" s="230"/>
      <c r="F9" s="231">
        <f>SUM(H5:H7)</f>
        <v>0</v>
      </c>
      <c r="G9" s="232"/>
      <c r="H9" s="233"/>
    </row>
    <row r="10" spans="2:8" ht="16.95" customHeight="1" thickBot="1" x14ac:dyDescent="0.3">
      <c r="B10" s="230"/>
      <c r="C10" s="230"/>
      <c r="D10" s="230"/>
      <c r="F10" s="234"/>
      <c r="G10" s="235"/>
      <c r="H10" s="236"/>
    </row>
  </sheetData>
  <mergeCells count="2">
    <mergeCell ref="B9:D10"/>
    <mergeCell ref="F9:H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794EE-6EDC-0340-8FCF-2F9C13072AFA}">
  <sheetPr>
    <tabColor rgb="FFFFFF00"/>
  </sheetPr>
  <dimension ref="B5:AP76"/>
  <sheetViews>
    <sheetView showGridLines="0" tabSelected="1" topLeftCell="K1" zoomScale="90" zoomScaleNormal="90" workbookViewId="0">
      <selection activeCell="Y6" sqref="Y6"/>
    </sheetView>
  </sheetViews>
  <sheetFormatPr defaultColWidth="10.69921875" defaultRowHeight="15" x14ac:dyDescent="0.25"/>
  <cols>
    <col min="1" max="1" width="3.5" style="8" customWidth="1"/>
    <col min="2" max="2" width="8.69921875" style="15" customWidth="1"/>
    <col min="3" max="3" width="12" style="8" bestFit="1" customWidth="1"/>
    <col min="4" max="4" width="13.5" style="8" bestFit="1" customWidth="1"/>
    <col min="5" max="5" width="44.69921875" style="8" bestFit="1" customWidth="1"/>
    <col min="6" max="6" width="10.5" style="8" customWidth="1"/>
    <col min="7" max="7" width="7.69921875" style="8" bestFit="1" customWidth="1"/>
    <col min="8" max="8" width="13.3984375" style="8" bestFit="1" customWidth="1"/>
    <col min="9" max="9" width="13.69921875" style="16" bestFit="1" customWidth="1"/>
    <col min="10" max="10" width="13.69921875" style="16" customWidth="1"/>
    <col min="11" max="11" width="10.69921875" style="8"/>
    <col min="12" max="12" width="15.69921875" style="15" customWidth="1"/>
    <col min="13" max="13" width="10.69921875" style="8" customWidth="1"/>
    <col min="14" max="14" width="15.19921875" style="8" customWidth="1"/>
    <col min="15" max="15" width="13.5" style="8" customWidth="1"/>
    <col min="16" max="17" width="13.19921875" style="8" customWidth="1"/>
    <col min="18" max="22" width="12.69921875" style="8" customWidth="1"/>
    <col min="23" max="23" width="13.69921875" style="8" customWidth="1"/>
    <col min="24" max="24" width="13" style="8" customWidth="1"/>
    <col min="25" max="25" width="12.3984375" style="8" customWidth="1"/>
    <col min="26" max="26" width="11" style="8" customWidth="1"/>
    <col min="27" max="28" width="11.69921875" style="8" customWidth="1"/>
    <col min="29" max="30" width="12.69921875" style="8" customWidth="1"/>
    <col min="31" max="31" width="10" style="8" customWidth="1"/>
    <col min="32" max="32" width="12.19921875" style="8" customWidth="1"/>
    <col min="33" max="33" width="15" style="8" customWidth="1"/>
    <col min="34" max="34" width="11.19921875" style="8" customWidth="1"/>
    <col min="35" max="35" width="12.5" style="8" customWidth="1"/>
    <col min="36" max="36" width="10.69921875" style="8"/>
    <col min="37" max="38" width="12.59765625" style="8" customWidth="1"/>
    <col min="39" max="39" width="10.69921875" style="8"/>
    <col min="40" max="40" width="1.69921875" style="8" customWidth="1"/>
    <col min="41" max="41" width="13" style="8" customWidth="1"/>
    <col min="42" max="16384" width="10.69921875" style="8"/>
  </cols>
  <sheetData>
    <row r="5" spans="2:42" ht="15.75" customHeight="1" x14ac:dyDescent="0.25">
      <c r="C5" s="237" t="s">
        <v>32</v>
      </c>
      <c r="D5" s="238"/>
      <c r="E5" s="238"/>
      <c r="F5" s="238"/>
      <c r="G5" s="238"/>
      <c r="H5" s="238"/>
      <c r="I5" s="238"/>
      <c r="J5" s="238"/>
      <c r="K5" s="238" t="s">
        <v>33</v>
      </c>
      <c r="L5" s="238"/>
      <c r="M5" s="237" t="s">
        <v>34</v>
      </c>
      <c r="N5" s="238"/>
      <c r="O5" s="238"/>
      <c r="P5" s="238"/>
      <c r="Q5" s="238"/>
      <c r="R5" s="239"/>
      <c r="S5" s="240" t="s">
        <v>35</v>
      </c>
      <c r="T5" s="240"/>
      <c r="U5" s="240"/>
      <c r="V5" s="122"/>
      <c r="W5" s="173" t="s">
        <v>36</v>
      </c>
      <c r="X5" s="237" t="s">
        <v>37</v>
      </c>
      <c r="Y5" s="238"/>
      <c r="Z5" s="238"/>
      <c r="AA5" s="238"/>
      <c r="AB5" s="238"/>
      <c r="AC5" s="239"/>
      <c r="AD5" s="240" t="s">
        <v>38</v>
      </c>
      <c r="AE5" s="240"/>
      <c r="AF5" s="240"/>
      <c r="AG5" s="240"/>
      <c r="AH5" s="237" t="s">
        <v>39</v>
      </c>
      <c r="AI5" s="238"/>
      <c r="AJ5" s="238"/>
      <c r="AK5" s="238"/>
      <c r="AL5" s="238"/>
      <c r="AM5" s="239"/>
    </row>
    <row r="6" spans="2:42" s="20" customFormat="1" ht="75" x14ac:dyDescent="0.25">
      <c r="B6" s="17" t="s">
        <v>40</v>
      </c>
      <c r="C6" s="152" t="s">
        <v>41</v>
      </c>
      <c r="D6" s="153" t="s">
        <v>42</v>
      </c>
      <c r="E6" s="152" t="s">
        <v>43</v>
      </c>
      <c r="F6" s="152" t="s">
        <v>44</v>
      </c>
      <c r="G6" s="152" t="s">
        <v>45</v>
      </c>
      <c r="H6" s="152" t="s">
        <v>46</v>
      </c>
      <c r="I6" s="154" t="s">
        <v>47</v>
      </c>
      <c r="J6" s="163" t="s">
        <v>48</v>
      </c>
      <c r="K6" s="150" t="s">
        <v>49</v>
      </c>
      <c r="L6" s="151" t="s">
        <v>50</v>
      </c>
      <c r="M6" s="155" t="s">
        <v>51</v>
      </c>
      <c r="N6" s="106" t="s">
        <v>52</v>
      </c>
      <c r="O6" s="106" t="s">
        <v>53</v>
      </c>
      <c r="P6" s="107" t="s">
        <v>54</v>
      </c>
      <c r="Q6" s="108" t="s">
        <v>55</v>
      </c>
      <c r="R6" s="164" t="s">
        <v>56</v>
      </c>
      <c r="S6" s="180" t="s">
        <v>57</v>
      </c>
      <c r="T6" s="181" t="s">
        <v>58</v>
      </c>
      <c r="U6" s="171" t="s">
        <v>259</v>
      </c>
      <c r="V6" s="166" t="s">
        <v>59</v>
      </c>
      <c r="W6" s="165" t="s">
        <v>60</v>
      </c>
      <c r="X6" s="183" t="s">
        <v>61</v>
      </c>
      <c r="Y6" s="174" t="s">
        <v>62</v>
      </c>
      <c r="Z6" s="175" t="s">
        <v>63</v>
      </c>
      <c r="AA6" s="175" t="s">
        <v>64</v>
      </c>
      <c r="AB6" s="182" t="s">
        <v>65</v>
      </c>
      <c r="AC6" s="183" t="s">
        <v>66</v>
      </c>
      <c r="AD6" s="176" t="s">
        <v>67</v>
      </c>
      <c r="AE6" s="177" t="s">
        <v>68</v>
      </c>
      <c r="AF6" s="177" t="s">
        <v>69</v>
      </c>
      <c r="AG6" s="178" t="s">
        <v>70</v>
      </c>
      <c r="AH6" s="179" t="s">
        <v>71</v>
      </c>
      <c r="AI6" s="156" t="s">
        <v>72</v>
      </c>
      <c r="AJ6" s="156" t="s">
        <v>73</v>
      </c>
      <c r="AK6" s="157" t="s">
        <v>74</v>
      </c>
      <c r="AL6" s="158" t="s">
        <v>75</v>
      </c>
      <c r="AM6" s="159" t="s">
        <v>76</v>
      </c>
      <c r="AN6" s="19"/>
      <c r="AO6" s="18" t="s">
        <v>77</v>
      </c>
    </row>
    <row r="7" spans="2:42" x14ac:dyDescent="0.25">
      <c r="B7" s="21" t="s">
        <v>78</v>
      </c>
      <c r="C7" s="22" t="s">
        <v>79</v>
      </c>
      <c r="D7" s="22" t="s">
        <v>80</v>
      </c>
      <c r="E7" s="23" t="s">
        <v>81</v>
      </c>
      <c r="F7" s="23" t="s">
        <v>82</v>
      </c>
      <c r="G7" s="24">
        <v>0</v>
      </c>
      <c r="H7" s="23" t="s">
        <v>83</v>
      </c>
      <c r="I7" s="25">
        <v>46350</v>
      </c>
      <c r="J7" s="160">
        <v>781</v>
      </c>
      <c r="K7" s="26">
        <v>48</v>
      </c>
      <c r="L7" s="147">
        <v>15000</v>
      </c>
      <c r="M7" s="224">
        <v>0.01</v>
      </c>
      <c r="N7" s="193"/>
      <c r="O7" s="194"/>
      <c r="P7" s="195"/>
      <c r="Q7" s="196"/>
      <c r="R7" s="196"/>
      <c r="S7" s="197"/>
      <c r="T7" s="198"/>
      <c r="U7" s="199"/>
      <c r="V7" s="200"/>
      <c r="W7" s="201"/>
      <c r="X7" s="138"/>
      <c r="Y7" s="130"/>
      <c r="Z7" s="172"/>
      <c r="AA7" s="172"/>
      <c r="AB7" s="184">
        <f>Z7+AA7</f>
        <v>0</v>
      </c>
      <c r="AC7" s="192"/>
      <c r="AD7" s="202"/>
      <c r="AE7" s="203"/>
      <c r="AF7" s="203"/>
      <c r="AG7" s="204"/>
      <c r="AH7" s="205"/>
      <c r="AI7" s="206"/>
      <c r="AJ7" s="206"/>
      <c r="AK7" s="207"/>
      <c r="AL7" s="208"/>
      <c r="AM7" s="209"/>
      <c r="AO7" s="30"/>
      <c r="AP7" s="16"/>
    </row>
    <row r="8" spans="2:42" x14ac:dyDescent="0.25">
      <c r="B8" s="31" t="s">
        <v>84</v>
      </c>
      <c r="C8" s="23" t="s">
        <v>79</v>
      </c>
      <c r="D8" s="23" t="s">
        <v>80</v>
      </c>
      <c r="E8" s="23" t="s">
        <v>81</v>
      </c>
      <c r="F8" s="23" t="s">
        <v>82</v>
      </c>
      <c r="G8" s="24">
        <v>0</v>
      </c>
      <c r="H8" s="23" t="s">
        <v>83</v>
      </c>
      <c r="I8" s="25">
        <v>46350</v>
      </c>
      <c r="J8" s="160">
        <v>781</v>
      </c>
      <c r="K8" s="26">
        <v>48</v>
      </c>
      <c r="L8" s="147">
        <v>20000</v>
      </c>
      <c r="M8" s="224">
        <v>0.01</v>
      </c>
      <c r="N8" s="90"/>
      <c r="O8" s="91"/>
      <c r="P8" s="92"/>
      <c r="Q8" s="119"/>
      <c r="R8" s="119"/>
      <c r="S8" s="111"/>
      <c r="T8" s="127"/>
      <c r="U8" s="109"/>
      <c r="V8" s="167"/>
      <c r="W8" s="112"/>
      <c r="X8" s="139"/>
      <c r="Y8" s="131"/>
      <c r="Z8" s="91"/>
      <c r="AA8" s="91"/>
      <c r="AB8" s="185">
        <f t="shared" ref="AB8:AB12" si="0">Z8+AA8</f>
        <v>0</v>
      </c>
      <c r="AC8" s="188"/>
      <c r="AD8" s="131"/>
      <c r="AE8" s="91"/>
      <c r="AF8" s="91"/>
      <c r="AG8" s="119"/>
      <c r="AH8" s="131"/>
      <c r="AI8" s="91"/>
      <c r="AJ8" s="91"/>
      <c r="AK8" s="119"/>
      <c r="AL8" s="132"/>
      <c r="AM8" s="103"/>
      <c r="AO8" s="38"/>
      <c r="AP8" s="16"/>
    </row>
    <row r="9" spans="2:42" x14ac:dyDescent="0.25">
      <c r="B9" s="31" t="s">
        <v>85</v>
      </c>
      <c r="C9" s="23" t="s">
        <v>79</v>
      </c>
      <c r="D9" s="23" t="s">
        <v>80</v>
      </c>
      <c r="E9" s="23" t="s">
        <v>81</v>
      </c>
      <c r="F9" s="23" t="s">
        <v>82</v>
      </c>
      <c r="G9" s="24">
        <v>0</v>
      </c>
      <c r="H9" s="23" t="s">
        <v>83</v>
      </c>
      <c r="I9" s="25">
        <v>46350</v>
      </c>
      <c r="J9" s="160">
        <v>781</v>
      </c>
      <c r="K9" s="26">
        <v>48</v>
      </c>
      <c r="L9" s="147">
        <v>25000</v>
      </c>
      <c r="M9" s="224">
        <v>0.01</v>
      </c>
      <c r="N9" s="90"/>
      <c r="O9" s="91"/>
      <c r="P9" s="92"/>
      <c r="Q9" s="119"/>
      <c r="R9" s="119"/>
      <c r="S9" s="111"/>
      <c r="T9" s="127"/>
      <c r="U9" s="109"/>
      <c r="V9" s="167"/>
      <c r="W9" s="112"/>
      <c r="X9" s="139"/>
      <c r="Y9" s="131"/>
      <c r="Z9" s="91"/>
      <c r="AA9" s="91"/>
      <c r="AB9" s="185">
        <f t="shared" si="0"/>
        <v>0</v>
      </c>
      <c r="AC9" s="188"/>
      <c r="AD9" s="131"/>
      <c r="AE9" s="91"/>
      <c r="AF9" s="91"/>
      <c r="AG9" s="119"/>
      <c r="AH9" s="131"/>
      <c r="AI9" s="91"/>
      <c r="AJ9" s="91"/>
      <c r="AK9" s="119"/>
      <c r="AL9" s="132"/>
      <c r="AM9" s="103"/>
      <c r="AO9" s="38"/>
      <c r="AP9" s="16"/>
    </row>
    <row r="10" spans="2:42" x14ac:dyDescent="0.25">
      <c r="B10" s="93" t="s">
        <v>86</v>
      </c>
      <c r="C10" s="23" t="s">
        <v>79</v>
      </c>
      <c r="D10" s="23" t="s">
        <v>80</v>
      </c>
      <c r="E10" s="23" t="s">
        <v>81</v>
      </c>
      <c r="F10" s="23" t="s">
        <v>82</v>
      </c>
      <c r="G10" s="24">
        <v>0</v>
      </c>
      <c r="H10" s="23" t="s">
        <v>83</v>
      </c>
      <c r="I10" s="25">
        <v>46350</v>
      </c>
      <c r="J10" s="160">
        <v>781</v>
      </c>
      <c r="K10" s="26">
        <v>48</v>
      </c>
      <c r="L10" s="147">
        <v>30000</v>
      </c>
      <c r="M10" s="224">
        <v>0.01</v>
      </c>
      <c r="N10" s="90"/>
      <c r="O10" s="91"/>
      <c r="P10" s="92"/>
      <c r="Q10" s="119"/>
      <c r="R10" s="119"/>
      <c r="S10" s="111"/>
      <c r="T10" s="127"/>
      <c r="U10" s="109"/>
      <c r="V10" s="167"/>
      <c r="W10" s="112"/>
      <c r="X10" s="139"/>
      <c r="Y10" s="131"/>
      <c r="Z10" s="91"/>
      <c r="AA10" s="91"/>
      <c r="AB10" s="185">
        <f t="shared" si="0"/>
        <v>0</v>
      </c>
      <c r="AC10" s="188"/>
      <c r="AD10" s="131"/>
      <c r="AE10" s="91"/>
      <c r="AF10" s="91"/>
      <c r="AG10" s="119"/>
      <c r="AH10" s="131"/>
      <c r="AI10" s="91"/>
      <c r="AJ10" s="91"/>
      <c r="AK10" s="119"/>
      <c r="AL10" s="132"/>
      <c r="AM10" s="103"/>
      <c r="AO10" s="38"/>
      <c r="AP10" s="16"/>
    </row>
    <row r="11" spans="2:42" x14ac:dyDescent="0.25">
      <c r="B11" s="31" t="s">
        <v>87</v>
      </c>
      <c r="C11" s="32" t="s">
        <v>79</v>
      </c>
      <c r="D11" s="32" t="s">
        <v>80</v>
      </c>
      <c r="E11" s="23" t="s">
        <v>81</v>
      </c>
      <c r="F11" s="23" t="s">
        <v>82</v>
      </c>
      <c r="G11" s="24">
        <v>0</v>
      </c>
      <c r="H11" s="23" t="s">
        <v>83</v>
      </c>
      <c r="I11" s="25">
        <v>46350</v>
      </c>
      <c r="J11" s="161">
        <v>781</v>
      </c>
      <c r="K11" s="31">
        <v>54</v>
      </c>
      <c r="L11" s="148">
        <v>25000</v>
      </c>
      <c r="M11" s="225">
        <v>0.01</v>
      </c>
      <c r="N11" s="35"/>
      <c r="O11" s="36"/>
      <c r="P11" s="37"/>
      <c r="Q11" s="120"/>
      <c r="R11" s="120"/>
      <c r="S11" s="113"/>
      <c r="T11" s="128"/>
      <c r="U11" s="110"/>
      <c r="V11" s="168"/>
      <c r="W11" s="114"/>
      <c r="X11" s="140"/>
      <c r="Y11" s="133"/>
      <c r="Z11" s="36"/>
      <c r="AA11" s="36"/>
      <c r="AB11" s="186">
        <f t="shared" si="0"/>
        <v>0</v>
      </c>
      <c r="AC11" s="189"/>
      <c r="AD11" s="133"/>
      <c r="AE11" s="36"/>
      <c r="AF11" s="36"/>
      <c r="AG11" s="120"/>
      <c r="AH11" s="133"/>
      <c r="AI11" s="36"/>
      <c r="AJ11" s="36"/>
      <c r="AK11" s="120"/>
      <c r="AL11" s="134"/>
      <c r="AM11" s="104"/>
      <c r="AO11" s="38"/>
      <c r="AP11" s="16"/>
    </row>
    <row r="12" spans="2:42" x14ac:dyDescent="0.25">
      <c r="B12" s="39" t="s">
        <v>88</v>
      </c>
      <c r="C12" s="40" t="s">
        <v>79</v>
      </c>
      <c r="D12" s="40" t="s">
        <v>80</v>
      </c>
      <c r="E12" s="23" t="s">
        <v>81</v>
      </c>
      <c r="F12" s="23" t="s">
        <v>82</v>
      </c>
      <c r="G12" s="24">
        <v>0</v>
      </c>
      <c r="H12" s="23" t="s">
        <v>83</v>
      </c>
      <c r="I12" s="25">
        <v>46350</v>
      </c>
      <c r="J12" s="162">
        <v>781</v>
      </c>
      <c r="K12" s="39">
        <v>60</v>
      </c>
      <c r="L12" s="149">
        <v>20000</v>
      </c>
      <c r="M12" s="226">
        <v>0.01</v>
      </c>
      <c r="N12" s="43"/>
      <c r="O12" s="44"/>
      <c r="P12" s="45"/>
      <c r="Q12" s="121"/>
      <c r="R12" s="121"/>
      <c r="S12" s="115"/>
      <c r="T12" s="129"/>
      <c r="U12" s="116"/>
      <c r="V12" s="169"/>
      <c r="W12" s="117"/>
      <c r="X12" s="141"/>
      <c r="Y12" s="135"/>
      <c r="Z12" s="136"/>
      <c r="AA12" s="136"/>
      <c r="AB12" s="187">
        <f t="shared" si="0"/>
        <v>0</v>
      </c>
      <c r="AC12" s="190"/>
      <c r="AD12" s="135"/>
      <c r="AE12" s="136"/>
      <c r="AF12" s="136"/>
      <c r="AG12" s="145"/>
      <c r="AH12" s="135"/>
      <c r="AI12" s="136"/>
      <c r="AJ12" s="136"/>
      <c r="AK12" s="145"/>
      <c r="AL12" s="137"/>
      <c r="AM12" s="105"/>
      <c r="AO12" s="46"/>
      <c r="AP12" s="16"/>
    </row>
    <row r="13" spans="2:42" ht="15.6" x14ac:dyDescent="0.3">
      <c r="B13" s="94" t="s">
        <v>89</v>
      </c>
      <c r="C13" s="246" t="s">
        <v>90</v>
      </c>
      <c r="D13" s="247"/>
      <c r="E13" s="248"/>
      <c r="F13" s="241" t="s">
        <v>91</v>
      </c>
      <c r="G13" s="242"/>
      <c r="H13" s="242"/>
      <c r="I13" s="242"/>
      <c r="J13" s="242"/>
      <c r="K13" s="242"/>
      <c r="L13" s="242"/>
      <c r="M13" s="242"/>
      <c r="N13" s="242"/>
      <c r="O13" s="242"/>
      <c r="P13" s="242"/>
      <c r="Q13" s="242"/>
      <c r="R13" s="242"/>
      <c r="S13" s="243"/>
      <c r="T13" s="243"/>
      <c r="U13" s="243"/>
      <c r="V13" s="243"/>
      <c r="W13" s="243"/>
      <c r="X13" s="242"/>
      <c r="Y13" s="243"/>
      <c r="Z13" s="243"/>
      <c r="AA13" s="243"/>
      <c r="AB13" s="243"/>
      <c r="AC13" s="243"/>
      <c r="AD13" s="243"/>
      <c r="AE13" s="243"/>
      <c r="AF13" s="243"/>
      <c r="AG13" s="243"/>
      <c r="AH13" s="243"/>
      <c r="AI13" s="243"/>
      <c r="AJ13" s="243"/>
      <c r="AK13" s="243"/>
      <c r="AL13" s="243"/>
      <c r="AM13" s="244"/>
      <c r="AO13" s="95">
        <f>(AO7/9)+(AO8/9)+(AO9/9)+(AO10/3)+(AO11/6)+(AO12/6)</f>
        <v>0</v>
      </c>
    </row>
    <row r="14" spans="2:42" x14ac:dyDescent="0.25">
      <c r="B14" s="21" t="s">
        <v>92</v>
      </c>
      <c r="C14" s="22" t="s">
        <v>93</v>
      </c>
      <c r="D14" s="22" t="s">
        <v>94</v>
      </c>
      <c r="E14" s="23" t="s">
        <v>95</v>
      </c>
      <c r="F14" s="23" t="s">
        <v>82</v>
      </c>
      <c r="G14" s="24">
        <v>0</v>
      </c>
      <c r="H14" s="23" t="s">
        <v>96</v>
      </c>
      <c r="I14" s="25">
        <v>38090</v>
      </c>
      <c r="J14" s="160">
        <v>822</v>
      </c>
      <c r="K14" s="26">
        <v>48</v>
      </c>
      <c r="L14" s="147">
        <v>15000</v>
      </c>
      <c r="M14" s="224">
        <v>0.04</v>
      </c>
      <c r="N14" s="27"/>
      <c r="O14" s="28"/>
      <c r="P14" s="29"/>
      <c r="Q14" s="118"/>
      <c r="R14" s="118"/>
      <c r="S14" s="123"/>
      <c r="T14" s="126"/>
      <c r="U14" s="124"/>
      <c r="V14" s="170"/>
      <c r="W14" s="125"/>
      <c r="X14" s="138"/>
      <c r="Y14" s="142"/>
      <c r="Z14" s="143"/>
      <c r="AA14" s="143"/>
      <c r="AB14" s="184">
        <f>Z14+AA14</f>
        <v>0</v>
      </c>
      <c r="AC14" s="191"/>
      <c r="AD14" s="142"/>
      <c r="AE14" s="143"/>
      <c r="AF14" s="143"/>
      <c r="AG14" s="146"/>
      <c r="AH14" s="142"/>
      <c r="AI14" s="143"/>
      <c r="AJ14" s="143"/>
      <c r="AK14" s="146"/>
      <c r="AL14" s="144"/>
      <c r="AM14" s="102"/>
      <c r="AO14" s="30"/>
      <c r="AP14" s="16"/>
    </row>
    <row r="15" spans="2:42" x14ac:dyDescent="0.25">
      <c r="B15" s="31" t="s">
        <v>97</v>
      </c>
      <c r="C15" s="23" t="s">
        <v>93</v>
      </c>
      <c r="D15" s="23" t="s">
        <v>94</v>
      </c>
      <c r="E15" s="23" t="s">
        <v>95</v>
      </c>
      <c r="F15" s="23" t="s">
        <v>82</v>
      </c>
      <c r="G15" s="24">
        <v>0</v>
      </c>
      <c r="H15" s="23" t="s">
        <v>96</v>
      </c>
      <c r="I15" s="25">
        <v>38090</v>
      </c>
      <c r="J15" s="160">
        <v>822</v>
      </c>
      <c r="K15" s="26">
        <v>48</v>
      </c>
      <c r="L15" s="147">
        <v>20000</v>
      </c>
      <c r="M15" s="224">
        <v>0.04</v>
      </c>
      <c r="N15" s="90"/>
      <c r="O15" s="91"/>
      <c r="P15" s="92"/>
      <c r="Q15" s="119"/>
      <c r="R15" s="119"/>
      <c r="S15" s="111"/>
      <c r="T15" s="127"/>
      <c r="U15" s="109"/>
      <c r="V15" s="167"/>
      <c r="W15" s="112"/>
      <c r="X15" s="139"/>
      <c r="Y15" s="131"/>
      <c r="Z15" s="91"/>
      <c r="AA15" s="91"/>
      <c r="AB15" s="185">
        <f>Z19+AA19</f>
        <v>0</v>
      </c>
      <c r="AC15" s="188"/>
      <c r="AD15" s="131"/>
      <c r="AE15" s="91"/>
      <c r="AF15" s="91"/>
      <c r="AG15" s="119"/>
      <c r="AH15" s="131"/>
      <c r="AI15" s="91"/>
      <c r="AJ15" s="91"/>
      <c r="AK15" s="119"/>
      <c r="AL15" s="132"/>
      <c r="AM15" s="103"/>
      <c r="AO15" s="38"/>
      <c r="AP15" s="16"/>
    </row>
    <row r="16" spans="2:42" x14ac:dyDescent="0.25">
      <c r="B16" s="31" t="s">
        <v>98</v>
      </c>
      <c r="C16" s="23" t="s">
        <v>93</v>
      </c>
      <c r="D16" s="23" t="s">
        <v>94</v>
      </c>
      <c r="E16" s="23" t="s">
        <v>95</v>
      </c>
      <c r="F16" s="23" t="s">
        <v>82</v>
      </c>
      <c r="G16" s="24">
        <v>0</v>
      </c>
      <c r="H16" s="23" t="s">
        <v>96</v>
      </c>
      <c r="I16" s="25">
        <v>38090</v>
      </c>
      <c r="J16" s="160">
        <v>822</v>
      </c>
      <c r="K16" s="26">
        <v>48</v>
      </c>
      <c r="L16" s="147">
        <v>25000</v>
      </c>
      <c r="M16" s="224">
        <v>0.04</v>
      </c>
      <c r="N16" s="90"/>
      <c r="O16" s="91"/>
      <c r="P16" s="92"/>
      <c r="Q16" s="119"/>
      <c r="R16" s="119"/>
      <c r="S16" s="111"/>
      <c r="T16" s="127"/>
      <c r="U16" s="109"/>
      <c r="V16" s="167"/>
      <c r="W16" s="112"/>
      <c r="X16" s="139"/>
      <c r="Y16" s="131"/>
      <c r="Z16" s="91"/>
      <c r="AA16" s="91"/>
      <c r="AB16" s="185">
        <f>Z110+AA110</f>
        <v>0</v>
      </c>
      <c r="AC16" s="188"/>
      <c r="AD16" s="131"/>
      <c r="AE16" s="91"/>
      <c r="AF16" s="91"/>
      <c r="AG16" s="119"/>
      <c r="AH16" s="131"/>
      <c r="AI16" s="91"/>
      <c r="AJ16" s="91"/>
      <c r="AK16" s="119"/>
      <c r="AL16" s="132"/>
      <c r="AM16" s="103"/>
      <c r="AO16" s="38"/>
      <c r="AP16" s="16"/>
    </row>
    <row r="17" spans="2:42" x14ac:dyDescent="0.25">
      <c r="B17" s="93" t="s">
        <v>99</v>
      </c>
      <c r="C17" s="23" t="s">
        <v>93</v>
      </c>
      <c r="D17" s="23" t="s">
        <v>94</v>
      </c>
      <c r="E17" s="23" t="s">
        <v>95</v>
      </c>
      <c r="F17" s="23" t="s">
        <v>82</v>
      </c>
      <c r="G17" s="24">
        <v>0</v>
      </c>
      <c r="H17" s="23" t="s">
        <v>96</v>
      </c>
      <c r="I17" s="25">
        <v>38090</v>
      </c>
      <c r="J17" s="160">
        <v>822</v>
      </c>
      <c r="K17" s="26">
        <v>48</v>
      </c>
      <c r="L17" s="147">
        <v>30000</v>
      </c>
      <c r="M17" s="224">
        <v>0.04</v>
      </c>
      <c r="N17" s="90"/>
      <c r="O17" s="91"/>
      <c r="P17" s="92"/>
      <c r="Q17" s="119"/>
      <c r="R17" s="119"/>
      <c r="S17" s="111"/>
      <c r="T17" s="127"/>
      <c r="U17" s="109"/>
      <c r="V17" s="167"/>
      <c r="W17" s="112"/>
      <c r="X17" s="139"/>
      <c r="Y17" s="131"/>
      <c r="Z17" s="91"/>
      <c r="AA17" s="91"/>
      <c r="AB17" s="185">
        <f t="shared" ref="AB17:AB19" si="1">Z17+AA17</f>
        <v>0</v>
      </c>
      <c r="AC17" s="188"/>
      <c r="AD17" s="131"/>
      <c r="AE17" s="91"/>
      <c r="AF17" s="91"/>
      <c r="AG17" s="119"/>
      <c r="AH17" s="131"/>
      <c r="AI17" s="91"/>
      <c r="AJ17" s="91"/>
      <c r="AK17" s="119"/>
      <c r="AL17" s="132"/>
      <c r="AM17" s="103"/>
      <c r="AO17" s="38"/>
      <c r="AP17" s="16"/>
    </row>
    <row r="18" spans="2:42" x14ac:dyDescent="0.25">
      <c r="B18" s="31" t="s">
        <v>100</v>
      </c>
      <c r="C18" s="32" t="s">
        <v>93</v>
      </c>
      <c r="D18" s="32" t="s">
        <v>94</v>
      </c>
      <c r="E18" s="23" t="s">
        <v>95</v>
      </c>
      <c r="F18" s="32" t="s">
        <v>82</v>
      </c>
      <c r="G18" s="33">
        <v>0</v>
      </c>
      <c r="H18" s="32" t="s">
        <v>96</v>
      </c>
      <c r="I18" s="34">
        <v>38090</v>
      </c>
      <c r="J18" s="161">
        <v>822</v>
      </c>
      <c r="K18" s="31">
        <v>54</v>
      </c>
      <c r="L18" s="148">
        <v>25000</v>
      </c>
      <c r="M18" s="225">
        <v>0.04</v>
      </c>
      <c r="N18" s="35"/>
      <c r="O18" s="36"/>
      <c r="P18" s="37"/>
      <c r="Q18" s="120"/>
      <c r="R18" s="120"/>
      <c r="S18" s="113"/>
      <c r="T18" s="128"/>
      <c r="U18" s="110"/>
      <c r="V18" s="168"/>
      <c r="W18" s="114"/>
      <c r="X18" s="140"/>
      <c r="Y18" s="133"/>
      <c r="Z18" s="36"/>
      <c r="AA18" s="36"/>
      <c r="AB18" s="186">
        <f t="shared" si="1"/>
        <v>0</v>
      </c>
      <c r="AC18" s="189"/>
      <c r="AD18" s="133"/>
      <c r="AE18" s="36"/>
      <c r="AF18" s="36"/>
      <c r="AG18" s="120"/>
      <c r="AH18" s="133"/>
      <c r="AI18" s="36"/>
      <c r="AJ18" s="36"/>
      <c r="AK18" s="120"/>
      <c r="AL18" s="134"/>
      <c r="AM18" s="104"/>
      <c r="AO18" s="38"/>
      <c r="AP18" s="16"/>
    </row>
    <row r="19" spans="2:42" x14ac:dyDescent="0.25">
      <c r="B19" s="39" t="s">
        <v>101</v>
      </c>
      <c r="C19" s="40" t="s">
        <v>93</v>
      </c>
      <c r="D19" s="40" t="s">
        <v>94</v>
      </c>
      <c r="E19" s="23" t="s">
        <v>95</v>
      </c>
      <c r="F19" s="40" t="s">
        <v>82</v>
      </c>
      <c r="G19" s="41">
        <v>0</v>
      </c>
      <c r="H19" s="40" t="s">
        <v>96</v>
      </c>
      <c r="I19" s="42">
        <v>38090</v>
      </c>
      <c r="J19" s="162">
        <v>822</v>
      </c>
      <c r="K19" s="39">
        <v>60</v>
      </c>
      <c r="L19" s="149">
        <v>20000</v>
      </c>
      <c r="M19" s="226">
        <v>0.04</v>
      </c>
      <c r="N19" s="43"/>
      <c r="O19" s="44"/>
      <c r="P19" s="45"/>
      <c r="Q19" s="121"/>
      <c r="R19" s="121"/>
      <c r="S19" s="115"/>
      <c r="T19" s="129"/>
      <c r="U19" s="116"/>
      <c r="V19" s="169"/>
      <c r="W19" s="117"/>
      <c r="X19" s="141"/>
      <c r="Y19" s="135"/>
      <c r="Z19" s="136"/>
      <c r="AA19" s="136"/>
      <c r="AB19" s="187">
        <f t="shared" si="1"/>
        <v>0</v>
      </c>
      <c r="AC19" s="190"/>
      <c r="AD19" s="135"/>
      <c r="AE19" s="136"/>
      <c r="AF19" s="136"/>
      <c r="AG19" s="145"/>
      <c r="AH19" s="135"/>
      <c r="AI19" s="136"/>
      <c r="AJ19" s="136"/>
      <c r="AK19" s="145"/>
      <c r="AL19" s="137"/>
      <c r="AM19" s="105"/>
      <c r="AO19" s="46"/>
      <c r="AP19" s="16"/>
    </row>
    <row r="20" spans="2:42" s="6" customFormat="1" ht="15.6" x14ac:dyDescent="0.3">
      <c r="B20" s="94" t="s">
        <v>102</v>
      </c>
      <c r="C20" s="246" t="s">
        <v>103</v>
      </c>
      <c r="D20" s="247"/>
      <c r="E20" s="248"/>
      <c r="F20" s="241" t="s">
        <v>91</v>
      </c>
      <c r="G20" s="242"/>
      <c r="H20" s="242"/>
      <c r="I20" s="242"/>
      <c r="J20" s="242"/>
      <c r="K20" s="242"/>
      <c r="L20" s="242"/>
      <c r="M20" s="242"/>
      <c r="N20" s="242"/>
      <c r="O20" s="242"/>
      <c r="P20" s="242"/>
      <c r="Q20" s="242"/>
      <c r="R20" s="242"/>
      <c r="S20" s="245"/>
      <c r="T20" s="245"/>
      <c r="U20" s="245"/>
      <c r="V20" s="245"/>
      <c r="W20" s="245"/>
      <c r="X20" s="242"/>
      <c r="Y20" s="245"/>
      <c r="Z20" s="245"/>
      <c r="AA20" s="245"/>
      <c r="AB20" s="245"/>
      <c r="AC20" s="245"/>
      <c r="AD20" s="245"/>
      <c r="AE20" s="245"/>
      <c r="AF20" s="245"/>
      <c r="AG20" s="245"/>
      <c r="AH20" s="245"/>
      <c r="AI20" s="245"/>
      <c r="AJ20" s="245"/>
      <c r="AK20" s="245"/>
      <c r="AL20" s="245"/>
      <c r="AM20" s="244"/>
      <c r="AO20" s="95">
        <f>(AO14/9)+(AO15/9)+(AO16/9)+(AO17/3)+(AO18/6)+(AO19/6)</f>
        <v>0</v>
      </c>
    </row>
    <row r="21" spans="2:42" x14ac:dyDescent="0.25">
      <c r="B21" s="21" t="s">
        <v>104</v>
      </c>
      <c r="C21" s="22" t="s">
        <v>105</v>
      </c>
      <c r="D21" s="22" t="s">
        <v>106</v>
      </c>
      <c r="E21" s="23" t="s">
        <v>107</v>
      </c>
      <c r="F21" s="23" t="s">
        <v>82</v>
      </c>
      <c r="G21" s="24">
        <v>0</v>
      </c>
      <c r="H21" s="23" t="s">
        <v>83</v>
      </c>
      <c r="I21" s="25">
        <v>47110</v>
      </c>
      <c r="J21" s="160">
        <v>893</v>
      </c>
      <c r="K21" s="26">
        <v>48</v>
      </c>
      <c r="L21" s="147">
        <v>15000</v>
      </c>
      <c r="M21" s="224">
        <v>0</v>
      </c>
      <c r="N21" s="193"/>
      <c r="O21" s="194"/>
      <c r="P21" s="195"/>
      <c r="Q21" s="196"/>
      <c r="R21" s="196"/>
      <c r="S21" s="197"/>
      <c r="T21" s="198"/>
      <c r="U21" s="199"/>
      <c r="V21" s="200"/>
      <c r="W21" s="201"/>
      <c r="X21" s="138"/>
      <c r="Y21" s="130"/>
      <c r="Z21" s="172"/>
      <c r="AA21" s="172"/>
      <c r="AB21" s="184">
        <f>Z21+AA21</f>
        <v>0</v>
      </c>
      <c r="AC21" s="192"/>
      <c r="AD21" s="202"/>
      <c r="AE21" s="203"/>
      <c r="AF21" s="203"/>
      <c r="AG21" s="204"/>
      <c r="AH21" s="205"/>
      <c r="AI21" s="206"/>
      <c r="AJ21" s="206"/>
      <c r="AK21" s="207"/>
      <c r="AL21" s="208"/>
      <c r="AM21" s="209"/>
      <c r="AO21" s="30"/>
      <c r="AP21" s="16"/>
    </row>
    <row r="22" spans="2:42" x14ac:dyDescent="0.25">
      <c r="B22" s="31" t="s">
        <v>108</v>
      </c>
      <c r="C22" s="23" t="s">
        <v>105</v>
      </c>
      <c r="D22" s="23" t="s">
        <v>106</v>
      </c>
      <c r="E22" s="23" t="s">
        <v>107</v>
      </c>
      <c r="F22" s="23" t="s">
        <v>82</v>
      </c>
      <c r="G22" s="24">
        <v>0</v>
      </c>
      <c r="H22" s="23" t="s">
        <v>83</v>
      </c>
      <c r="I22" s="25">
        <v>47110</v>
      </c>
      <c r="J22" s="160">
        <v>893</v>
      </c>
      <c r="K22" s="26">
        <v>48</v>
      </c>
      <c r="L22" s="147">
        <v>20000</v>
      </c>
      <c r="M22" s="224">
        <v>0</v>
      </c>
      <c r="N22" s="90"/>
      <c r="O22" s="91"/>
      <c r="P22" s="92"/>
      <c r="Q22" s="119"/>
      <c r="R22" s="119"/>
      <c r="S22" s="111"/>
      <c r="T22" s="127"/>
      <c r="U22" s="109"/>
      <c r="V22" s="167"/>
      <c r="W22" s="112"/>
      <c r="X22" s="139"/>
      <c r="Y22" s="131"/>
      <c r="Z22" s="91"/>
      <c r="AA22" s="91"/>
      <c r="AB22" s="185">
        <f t="shared" ref="AB22:AB24" si="2">Z22+AA22</f>
        <v>0</v>
      </c>
      <c r="AC22" s="188"/>
      <c r="AD22" s="131"/>
      <c r="AE22" s="91"/>
      <c r="AF22" s="91"/>
      <c r="AG22" s="119"/>
      <c r="AH22" s="131"/>
      <c r="AI22" s="91"/>
      <c r="AJ22" s="91"/>
      <c r="AK22" s="119"/>
      <c r="AL22" s="132"/>
      <c r="AM22" s="103"/>
      <c r="AO22" s="38"/>
      <c r="AP22" s="16"/>
    </row>
    <row r="23" spans="2:42" x14ac:dyDescent="0.25">
      <c r="B23" s="31" t="s">
        <v>109</v>
      </c>
      <c r="C23" s="23" t="s">
        <v>105</v>
      </c>
      <c r="D23" s="23" t="s">
        <v>106</v>
      </c>
      <c r="E23" s="23" t="s">
        <v>107</v>
      </c>
      <c r="F23" s="23" t="s">
        <v>82</v>
      </c>
      <c r="G23" s="24">
        <v>0</v>
      </c>
      <c r="H23" s="23" t="s">
        <v>83</v>
      </c>
      <c r="I23" s="25">
        <v>47110</v>
      </c>
      <c r="J23" s="160">
        <v>893</v>
      </c>
      <c r="K23" s="26">
        <v>48</v>
      </c>
      <c r="L23" s="147">
        <v>25000</v>
      </c>
      <c r="M23" s="224">
        <v>0</v>
      </c>
      <c r="N23" s="90"/>
      <c r="O23" s="91"/>
      <c r="P23" s="92"/>
      <c r="Q23" s="119"/>
      <c r="R23" s="119"/>
      <c r="S23" s="111"/>
      <c r="T23" s="127"/>
      <c r="U23" s="109"/>
      <c r="V23" s="167"/>
      <c r="W23" s="112"/>
      <c r="X23" s="139"/>
      <c r="Y23" s="131"/>
      <c r="Z23" s="91"/>
      <c r="AA23" s="91"/>
      <c r="AB23" s="185">
        <f t="shared" si="2"/>
        <v>0</v>
      </c>
      <c r="AC23" s="188"/>
      <c r="AD23" s="131"/>
      <c r="AE23" s="91"/>
      <c r="AF23" s="91"/>
      <c r="AG23" s="119"/>
      <c r="AH23" s="131"/>
      <c r="AI23" s="91"/>
      <c r="AJ23" s="91"/>
      <c r="AK23" s="119"/>
      <c r="AL23" s="132"/>
      <c r="AM23" s="103"/>
      <c r="AO23" s="38"/>
      <c r="AP23" s="16"/>
    </row>
    <row r="24" spans="2:42" x14ac:dyDescent="0.25">
      <c r="B24" s="93" t="s">
        <v>110</v>
      </c>
      <c r="C24" s="23" t="s">
        <v>105</v>
      </c>
      <c r="D24" s="23" t="s">
        <v>106</v>
      </c>
      <c r="E24" s="23" t="s">
        <v>107</v>
      </c>
      <c r="F24" s="23" t="s">
        <v>82</v>
      </c>
      <c r="G24" s="24">
        <v>0</v>
      </c>
      <c r="H24" s="23" t="s">
        <v>83</v>
      </c>
      <c r="I24" s="25">
        <v>47110</v>
      </c>
      <c r="J24" s="160">
        <v>893</v>
      </c>
      <c r="K24" s="26">
        <v>48</v>
      </c>
      <c r="L24" s="147">
        <v>30000</v>
      </c>
      <c r="M24" s="224">
        <v>0</v>
      </c>
      <c r="N24" s="90"/>
      <c r="O24" s="91"/>
      <c r="P24" s="92"/>
      <c r="Q24" s="119"/>
      <c r="R24" s="119"/>
      <c r="S24" s="111"/>
      <c r="T24" s="127"/>
      <c r="U24" s="109"/>
      <c r="V24" s="167"/>
      <c r="W24" s="112"/>
      <c r="X24" s="139"/>
      <c r="Y24" s="131"/>
      <c r="Z24" s="91"/>
      <c r="AA24" s="91"/>
      <c r="AB24" s="185">
        <f t="shared" si="2"/>
        <v>0</v>
      </c>
      <c r="AC24" s="188"/>
      <c r="AD24" s="131"/>
      <c r="AE24" s="91"/>
      <c r="AF24" s="91"/>
      <c r="AG24" s="119"/>
      <c r="AH24" s="131"/>
      <c r="AI24" s="91"/>
      <c r="AJ24" s="91"/>
      <c r="AK24" s="119"/>
      <c r="AL24" s="132"/>
      <c r="AM24" s="103"/>
      <c r="AO24" s="38"/>
      <c r="AP24" s="16"/>
    </row>
    <row r="25" spans="2:42" x14ac:dyDescent="0.25">
      <c r="B25" s="31" t="s">
        <v>111</v>
      </c>
      <c r="C25" s="32" t="s">
        <v>105</v>
      </c>
      <c r="D25" s="32" t="s">
        <v>106</v>
      </c>
      <c r="E25" s="32" t="s">
        <v>107</v>
      </c>
      <c r="F25" s="32" t="s">
        <v>82</v>
      </c>
      <c r="G25" s="33">
        <v>0</v>
      </c>
      <c r="H25" s="32" t="s">
        <v>83</v>
      </c>
      <c r="I25" s="34">
        <v>47110</v>
      </c>
      <c r="J25" s="161">
        <v>893</v>
      </c>
      <c r="K25" s="31">
        <v>54</v>
      </c>
      <c r="L25" s="148">
        <v>25000</v>
      </c>
      <c r="M25" s="225">
        <v>0</v>
      </c>
      <c r="N25" s="35"/>
      <c r="O25" s="36"/>
      <c r="P25" s="37"/>
      <c r="Q25" s="120"/>
      <c r="R25" s="120"/>
      <c r="S25" s="113"/>
      <c r="T25" s="128"/>
      <c r="U25" s="110"/>
      <c r="V25" s="168"/>
      <c r="W25" s="114"/>
      <c r="X25" s="140"/>
      <c r="Y25" s="133"/>
      <c r="Z25" s="36"/>
      <c r="AA25" s="36"/>
      <c r="AB25" s="186">
        <f>Z29+AA29</f>
        <v>0</v>
      </c>
      <c r="AC25" s="189"/>
      <c r="AD25" s="133"/>
      <c r="AE25" s="36"/>
      <c r="AF25" s="36"/>
      <c r="AG25" s="120"/>
      <c r="AH25" s="133"/>
      <c r="AI25" s="36"/>
      <c r="AJ25" s="36"/>
      <c r="AK25" s="120"/>
      <c r="AL25" s="134"/>
      <c r="AM25" s="104"/>
      <c r="AO25" s="38"/>
      <c r="AP25" s="16"/>
    </row>
    <row r="26" spans="2:42" ht="15.75" customHeight="1" x14ac:dyDescent="0.25">
      <c r="B26" s="39" t="s">
        <v>112</v>
      </c>
      <c r="C26" s="40" t="s">
        <v>105</v>
      </c>
      <c r="D26" s="40" t="s">
        <v>106</v>
      </c>
      <c r="E26" s="40" t="s">
        <v>107</v>
      </c>
      <c r="F26" s="40" t="s">
        <v>82</v>
      </c>
      <c r="G26" s="41">
        <v>0</v>
      </c>
      <c r="H26" s="40" t="s">
        <v>83</v>
      </c>
      <c r="I26" s="42">
        <v>47110</v>
      </c>
      <c r="J26" s="162">
        <v>893</v>
      </c>
      <c r="K26" s="39">
        <v>60</v>
      </c>
      <c r="L26" s="149">
        <v>20000</v>
      </c>
      <c r="M26" s="226">
        <v>0</v>
      </c>
      <c r="N26" s="43"/>
      <c r="O26" s="44"/>
      <c r="P26" s="45"/>
      <c r="Q26" s="121"/>
      <c r="R26" s="121"/>
      <c r="S26" s="115"/>
      <c r="T26" s="129"/>
      <c r="U26" s="116"/>
      <c r="V26" s="169"/>
      <c r="W26" s="117"/>
      <c r="X26" s="141"/>
      <c r="Y26" s="135"/>
      <c r="Z26" s="136"/>
      <c r="AA26" s="136"/>
      <c r="AB26" s="187">
        <f>Z210+AA210</f>
        <v>0</v>
      </c>
      <c r="AC26" s="190"/>
      <c r="AD26" s="135"/>
      <c r="AE26" s="136"/>
      <c r="AF26" s="136"/>
      <c r="AG26" s="145"/>
      <c r="AH26" s="135"/>
      <c r="AI26" s="136"/>
      <c r="AJ26" s="136"/>
      <c r="AK26" s="145"/>
      <c r="AL26" s="137"/>
      <c r="AM26" s="105"/>
      <c r="AO26" s="46"/>
      <c r="AP26" s="16"/>
    </row>
    <row r="27" spans="2:42" ht="15.6" x14ac:dyDescent="0.3">
      <c r="B27" s="94" t="s">
        <v>113</v>
      </c>
      <c r="C27" s="246" t="s">
        <v>114</v>
      </c>
      <c r="D27" s="247"/>
      <c r="E27" s="248"/>
      <c r="F27" s="241" t="s">
        <v>91</v>
      </c>
      <c r="G27" s="242"/>
      <c r="H27" s="242"/>
      <c r="I27" s="242"/>
      <c r="J27" s="242"/>
      <c r="K27" s="242"/>
      <c r="L27" s="242"/>
      <c r="M27" s="242"/>
      <c r="N27" s="242"/>
      <c r="O27" s="242"/>
      <c r="P27" s="242"/>
      <c r="Q27" s="242"/>
      <c r="R27" s="242"/>
      <c r="S27" s="243"/>
      <c r="T27" s="243"/>
      <c r="U27" s="243"/>
      <c r="V27" s="243"/>
      <c r="W27" s="243"/>
      <c r="X27" s="242"/>
      <c r="Y27" s="243"/>
      <c r="Z27" s="243"/>
      <c r="AA27" s="243"/>
      <c r="AB27" s="243"/>
      <c r="AC27" s="243"/>
      <c r="AD27" s="243"/>
      <c r="AE27" s="243"/>
      <c r="AF27" s="243"/>
      <c r="AG27" s="243"/>
      <c r="AH27" s="243"/>
      <c r="AI27" s="243"/>
      <c r="AJ27" s="243"/>
      <c r="AK27" s="243"/>
      <c r="AL27" s="243"/>
      <c r="AM27" s="244"/>
      <c r="AO27" s="95">
        <f>(AO21/9)+(AO22/9)+(AO23/9)+(AO24/3)+(AO25/6)+(AO26/6)</f>
        <v>0</v>
      </c>
    </row>
    <row r="28" spans="2:42" x14ac:dyDescent="0.25">
      <c r="B28" s="21" t="s">
        <v>115</v>
      </c>
      <c r="C28" s="22" t="s">
        <v>116</v>
      </c>
      <c r="D28" s="22" t="s">
        <v>117</v>
      </c>
      <c r="E28" s="23" t="s">
        <v>118</v>
      </c>
      <c r="F28" s="23" t="s">
        <v>119</v>
      </c>
      <c r="G28" s="24">
        <v>0</v>
      </c>
      <c r="H28" s="23" t="s">
        <v>83</v>
      </c>
      <c r="I28" s="25">
        <v>38350</v>
      </c>
      <c r="J28" s="160">
        <v>851</v>
      </c>
      <c r="K28" s="26">
        <v>48</v>
      </c>
      <c r="L28" s="147">
        <v>15000</v>
      </c>
      <c r="M28" s="224">
        <v>7.0000000000000007E-2</v>
      </c>
      <c r="N28" s="27"/>
      <c r="O28" s="28"/>
      <c r="P28" s="29"/>
      <c r="Q28" s="118"/>
      <c r="R28" s="118"/>
      <c r="S28" s="123"/>
      <c r="T28" s="126"/>
      <c r="U28" s="124"/>
      <c r="V28" s="170"/>
      <c r="W28" s="125"/>
      <c r="X28" s="138"/>
      <c r="Y28" s="142"/>
      <c r="Z28" s="143"/>
      <c r="AA28" s="143"/>
      <c r="AB28" s="184">
        <f>Z28+AA28</f>
        <v>0</v>
      </c>
      <c r="AC28" s="191"/>
      <c r="AD28" s="142"/>
      <c r="AE28" s="143"/>
      <c r="AF28" s="143"/>
      <c r="AG28" s="146"/>
      <c r="AH28" s="142"/>
      <c r="AI28" s="143"/>
      <c r="AJ28" s="143"/>
      <c r="AK28" s="146"/>
      <c r="AL28" s="144"/>
      <c r="AM28" s="102"/>
      <c r="AO28" s="30"/>
      <c r="AP28" s="16"/>
    </row>
    <row r="29" spans="2:42" x14ac:dyDescent="0.25">
      <c r="B29" s="31" t="s">
        <v>120</v>
      </c>
      <c r="C29" s="23" t="s">
        <v>116</v>
      </c>
      <c r="D29" s="23" t="s">
        <v>117</v>
      </c>
      <c r="E29" s="23" t="s">
        <v>118</v>
      </c>
      <c r="F29" s="23" t="s">
        <v>119</v>
      </c>
      <c r="G29" s="24">
        <v>0</v>
      </c>
      <c r="H29" s="23" t="s">
        <v>83</v>
      </c>
      <c r="I29" s="25">
        <v>38350</v>
      </c>
      <c r="J29" s="160">
        <v>851</v>
      </c>
      <c r="K29" s="26">
        <v>48</v>
      </c>
      <c r="L29" s="147">
        <v>20000</v>
      </c>
      <c r="M29" s="224">
        <v>7.0000000000000007E-2</v>
      </c>
      <c r="N29" s="90"/>
      <c r="O29" s="91"/>
      <c r="P29" s="92"/>
      <c r="Q29" s="119"/>
      <c r="R29" s="119"/>
      <c r="S29" s="111"/>
      <c r="T29" s="127"/>
      <c r="U29" s="109"/>
      <c r="V29" s="167"/>
      <c r="W29" s="112"/>
      <c r="X29" s="139"/>
      <c r="Y29" s="131"/>
      <c r="Z29" s="91"/>
      <c r="AA29" s="91"/>
      <c r="AB29" s="185">
        <f t="shared" ref="AB29:AB33" si="3">Z29+AA29</f>
        <v>0</v>
      </c>
      <c r="AC29" s="188"/>
      <c r="AD29" s="131"/>
      <c r="AE29" s="91"/>
      <c r="AF29" s="91"/>
      <c r="AG29" s="119"/>
      <c r="AH29" s="131"/>
      <c r="AI29" s="91"/>
      <c r="AJ29" s="91"/>
      <c r="AK29" s="119"/>
      <c r="AL29" s="132"/>
      <c r="AM29" s="103"/>
      <c r="AO29" s="38"/>
      <c r="AP29" s="16"/>
    </row>
    <row r="30" spans="2:42" x14ac:dyDescent="0.25">
      <c r="B30" s="31" t="s">
        <v>121</v>
      </c>
      <c r="C30" s="23" t="s">
        <v>116</v>
      </c>
      <c r="D30" s="23" t="s">
        <v>117</v>
      </c>
      <c r="E30" s="23" t="s">
        <v>118</v>
      </c>
      <c r="F30" s="23" t="s">
        <v>119</v>
      </c>
      <c r="G30" s="24">
        <v>0</v>
      </c>
      <c r="H30" s="23" t="s">
        <v>83</v>
      </c>
      <c r="I30" s="25">
        <v>38350</v>
      </c>
      <c r="J30" s="160">
        <v>851</v>
      </c>
      <c r="K30" s="26">
        <v>48</v>
      </c>
      <c r="L30" s="147">
        <v>25000</v>
      </c>
      <c r="M30" s="224">
        <v>7.0000000000000007E-2</v>
      </c>
      <c r="N30" s="90"/>
      <c r="O30" s="91"/>
      <c r="P30" s="92"/>
      <c r="Q30" s="119"/>
      <c r="R30" s="119"/>
      <c r="S30" s="111"/>
      <c r="T30" s="127"/>
      <c r="U30" s="109"/>
      <c r="V30" s="167"/>
      <c r="W30" s="112"/>
      <c r="X30" s="139"/>
      <c r="Y30" s="131"/>
      <c r="Z30" s="91"/>
      <c r="AA30" s="91"/>
      <c r="AB30" s="185">
        <f t="shared" si="3"/>
        <v>0</v>
      </c>
      <c r="AC30" s="188"/>
      <c r="AD30" s="131"/>
      <c r="AE30" s="91"/>
      <c r="AF30" s="91"/>
      <c r="AG30" s="119"/>
      <c r="AH30" s="131"/>
      <c r="AI30" s="91"/>
      <c r="AJ30" s="91"/>
      <c r="AK30" s="119"/>
      <c r="AL30" s="132"/>
      <c r="AM30" s="103"/>
      <c r="AO30" s="38"/>
      <c r="AP30" s="16"/>
    </row>
    <row r="31" spans="2:42" x14ac:dyDescent="0.25">
      <c r="B31" s="93" t="s">
        <v>122</v>
      </c>
      <c r="C31" s="23" t="s">
        <v>116</v>
      </c>
      <c r="D31" s="23" t="s">
        <v>117</v>
      </c>
      <c r="E31" s="23" t="s">
        <v>118</v>
      </c>
      <c r="F31" s="23" t="s">
        <v>119</v>
      </c>
      <c r="G31" s="24">
        <v>0</v>
      </c>
      <c r="H31" s="23" t="s">
        <v>83</v>
      </c>
      <c r="I31" s="25">
        <v>38350</v>
      </c>
      <c r="J31" s="160">
        <v>851</v>
      </c>
      <c r="K31" s="26">
        <v>48</v>
      </c>
      <c r="L31" s="147">
        <v>30000</v>
      </c>
      <c r="M31" s="224">
        <v>7.0000000000000007E-2</v>
      </c>
      <c r="N31" s="90"/>
      <c r="O31" s="91"/>
      <c r="P31" s="92"/>
      <c r="Q31" s="119"/>
      <c r="R31" s="119"/>
      <c r="S31" s="111"/>
      <c r="T31" s="127"/>
      <c r="U31" s="109"/>
      <c r="V31" s="167"/>
      <c r="W31" s="112"/>
      <c r="X31" s="139"/>
      <c r="Y31" s="131"/>
      <c r="Z31" s="91"/>
      <c r="AA31" s="91"/>
      <c r="AB31" s="185">
        <f t="shared" si="3"/>
        <v>0</v>
      </c>
      <c r="AC31" s="188"/>
      <c r="AD31" s="131"/>
      <c r="AE31" s="91"/>
      <c r="AF31" s="91"/>
      <c r="AG31" s="119"/>
      <c r="AH31" s="131"/>
      <c r="AI31" s="91"/>
      <c r="AJ31" s="91"/>
      <c r="AK31" s="119"/>
      <c r="AL31" s="132"/>
      <c r="AM31" s="103"/>
      <c r="AO31" s="38"/>
      <c r="AP31" s="16"/>
    </row>
    <row r="32" spans="2:42" x14ac:dyDescent="0.25">
      <c r="B32" s="31" t="s">
        <v>123</v>
      </c>
      <c r="C32" s="32" t="s">
        <v>116</v>
      </c>
      <c r="D32" s="32" t="s">
        <v>117</v>
      </c>
      <c r="E32" s="32" t="s">
        <v>118</v>
      </c>
      <c r="F32" s="32" t="s">
        <v>119</v>
      </c>
      <c r="G32" s="33">
        <v>0</v>
      </c>
      <c r="H32" s="32" t="s">
        <v>83</v>
      </c>
      <c r="I32" s="34">
        <v>38350</v>
      </c>
      <c r="J32" s="161">
        <v>851</v>
      </c>
      <c r="K32" s="31">
        <v>54</v>
      </c>
      <c r="L32" s="148">
        <v>25000</v>
      </c>
      <c r="M32" s="225">
        <v>7.0000000000000007E-2</v>
      </c>
      <c r="N32" s="35"/>
      <c r="O32" s="36"/>
      <c r="P32" s="37"/>
      <c r="Q32" s="120"/>
      <c r="R32" s="120"/>
      <c r="S32" s="113"/>
      <c r="T32" s="128"/>
      <c r="U32" s="110"/>
      <c r="V32" s="168"/>
      <c r="W32" s="114"/>
      <c r="X32" s="140"/>
      <c r="Y32" s="133"/>
      <c r="Z32" s="36"/>
      <c r="AA32" s="36"/>
      <c r="AB32" s="186">
        <f t="shared" si="3"/>
        <v>0</v>
      </c>
      <c r="AC32" s="189"/>
      <c r="AD32" s="133"/>
      <c r="AE32" s="36"/>
      <c r="AF32" s="36"/>
      <c r="AG32" s="120"/>
      <c r="AH32" s="133"/>
      <c r="AI32" s="36"/>
      <c r="AJ32" s="36"/>
      <c r="AK32" s="120"/>
      <c r="AL32" s="134"/>
      <c r="AM32" s="104"/>
      <c r="AO32" s="38"/>
      <c r="AP32" s="16"/>
    </row>
    <row r="33" spans="2:42" x14ac:dyDescent="0.25">
      <c r="B33" s="39" t="s">
        <v>124</v>
      </c>
      <c r="C33" s="40" t="s">
        <v>116</v>
      </c>
      <c r="D33" s="40" t="s">
        <v>117</v>
      </c>
      <c r="E33" s="40" t="s">
        <v>118</v>
      </c>
      <c r="F33" s="40" t="s">
        <v>119</v>
      </c>
      <c r="G33" s="41">
        <v>0</v>
      </c>
      <c r="H33" s="40" t="s">
        <v>83</v>
      </c>
      <c r="I33" s="42">
        <v>38350</v>
      </c>
      <c r="J33" s="162">
        <v>851</v>
      </c>
      <c r="K33" s="39">
        <v>60</v>
      </c>
      <c r="L33" s="149">
        <v>20000</v>
      </c>
      <c r="M33" s="226">
        <v>7.0000000000000007E-2</v>
      </c>
      <c r="N33" s="43"/>
      <c r="O33" s="44"/>
      <c r="P33" s="45"/>
      <c r="Q33" s="121"/>
      <c r="R33" s="121"/>
      <c r="S33" s="115"/>
      <c r="T33" s="129"/>
      <c r="U33" s="116"/>
      <c r="V33" s="169"/>
      <c r="W33" s="117"/>
      <c r="X33" s="141"/>
      <c r="Y33" s="135"/>
      <c r="Z33" s="136"/>
      <c r="AA33" s="136"/>
      <c r="AB33" s="187">
        <f t="shared" si="3"/>
        <v>0</v>
      </c>
      <c r="AC33" s="190"/>
      <c r="AD33" s="135"/>
      <c r="AE33" s="136"/>
      <c r="AF33" s="136"/>
      <c r="AG33" s="145"/>
      <c r="AH33" s="135"/>
      <c r="AI33" s="136"/>
      <c r="AJ33" s="136"/>
      <c r="AK33" s="145"/>
      <c r="AL33" s="137"/>
      <c r="AM33" s="105"/>
      <c r="AO33" s="46"/>
      <c r="AP33" s="16"/>
    </row>
    <row r="34" spans="2:42" s="6" customFormat="1" ht="15.6" x14ac:dyDescent="0.3">
      <c r="B34" s="94" t="s">
        <v>125</v>
      </c>
      <c r="C34" s="246" t="s">
        <v>126</v>
      </c>
      <c r="D34" s="247"/>
      <c r="E34" s="248"/>
      <c r="F34" s="241" t="s">
        <v>91</v>
      </c>
      <c r="G34" s="242"/>
      <c r="H34" s="242"/>
      <c r="I34" s="242"/>
      <c r="J34" s="242"/>
      <c r="K34" s="242"/>
      <c r="L34" s="242"/>
      <c r="M34" s="242"/>
      <c r="N34" s="242"/>
      <c r="O34" s="242"/>
      <c r="P34" s="242"/>
      <c r="Q34" s="242"/>
      <c r="R34" s="242"/>
      <c r="S34" s="245"/>
      <c r="T34" s="245"/>
      <c r="U34" s="245"/>
      <c r="V34" s="245"/>
      <c r="W34" s="245"/>
      <c r="X34" s="242"/>
      <c r="Y34" s="245"/>
      <c r="Z34" s="245"/>
      <c r="AA34" s="245"/>
      <c r="AB34" s="245"/>
      <c r="AC34" s="245"/>
      <c r="AD34" s="245"/>
      <c r="AE34" s="245"/>
      <c r="AF34" s="245"/>
      <c r="AG34" s="245"/>
      <c r="AH34" s="245"/>
      <c r="AI34" s="245"/>
      <c r="AJ34" s="245"/>
      <c r="AK34" s="245"/>
      <c r="AL34" s="245"/>
      <c r="AM34" s="244"/>
      <c r="AO34" s="95">
        <f>(AO28/9)+(AO29/9)+(AO30/9)+(AO31/3)+(AO32/6)+(AO33/6)</f>
        <v>0</v>
      </c>
    </row>
    <row r="35" spans="2:42" x14ac:dyDescent="0.25">
      <c r="B35" s="21" t="s">
        <v>127</v>
      </c>
      <c r="C35" s="22" t="s">
        <v>128</v>
      </c>
      <c r="D35" s="22" t="s">
        <v>129</v>
      </c>
      <c r="E35" s="23" t="s">
        <v>130</v>
      </c>
      <c r="F35" s="23" t="s">
        <v>82</v>
      </c>
      <c r="G35" s="24">
        <v>0</v>
      </c>
      <c r="H35" s="23" t="s">
        <v>83</v>
      </c>
      <c r="I35" s="25">
        <v>49400</v>
      </c>
      <c r="J35" s="160">
        <v>822</v>
      </c>
      <c r="K35" s="26">
        <v>48</v>
      </c>
      <c r="L35" s="147">
        <v>15000</v>
      </c>
      <c r="M35" s="224">
        <v>2.5000000000000001E-2</v>
      </c>
      <c r="N35" s="193"/>
      <c r="O35" s="194"/>
      <c r="P35" s="195"/>
      <c r="Q35" s="196"/>
      <c r="R35" s="196"/>
      <c r="S35" s="197"/>
      <c r="T35" s="198"/>
      <c r="U35" s="199"/>
      <c r="V35" s="200"/>
      <c r="W35" s="201"/>
      <c r="X35" s="138"/>
      <c r="Y35" s="130"/>
      <c r="Z35" s="172"/>
      <c r="AA35" s="172"/>
      <c r="AB35" s="184">
        <f>Z39+AA39</f>
        <v>0</v>
      </c>
      <c r="AC35" s="192"/>
      <c r="AD35" s="202"/>
      <c r="AE35" s="203"/>
      <c r="AF35" s="203"/>
      <c r="AG35" s="204"/>
      <c r="AH35" s="205"/>
      <c r="AI35" s="206"/>
      <c r="AJ35" s="206"/>
      <c r="AK35" s="207"/>
      <c r="AL35" s="208"/>
      <c r="AM35" s="209"/>
      <c r="AO35" s="30"/>
      <c r="AP35" s="16"/>
    </row>
    <row r="36" spans="2:42" x14ac:dyDescent="0.25">
      <c r="B36" s="31" t="s">
        <v>131</v>
      </c>
      <c r="C36" s="23" t="s">
        <v>128</v>
      </c>
      <c r="D36" s="23" t="s">
        <v>129</v>
      </c>
      <c r="E36" s="23" t="s">
        <v>130</v>
      </c>
      <c r="F36" s="23" t="s">
        <v>82</v>
      </c>
      <c r="G36" s="24">
        <v>0</v>
      </c>
      <c r="H36" s="23" t="s">
        <v>83</v>
      </c>
      <c r="I36" s="25">
        <v>49400</v>
      </c>
      <c r="J36" s="160">
        <v>822</v>
      </c>
      <c r="K36" s="26">
        <v>48</v>
      </c>
      <c r="L36" s="147">
        <v>20000</v>
      </c>
      <c r="M36" s="224">
        <v>2.5000000000000001E-2</v>
      </c>
      <c r="N36" s="90"/>
      <c r="O36" s="91"/>
      <c r="P36" s="92"/>
      <c r="Q36" s="119"/>
      <c r="R36" s="119"/>
      <c r="S36" s="111"/>
      <c r="T36" s="127"/>
      <c r="U36" s="109"/>
      <c r="V36" s="167"/>
      <c r="W36" s="112"/>
      <c r="X36" s="139"/>
      <c r="Y36" s="131"/>
      <c r="Z36" s="91"/>
      <c r="AA36" s="91"/>
      <c r="AB36" s="185">
        <f>Z310+AA310</f>
        <v>0</v>
      </c>
      <c r="AC36" s="188"/>
      <c r="AD36" s="131"/>
      <c r="AE36" s="91"/>
      <c r="AF36" s="91"/>
      <c r="AG36" s="119"/>
      <c r="AH36" s="131"/>
      <c r="AI36" s="91"/>
      <c r="AJ36" s="91"/>
      <c r="AK36" s="119"/>
      <c r="AL36" s="132"/>
      <c r="AM36" s="103"/>
      <c r="AO36" s="38"/>
      <c r="AP36" s="16"/>
    </row>
    <row r="37" spans="2:42" x14ac:dyDescent="0.25">
      <c r="B37" s="31" t="s">
        <v>132</v>
      </c>
      <c r="C37" s="23" t="s">
        <v>128</v>
      </c>
      <c r="D37" s="23" t="s">
        <v>129</v>
      </c>
      <c r="E37" s="23" t="s">
        <v>130</v>
      </c>
      <c r="F37" s="23" t="s">
        <v>82</v>
      </c>
      <c r="G37" s="24">
        <v>0</v>
      </c>
      <c r="H37" s="23" t="s">
        <v>83</v>
      </c>
      <c r="I37" s="25">
        <v>49400</v>
      </c>
      <c r="J37" s="160">
        <v>822</v>
      </c>
      <c r="K37" s="26">
        <v>48</v>
      </c>
      <c r="L37" s="147">
        <v>25000</v>
      </c>
      <c r="M37" s="224">
        <v>2.5000000000000001E-2</v>
      </c>
      <c r="N37" s="90"/>
      <c r="O37" s="91"/>
      <c r="P37" s="92"/>
      <c r="Q37" s="119"/>
      <c r="R37" s="119"/>
      <c r="S37" s="111"/>
      <c r="T37" s="127"/>
      <c r="U37" s="109"/>
      <c r="V37" s="167"/>
      <c r="W37" s="112"/>
      <c r="X37" s="139"/>
      <c r="Y37" s="131"/>
      <c r="Z37" s="91"/>
      <c r="AA37" s="91"/>
      <c r="AB37" s="185">
        <f t="shared" ref="AB37:AB40" si="4">Z37+AA37</f>
        <v>0</v>
      </c>
      <c r="AC37" s="188"/>
      <c r="AD37" s="131"/>
      <c r="AE37" s="91"/>
      <c r="AF37" s="91"/>
      <c r="AG37" s="119"/>
      <c r="AH37" s="131"/>
      <c r="AI37" s="91"/>
      <c r="AJ37" s="91"/>
      <c r="AK37" s="119"/>
      <c r="AL37" s="132"/>
      <c r="AM37" s="103"/>
      <c r="AO37" s="38"/>
      <c r="AP37" s="16"/>
    </row>
    <row r="38" spans="2:42" x14ac:dyDescent="0.25">
      <c r="B38" s="93" t="s">
        <v>133</v>
      </c>
      <c r="C38" s="23" t="s">
        <v>128</v>
      </c>
      <c r="D38" s="23" t="s">
        <v>129</v>
      </c>
      <c r="E38" s="23" t="s">
        <v>130</v>
      </c>
      <c r="F38" s="23" t="s">
        <v>82</v>
      </c>
      <c r="G38" s="24">
        <v>0</v>
      </c>
      <c r="H38" s="23" t="s">
        <v>83</v>
      </c>
      <c r="I38" s="25">
        <v>49400</v>
      </c>
      <c r="J38" s="160">
        <v>822</v>
      </c>
      <c r="K38" s="26">
        <v>48</v>
      </c>
      <c r="L38" s="147">
        <v>30000</v>
      </c>
      <c r="M38" s="224">
        <v>2.5000000000000001E-2</v>
      </c>
      <c r="N38" s="90"/>
      <c r="O38" s="91"/>
      <c r="P38" s="92"/>
      <c r="Q38" s="119"/>
      <c r="R38" s="119"/>
      <c r="S38" s="111"/>
      <c r="T38" s="127"/>
      <c r="U38" s="109"/>
      <c r="V38" s="167"/>
      <c r="W38" s="112"/>
      <c r="X38" s="139"/>
      <c r="Y38" s="131"/>
      <c r="Z38" s="91"/>
      <c r="AA38" s="91"/>
      <c r="AB38" s="185">
        <f t="shared" si="4"/>
        <v>0</v>
      </c>
      <c r="AC38" s="188"/>
      <c r="AD38" s="131"/>
      <c r="AE38" s="91"/>
      <c r="AF38" s="91"/>
      <c r="AG38" s="119"/>
      <c r="AH38" s="131"/>
      <c r="AI38" s="91"/>
      <c r="AJ38" s="91"/>
      <c r="AK38" s="119"/>
      <c r="AL38" s="132"/>
      <c r="AM38" s="103"/>
      <c r="AO38" s="38"/>
      <c r="AP38" s="16"/>
    </row>
    <row r="39" spans="2:42" x14ac:dyDescent="0.25">
      <c r="B39" s="31" t="s">
        <v>134</v>
      </c>
      <c r="C39" s="32" t="s">
        <v>128</v>
      </c>
      <c r="D39" s="32" t="s">
        <v>129</v>
      </c>
      <c r="E39" s="32" t="s">
        <v>130</v>
      </c>
      <c r="F39" s="32" t="s">
        <v>82</v>
      </c>
      <c r="G39" s="33">
        <v>0</v>
      </c>
      <c r="H39" s="32" t="s">
        <v>83</v>
      </c>
      <c r="I39" s="34">
        <v>49400</v>
      </c>
      <c r="J39" s="161">
        <v>822</v>
      </c>
      <c r="K39" s="31">
        <v>54</v>
      </c>
      <c r="L39" s="148">
        <v>25000</v>
      </c>
      <c r="M39" s="225">
        <v>2.5000000000000001E-2</v>
      </c>
      <c r="N39" s="35"/>
      <c r="O39" s="36"/>
      <c r="P39" s="37"/>
      <c r="Q39" s="120"/>
      <c r="R39" s="120"/>
      <c r="S39" s="113"/>
      <c r="T39" s="128"/>
      <c r="U39" s="110"/>
      <c r="V39" s="168"/>
      <c r="W39" s="114"/>
      <c r="X39" s="140"/>
      <c r="Y39" s="133"/>
      <c r="Z39" s="36"/>
      <c r="AA39" s="36"/>
      <c r="AB39" s="186">
        <f t="shared" si="4"/>
        <v>0</v>
      </c>
      <c r="AC39" s="189"/>
      <c r="AD39" s="133"/>
      <c r="AE39" s="36"/>
      <c r="AF39" s="36"/>
      <c r="AG39" s="120"/>
      <c r="AH39" s="133"/>
      <c r="AI39" s="36"/>
      <c r="AJ39" s="36"/>
      <c r="AK39" s="120"/>
      <c r="AL39" s="134"/>
      <c r="AM39" s="104"/>
      <c r="AO39" s="38"/>
      <c r="AP39" s="16"/>
    </row>
    <row r="40" spans="2:42" ht="15.75" customHeight="1" x14ac:dyDescent="0.25">
      <c r="B40" s="39" t="s">
        <v>135</v>
      </c>
      <c r="C40" s="40" t="s">
        <v>128</v>
      </c>
      <c r="D40" s="40" t="s">
        <v>129</v>
      </c>
      <c r="E40" s="40" t="s">
        <v>130</v>
      </c>
      <c r="F40" s="40" t="s">
        <v>82</v>
      </c>
      <c r="G40" s="41">
        <v>0</v>
      </c>
      <c r="H40" s="40" t="s">
        <v>83</v>
      </c>
      <c r="I40" s="42">
        <v>49400</v>
      </c>
      <c r="J40" s="162">
        <v>822</v>
      </c>
      <c r="K40" s="39">
        <v>60</v>
      </c>
      <c r="L40" s="149">
        <v>20000</v>
      </c>
      <c r="M40" s="226">
        <v>2.5000000000000001E-2</v>
      </c>
      <c r="N40" s="43"/>
      <c r="O40" s="44"/>
      <c r="P40" s="45"/>
      <c r="Q40" s="121"/>
      <c r="R40" s="121"/>
      <c r="S40" s="115"/>
      <c r="T40" s="129"/>
      <c r="U40" s="116"/>
      <c r="V40" s="169"/>
      <c r="W40" s="117"/>
      <c r="X40" s="141"/>
      <c r="Y40" s="135"/>
      <c r="Z40" s="136"/>
      <c r="AA40" s="136"/>
      <c r="AB40" s="187">
        <f t="shared" si="4"/>
        <v>0</v>
      </c>
      <c r="AC40" s="190"/>
      <c r="AD40" s="135"/>
      <c r="AE40" s="136"/>
      <c r="AF40" s="136"/>
      <c r="AG40" s="145"/>
      <c r="AH40" s="135"/>
      <c r="AI40" s="136"/>
      <c r="AJ40" s="136"/>
      <c r="AK40" s="145"/>
      <c r="AL40" s="137"/>
      <c r="AM40" s="105"/>
      <c r="AO40" s="46"/>
      <c r="AP40" s="16"/>
    </row>
    <row r="41" spans="2:42" ht="15.6" x14ac:dyDescent="0.3">
      <c r="B41" s="94" t="s">
        <v>136</v>
      </c>
      <c r="C41" s="246" t="s">
        <v>137</v>
      </c>
      <c r="D41" s="247"/>
      <c r="E41" s="248"/>
      <c r="F41" s="241" t="s">
        <v>91</v>
      </c>
      <c r="G41" s="242"/>
      <c r="H41" s="242"/>
      <c r="I41" s="242"/>
      <c r="J41" s="242"/>
      <c r="K41" s="242"/>
      <c r="L41" s="242"/>
      <c r="M41" s="242"/>
      <c r="N41" s="242"/>
      <c r="O41" s="242"/>
      <c r="P41" s="242"/>
      <c r="Q41" s="242"/>
      <c r="R41" s="242"/>
      <c r="S41" s="243"/>
      <c r="T41" s="243"/>
      <c r="U41" s="243"/>
      <c r="V41" s="243"/>
      <c r="W41" s="243"/>
      <c r="X41" s="242"/>
      <c r="Y41" s="243"/>
      <c r="Z41" s="243"/>
      <c r="AA41" s="243"/>
      <c r="AB41" s="243"/>
      <c r="AC41" s="243"/>
      <c r="AD41" s="243"/>
      <c r="AE41" s="243"/>
      <c r="AF41" s="243"/>
      <c r="AG41" s="243"/>
      <c r="AH41" s="243"/>
      <c r="AI41" s="243"/>
      <c r="AJ41" s="243"/>
      <c r="AK41" s="243"/>
      <c r="AL41" s="243"/>
      <c r="AM41" s="244"/>
      <c r="AO41" s="95">
        <f>(AO35/9)+(AO36/9)+(AO37/9)+(AO38/3)+(AO39/6)+(AO40/6)</f>
        <v>0</v>
      </c>
    </row>
    <row r="42" spans="2:42" x14ac:dyDescent="0.25">
      <c r="B42" s="21" t="s">
        <v>138</v>
      </c>
      <c r="C42" s="22" t="s">
        <v>139</v>
      </c>
      <c r="D42" s="22" t="s">
        <v>140</v>
      </c>
      <c r="E42" s="23" t="s">
        <v>141</v>
      </c>
      <c r="F42" s="23" t="s">
        <v>119</v>
      </c>
      <c r="G42" s="24">
        <v>143</v>
      </c>
      <c r="H42" s="23" t="s">
        <v>83</v>
      </c>
      <c r="I42" s="25">
        <v>47330</v>
      </c>
      <c r="J42" s="160">
        <v>1136</v>
      </c>
      <c r="K42" s="26">
        <v>48</v>
      </c>
      <c r="L42" s="147">
        <v>15000</v>
      </c>
      <c r="M42" s="224">
        <v>0.1</v>
      </c>
      <c r="N42" s="27"/>
      <c r="O42" s="28"/>
      <c r="P42" s="29"/>
      <c r="Q42" s="118"/>
      <c r="R42" s="118"/>
      <c r="S42" s="123"/>
      <c r="T42" s="126"/>
      <c r="U42" s="124"/>
      <c r="V42" s="170"/>
      <c r="W42" s="125"/>
      <c r="X42" s="138"/>
      <c r="Y42" s="142"/>
      <c r="Z42" s="143"/>
      <c r="AA42" s="143"/>
      <c r="AB42" s="184">
        <f>Z42+AA42</f>
        <v>0</v>
      </c>
      <c r="AC42" s="191"/>
      <c r="AD42" s="142"/>
      <c r="AE42" s="143"/>
      <c r="AF42" s="143"/>
      <c r="AG42" s="146"/>
      <c r="AH42" s="142"/>
      <c r="AI42" s="143"/>
      <c r="AJ42" s="143"/>
      <c r="AK42" s="146"/>
      <c r="AL42" s="144"/>
      <c r="AM42" s="102"/>
      <c r="AO42" s="30"/>
      <c r="AP42" s="16"/>
    </row>
    <row r="43" spans="2:42" x14ac:dyDescent="0.25">
      <c r="B43" s="31" t="s">
        <v>142</v>
      </c>
      <c r="C43" s="23" t="s">
        <v>139</v>
      </c>
      <c r="D43" s="23" t="s">
        <v>140</v>
      </c>
      <c r="E43" s="23" t="s">
        <v>141</v>
      </c>
      <c r="F43" s="23" t="s">
        <v>119</v>
      </c>
      <c r="G43" s="24">
        <v>143</v>
      </c>
      <c r="H43" s="23" t="s">
        <v>83</v>
      </c>
      <c r="I43" s="25">
        <v>47330</v>
      </c>
      <c r="J43" s="160">
        <v>1136</v>
      </c>
      <c r="K43" s="26">
        <v>48</v>
      </c>
      <c r="L43" s="147">
        <v>20000</v>
      </c>
      <c r="M43" s="224">
        <v>0.1</v>
      </c>
      <c r="N43" s="90"/>
      <c r="O43" s="91"/>
      <c r="P43" s="92"/>
      <c r="Q43" s="119"/>
      <c r="R43" s="119"/>
      <c r="S43" s="111"/>
      <c r="T43" s="127"/>
      <c r="U43" s="109"/>
      <c r="V43" s="167"/>
      <c r="W43" s="112"/>
      <c r="X43" s="139"/>
      <c r="Y43" s="131"/>
      <c r="Z43" s="91"/>
      <c r="AA43" s="91"/>
      <c r="AB43" s="185">
        <f t="shared" ref="AB43:AB47" si="5">Z43+AA43</f>
        <v>0</v>
      </c>
      <c r="AC43" s="188"/>
      <c r="AD43" s="131"/>
      <c r="AE43" s="91"/>
      <c r="AF43" s="91"/>
      <c r="AG43" s="119"/>
      <c r="AH43" s="131"/>
      <c r="AI43" s="91"/>
      <c r="AJ43" s="91"/>
      <c r="AK43" s="119"/>
      <c r="AL43" s="132"/>
      <c r="AM43" s="103"/>
      <c r="AO43" s="38"/>
      <c r="AP43" s="16"/>
    </row>
    <row r="44" spans="2:42" x14ac:dyDescent="0.25">
      <c r="B44" s="31" t="s">
        <v>143</v>
      </c>
      <c r="C44" s="23" t="s">
        <v>139</v>
      </c>
      <c r="D44" s="23" t="s">
        <v>140</v>
      </c>
      <c r="E44" s="23" t="s">
        <v>141</v>
      </c>
      <c r="F44" s="23" t="s">
        <v>119</v>
      </c>
      <c r="G44" s="24">
        <v>143</v>
      </c>
      <c r="H44" s="23" t="s">
        <v>83</v>
      </c>
      <c r="I44" s="25">
        <v>47330</v>
      </c>
      <c r="J44" s="160">
        <v>1136</v>
      </c>
      <c r="K44" s="26">
        <v>48</v>
      </c>
      <c r="L44" s="147">
        <v>25000</v>
      </c>
      <c r="M44" s="224">
        <v>0.1</v>
      </c>
      <c r="N44" s="90"/>
      <c r="O44" s="91"/>
      <c r="P44" s="92"/>
      <c r="Q44" s="119"/>
      <c r="R44" s="119"/>
      <c r="S44" s="111"/>
      <c r="T44" s="127"/>
      <c r="U44" s="109"/>
      <c r="V44" s="167"/>
      <c r="W44" s="112"/>
      <c r="X44" s="139"/>
      <c r="Y44" s="131"/>
      <c r="Z44" s="91"/>
      <c r="AA44" s="91"/>
      <c r="AB44" s="185">
        <f t="shared" si="5"/>
        <v>0</v>
      </c>
      <c r="AC44" s="188"/>
      <c r="AD44" s="131"/>
      <c r="AE44" s="91"/>
      <c r="AF44" s="91"/>
      <c r="AG44" s="119"/>
      <c r="AH44" s="131"/>
      <c r="AI44" s="91"/>
      <c r="AJ44" s="91"/>
      <c r="AK44" s="119"/>
      <c r="AL44" s="132"/>
      <c r="AM44" s="103"/>
      <c r="AO44" s="38"/>
      <c r="AP44" s="16"/>
    </row>
    <row r="45" spans="2:42" x14ac:dyDescent="0.25">
      <c r="B45" s="93" t="s">
        <v>144</v>
      </c>
      <c r="C45" s="23" t="s">
        <v>139</v>
      </c>
      <c r="D45" s="23" t="s">
        <v>140</v>
      </c>
      <c r="E45" s="23" t="s">
        <v>141</v>
      </c>
      <c r="F45" s="23" t="s">
        <v>119</v>
      </c>
      <c r="G45" s="24">
        <v>143</v>
      </c>
      <c r="H45" s="23" t="s">
        <v>83</v>
      </c>
      <c r="I45" s="25">
        <v>47330</v>
      </c>
      <c r="J45" s="160">
        <v>1136</v>
      </c>
      <c r="K45" s="26">
        <v>48</v>
      </c>
      <c r="L45" s="147">
        <v>30000</v>
      </c>
      <c r="M45" s="224">
        <v>0.1</v>
      </c>
      <c r="N45" s="90"/>
      <c r="O45" s="91"/>
      <c r="P45" s="92"/>
      <c r="Q45" s="119"/>
      <c r="R45" s="119"/>
      <c r="S45" s="111"/>
      <c r="T45" s="127"/>
      <c r="U45" s="109"/>
      <c r="V45" s="167"/>
      <c r="W45" s="112"/>
      <c r="X45" s="139"/>
      <c r="Y45" s="131"/>
      <c r="Z45" s="91"/>
      <c r="AA45" s="91"/>
      <c r="AB45" s="185">
        <f>Z49+AA49</f>
        <v>0</v>
      </c>
      <c r="AC45" s="188"/>
      <c r="AD45" s="131"/>
      <c r="AE45" s="91"/>
      <c r="AF45" s="91"/>
      <c r="AG45" s="119"/>
      <c r="AH45" s="131"/>
      <c r="AI45" s="91"/>
      <c r="AJ45" s="91"/>
      <c r="AK45" s="119"/>
      <c r="AL45" s="132"/>
      <c r="AM45" s="103"/>
      <c r="AO45" s="38"/>
      <c r="AP45" s="16"/>
    </row>
    <row r="46" spans="2:42" x14ac:dyDescent="0.25">
      <c r="B46" s="31" t="s">
        <v>145</v>
      </c>
      <c r="C46" s="32" t="s">
        <v>139</v>
      </c>
      <c r="D46" s="32" t="s">
        <v>140</v>
      </c>
      <c r="E46" s="32" t="s">
        <v>141</v>
      </c>
      <c r="F46" s="32" t="s">
        <v>119</v>
      </c>
      <c r="G46" s="33">
        <v>143</v>
      </c>
      <c r="H46" s="32" t="s">
        <v>83</v>
      </c>
      <c r="I46" s="34">
        <v>47330</v>
      </c>
      <c r="J46" s="161">
        <v>1136</v>
      </c>
      <c r="K46" s="31">
        <v>54</v>
      </c>
      <c r="L46" s="148">
        <v>25000</v>
      </c>
      <c r="M46" s="225">
        <v>0.1</v>
      </c>
      <c r="N46" s="35"/>
      <c r="O46" s="36"/>
      <c r="P46" s="37"/>
      <c r="Q46" s="120"/>
      <c r="R46" s="120"/>
      <c r="S46" s="113"/>
      <c r="T46" s="128"/>
      <c r="U46" s="110"/>
      <c r="V46" s="168"/>
      <c r="W46" s="114"/>
      <c r="X46" s="140"/>
      <c r="Y46" s="133"/>
      <c r="Z46" s="36"/>
      <c r="AA46" s="36"/>
      <c r="AB46" s="186">
        <f>Z410+AA410</f>
        <v>0</v>
      </c>
      <c r="AC46" s="189"/>
      <c r="AD46" s="133"/>
      <c r="AE46" s="36"/>
      <c r="AF46" s="36"/>
      <c r="AG46" s="120"/>
      <c r="AH46" s="133"/>
      <c r="AI46" s="36"/>
      <c r="AJ46" s="36"/>
      <c r="AK46" s="120"/>
      <c r="AL46" s="134"/>
      <c r="AM46" s="104"/>
      <c r="AO46" s="38"/>
      <c r="AP46" s="16"/>
    </row>
    <row r="47" spans="2:42" x14ac:dyDescent="0.25">
      <c r="B47" s="39" t="s">
        <v>146</v>
      </c>
      <c r="C47" s="40" t="s">
        <v>139</v>
      </c>
      <c r="D47" s="40" t="s">
        <v>140</v>
      </c>
      <c r="E47" s="40" t="s">
        <v>141</v>
      </c>
      <c r="F47" s="40" t="s">
        <v>119</v>
      </c>
      <c r="G47" s="41">
        <v>143</v>
      </c>
      <c r="H47" s="40" t="s">
        <v>83</v>
      </c>
      <c r="I47" s="42">
        <v>47330</v>
      </c>
      <c r="J47" s="162">
        <v>1136</v>
      </c>
      <c r="K47" s="39">
        <v>60</v>
      </c>
      <c r="L47" s="149">
        <v>20000</v>
      </c>
      <c r="M47" s="226">
        <v>0.1</v>
      </c>
      <c r="N47" s="43"/>
      <c r="O47" s="44"/>
      <c r="P47" s="45"/>
      <c r="Q47" s="121"/>
      <c r="R47" s="121"/>
      <c r="S47" s="115"/>
      <c r="T47" s="129"/>
      <c r="U47" s="116"/>
      <c r="V47" s="169"/>
      <c r="W47" s="117"/>
      <c r="X47" s="141"/>
      <c r="Y47" s="135"/>
      <c r="Z47" s="136"/>
      <c r="AA47" s="136"/>
      <c r="AB47" s="187">
        <f t="shared" si="5"/>
        <v>0</v>
      </c>
      <c r="AC47" s="190"/>
      <c r="AD47" s="135"/>
      <c r="AE47" s="136"/>
      <c r="AF47" s="136"/>
      <c r="AG47" s="145"/>
      <c r="AH47" s="135"/>
      <c r="AI47" s="136"/>
      <c r="AJ47" s="136"/>
      <c r="AK47" s="145"/>
      <c r="AL47" s="137"/>
      <c r="AM47" s="105"/>
      <c r="AO47" s="46"/>
      <c r="AP47" s="16"/>
    </row>
    <row r="48" spans="2:42" s="6" customFormat="1" ht="15.6" x14ac:dyDescent="0.3">
      <c r="B48" s="94" t="s">
        <v>147</v>
      </c>
      <c r="C48" s="246" t="s">
        <v>148</v>
      </c>
      <c r="D48" s="247"/>
      <c r="E48" s="248"/>
      <c r="F48" s="241" t="s">
        <v>91</v>
      </c>
      <c r="G48" s="242"/>
      <c r="H48" s="242"/>
      <c r="I48" s="242"/>
      <c r="J48" s="242"/>
      <c r="K48" s="242"/>
      <c r="L48" s="242"/>
      <c r="M48" s="242"/>
      <c r="N48" s="242"/>
      <c r="O48" s="242"/>
      <c r="P48" s="242"/>
      <c r="Q48" s="242"/>
      <c r="R48" s="242"/>
      <c r="S48" s="245"/>
      <c r="T48" s="245"/>
      <c r="U48" s="245"/>
      <c r="V48" s="245"/>
      <c r="W48" s="245"/>
      <c r="X48" s="242"/>
      <c r="Y48" s="245"/>
      <c r="Z48" s="245"/>
      <c r="AA48" s="245"/>
      <c r="AB48" s="245"/>
      <c r="AC48" s="245"/>
      <c r="AD48" s="245"/>
      <c r="AE48" s="245"/>
      <c r="AF48" s="245"/>
      <c r="AG48" s="245"/>
      <c r="AH48" s="245"/>
      <c r="AI48" s="245"/>
      <c r="AJ48" s="245"/>
      <c r="AK48" s="245"/>
      <c r="AL48" s="245"/>
      <c r="AM48" s="244"/>
      <c r="AO48" s="95">
        <f>(AO42/9)+(AO43/9)+(AO44/9)+(AO45/3)+(AO46/6)+(AO47/6)</f>
        <v>0</v>
      </c>
    </row>
    <row r="49" spans="2:42" x14ac:dyDescent="0.25">
      <c r="B49" s="21" t="s">
        <v>149</v>
      </c>
      <c r="C49" s="22" t="s">
        <v>150</v>
      </c>
      <c r="D49" s="22" t="s">
        <v>151</v>
      </c>
      <c r="E49" s="23" t="s">
        <v>152</v>
      </c>
      <c r="F49" s="23" t="s">
        <v>119</v>
      </c>
      <c r="G49" s="24">
        <v>134</v>
      </c>
      <c r="H49" s="23" t="s">
        <v>83</v>
      </c>
      <c r="I49" s="25">
        <v>31192</v>
      </c>
      <c r="J49" s="160">
        <v>715</v>
      </c>
      <c r="K49" s="26">
        <v>48</v>
      </c>
      <c r="L49" s="147">
        <v>15000</v>
      </c>
      <c r="M49" s="224">
        <v>0.04</v>
      </c>
      <c r="N49" s="193"/>
      <c r="O49" s="194"/>
      <c r="P49" s="195"/>
      <c r="Q49" s="196"/>
      <c r="R49" s="196"/>
      <c r="S49" s="197"/>
      <c r="T49" s="198"/>
      <c r="U49" s="199"/>
      <c r="V49" s="200"/>
      <c r="W49" s="201"/>
      <c r="X49" s="138"/>
      <c r="Y49" s="130"/>
      <c r="Z49" s="172"/>
      <c r="AA49" s="172"/>
      <c r="AB49" s="184">
        <f>Z49+AA49</f>
        <v>0</v>
      </c>
      <c r="AC49" s="192"/>
      <c r="AD49" s="202"/>
      <c r="AE49" s="203"/>
      <c r="AF49" s="203"/>
      <c r="AG49" s="204"/>
      <c r="AH49" s="205"/>
      <c r="AI49" s="206"/>
      <c r="AJ49" s="206"/>
      <c r="AK49" s="207"/>
      <c r="AL49" s="208"/>
      <c r="AM49" s="209"/>
      <c r="AO49" s="30"/>
      <c r="AP49" s="16"/>
    </row>
    <row r="50" spans="2:42" x14ac:dyDescent="0.25">
      <c r="B50" s="31" t="s">
        <v>153</v>
      </c>
      <c r="C50" s="23" t="s">
        <v>150</v>
      </c>
      <c r="D50" s="23" t="s">
        <v>151</v>
      </c>
      <c r="E50" s="23" t="s">
        <v>152</v>
      </c>
      <c r="F50" s="23" t="s">
        <v>119</v>
      </c>
      <c r="G50" s="24">
        <v>134</v>
      </c>
      <c r="H50" s="23" t="s">
        <v>83</v>
      </c>
      <c r="I50" s="25">
        <v>31192</v>
      </c>
      <c r="J50" s="160">
        <v>715</v>
      </c>
      <c r="K50" s="26">
        <v>48</v>
      </c>
      <c r="L50" s="147">
        <v>20000</v>
      </c>
      <c r="M50" s="224">
        <v>0.04</v>
      </c>
      <c r="N50" s="90"/>
      <c r="O50" s="91"/>
      <c r="P50" s="92"/>
      <c r="Q50" s="119"/>
      <c r="R50" s="119"/>
      <c r="S50" s="111"/>
      <c r="T50" s="127"/>
      <c r="U50" s="109"/>
      <c r="V50" s="167"/>
      <c r="W50" s="112"/>
      <c r="X50" s="139"/>
      <c r="Y50" s="131"/>
      <c r="Z50" s="91"/>
      <c r="AA50" s="91"/>
      <c r="AB50" s="185">
        <f>Z90+AA90</f>
        <v>0</v>
      </c>
      <c r="AC50" s="188"/>
      <c r="AD50" s="131"/>
      <c r="AE50" s="91"/>
      <c r="AF50" s="91"/>
      <c r="AG50" s="119"/>
      <c r="AH50" s="131"/>
      <c r="AI50" s="91"/>
      <c r="AJ50" s="91"/>
      <c r="AK50" s="119"/>
      <c r="AL50" s="132"/>
      <c r="AM50" s="103"/>
      <c r="AO50" s="38"/>
      <c r="AP50" s="16"/>
    </row>
    <row r="51" spans="2:42" x14ac:dyDescent="0.25">
      <c r="B51" s="31" t="s">
        <v>154</v>
      </c>
      <c r="C51" s="23" t="s">
        <v>150</v>
      </c>
      <c r="D51" s="23" t="s">
        <v>151</v>
      </c>
      <c r="E51" s="23" t="s">
        <v>152</v>
      </c>
      <c r="F51" s="23" t="s">
        <v>119</v>
      </c>
      <c r="G51" s="24">
        <v>134</v>
      </c>
      <c r="H51" s="23" t="s">
        <v>83</v>
      </c>
      <c r="I51" s="25">
        <v>31192</v>
      </c>
      <c r="J51" s="160">
        <v>715</v>
      </c>
      <c r="K51" s="26">
        <v>48</v>
      </c>
      <c r="L51" s="147">
        <v>25000</v>
      </c>
      <c r="M51" s="224">
        <v>0.04</v>
      </c>
      <c r="N51" s="90"/>
      <c r="O51" s="91"/>
      <c r="P51" s="92"/>
      <c r="Q51" s="119"/>
      <c r="R51" s="119"/>
      <c r="S51" s="111"/>
      <c r="T51" s="127"/>
      <c r="U51" s="109"/>
      <c r="V51" s="167"/>
      <c r="W51" s="112"/>
      <c r="X51" s="139"/>
      <c r="Y51" s="131"/>
      <c r="Z51" s="91"/>
      <c r="AA51" s="91"/>
      <c r="AB51" s="185">
        <f>Z91+AA91</f>
        <v>0</v>
      </c>
      <c r="AC51" s="188"/>
      <c r="AD51" s="131"/>
      <c r="AE51" s="91"/>
      <c r="AF51" s="91"/>
      <c r="AG51" s="119"/>
      <c r="AH51" s="131"/>
      <c r="AI51" s="91"/>
      <c r="AJ51" s="91"/>
      <c r="AK51" s="119"/>
      <c r="AL51" s="132"/>
      <c r="AM51" s="103"/>
      <c r="AO51" s="38"/>
      <c r="AP51" s="16"/>
    </row>
    <row r="52" spans="2:42" x14ac:dyDescent="0.25">
      <c r="B52" s="93" t="s">
        <v>155</v>
      </c>
      <c r="C52" s="23" t="s">
        <v>150</v>
      </c>
      <c r="D52" s="23" t="s">
        <v>151</v>
      </c>
      <c r="E52" s="23" t="s">
        <v>152</v>
      </c>
      <c r="F52" s="23" t="s">
        <v>119</v>
      </c>
      <c r="G52" s="24">
        <v>134</v>
      </c>
      <c r="H52" s="23" t="s">
        <v>83</v>
      </c>
      <c r="I52" s="25">
        <v>31192</v>
      </c>
      <c r="J52" s="160">
        <v>715</v>
      </c>
      <c r="K52" s="26">
        <v>48</v>
      </c>
      <c r="L52" s="147">
        <v>30000</v>
      </c>
      <c r="M52" s="224">
        <v>0.04</v>
      </c>
      <c r="N52" s="90"/>
      <c r="O52" s="91"/>
      <c r="P52" s="92"/>
      <c r="Q52" s="119"/>
      <c r="R52" s="119"/>
      <c r="S52" s="111"/>
      <c r="T52" s="127"/>
      <c r="U52" s="109"/>
      <c r="V52" s="167"/>
      <c r="W52" s="112"/>
      <c r="X52" s="139"/>
      <c r="Y52" s="131"/>
      <c r="Z52" s="91"/>
      <c r="AA52" s="91"/>
      <c r="AB52" s="185">
        <f>Z92+AA92</f>
        <v>0</v>
      </c>
      <c r="AC52" s="188"/>
      <c r="AD52" s="131"/>
      <c r="AE52" s="91"/>
      <c r="AF52" s="91"/>
      <c r="AG52" s="119"/>
      <c r="AH52" s="131"/>
      <c r="AI52" s="91"/>
      <c r="AJ52" s="91"/>
      <c r="AK52" s="119"/>
      <c r="AL52" s="132"/>
      <c r="AM52" s="103"/>
      <c r="AO52" s="38"/>
      <c r="AP52" s="16"/>
    </row>
    <row r="53" spans="2:42" x14ac:dyDescent="0.25">
      <c r="B53" s="31" t="s">
        <v>156</v>
      </c>
      <c r="C53" s="32" t="s">
        <v>150</v>
      </c>
      <c r="D53" s="32" t="s">
        <v>151</v>
      </c>
      <c r="E53" s="32" t="s">
        <v>152</v>
      </c>
      <c r="F53" s="32" t="s">
        <v>119</v>
      </c>
      <c r="G53" s="33">
        <v>134</v>
      </c>
      <c r="H53" s="32" t="s">
        <v>83</v>
      </c>
      <c r="I53" s="34">
        <v>31192</v>
      </c>
      <c r="J53" s="161">
        <v>715</v>
      </c>
      <c r="K53" s="31">
        <v>54</v>
      </c>
      <c r="L53" s="148">
        <v>25000</v>
      </c>
      <c r="M53" s="225">
        <v>0.04</v>
      </c>
      <c r="N53" s="35"/>
      <c r="O53" s="36"/>
      <c r="P53" s="37"/>
      <c r="Q53" s="120"/>
      <c r="R53" s="120"/>
      <c r="S53" s="113"/>
      <c r="T53" s="128"/>
      <c r="U53" s="110"/>
      <c r="V53" s="168"/>
      <c r="W53" s="114"/>
      <c r="X53" s="140"/>
      <c r="Y53" s="133"/>
      <c r="Z53" s="36"/>
      <c r="AA53" s="36"/>
      <c r="AB53" s="186">
        <f>Z93+AA93</f>
        <v>0</v>
      </c>
      <c r="AC53" s="189"/>
      <c r="AD53" s="133"/>
      <c r="AE53" s="36"/>
      <c r="AF53" s="36"/>
      <c r="AG53" s="120"/>
      <c r="AH53" s="133"/>
      <c r="AI53" s="36"/>
      <c r="AJ53" s="36"/>
      <c r="AK53" s="120"/>
      <c r="AL53" s="134"/>
      <c r="AM53" s="104"/>
      <c r="AO53" s="38"/>
      <c r="AP53" s="16"/>
    </row>
    <row r="54" spans="2:42" ht="15.75" customHeight="1" x14ac:dyDescent="0.25">
      <c r="B54" s="39" t="s">
        <v>157</v>
      </c>
      <c r="C54" s="40" t="s">
        <v>150</v>
      </c>
      <c r="D54" s="40" t="s">
        <v>151</v>
      </c>
      <c r="E54" s="40" t="s">
        <v>152</v>
      </c>
      <c r="F54" s="40" t="s">
        <v>119</v>
      </c>
      <c r="G54" s="41">
        <v>134</v>
      </c>
      <c r="H54" s="40" t="s">
        <v>83</v>
      </c>
      <c r="I54" s="42">
        <v>31192</v>
      </c>
      <c r="J54" s="162">
        <v>715</v>
      </c>
      <c r="K54" s="39">
        <v>60</v>
      </c>
      <c r="L54" s="149">
        <v>20000</v>
      </c>
      <c r="M54" s="226">
        <v>0.04</v>
      </c>
      <c r="N54" s="43"/>
      <c r="O54" s="44"/>
      <c r="P54" s="45"/>
      <c r="Q54" s="121"/>
      <c r="R54" s="121"/>
      <c r="S54" s="115"/>
      <c r="T54" s="129"/>
      <c r="U54" s="116"/>
      <c r="V54" s="169"/>
      <c r="W54" s="117"/>
      <c r="X54" s="141"/>
      <c r="Y54" s="135"/>
      <c r="Z54" s="136"/>
      <c r="AA54" s="136"/>
      <c r="AB54" s="187">
        <f>Z94+AA94</f>
        <v>0</v>
      </c>
      <c r="AC54" s="190"/>
      <c r="AD54" s="135"/>
      <c r="AE54" s="136"/>
      <c r="AF54" s="136"/>
      <c r="AG54" s="145"/>
      <c r="AH54" s="135"/>
      <c r="AI54" s="136"/>
      <c r="AJ54" s="136"/>
      <c r="AK54" s="145"/>
      <c r="AL54" s="137"/>
      <c r="AM54" s="105"/>
      <c r="AO54" s="46"/>
      <c r="AP54" s="16"/>
    </row>
    <row r="55" spans="2:42" ht="15.6" x14ac:dyDescent="0.3">
      <c r="B55" s="94" t="s">
        <v>158</v>
      </c>
      <c r="C55" s="246" t="s">
        <v>159</v>
      </c>
      <c r="D55" s="247"/>
      <c r="E55" s="248"/>
      <c r="F55" s="241" t="s">
        <v>91</v>
      </c>
      <c r="G55" s="242"/>
      <c r="H55" s="242"/>
      <c r="I55" s="242"/>
      <c r="J55" s="242"/>
      <c r="K55" s="242"/>
      <c r="L55" s="242"/>
      <c r="M55" s="242"/>
      <c r="N55" s="242"/>
      <c r="O55" s="242"/>
      <c r="P55" s="242"/>
      <c r="Q55" s="242"/>
      <c r="R55" s="242"/>
      <c r="S55" s="243"/>
      <c r="T55" s="243"/>
      <c r="U55" s="243"/>
      <c r="V55" s="243"/>
      <c r="W55" s="243"/>
      <c r="X55" s="242"/>
      <c r="Y55" s="243"/>
      <c r="Z55" s="243"/>
      <c r="AA55" s="243"/>
      <c r="AB55" s="243"/>
      <c r="AC55" s="243"/>
      <c r="AD55" s="243"/>
      <c r="AE55" s="243"/>
      <c r="AF55" s="243"/>
      <c r="AG55" s="243"/>
      <c r="AH55" s="243"/>
      <c r="AI55" s="243"/>
      <c r="AJ55" s="243"/>
      <c r="AK55" s="243"/>
      <c r="AL55" s="243"/>
      <c r="AM55" s="244"/>
      <c r="AO55" s="95">
        <f>(AO49/9)+(AO50/9)+(AO51/9)+(AO52/3)+(AO53/6)+(AO54/6)</f>
        <v>0</v>
      </c>
    </row>
    <row r="56" spans="2:42" x14ac:dyDescent="0.25">
      <c r="B56" s="21" t="s">
        <v>160</v>
      </c>
      <c r="C56" s="22" t="s">
        <v>161</v>
      </c>
      <c r="D56" s="22" t="s">
        <v>162</v>
      </c>
      <c r="E56" s="23" t="s">
        <v>163</v>
      </c>
      <c r="F56" s="23" t="s">
        <v>82</v>
      </c>
      <c r="G56" s="24">
        <v>0</v>
      </c>
      <c r="H56" s="23" t="s">
        <v>83</v>
      </c>
      <c r="I56" s="25">
        <v>42200</v>
      </c>
      <c r="J56" s="160">
        <v>818</v>
      </c>
      <c r="K56" s="26">
        <v>48</v>
      </c>
      <c r="L56" s="147">
        <v>15000</v>
      </c>
      <c r="M56" s="224">
        <v>0</v>
      </c>
      <c r="N56" s="27"/>
      <c r="O56" s="28"/>
      <c r="P56" s="29"/>
      <c r="Q56" s="118"/>
      <c r="R56" s="118"/>
      <c r="S56" s="123"/>
      <c r="T56" s="126"/>
      <c r="U56" s="124"/>
      <c r="V56" s="170"/>
      <c r="W56" s="125"/>
      <c r="X56" s="138"/>
      <c r="Y56" s="142"/>
      <c r="Z56" s="143"/>
      <c r="AA56" s="143"/>
      <c r="AB56" s="184">
        <f>Z910+AA910</f>
        <v>0</v>
      </c>
      <c r="AC56" s="191"/>
      <c r="AD56" s="142"/>
      <c r="AE56" s="143"/>
      <c r="AF56" s="143"/>
      <c r="AG56" s="146"/>
      <c r="AH56" s="142"/>
      <c r="AI56" s="143"/>
      <c r="AJ56" s="143"/>
      <c r="AK56" s="146"/>
      <c r="AL56" s="144"/>
      <c r="AM56" s="102"/>
      <c r="AO56" s="30"/>
      <c r="AP56" s="16"/>
    </row>
    <row r="57" spans="2:42" x14ac:dyDescent="0.25">
      <c r="B57" s="31" t="s">
        <v>164</v>
      </c>
      <c r="C57" s="23" t="s">
        <v>161</v>
      </c>
      <c r="D57" s="23" t="s">
        <v>162</v>
      </c>
      <c r="E57" s="23" t="s">
        <v>163</v>
      </c>
      <c r="F57" s="23" t="s">
        <v>82</v>
      </c>
      <c r="G57" s="24">
        <v>0</v>
      </c>
      <c r="H57" s="23" t="s">
        <v>83</v>
      </c>
      <c r="I57" s="25">
        <v>42200</v>
      </c>
      <c r="J57" s="160">
        <v>818</v>
      </c>
      <c r="K57" s="26">
        <v>48</v>
      </c>
      <c r="L57" s="147">
        <v>20000</v>
      </c>
      <c r="M57" s="224">
        <v>0</v>
      </c>
      <c r="N57" s="90"/>
      <c r="O57" s="91"/>
      <c r="P57" s="92"/>
      <c r="Q57" s="119"/>
      <c r="R57" s="119"/>
      <c r="S57" s="111"/>
      <c r="T57" s="127"/>
      <c r="U57" s="109"/>
      <c r="V57" s="167"/>
      <c r="W57" s="112"/>
      <c r="X57" s="139"/>
      <c r="Y57" s="131"/>
      <c r="Z57" s="91"/>
      <c r="AA57" s="91"/>
      <c r="AB57" s="185">
        <f>Z97+AA97</f>
        <v>0</v>
      </c>
      <c r="AC57" s="188"/>
      <c r="AD57" s="131"/>
      <c r="AE57" s="91"/>
      <c r="AF57" s="91"/>
      <c r="AG57" s="119"/>
      <c r="AH57" s="131"/>
      <c r="AI57" s="91"/>
      <c r="AJ57" s="91"/>
      <c r="AK57" s="119"/>
      <c r="AL57" s="132"/>
      <c r="AM57" s="103"/>
      <c r="AO57" s="38"/>
      <c r="AP57" s="16"/>
    </row>
    <row r="58" spans="2:42" x14ac:dyDescent="0.25">
      <c r="B58" s="31" t="s">
        <v>165</v>
      </c>
      <c r="C58" s="23" t="s">
        <v>161</v>
      </c>
      <c r="D58" s="23" t="s">
        <v>162</v>
      </c>
      <c r="E58" s="23" t="s">
        <v>163</v>
      </c>
      <c r="F58" s="23" t="s">
        <v>82</v>
      </c>
      <c r="G58" s="24">
        <v>0</v>
      </c>
      <c r="H58" s="23" t="s">
        <v>83</v>
      </c>
      <c r="I58" s="25">
        <v>42200</v>
      </c>
      <c r="J58" s="160">
        <v>818</v>
      </c>
      <c r="K58" s="26">
        <v>48</v>
      </c>
      <c r="L58" s="147">
        <v>25000</v>
      </c>
      <c r="M58" s="224">
        <v>0</v>
      </c>
      <c r="N58" s="90"/>
      <c r="O58" s="91"/>
      <c r="P58" s="92"/>
      <c r="Q58" s="119"/>
      <c r="R58" s="119"/>
      <c r="S58" s="111"/>
      <c r="T58" s="127"/>
      <c r="U58" s="109"/>
      <c r="V58" s="167"/>
      <c r="W58" s="112"/>
      <c r="X58" s="139"/>
      <c r="Y58" s="131"/>
      <c r="Z58" s="91"/>
      <c r="AA58" s="91"/>
      <c r="AB58" s="185">
        <f>Z98+AA98</f>
        <v>0</v>
      </c>
      <c r="AC58" s="188"/>
      <c r="AD58" s="131"/>
      <c r="AE58" s="91"/>
      <c r="AF58" s="91"/>
      <c r="AG58" s="119"/>
      <c r="AH58" s="131"/>
      <c r="AI58" s="91"/>
      <c r="AJ58" s="91"/>
      <c r="AK58" s="119"/>
      <c r="AL58" s="132"/>
      <c r="AM58" s="103"/>
      <c r="AO58" s="38"/>
      <c r="AP58" s="16"/>
    </row>
    <row r="59" spans="2:42" x14ac:dyDescent="0.25">
      <c r="B59" s="93" t="s">
        <v>166</v>
      </c>
      <c r="C59" s="23" t="s">
        <v>161</v>
      </c>
      <c r="D59" s="23" t="s">
        <v>162</v>
      </c>
      <c r="E59" s="23" t="s">
        <v>163</v>
      </c>
      <c r="F59" s="23" t="s">
        <v>82</v>
      </c>
      <c r="G59" s="24">
        <v>0</v>
      </c>
      <c r="H59" s="23" t="s">
        <v>83</v>
      </c>
      <c r="I59" s="25">
        <v>42200</v>
      </c>
      <c r="J59" s="160">
        <v>818</v>
      </c>
      <c r="K59" s="26">
        <v>48</v>
      </c>
      <c r="L59" s="147">
        <v>30000</v>
      </c>
      <c r="M59" s="224">
        <v>0</v>
      </c>
      <c r="N59" s="90"/>
      <c r="O59" s="91"/>
      <c r="P59" s="92"/>
      <c r="Q59" s="119"/>
      <c r="R59" s="119"/>
      <c r="S59" s="111"/>
      <c r="T59" s="127"/>
      <c r="U59" s="109"/>
      <c r="V59" s="167"/>
      <c r="W59" s="112"/>
      <c r="X59" s="139"/>
      <c r="Y59" s="131"/>
      <c r="Z59" s="91"/>
      <c r="AA59" s="91"/>
      <c r="AB59" s="185">
        <f>Z99+AA99</f>
        <v>0</v>
      </c>
      <c r="AC59" s="188"/>
      <c r="AD59" s="131"/>
      <c r="AE59" s="91"/>
      <c r="AF59" s="91"/>
      <c r="AG59" s="119"/>
      <c r="AH59" s="131"/>
      <c r="AI59" s="91"/>
      <c r="AJ59" s="91"/>
      <c r="AK59" s="119"/>
      <c r="AL59" s="132"/>
      <c r="AM59" s="103"/>
      <c r="AO59" s="38"/>
      <c r="AP59" s="16"/>
    </row>
    <row r="60" spans="2:42" x14ac:dyDescent="0.25">
      <c r="B60" s="31" t="s">
        <v>167</v>
      </c>
      <c r="C60" s="32" t="s">
        <v>161</v>
      </c>
      <c r="D60" s="32" t="s">
        <v>162</v>
      </c>
      <c r="E60" s="32" t="s">
        <v>163</v>
      </c>
      <c r="F60" s="32" t="s">
        <v>82</v>
      </c>
      <c r="G60" s="33">
        <v>0</v>
      </c>
      <c r="H60" s="32" t="s">
        <v>83</v>
      </c>
      <c r="I60" s="34">
        <v>42200</v>
      </c>
      <c r="J60" s="161">
        <v>818</v>
      </c>
      <c r="K60" s="31">
        <v>54</v>
      </c>
      <c r="L60" s="148">
        <v>25000</v>
      </c>
      <c r="M60" s="225">
        <v>0</v>
      </c>
      <c r="N60" s="35"/>
      <c r="O60" s="36"/>
      <c r="P60" s="37"/>
      <c r="Q60" s="120"/>
      <c r="R60" s="120"/>
      <c r="S60" s="113"/>
      <c r="T60" s="128"/>
      <c r="U60" s="110"/>
      <c r="V60" s="168"/>
      <c r="W60" s="114"/>
      <c r="X60" s="140"/>
      <c r="Y60" s="133"/>
      <c r="Z60" s="36"/>
      <c r="AA60" s="36"/>
      <c r="AB60" s="186">
        <f>Z100+AA100</f>
        <v>0</v>
      </c>
      <c r="AC60" s="189"/>
      <c r="AD60" s="133"/>
      <c r="AE60" s="36"/>
      <c r="AF60" s="36"/>
      <c r="AG60" s="120"/>
      <c r="AH60" s="133"/>
      <c r="AI60" s="36"/>
      <c r="AJ60" s="36"/>
      <c r="AK60" s="120"/>
      <c r="AL60" s="134"/>
      <c r="AM60" s="104"/>
      <c r="AO60" s="38"/>
      <c r="AP60" s="16"/>
    </row>
    <row r="61" spans="2:42" x14ac:dyDescent="0.25">
      <c r="B61" s="39" t="s">
        <v>168</v>
      </c>
      <c r="C61" s="40" t="s">
        <v>161</v>
      </c>
      <c r="D61" s="40" t="s">
        <v>162</v>
      </c>
      <c r="E61" s="40" t="s">
        <v>163</v>
      </c>
      <c r="F61" s="40" t="s">
        <v>82</v>
      </c>
      <c r="G61" s="41">
        <v>0</v>
      </c>
      <c r="H61" s="40" t="s">
        <v>83</v>
      </c>
      <c r="I61" s="42">
        <v>42200</v>
      </c>
      <c r="J61" s="162">
        <v>818</v>
      </c>
      <c r="K61" s="39">
        <v>60</v>
      </c>
      <c r="L61" s="149">
        <v>20000</v>
      </c>
      <c r="M61" s="226">
        <v>0</v>
      </c>
      <c r="N61" s="43"/>
      <c r="O61" s="44"/>
      <c r="P61" s="45"/>
      <c r="Q61" s="121"/>
      <c r="R61" s="121"/>
      <c r="S61" s="115"/>
      <c r="T61" s="129"/>
      <c r="U61" s="116"/>
      <c r="V61" s="169"/>
      <c r="W61" s="117"/>
      <c r="X61" s="141"/>
      <c r="Y61" s="135"/>
      <c r="Z61" s="136"/>
      <c r="AA61" s="136"/>
      <c r="AB61" s="187">
        <f>Z101+AA101</f>
        <v>0</v>
      </c>
      <c r="AC61" s="190"/>
      <c r="AD61" s="135"/>
      <c r="AE61" s="136"/>
      <c r="AF61" s="136"/>
      <c r="AG61" s="145"/>
      <c r="AH61" s="135"/>
      <c r="AI61" s="136"/>
      <c r="AJ61" s="136"/>
      <c r="AK61" s="145"/>
      <c r="AL61" s="137"/>
      <c r="AM61" s="105"/>
      <c r="AO61" s="46"/>
      <c r="AP61" s="16"/>
    </row>
    <row r="62" spans="2:42" s="6" customFormat="1" ht="15.6" x14ac:dyDescent="0.3">
      <c r="B62" s="94" t="s">
        <v>169</v>
      </c>
      <c r="C62" s="246" t="s">
        <v>170</v>
      </c>
      <c r="D62" s="247"/>
      <c r="E62" s="248"/>
      <c r="F62" s="241" t="s">
        <v>91</v>
      </c>
      <c r="G62" s="242"/>
      <c r="H62" s="242"/>
      <c r="I62" s="242"/>
      <c r="J62" s="242"/>
      <c r="K62" s="242"/>
      <c r="L62" s="242"/>
      <c r="M62" s="242"/>
      <c r="N62" s="242"/>
      <c r="O62" s="242"/>
      <c r="P62" s="242"/>
      <c r="Q62" s="242"/>
      <c r="R62" s="242"/>
      <c r="S62" s="245"/>
      <c r="T62" s="245"/>
      <c r="U62" s="245"/>
      <c r="V62" s="245"/>
      <c r="W62" s="245"/>
      <c r="X62" s="242"/>
      <c r="Y62" s="245"/>
      <c r="Z62" s="245"/>
      <c r="AA62" s="245"/>
      <c r="AB62" s="245"/>
      <c r="AC62" s="245"/>
      <c r="AD62" s="245"/>
      <c r="AE62" s="245"/>
      <c r="AF62" s="245"/>
      <c r="AG62" s="245"/>
      <c r="AH62" s="245"/>
      <c r="AI62" s="245"/>
      <c r="AJ62" s="245"/>
      <c r="AK62" s="245"/>
      <c r="AL62" s="245"/>
      <c r="AM62" s="244"/>
      <c r="AO62" s="95">
        <f>(AO56/9)+(AO57/9)+(AO58/9)+(AO59/3)+(AO60/6)+(AO61/6)</f>
        <v>0</v>
      </c>
    </row>
    <row r="63" spans="2:42" x14ac:dyDescent="0.25">
      <c r="B63" s="21" t="s">
        <v>171</v>
      </c>
      <c r="C63" s="22" t="s">
        <v>116</v>
      </c>
      <c r="D63" s="22" t="s">
        <v>172</v>
      </c>
      <c r="E63" s="23" t="s">
        <v>173</v>
      </c>
      <c r="F63" s="23" t="s">
        <v>119</v>
      </c>
      <c r="G63" s="24">
        <v>127</v>
      </c>
      <c r="H63" s="23" t="s">
        <v>96</v>
      </c>
      <c r="I63" s="25">
        <v>32050</v>
      </c>
      <c r="J63" s="160">
        <v>695</v>
      </c>
      <c r="K63" s="26">
        <v>48</v>
      </c>
      <c r="L63" s="147">
        <v>15000</v>
      </c>
      <c r="M63" s="224">
        <v>0.11</v>
      </c>
      <c r="N63" s="193"/>
      <c r="O63" s="194"/>
      <c r="P63" s="195"/>
      <c r="Q63" s="196"/>
      <c r="R63" s="196"/>
      <c r="S63" s="197"/>
      <c r="T63" s="198"/>
      <c r="U63" s="199"/>
      <c r="V63" s="200"/>
      <c r="W63" s="201"/>
      <c r="X63" s="138"/>
      <c r="Y63" s="130"/>
      <c r="Z63" s="172"/>
      <c r="AA63" s="172"/>
      <c r="AB63" s="184">
        <f>Z103+AA103</f>
        <v>0</v>
      </c>
      <c r="AC63" s="192"/>
      <c r="AD63" s="202"/>
      <c r="AE63" s="203"/>
      <c r="AF63" s="203"/>
      <c r="AG63" s="204"/>
      <c r="AH63" s="205"/>
      <c r="AI63" s="206"/>
      <c r="AJ63" s="206"/>
      <c r="AK63" s="207"/>
      <c r="AL63" s="208"/>
      <c r="AM63" s="209"/>
      <c r="AO63" s="30"/>
      <c r="AP63" s="16"/>
    </row>
    <row r="64" spans="2:42" x14ac:dyDescent="0.25">
      <c r="B64" s="31" t="s">
        <v>174</v>
      </c>
      <c r="C64" s="23" t="s">
        <v>116</v>
      </c>
      <c r="D64" s="23" t="s">
        <v>172</v>
      </c>
      <c r="E64" s="23" t="s">
        <v>173</v>
      </c>
      <c r="F64" s="23" t="s">
        <v>119</v>
      </c>
      <c r="G64" s="24">
        <v>127</v>
      </c>
      <c r="H64" s="23" t="s">
        <v>96</v>
      </c>
      <c r="I64" s="25">
        <v>32050</v>
      </c>
      <c r="J64" s="160">
        <v>695</v>
      </c>
      <c r="K64" s="26">
        <v>48</v>
      </c>
      <c r="L64" s="147">
        <v>20000</v>
      </c>
      <c r="M64" s="224">
        <v>0.11</v>
      </c>
      <c r="N64" s="90"/>
      <c r="O64" s="91"/>
      <c r="P64" s="92"/>
      <c r="Q64" s="119"/>
      <c r="R64" s="119"/>
      <c r="S64" s="111"/>
      <c r="T64" s="127"/>
      <c r="U64" s="109"/>
      <c r="V64" s="167"/>
      <c r="W64" s="112"/>
      <c r="X64" s="139"/>
      <c r="Y64" s="131"/>
      <c r="Z64" s="91"/>
      <c r="AA64" s="91"/>
      <c r="AB64" s="185">
        <f>Z104+AA104</f>
        <v>0</v>
      </c>
      <c r="AC64" s="188"/>
      <c r="AD64" s="131"/>
      <c r="AE64" s="91"/>
      <c r="AF64" s="91"/>
      <c r="AG64" s="119"/>
      <c r="AH64" s="131"/>
      <c r="AI64" s="91"/>
      <c r="AJ64" s="91"/>
      <c r="AK64" s="119"/>
      <c r="AL64" s="132"/>
      <c r="AM64" s="103"/>
      <c r="AO64" s="38"/>
      <c r="AP64" s="16"/>
    </row>
    <row r="65" spans="2:42" x14ac:dyDescent="0.25">
      <c r="B65" s="31" t="s">
        <v>175</v>
      </c>
      <c r="C65" s="23" t="s">
        <v>116</v>
      </c>
      <c r="D65" s="23" t="s">
        <v>172</v>
      </c>
      <c r="E65" s="23" t="s">
        <v>173</v>
      </c>
      <c r="F65" s="23" t="s">
        <v>119</v>
      </c>
      <c r="G65" s="24">
        <v>127</v>
      </c>
      <c r="H65" s="23" t="s">
        <v>96</v>
      </c>
      <c r="I65" s="25">
        <v>32050</v>
      </c>
      <c r="J65" s="160">
        <v>695</v>
      </c>
      <c r="K65" s="26">
        <v>48</v>
      </c>
      <c r="L65" s="147">
        <v>25000</v>
      </c>
      <c r="M65" s="224">
        <v>0.11</v>
      </c>
      <c r="N65" s="90"/>
      <c r="O65" s="91"/>
      <c r="P65" s="92"/>
      <c r="Q65" s="119"/>
      <c r="R65" s="119"/>
      <c r="S65" s="111"/>
      <c r="T65" s="127"/>
      <c r="U65" s="109"/>
      <c r="V65" s="167"/>
      <c r="W65" s="112"/>
      <c r="X65" s="139"/>
      <c r="Y65" s="131"/>
      <c r="Z65" s="91"/>
      <c r="AA65" s="91"/>
      <c r="AB65" s="185">
        <f>Z109+AA109</f>
        <v>0</v>
      </c>
      <c r="AC65" s="188"/>
      <c r="AD65" s="131"/>
      <c r="AE65" s="91"/>
      <c r="AF65" s="91"/>
      <c r="AG65" s="119"/>
      <c r="AH65" s="131"/>
      <c r="AI65" s="91"/>
      <c r="AJ65" s="91"/>
      <c r="AK65" s="119"/>
      <c r="AL65" s="132"/>
      <c r="AM65" s="103"/>
      <c r="AO65" s="38"/>
      <c r="AP65" s="16"/>
    </row>
    <row r="66" spans="2:42" x14ac:dyDescent="0.25">
      <c r="B66" s="93" t="s">
        <v>176</v>
      </c>
      <c r="C66" s="23" t="s">
        <v>116</v>
      </c>
      <c r="D66" s="23" t="s">
        <v>172</v>
      </c>
      <c r="E66" s="23" t="s">
        <v>173</v>
      </c>
      <c r="F66" s="23" t="s">
        <v>119</v>
      </c>
      <c r="G66" s="24">
        <v>127</v>
      </c>
      <c r="H66" s="23" t="s">
        <v>96</v>
      </c>
      <c r="I66" s="25">
        <v>32050</v>
      </c>
      <c r="J66" s="160">
        <v>695</v>
      </c>
      <c r="K66" s="26">
        <v>48</v>
      </c>
      <c r="L66" s="147">
        <v>30000</v>
      </c>
      <c r="M66" s="224">
        <v>0.11</v>
      </c>
      <c r="N66" s="90"/>
      <c r="O66" s="91"/>
      <c r="P66" s="92"/>
      <c r="Q66" s="119"/>
      <c r="R66" s="119"/>
      <c r="S66" s="111"/>
      <c r="T66" s="127"/>
      <c r="U66" s="109"/>
      <c r="V66" s="167"/>
      <c r="W66" s="112"/>
      <c r="X66" s="139"/>
      <c r="Y66" s="131"/>
      <c r="Z66" s="91"/>
      <c r="AA66" s="91"/>
      <c r="AB66" s="185">
        <f>Z1010+AA1010</f>
        <v>0</v>
      </c>
      <c r="AC66" s="188"/>
      <c r="AD66" s="131"/>
      <c r="AE66" s="91"/>
      <c r="AF66" s="91"/>
      <c r="AG66" s="119"/>
      <c r="AH66" s="131"/>
      <c r="AI66" s="91"/>
      <c r="AJ66" s="91"/>
      <c r="AK66" s="119"/>
      <c r="AL66" s="132"/>
      <c r="AM66" s="103"/>
      <c r="AO66" s="38"/>
      <c r="AP66" s="16"/>
    </row>
    <row r="67" spans="2:42" x14ac:dyDescent="0.25">
      <c r="B67" s="31" t="s">
        <v>177</v>
      </c>
      <c r="C67" s="32" t="s">
        <v>116</v>
      </c>
      <c r="D67" s="32" t="s">
        <v>172</v>
      </c>
      <c r="E67" s="32" t="s">
        <v>173</v>
      </c>
      <c r="F67" s="32" t="s">
        <v>119</v>
      </c>
      <c r="G67" s="33">
        <v>127</v>
      </c>
      <c r="H67" s="32" t="s">
        <v>96</v>
      </c>
      <c r="I67" s="34">
        <v>32050</v>
      </c>
      <c r="J67" s="161">
        <v>695</v>
      </c>
      <c r="K67" s="31">
        <v>54</v>
      </c>
      <c r="L67" s="148">
        <v>25000</v>
      </c>
      <c r="M67" s="225">
        <v>0.11</v>
      </c>
      <c r="N67" s="35"/>
      <c r="O67" s="36"/>
      <c r="P67" s="37"/>
      <c r="Q67" s="120"/>
      <c r="R67" s="120"/>
      <c r="S67" s="113"/>
      <c r="T67" s="128"/>
      <c r="U67" s="110"/>
      <c r="V67" s="168"/>
      <c r="W67" s="114"/>
      <c r="X67" s="140"/>
      <c r="Y67" s="133"/>
      <c r="Z67" s="36"/>
      <c r="AA67" s="36"/>
      <c r="AB67" s="186">
        <f>Z107+AA107</f>
        <v>0</v>
      </c>
      <c r="AC67" s="189"/>
      <c r="AD67" s="133"/>
      <c r="AE67" s="36"/>
      <c r="AF67" s="36"/>
      <c r="AG67" s="120"/>
      <c r="AH67" s="133"/>
      <c r="AI67" s="36"/>
      <c r="AJ67" s="36"/>
      <c r="AK67" s="120"/>
      <c r="AL67" s="134"/>
      <c r="AM67" s="104"/>
      <c r="AO67" s="38"/>
      <c r="AP67" s="16"/>
    </row>
    <row r="68" spans="2:42" ht="15.75" customHeight="1" x14ac:dyDescent="0.25">
      <c r="B68" s="39" t="s">
        <v>178</v>
      </c>
      <c r="C68" s="40" t="s">
        <v>116</v>
      </c>
      <c r="D68" s="40" t="s">
        <v>172</v>
      </c>
      <c r="E68" s="40" t="s">
        <v>173</v>
      </c>
      <c r="F68" s="40" t="s">
        <v>119</v>
      </c>
      <c r="G68" s="41">
        <v>127</v>
      </c>
      <c r="H68" s="40" t="s">
        <v>96</v>
      </c>
      <c r="I68" s="42">
        <v>32050</v>
      </c>
      <c r="J68" s="162">
        <v>695</v>
      </c>
      <c r="K68" s="39">
        <v>60</v>
      </c>
      <c r="L68" s="149">
        <v>20000</v>
      </c>
      <c r="M68" s="226">
        <v>0.11</v>
      </c>
      <c r="N68" s="43"/>
      <c r="O68" s="44"/>
      <c r="P68" s="45"/>
      <c r="Q68" s="121"/>
      <c r="R68" s="121"/>
      <c r="S68" s="115"/>
      <c r="T68" s="129"/>
      <c r="U68" s="116"/>
      <c r="V68" s="169"/>
      <c r="W68" s="117"/>
      <c r="X68" s="141"/>
      <c r="Y68" s="135"/>
      <c r="Z68" s="136"/>
      <c r="AA68" s="136"/>
      <c r="AB68" s="187">
        <f>Z108+AA108</f>
        <v>0</v>
      </c>
      <c r="AC68" s="190"/>
      <c r="AD68" s="135"/>
      <c r="AE68" s="136"/>
      <c r="AF68" s="136"/>
      <c r="AG68" s="145"/>
      <c r="AH68" s="135"/>
      <c r="AI68" s="136"/>
      <c r="AJ68" s="136"/>
      <c r="AK68" s="145"/>
      <c r="AL68" s="137"/>
      <c r="AM68" s="105"/>
      <c r="AO68" s="46"/>
      <c r="AP68" s="16"/>
    </row>
    <row r="69" spans="2:42" ht="15.6" x14ac:dyDescent="0.3">
      <c r="B69" s="94" t="s">
        <v>179</v>
      </c>
      <c r="C69" s="246" t="s">
        <v>180</v>
      </c>
      <c r="D69" s="247"/>
      <c r="E69" s="248"/>
      <c r="F69" s="241" t="s">
        <v>91</v>
      </c>
      <c r="G69" s="242"/>
      <c r="H69" s="242"/>
      <c r="I69" s="242"/>
      <c r="J69" s="242"/>
      <c r="K69" s="242"/>
      <c r="L69" s="242"/>
      <c r="M69" s="242"/>
      <c r="N69" s="242"/>
      <c r="O69" s="242"/>
      <c r="P69" s="242"/>
      <c r="Q69" s="242"/>
      <c r="R69" s="242"/>
      <c r="S69" s="243"/>
      <c r="T69" s="243"/>
      <c r="U69" s="243"/>
      <c r="V69" s="243"/>
      <c r="W69" s="243"/>
      <c r="X69" s="242"/>
      <c r="Y69" s="243"/>
      <c r="Z69" s="243"/>
      <c r="AA69" s="243"/>
      <c r="AB69" s="243"/>
      <c r="AC69" s="243"/>
      <c r="AD69" s="243"/>
      <c r="AE69" s="243"/>
      <c r="AF69" s="243"/>
      <c r="AG69" s="243"/>
      <c r="AH69" s="243"/>
      <c r="AI69" s="243"/>
      <c r="AJ69" s="243"/>
      <c r="AK69" s="243"/>
      <c r="AL69" s="243"/>
      <c r="AM69" s="244"/>
      <c r="AO69" s="95">
        <f>(AO63/9)+(AO64/9)+(AO65/9)+(AO66/3)+(AO67/6)+(AO68/6)</f>
        <v>0</v>
      </c>
    </row>
    <row r="70" spans="2:42" x14ac:dyDescent="0.25">
      <c r="B70" s="21" t="s">
        <v>181</v>
      </c>
      <c r="C70" s="22" t="s">
        <v>182</v>
      </c>
      <c r="D70" s="22" t="s">
        <v>183</v>
      </c>
      <c r="E70" s="23" t="s">
        <v>184</v>
      </c>
      <c r="F70" s="23" t="s">
        <v>119</v>
      </c>
      <c r="G70" s="24">
        <v>103</v>
      </c>
      <c r="H70" s="23" t="s">
        <v>96</v>
      </c>
      <c r="I70" s="25">
        <v>35568</v>
      </c>
      <c r="J70" s="160">
        <v>705</v>
      </c>
      <c r="K70" s="26">
        <v>48</v>
      </c>
      <c r="L70" s="147">
        <v>15000</v>
      </c>
      <c r="M70" s="224">
        <v>0.03</v>
      </c>
      <c r="N70" s="27"/>
      <c r="O70" s="28"/>
      <c r="P70" s="29"/>
      <c r="Q70" s="118"/>
      <c r="R70" s="118"/>
      <c r="S70" s="123"/>
      <c r="T70" s="126"/>
      <c r="U70" s="124"/>
      <c r="V70" s="170"/>
      <c r="W70" s="125"/>
      <c r="X70" s="138"/>
      <c r="Y70" s="142"/>
      <c r="Z70" s="143"/>
      <c r="AA70" s="143"/>
      <c r="AB70" s="184">
        <f>Z70+AA70</f>
        <v>0</v>
      </c>
      <c r="AC70" s="191"/>
      <c r="AD70" s="142"/>
      <c r="AE70" s="143"/>
      <c r="AF70" s="143"/>
      <c r="AG70" s="146"/>
      <c r="AH70" s="142"/>
      <c r="AI70" s="143"/>
      <c r="AJ70" s="143"/>
      <c r="AK70" s="146"/>
      <c r="AL70" s="144"/>
      <c r="AM70" s="102"/>
      <c r="AO70" s="30"/>
      <c r="AP70" s="16"/>
    </row>
    <row r="71" spans="2:42" x14ac:dyDescent="0.25">
      <c r="B71" s="31" t="s">
        <v>185</v>
      </c>
      <c r="C71" s="23" t="s">
        <v>182</v>
      </c>
      <c r="D71" s="23" t="s">
        <v>183</v>
      </c>
      <c r="E71" s="23" t="s">
        <v>184</v>
      </c>
      <c r="F71" s="23" t="s">
        <v>119</v>
      </c>
      <c r="G71" s="24">
        <v>103</v>
      </c>
      <c r="H71" s="23" t="s">
        <v>96</v>
      </c>
      <c r="I71" s="25">
        <v>35568</v>
      </c>
      <c r="J71" s="160">
        <v>705</v>
      </c>
      <c r="K71" s="26">
        <v>48</v>
      </c>
      <c r="L71" s="147">
        <v>20000</v>
      </c>
      <c r="M71" s="224">
        <v>0.03</v>
      </c>
      <c r="N71" s="90"/>
      <c r="O71" s="91"/>
      <c r="P71" s="92"/>
      <c r="Q71" s="119"/>
      <c r="R71" s="119"/>
      <c r="S71" s="111"/>
      <c r="T71" s="127"/>
      <c r="U71" s="109"/>
      <c r="V71" s="167"/>
      <c r="W71" s="112"/>
      <c r="X71" s="139"/>
      <c r="Y71" s="131"/>
      <c r="Z71" s="91"/>
      <c r="AA71" s="91"/>
      <c r="AB71" s="185">
        <f t="shared" ref="AB71:AB74" si="6">Z71+AA71</f>
        <v>0</v>
      </c>
      <c r="AC71" s="188"/>
      <c r="AD71" s="131"/>
      <c r="AE71" s="91"/>
      <c r="AF71" s="91"/>
      <c r="AG71" s="119"/>
      <c r="AH71" s="131"/>
      <c r="AI71" s="91"/>
      <c r="AJ71" s="91"/>
      <c r="AK71" s="119"/>
      <c r="AL71" s="132"/>
      <c r="AM71" s="103"/>
      <c r="AO71" s="38"/>
      <c r="AP71" s="16"/>
    </row>
    <row r="72" spans="2:42" x14ac:dyDescent="0.25">
      <c r="B72" s="31" t="s">
        <v>186</v>
      </c>
      <c r="C72" s="23" t="s">
        <v>182</v>
      </c>
      <c r="D72" s="23" t="s">
        <v>183</v>
      </c>
      <c r="E72" s="23" t="s">
        <v>184</v>
      </c>
      <c r="F72" s="23" t="s">
        <v>119</v>
      </c>
      <c r="G72" s="24">
        <v>103</v>
      </c>
      <c r="H72" s="23" t="s">
        <v>96</v>
      </c>
      <c r="I72" s="25">
        <v>35568</v>
      </c>
      <c r="J72" s="160">
        <v>705</v>
      </c>
      <c r="K72" s="26">
        <v>48</v>
      </c>
      <c r="L72" s="147">
        <v>25000</v>
      </c>
      <c r="M72" s="224">
        <v>0.03</v>
      </c>
      <c r="N72" s="90"/>
      <c r="O72" s="91"/>
      <c r="P72" s="92"/>
      <c r="Q72" s="119"/>
      <c r="R72" s="119"/>
      <c r="S72" s="111"/>
      <c r="T72" s="127"/>
      <c r="U72" s="109"/>
      <c r="V72" s="167"/>
      <c r="W72" s="112"/>
      <c r="X72" s="139"/>
      <c r="Y72" s="131"/>
      <c r="Z72" s="91"/>
      <c r="AA72" s="91"/>
      <c r="AB72" s="185">
        <f t="shared" si="6"/>
        <v>0</v>
      </c>
      <c r="AC72" s="188"/>
      <c r="AD72" s="131"/>
      <c r="AE72" s="91"/>
      <c r="AF72" s="91"/>
      <c r="AG72" s="119"/>
      <c r="AH72" s="131"/>
      <c r="AI72" s="91"/>
      <c r="AJ72" s="91"/>
      <c r="AK72" s="119"/>
      <c r="AL72" s="132"/>
      <c r="AM72" s="103"/>
      <c r="AO72" s="38"/>
      <c r="AP72" s="16"/>
    </row>
    <row r="73" spans="2:42" x14ac:dyDescent="0.25">
      <c r="B73" s="93" t="s">
        <v>187</v>
      </c>
      <c r="C73" s="23" t="s">
        <v>182</v>
      </c>
      <c r="D73" s="23" t="s">
        <v>183</v>
      </c>
      <c r="E73" s="23" t="s">
        <v>184</v>
      </c>
      <c r="F73" s="23" t="s">
        <v>119</v>
      </c>
      <c r="G73" s="24">
        <v>103</v>
      </c>
      <c r="H73" s="23" t="s">
        <v>96</v>
      </c>
      <c r="I73" s="25">
        <v>35568</v>
      </c>
      <c r="J73" s="160">
        <v>705</v>
      </c>
      <c r="K73" s="26">
        <v>48</v>
      </c>
      <c r="L73" s="147">
        <v>30000</v>
      </c>
      <c r="M73" s="224">
        <v>0.03</v>
      </c>
      <c r="N73" s="90"/>
      <c r="O73" s="91"/>
      <c r="P73" s="92"/>
      <c r="Q73" s="119"/>
      <c r="R73" s="119"/>
      <c r="S73" s="111"/>
      <c r="T73" s="127"/>
      <c r="U73" s="109"/>
      <c r="V73" s="167"/>
      <c r="W73" s="112"/>
      <c r="X73" s="139"/>
      <c r="Y73" s="131"/>
      <c r="Z73" s="91"/>
      <c r="AA73" s="91"/>
      <c r="AB73" s="185">
        <f t="shared" si="6"/>
        <v>0</v>
      </c>
      <c r="AC73" s="188"/>
      <c r="AD73" s="131"/>
      <c r="AE73" s="91"/>
      <c r="AF73" s="91"/>
      <c r="AG73" s="119"/>
      <c r="AH73" s="131"/>
      <c r="AI73" s="91"/>
      <c r="AJ73" s="91"/>
      <c r="AK73" s="119"/>
      <c r="AL73" s="132"/>
      <c r="AM73" s="103"/>
      <c r="AO73" s="38"/>
      <c r="AP73" s="16"/>
    </row>
    <row r="74" spans="2:42" x14ac:dyDescent="0.25">
      <c r="B74" s="31" t="s">
        <v>188</v>
      </c>
      <c r="C74" s="32" t="s">
        <v>182</v>
      </c>
      <c r="D74" s="32" t="s">
        <v>183</v>
      </c>
      <c r="E74" s="23" t="s">
        <v>184</v>
      </c>
      <c r="F74" s="23" t="s">
        <v>119</v>
      </c>
      <c r="G74" s="24">
        <v>103</v>
      </c>
      <c r="H74" s="32" t="s">
        <v>96</v>
      </c>
      <c r="I74" s="34">
        <v>35568</v>
      </c>
      <c r="J74" s="161">
        <v>705</v>
      </c>
      <c r="K74" s="31">
        <v>54</v>
      </c>
      <c r="L74" s="148">
        <v>25000</v>
      </c>
      <c r="M74" s="225">
        <v>0.03</v>
      </c>
      <c r="N74" s="35"/>
      <c r="O74" s="36"/>
      <c r="P74" s="37"/>
      <c r="Q74" s="120"/>
      <c r="R74" s="120"/>
      <c r="S74" s="113"/>
      <c r="T74" s="128"/>
      <c r="U74" s="110"/>
      <c r="V74" s="168"/>
      <c r="W74" s="114"/>
      <c r="X74" s="140"/>
      <c r="Y74" s="133"/>
      <c r="Z74" s="36"/>
      <c r="AA74" s="36"/>
      <c r="AB74" s="186">
        <f t="shared" si="6"/>
        <v>0</v>
      </c>
      <c r="AC74" s="189"/>
      <c r="AD74" s="133"/>
      <c r="AE74" s="36"/>
      <c r="AF74" s="36"/>
      <c r="AG74" s="120"/>
      <c r="AH74" s="133"/>
      <c r="AI74" s="36"/>
      <c r="AJ74" s="36"/>
      <c r="AK74" s="120"/>
      <c r="AL74" s="134"/>
      <c r="AM74" s="104"/>
      <c r="AO74" s="38"/>
      <c r="AP74" s="16"/>
    </row>
    <row r="75" spans="2:42" x14ac:dyDescent="0.25">
      <c r="B75" s="39" t="s">
        <v>189</v>
      </c>
      <c r="C75" s="40" t="s">
        <v>182</v>
      </c>
      <c r="D75" s="40" t="s">
        <v>183</v>
      </c>
      <c r="E75" s="23" t="s">
        <v>184</v>
      </c>
      <c r="F75" s="23" t="s">
        <v>119</v>
      </c>
      <c r="G75" s="24">
        <v>103</v>
      </c>
      <c r="H75" s="40" t="s">
        <v>96</v>
      </c>
      <c r="I75" s="42">
        <v>35568</v>
      </c>
      <c r="J75" s="162">
        <v>705</v>
      </c>
      <c r="K75" s="39">
        <v>60</v>
      </c>
      <c r="L75" s="149">
        <v>20000</v>
      </c>
      <c r="M75" s="226">
        <v>0.03</v>
      </c>
      <c r="N75" s="43"/>
      <c r="O75" s="44"/>
      <c r="P75" s="45"/>
      <c r="Q75" s="121"/>
      <c r="R75" s="121"/>
      <c r="S75" s="115"/>
      <c r="T75" s="129"/>
      <c r="U75" s="116"/>
      <c r="V75" s="169"/>
      <c r="W75" s="117"/>
      <c r="X75" s="141"/>
      <c r="Y75" s="135"/>
      <c r="Z75" s="136"/>
      <c r="AA75" s="136"/>
      <c r="AB75" s="187">
        <f>Z79+AA79</f>
        <v>0</v>
      </c>
      <c r="AC75" s="190"/>
      <c r="AD75" s="135"/>
      <c r="AE75" s="136"/>
      <c r="AF75" s="136"/>
      <c r="AG75" s="145"/>
      <c r="AH75" s="135"/>
      <c r="AI75" s="136"/>
      <c r="AJ75" s="136"/>
      <c r="AK75" s="145"/>
      <c r="AL75" s="137"/>
      <c r="AM75" s="105"/>
      <c r="AO75" s="46"/>
      <c r="AP75" s="16"/>
    </row>
    <row r="76" spans="2:42" s="6" customFormat="1" ht="15.6" x14ac:dyDescent="0.3">
      <c r="B76" s="94" t="s">
        <v>190</v>
      </c>
      <c r="C76" s="246" t="s">
        <v>191</v>
      </c>
      <c r="D76" s="247"/>
      <c r="E76" s="248"/>
      <c r="F76" s="241" t="s">
        <v>91</v>
      </c>
      <c r="G76" s="242"/>
      <c r="H76" s="242"/>
      <c r="I76" s="242"/>
      <c r="J76" s="242"/>
      <c r="K76" s="242"/>
      <c r="L76" s="242"/>
      <c r="M76" s="242"/>
      <c r="N76" s="242"/>
      <c r="O76" s="242"/>
      <c r="P76" s="242"/>
      <c r="Q76" s="242"/>
      <c r="R76" s="242"/>
      <c r="S76" s="245"/>
      <c r="T76" s="245"/>
      <c r="U76" s="245"/>
      <c r="V76" s="245"/>
      <c r="W76" s="245"/>
      <c r="X76" s="242"/>
      <c r="Y76" s="245"/>
      <c r="Z76" s="245"/>
      <c r="AA76" s="245"/>
      <c r="AB76" s="245"/>
      <c r="AC76" s="245"/>
      <c r="AD76" s="245"/>
      <c r="AE76" s="245"/>
      <c r="AF76" s="245"/>
      <c r="AG76" s="245"/>
      <c r="AH76" s="245"/>
      <c r="AI76" s="245"/>
      <c r="AJ76" s="245"/>
      <c r="AK76" s="245"/>
      <c r="AL76" s="245"/>
      <c r="AM76" s="244"/>
      <c r="AO76" s="95">
        <f>(AO70/9)+(AO71/9)+(AO72/9)+(AO73/3)+(AO74/6)+(AO75/6)</f>
        <v>0</v>
      </c>
    </row>
  </sheetData>
  <mergeCells count="27">
    <mergeCell ref="C62:E62"/>
    <mergeCell ref="F62:AM62"/>
    <mergeCell ref="C69:E69"/>
    <mergeCell ref="F69:AM69"/>
    <mergeCell ref="C76:E76"/>
    <mergeCell ref="F76:AM76"/>
    <mergeCell ref="C41:E41"/>
    <mergeCell ref="F41:AM41"/>
    <mergeCell ref="C48:E48"/>
    <mergeCell ref="F48:AM48"/>
    <mergeCell ref="C55:E55"/>
    <mergeCell ref="F55:AM55"/>
    <mergeCell ref="F27:AM27"/>
    <mergeCell ref="F34:AM34"/>
    <mergeCell ref="C13:E13"/>
    <mergeCell ref="C20:E20"/>
    <mergeCell ref="C27:E27"/>
    <mergeCell ref="C34:E34"/>
    <mergeCell ref="F13:AM13"/>
    <mergeCell ref="F20:AM20"/>
    <mergeCell ref="AH5:AM5"/>
    <mergeCell ref="C5:J5"/>
    <mergeCell ref="X5:AC5"/>
    <mergeCell ref="AD5:AG5"/>
    <mergeCell ref="S5:U5"/>
    <mergeCell ref="K5:L5"/>
    <mergeCell ref="M5:R5"/>
  </mergeCells>
  <phoneticPr fontId="1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2:D12"/>
  <sheetViews>
    <sheetView showGridLines="0" workbookViewId="0">
      <selection activeCell="B25" sqref="B25"/>
    </sheetView>
  </sheetViews>
  <sheetFormatPr defaultColWidth="11" defaultRowHeight="15" x14ac:dyDescent="0.25"/>
  <cols>
    <col min="1" max="1" width="3" style="1" customWidth="1"/>
    <col min="2" max="2" width="57.19921875" style="1" bestFit="1" customWidth="1"/>
    <col min="3" max="3" width="15.69921875" style="1" customWidth="1"/>
    <col min="4" max="4" width="30.69921875" style="1" bestFit="1" customWidth="1"/>
    <col min="5" max="16384" width="11" style="1"/>
  </cols>
  <sheetData>
    <row r="2" spans="2:4" ht="32.25" customHeight="1" x14ac:dyDescent="0.3">
      <c r="B2" s="249" t="s">
        <v>192</v>
      </c>
      <c r="C2" s="250"/>
      <c r="D2" s="251"/>
    </row>
    <row r="4" spans="2:4" x14ac:dyDescent="0.25">
      <c r="B4" s="4" t="s">
        <v>193</v>
      </c>
      <c r="C4" s="5" t="s">
        <v>26</v>
      </c>
    </row>
    <row r="5" spans="2:4" x14ac:dyDescent="0.25">
      <c r="B5" s="2" t="s">
        <v>194</v>
      </c>
      <c r="C5" s="3"/>
      <c r="D5" s="47" t="s">
        <v>195</v>
      </c>
    </row>
    <row r="6" spans="2:4" x14ac:dyDescent="0.25">
      <c r="B6" s="2" t="s">
        <v>196</v>
      </c>
      <c r="C6" s="3"/>
      <c r="D6" s="47" t="s">
        <v>195</v>
      </c>
    </row>
    <row r="7" spans="2:4" x14ac:dyDescent="0.25">
      <c r="B7" s="2" t="s">
        <v>197</v>
      </c>
      <c r="C7" s="3"/>
      <c r="D7" s="47" t="s">
        <v>198</v>
      </c>
    </row>
    <row r="8" spans="2:4" x14ac:dyDescent="0.25">
      <c r="B8" s="2" t="s">
        <v>199</v>
      </c>
      <c r="C8" s="3"/>
      <c r="D8" s="47" t="s">
        <v>198</v>
      </c>
    </row>
    <row r="9" spans="2:4" x14ac:dyDescent="0.25">
      <c r="B9" s="2" t="s">
        <v>200</v>
      </c>
      <c r="C9" s="3"/>
      <c r="D9" s="47" t="s">
        <v>201</v>
      </c>
    </row>
    <row r="10" spans="2:4" x14ac:dyDescent="0.25">
      <c r="B10" s="2" t="s">
        <v>202</v>
      </c>
      <c r="C10" s="3"/>
      <c r="D10" s="47" t="s">
        <v>201</v>
      </c>
    </row>
    <row r="11" spans="2:4" x14ac:dyDescent="0.25">
      <c r="B11" s="2" t="s">
        <v>203</v>
      </c>
      <c r="C11" s="3"/>
      <c r="D11" s="47" t="s">
        <v>201</v>
      </c>
    </row>
    <row r="12" spans="2:4" x14ac:dyDescent="0.25">
      <c r="B12" s="2" t="s">
        <v>204</v>
      </c>
      <c r="C12" s="3"/>
      <c r="D12" s="47" t="s">
        <v>201</v>
      </c>
    </row>
  </sheetData>
  <mergeCells count="1">
    <mergeCell ref="B2:D2"/>
  </mergeCells>
  <pageMargins left="0.75" right="0.75" top="1" bottom="1" header="0.5" footer="0.5"/>
  <pageSetup paperSize="9"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F0D71-EAAF-EB48-BAA0-688EE810168F}">
  <sheetPr>
    <tabColor theme="4"/>
  </sheetPr>
  <dimension ref="B2:K60"/>
  <sheetViews>
    <sheetView showGridLines="0" zoomScaleNormal="100" workbookViewId="0">
      <selection activeCell="J16" sqref="J16"/>
    </sheetView>
  </sheetViews>
  <sheetFormatPr defaultColWidth="11.19921875" defaultRowHeight="15.6" x14ac:dyDescent="0.3"/>
  <cols>
    <col min="2" max="2" width="3.69921875" customWidth="1"/>
    <col min="3" max="3" width="66.69921875" bestFit="1" customWidth="1"/>
    <col min="4" max="5" width="7" style="49" customWidth="1"/>
    <col min="6" max="7" width="14.5" customWidth="1"/>
    <col min="8" max="8" width="13.5" bestFit="1" customWidth="1"/>
    <col min="9" max="9" width="13" customWidth="1"/>
    <col min="10" max="10" width="69" customWidth="1"/>
    <col min="11" max="11" width="11.19921875" hidden="1" customWidth="1"/>
  </cols>
  <sheetData>
    <row r="2" spans="2:11" x14ac:dyDescent="0.3">
      <c r="B2" s="252" t="s">
        <v>4</v>
      </c>
      <c r="C2" s="252"/>
      <c r="D2" s="64" t="s">
        <v>205</v>
      </c>
      <c r="E2" s="64" t="s">
        <v>7</v>
      </c>
      <c r="G2" s="79" t="s">
        <v>206</v>
      </c>
      <c r="K2" s="217" t="s">
        <v>207</v>
      </c>
    </row>
    <row r="3" spans="2:11" ht="7.2" customHeight="1" x14ac:dyDescent="0.3">
      <c r="B3" s="65"/>
      <c r="C3" s="65"/>
      <c r="F3" s="49"/>
    </row>
    <row r="4" spans="2:11" x14ac:dyDescent="0.3">
      <c r="B4" s="66" t="s">
        <v>16</v>
      </c>
      <c r="C4" s="67" t="s">
        <v>208</v>
      </c>
      <c r="D4" s="68"/>
      <c r="E4" s="221">
        <v>0.4</v>
      </c>
      <c r="K4">
        <v>1</v>
      </c>
    </row>
    <row r="5" spans="2:11" x14ac:dyDescent="0.3">
      <c r="B5" s="69"/>
      <c r="C5" s="70" t="s">
        <v>209</v>
      </c>
      <c r="D5" s="71" t="s">
        <v>210</v>
      </c>
      <c r="E5" s="72"/>
      <c r="K5">
        <v>0.6</v>
      </c>
    </row>
    <row r="6" spans="2:11" x14ac:dyDescent="0.3">
      <c r="B6" s="73"/>
      <c r="C6" s="74" t="s">
        <v>211</v>
      </c>
      <c r="D6" s="71" t="s">
        <v>210</v>
      </c>
      <c r="E6" s="75"/>
      <c r="K6">
        <v>0.3</v>
      </c>
    </row>
    <row r="7" spans="2:11" x14ac:dyDescent="0.3">
      <c r="B7" s="69"/>
      <c r="C7" s="70" t="s">
        <v>212</v>
      </c>
      <c r="D7" s="71" t="s">
        <v>210</v>
      </c>
      <c r="E7" s="75"/>
      <c r="K7">
        <v>0.1</v>
      </c>
    </row>
    <row r="8" spans="2:11" x14ac:dyDescent="0.3">
      <c r="B8" s="73"/>
      <c r="C8" s="74" t="s">
        <v>213</v>
      </c>
      <c r="D8" s="71" t="s">
        <v>210</v>
      </c>
      <c r="E8" s="75"/>
      <c r="K8">
        <v>0</v>
      </c>
    </row>
    <row r="9" spans="2:11" x14ac:dyDescent="0.3">
      <c r="B9" s="69"/>
      <c r="C9" s="70" t="s">
        <v>214</v>
      </c>
      <c r="D9" s="71" t="s">
        <v>210</v>
      </c>
      <c r="E9" s="75"/>
    </row>
    <row r="10" spans="2:11" x14ac:dyDescent="0.3">
      <c r="B10" s="73"/>
      <c r="C10" s="74" t="s">
        <v>215</v>
      </c>
      <c r="D10" s="71" t="s">
        <v>210</v>
      </c>
      <c r="E10" s="75"/>
    </row>
    <row r="11" spans="2:11" x14ac:dyDescent="0.3">
      <c r="B11" s="69"/>
      <c r="C11" s="70" t="s">
        <v>216</v>
      </c>
      <c r="D11" s="71" t="s">
        <v>210</v>
      </c>
      <c r="E11" s="75"/>
      <c r="K11" s="227" t="s">
        <v>205</v>
      </c>
    </row>
    <row r="12" spans="2:11" x14ac:dyDescent="0.3">
      <c r="B12" s="73"/>
      <c r="C12" s="74" t="s">
        <v>217</v>
      </c>
      <c r="D12" s="71" t="s">
        <v>210</v>
      </c>
      <c r="E12" s="75"/>
      <c r="K12" t="s">
        <v>218</v>
      </c>
    </row>
    <row r="13" spans="2:11" x14ac:dyDescent="0.3">
      <c r="B13" s="69"/>
      <c r="C13" s="70" t="s">
        <v>219</v>
      </c>
      <c r="D13" s="71" t="s">
        <v>210</v>
      </c>
      <c r="E13" s="75"/>
      <c r="K13" t="s">
        <v>220</v>
      </c>
    </row>
    <row r="14" spans="2:11" x14ac:dyDescent="0.3">
      <c r="B14" s="73"/>
      <c r="C14" s="74" t="s">
        <v>221</v>
      </c>
      <c r="D14" s="71" t="s">
        <v>210</v>
      </c>
      <c r="E14" s="75"/>
      <c r="K14" t="s">
        <v>210</v>
      </c>
    </row>
    <row r="15" spans="2:11" x14ac:dyDescent="0.3">
      <c r="B15" s="66"/>
      <c r="C15" s="76" t="s">
        <v>222</v>
      </c>
      <c r="D15" s="89">
        <f>COUNTIF(D5:D14,"Ja")</f>
        <v>0</v>
      </c>
      <c r="E15" s="77">
        <f>D15/COUNTA(C5:C14)*E4/2</f>
        <v>0</v>
      </c>
    </row>
    <row r="16" spans="2:11" x14ac:dyDescent="0.3">
      <c r="B16" s="69"/>
      <c r="C16" s="70" t="s">
        <v>223</v>
      </c>
      <c r="D16" s="71">
        <v>0</v>
      </c>
      <c r="E16" s="75"/>
    </row>
    <row r="17" spans="2:10" x14ac:dyDescent="0.3">
      <c r="B17" s="98"/>
      <c r="C17" s="76" t="s">
        <v>224</v>
      </c>
      <c r="D17" s="100"/>
      <c r="E17" s="77">
        <f>E15*D16</f>
        <v>0</v>
      </c>
    </row>
    <row r="18" spans="2:10" x14ac:dyDescent="0.3">
      <c r="B18" s="210"/>
      <c r="C18" s="211" t="s">
        <v>225</v>
      </c>
      <c r="D18" s="212"/>
      <c r="E18" s="213">
        <f>E17+E15</f>
        <v>0</v>
      </c>
    </row>
    <row r="20" spans="2:10" x14ac:dyDescent="0.3">
      <c r="B20" s="66" t="s">
        <v>18</v>
      </c>
      <c r="C20" s="67" t="s">
        <v>226</v>
      </c>
      <c r="D20" s="68"/>
      <c r="E20" s="221">
        <v>0.3</v>
      </c>
    </row>
    <row r="21" spans="2:10" x14ac:dyDescent="0.3">
      <c r="B21" s="69"/>
      <c r="C21" s="70" t="s">
        <v>227</v>
      </c>
      <c r="D21" s="71">
        <v>0</v>
      </c>
      <c r="E21" s="75"/>
    </row>
    <row r="22" spans="2:10" x14ac:dyDescent="0.3">
      <c r="B22" s="73"/>
      <c r="C22" s="74" t="s">
        <v>228</v>
      </c>
      <c r="D22" s="71">
        <v>0</v>
      </c>
      <c r="E22" s="75"/>
    </row>
    <row r="23" spans="2:10" x14ac:dyDescent="0.3">
      <c r="B23" s="69"/>
      <c r="C23" s="70" t="s">
        <v>229</v>
      </c>
      <c r="D23" s="71">
        <v>0</v>
      </c>
      <c r="E23" s="75"/>
    </row>
    <row r="24" spans="2:10" x14ac:dyDescent="0.3">
      <c r="B24" s="73"/>
      <c r="C24" s="74" t="s">
        <v>230</v>
      </c>
      <c r="D24" s="71">
        <v>0</v>
      </c>
      <c r="E24" s="75"/>
    </row>
    <row r="25" spans="2:10" x14ac:dyDescent="0.3">
      <c r="B25" s="69"/>
      <c r="C25" s="70" t="s">
        <v>231</v>
      </c>
      <c r="D25" s="71">
        <v>0</v>
      </c>
      <c r="E25" s="75"/>
    </row>
    <row r="26" spans="2:10" x14ac:dyDescent="0.3">
      <c r="B26" s="73"/>
      <c r="C26" s="74" t="s">
        <v>232</v>
      </c>
      <c r="D26" s="71">
        <v>0</v>
      </c>
      <c r="E26" s="75"/>
    </row>
    <row r="27" spans="2:10" x14ac:dyDescent="0.3">
      <c r="B27" s="214"/>
      <c r="C27" s="215" t="s">
        <v>225</v>
      </c>
      <c r="D27" s="216">
        <f>AVERAGE(D21:D26)</f>
        <v>0</v>
      </c>
      <c r="E27" s="213">
        <f>D27*E20</f>
        <v>0</v>
      </c>
    </row>
    <row r="28" spans="2:10" x14ac:dyDescent="0.3">
      <c r="B28" s="80"/>
      <c r="C28" s="81"/>
      <c r="D28" s="82"/>
      <c r="E28" s="83"/>
    </row>
    <row r="30" spans="2:10" x14ac:dyDescent="0.3">
      <c r="B30" s="66" t="s">
        <v>20</v>
      </c>
      <c r="C30" s="67" t="s">
        <v>233</v>
      </c>
      <c r="D30" s="68"/>
      <c r="E30" s="221">
        <v>0.2</v>
      </c>
      <c r="G30" s="79" t="s">
        <v>234</v>
      </c>
    </row>
    <row r="31" spans="2:10" x14ac:dyDescent="0.3">
      <c r="B31" s="69"/>
      <c r="C31" s="70" t="s">
        <v>235</v>
      </c>
      <c r="D31" s="71" t="s">
        <v>210</v>
      </c>
      <c r="E31" s="75"/>
    </row>
    <row r="32" spans="2:10" ht="15.75" customHeight="1" x14ac:dyDescent="0.3">
      <c r="B32" s="73"/>
      <c r="C32" s="74" t="s">
        <v>236</v>
      </c>
      <c r="D32" s="71" t="s">
        <v>210</v>
      </c>
      <c r="E32" s="75"/>
      <c r="G32" s="253" t="s">
        <v>237</v>
      </c>
      <c r="H32" s="253"/>
      <c r="I32" s="253"/>
      <c r="J32" s="253"/>
    </row>
    <row r="33" spans="2:10" ht="16.2" customHeight="1" x14ac:dyDescent="0.3">
      <c r="B33" s="69"/>
      <c r="C33" s="70" t="s">
        <v>238</v>
      </c>
      <c r="D33" s="71" t="s">
        <v>210</v>
      </c>
      <c r="E33" s="75"/>
      <c r="G33" s="253"/>
      <c r="H33" s="253"/>
      <c r="I33" s="253"/>
      <c r="J33" s="253"/>
    </row>
    <row r="34" spans="2:10" ht="15.6" customHeight="1" x14ac:dyDescent="0.3">
      <c r="B34" s="73"/>
      <c r="C34" s="74" t="s">
        <v>239</v>
      </c>
      <c r="D34" s="71" t="s">
        <v>210</v>
      </c>
      <c r="E34" s="75"/>
      <c r="G34" s="253"/>
      <c r="H34" s="253"/>
      <c r="I34" s="253"/>
      <c r="J34" s="253"/>
    </row>
    <row r="35" spans="2:10" ht="15.6" customHeight="1" x14ac:dyDescent="0.3">
      <c r="B35" s="69"/>
      <c r="C35" s="70" t="s">
        <v>240</v>
      </c>
      <c r="D35" s="71" t="s">
        <v>210</v>
      </c>
      <c r="E35" s="75"/>
      <c r="G35" s="253"/>
      <c r="H35" s="253"/>
      <c r="I35" s="253"/>
      <c r="J35" s="253"/>
    </row>
    <row r="36" spans="2:10" ht="15.6" customHeight="1" x14ac:dyDescent="0.3">
      <c r="B36" s="73"/>
      <c r="C36" s="74" t="s">
        <v>241</v>
      </c>
      <c r="D36" s="71" t="s">
        <v>210</v>
      </c>
      <c r="E36" s="75"/>
      <c r="G36" s="253"/>
      <c r="H36" s="253"/>
      <c r="I36" s="253"/>
      <c r="J36" s="253"/>
    </row>
    <row r="37" spans="2:10" ht="15.6" customHeight="1" x14ac:dyDescent="0.3">
      <c r="B37" s="73"/>
      <c r="C37" s="74" t="s">
        <v>242</v>
      </c>
      <c r="D37" s="71" t="s">
        <v>210</v>
      </c>
      <c r="E37" s="75"/>
      <c r="G37" s="253"/>
      <c r="H37" s="253"/>
      <c r="I37" s="253"/>
      <c r="J37" s="253"/>
    </row>
    <row r="38" spans="2:10" ht="15.6" customHeight="1" x14ac:dyDescent="0.3">
      <c r="B38" s="69"/>
      <c r="C38" s="70" t="s">
        <v>243</v>
      </c>
      <c r="D38" s="71" t="s">
        <v>210</v>
      </c>
      <c r="E38" s="75"/>
      <c r="G38" s="253"/>
      <c r="H38" s="253"/>
      <c r="I38" s="253"/>
      <c r="J38" s="253"/>
    </row>
    <row r="39" spans="2:10" ht="15.6" customHeight="1" x14ac:dyDescent="0.3">
      <c r="B39" s="73"/>
      <c r="C39" s="74" t="s">
        <v>244</v>
      </c>
      <c r="D39" s="71" t="s">
        <v>210</v>
      </c>
      <c r="E39" s="75"/>
      <c r="G39" s="253"/>
      <c r="H39" s="253"/>
      <c r="I39" s="253"/>
      <c r="J39" s="253"/>
    </row>
    <row r="40" spans="2:10" ht="15.6" customHeight="1" x14ac:dyDescent="0.3">
      <c r="B40" s="69"/>
      <c r="C40" s="70" t="s">
        <v>245</v>
      </c>
      <c r="D40" s="71" t="s">
        <v>210</v>
      </c>
      <c r="E40" s="75"/>
      <c r="G40" s="253"/>
      <c r="H40" s="253"/>
      <c r="I40" s="253"/>
      <c r="J40" s="253"/>
    </row>
    <row r="41" spans="2:10" ht="15.6" customHeight="1" x14ac:dyDescent="0.3">
      <c r="B41" s="73"/>
      <c r="C41" s="74" t="s">
        <v>246</v>
      </c>
      <c r="D41" s="71" t="s">
        <v>210</v>
      </c>
      <c r="E41" s="75"/>
      <c r="G41" s="253"/>
      <c r="H41" s="253"/>
      <c r="I41" s="253"/>
      <c r="J41" s="253"/>
    </row>
    <row r="42" spans="2:10" ht="15.6" customHeight="1" x14ac:dyDescent="0.3">
      <c r="B42" s="69"/>
      <c r="C42" s="70" t="s">
        <v>247</v>
      </c>
      <c r="D42" s="71" t="s">
        <v>210</v>
      </c>
      <c r="E42" s="75"/>
      <c r="G42" s="253"/>
      <c r="H42" s="253"/>
      <c r="I42" s="253"/>
      <c r="J42" s="253"/>
    </row>
    <row r="43" spans="2:10" x14ac:dyDescent="0.3">
      <c r="B43" s="73"/>
      <c r="C43" s="74" t="s">
        <v>248</v>
      </c>
      <c r="D43" s="71" t="s">
        <v>210</v>
      </c>
      <c r="E43" s="75"/>
    </row>
    <row r="44" spans="2:10" x14ac:dyDescent="0.3">
      <c r="B44" s="69"/>
      <c r="C44" s="70" t="s">
        <v>249</v>
      </c>
      <c r="D44" s="71" t="s">
        <v>210</v>
      </c>
      <c r="E44" s="75"/>
    </row>
    <row r="45" spans="2:10" x14ac:dyDescent="0.3">
      <c r="B45" s="73"/>
      <c r="C45" s="74" t="s">
        <v>250</v>
      </c>
      <c r="D45" s="71" t="s">
        <v>210</v>
      </c>
      <c r="E45" s="75"/>
    </row>
    <row r="46" spans="2:10" x14ac:dyDescent="0.3">
      <c r="B46" s="69"/>
      <c r="C46" s="70" t="s">
        <v>251</v>
      </c>
      <c r="D46" s="71" t="s">
        <v>210</v>
      </c>
      <c r="E46" s="75"/>
    </row>
    <row r="47" spans="2:10" x14ac:dyDescent="0.3">
      <c r="B47" s="73"/>
      <c r="C47" s="74" t="s">
        <v>252</v>
      </c>
      <c r="D47" s="71" t="s">
        <v>210</v>
      </c>
      <c r="E47" s="75"/>
    </row>
    <row r="48" spans="2:10" x14ac:dyDescent="0.3">
      <c r="B48" s="69"/>
      <c r="C48" s="70" t="s">
        <v>253</v>
      </c>
      <c r="D48" s="71" t="s">
        <v>210</v>
      </c>
      <c r="E48" s="75"/>
    </row>
    <row r="49" spans="2:5" x14ac:dyDescent="0.3">
      <c r="B49" s="73"/>
      <c r="C49" s="74" t="s">
        <v>254</v>
      </c>
      <c r="D49" s="71" t="s">
        <v>210</v>
      </c>
      <c r="E49" s="75"/>
    </row>
    <row r="50" spans="2:5" x14ac:dyDescent="0.3">
      <c r="B50" s="66"/>
      <c r="C50" s="76" t="s">
        <v>225</v>
      </c>
      <c r="D50" s="68">
        <f>COUNTIF(D31:D49,"Ja")</f>
        <v>0</v>
      </c>
      <c r="E50" s="77">
        <f>(D50/COUNTA(C31:C49))*E30/2</f>
        <v>0</v>
      </c>
    </row>
    <row r="51" spans="2:5" x14ac:dyDescent="0.3">
      <c r="B51" s="69"/>
      <c r="C51" s="70" t="s">
        <v>223</v>
      </c>
      <c r="D51" s="71">
        <v>0</v>
      </c>
      <c r="E51" s="75"/>
    </row>
    <row r="52" spans="2:5" x14ac:dyDescent="0.3">
      <c r="B52" s="98"/>
      <c r="C52" s="99" t="s">
        <v>225</v>
      </c>
      <c r="D52" s="100"/>
      <c r="E52" s="77">
        <f>E30*D51/2</f>
        <v>0</v>
      </c>
    </row>
    <row r="53" spans="2:5" x14ac:dyDescent="0.3">
      <c r="B53" s="210"/>
      <c r="C53" s="215" t="s">
        <v>225</v>
      </c>
      <c r="D53" s="216"/>
      <c r="E53" s="213">
        <f>E50+E52</f>
        <v>0</v>
      </c>
    </row>
    <row r="56" spans="2:5" x14ac:dyDescent="0.3">
      <c r="B56" s="66" t="s">
        <v>22</v>
      </c>
      <c r="C56" s="67" t="s">
        <v>255</v>
      </c>
      <c r="D56" s="68"/>
      <c r="E56" s="221">
        <v>0.1</v>
      </c>
    </row>
    <row r="57" spans="2:5" x14ac:dyDescent="0.3">
      <c r="B57" s="69"/>
      <c r="C57" s="70" t="s">
        <v>256</v>
      </c>
      <c r="D57" s="71">
        <v>0</v>
      </c>
      <c r="E57" s="75"/>
    </row>
    <row r="58" spans="2:5" x14ac:dyDescent="0.3">
      <c r="B58" s="73"/>
      <c r="C58" s="74" t="s">
        <v>257</v>
      </c>
      <c r="D58" s="71">
        <v>0</v>
      </c>
      <c r="E58" s="75"/>
    </row>
    <row r="59" spans="2:5" x14ac:dyDescent="0.3">
      <c r="B59" s="69"/>
      <c r="C59" s="70" t="s">
        <v>258</v>
      </c>
      <c r="D59" s="71">
        <v>0</v>
      </c>
      <c r="E59" s="75"/>
    </row>
    <row r="60" spans="2:5" x14ac:dyDescent="0.3">
      <c r="B60" s="214"/>
      <c r="C60" s="215" t="s">
        <v>225</v>
      </c>
      <c r="D60" s="216">
        <f>AVERAGE(D57:D59)</f>
        <v>0</v>
      </c>
      <c r="E60" s="213">
        <f>D60*E56</f>
        <v>0</v>
      </c>
    </row>
  </sheetData>
  <mergeCells count="2">
    <mergeCell ref="B2:C2"/>
    <mergeCell ref="G32:J42"/>
  </mergeCells>
  <dataValidations count="2">
    <dataValidation type="list" allowBlank="1" showInputMessage="1" showErrorMessage="1" sqref="D16 D21:D26 D51 D57:D59" xr:uid="{A2467B68-94C0-41D3-813D-04DF49F0FE69}">
      <formula1>$K$4:$K$8</formula1>
    </dataValidation>
    <dataValidation type="list" allowBlank="1" showInputMessage="1" showErrorMessage="1" sqref="D5:D14 D31:D49" xr:uid="{EAB89AA6-2ACF-4A1A-8C89-358C85B18355}">
      <formula1>$K$12:$K$14</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BD271C02B4E045918472D88AEFD111" ma:contentTypeVersion="4" ma:contentTypeDescription="Een nieuw document maken." ma:contentTypeScope="" ma:versionID="f400d45cf61a9814aa234a435f08953e">
  <xsd:schema xmlns:xsd="http://www.w3.org/2001/XMLSchema" xmlns:xs="http://www.w3.org/2001/XMLSchema" xmlns:p="http://schemas.microsoft.com/office/2006/metadata/properties" xmlns:ns2="1cfe2b70-737a-4cbd-8c99-fd1f9866dd32" xmlns:ns3="0d6169a7-d025-4998-bfee-adaddca8e811" targetNamespace="http://schemas.microsoft.com/office/2006/metadata/properties" ma:root="true" ma:fieldsID="b0ab2afaa0e723c1ce9e897c6f3bccf8" ns2:_="" ns3:_="">
    <xsd:import namespace="1cfe2b70-737a-4cbd-8c99-fd1f9866dd32"/>
    <xsd:import namespace="0d6169a7-d025-4998-bfee-adaddca8e8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e2b70-737a-4cbd-8c99-fd1f9866dd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6169a7-d025-4998-bfee-adaddca8e81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2AA726-2329-42A7-97F4-384F76A63EF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0B8EA3C-A0A1-4D3E-B59E-BEC3BD6D6B3A}">
  <ds:schemaRefs>
    <ds:schemaRef ds:uri="http://schemas.microsoft.com/sharepoint/v3/contenttype/forms"/>
  </ds:schemaRefs>
</ds:datastoreItem>
</file>

<file path=customXml/itemProps3.xml><?xml version="1.0" encoding="utf-8"?>
<ds:datastoreItem xmlns:ds="http://schemas.openxmlformats.org/officeDocument/2006/customXml" ds:itemID="{2F1176D5-05B1-4D6C-9D97-CEE04CC2A4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e2b70-737a-4cbd-8c99-fd1f9866dd32"/>
    <ds:schemaRef ds:uri="0d6169a7-d025-4998-bfee-adaddca8e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Score Totaal</vt:lpstr>
      <vt:lpstr>Prijs Totaal - Score</vt:lpstr>
      <vt:lpstr>P1 - Lease</vt:lpstr>
      <vt:lpstr>P2 - Overige kosten</vt:lpstr>
      <vt:lpstr>Kwaliteit</vt:lpstr>
    </vt:vector>
  </TitlesOfParts>
  <Manager/>
  <Company>Molthoff Fleetmanagement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Molthoff</dc:creator>
  <cp:keywords/>
  <dc:description/>
  <cp:lastModifiedBy>Chantal Timmers</cp:lastModifiedBy>
  <cp:revision/>
  <dcterms:created xsi:type="dcterms:W3CDTF">2014-09-05T12:25:32Z</dcterms:created>
  <dcterms:modified xsi:type="dcterms:W3CDTF">2023-02-03T14:01:01Z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0x010100DFBD271C02B4E045918472D88AEFD111</vt:lpwstr>
  </property>
  <property fmtid="{D5CDD505-2E9C-101B-9397-08002B2CF9AE}" pid="3" name="MSIP_Label_415030db-5b96-4a80-bef5-9bbf300e0d2e_Enabled">
    <vt:lpwstr>true</vt:lpwstr>
  </property>
  <property fmtid="{D5CDD505-2E9C-101B-9397-08002B2CF9AE}" pid="4" name="MSIP_Label_415030db-5b96-4a80-bef5-9bbf300e0d2e_SetDate">
    <vt:lpwstr>2022-11-03T08:33:37Z</vt:lpwstr>
  </property>
  <property fmtid="{D5CDD505-2E9C-101B-9397-08002B2CF9AE}" pid="5" name="MSIP_Label_415030db-5b96-4a80-bef5-9bbf300e0d2e_Method">
    <vt:lpwstr>Standard</vt:lpwstr>
  </property>
  <property fmtid="{D5CDD505-2E9C-101B-9397-08002B2CF9AE}" pid="6" name="MSIP_Label_415030db-5b96-4a80-bef5-9bbf300e0d2e_Name">
    <vt:lpwstr>General</vt:lpwstr>
  </property>
  <property fmtid="{D5CDD505-2E9C-101B-9397-08002B2CF9AE}" pid="7" name="MSIP_Label_415030db-5b96-4a80-bef5-9bbf300e0d2e_SiteId">
    <vt:lpwstr>9e9002aa-e50e-44b8-bb7a-021d21198024</vt:lpwstr>
  </property>
  <property fmtid="{D5CDD505-2E9C-101B-9397-08002B2CF9AE}" pid="8" name="MSIP_Label_415030db-5b96-4a80-bef5-9bbf300e0d2e_ActionId">
    <vt:lpwstr>fc4621d7-dccb-420e-8e34-894f2cdf2ead</vt:lpwstr>
  </property>
  <property fmtid="{D5CDD505-2E9C-101B-9397-08002B2CF9AE}" pid="9" name="MSIP_Label_415030db-5b96-4a80-bef5-9bbf300e0d2e_ContentBits">
    <vt:lpwstr>0</vt:lpwstr>
  </property>
</Properties>
</file>