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m\OneDrive - Provincie Noord-Brabant\"/>
    </mc:Choice>
  </mc:AlternateContent>
  <xr:revisionPtr revIDLastSave="38" documentId="8_{4B2D99A6-A5E7-4071-811E-09767A203A06}" xr6:coauthVersionLast="47" xr6:coauthVersionMax="47" xr10:uidLastSave="{660675E3-770C-44B1-984C-9D2655F17B2D}"/>
  <bookViews>
    <workbookView xWindow="28680" yWindow="-120" windowWidth="29040" windowHeight="15840" firstSheet="2" activeTab="1" xr2:uid="{00000000-000D-0000-FFFF-FFFF00000000}"/>
  </bookViews>
  <sheets>
    <sheet name="Regio indeling" sheetId="5" r:id="rId1"/>
    <sheet name="Eigenschappen regio's 2022" sheetId="7" r:id="rId2"/>
    <sheet name="Huishoudensamenstelli prov 2022" sheetId="8" r:id="rId3"/>
    <sheet name="opbouw gemeenten 2022" sheetId="9" r:id="rId4"/>
    <sheet name="Bron 2022" sheetId="10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7" l="1"/>
  <c r="I3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2" i="9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2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2" i="9"/>
  <c r="F9" i="8"/>
  <c r="D9" i="8"/>
  <c r="C9" i="8"/>
  <c r="G10" i="8"/>
  <c r="G11" i="8"/>
  <c r="G12" i="8"/>
  <c r="G13" i="8"/>
  <c r="G15" i="8"/>
  <c r="G16" i="8"/>
  <c r="F14" i="8"/>
  <c r="E10" i="8"/>
  <c r="E11" i="8"/>
  <c r="E12" i="8"/>
  <c r="E13" i="8"/>
  <c r="E15" i="8"/>
  <c r="E16" i="8"/>
  <c r="D14" i="8"/>
  <c r="C14" i="8"/>
  <c r="G18" i="7"/>
  <c r="G16" i="7"/>
  <c r="G14" i="7"/>
  <c r="G12" i="7"/>
  <c r="G10" i="7"/>
  <c r="G8" i="7"/>
  <c r="G6" i="7"/>
  <c r="F18" i="7"/>
  <c r="F16" i="7"/>
  <c r="F14" i="7"/>
  <c r="F12" i="7"/>
  <c r="F10" i="7"/>
  <c r="F8" i="7"/>
  <c r="F6" i="7"/>
  <c r="F19" i="8" l="1"/>
  <c r="G14" i="8"/>
  <c r="D19" i="8"/>
  <c r="C19" i="8"/>
  <c r="E14" i="8"/>
  <c r="Q93" i="9"/>
  <c r="P93" i="9"/>
  <c r="O93" i="9"/>
  <c r="Q92" i="9"/>
  <c r="P92" i="9"/>
  <c r="O92" i="9"/>
  <c r="Q91" i="9"/>
  <c r="P91" i="9"/>
  <c r="O91" i="9"/>
  <c r="Q90" i="9"/>
  <c r="P90" i="9"/>
  <c r="O90" i="9"/>
  <c r="Q89" i="9"/>
  <c r="P89" i="9"/>
  <c r="O89" i="9"/>
  <c r="Q88" i="9"/>
  <c r="P88" i="9"/>
  <c r="O88" i="9"/>
  <c r="Q87" i="9"/>
  <c r="P87" i="9"/>
  <c r="O87" i="9"/>
  <c r="Q86" i="9"/>
  <c r="P86" i="9"/>
  <c r="O86" i="9"/>
  <c r="Q85" i="9"/>
  <c r="P85" i="9"/>
  <c r="O85" i="9"/>
  <c r="Q84" i="9"/>
  <c r="P84" i="9"/>
  <c r="O84" i="9"/>
  <c r="Q83" i="9"/>
  <c r="P83" i="9"/>
  <c r="O83" i="9"/>
  <c r="Q82" i="9"/>
  <c r="P82" i="9"/>
  <c r="O82" i="9"/>
  <c r="Q81" i="9"/>
  <c r="P81" i="9"/>
  <c r="O81" i="9"/>
  <c r="Q80" i="9"/>
  <c r="P80" i="9"/>
  <c r="O80" i="9"/>
  <c r="Q79" i="9"/>
  <c r="P79" i="9"/>
  <c r="O79" i="9"/>
  <c r="Q78" i="9"/>
  <c r="P78" i="9"/>
  <c r="O78" i="9"/>
  <c r="Q77" i="9"/>
  <c r="P77" i="9"/>
  <c r="O77" i="9"/>
  <c r="Q76" i="9"/>
  <c r="P76" i="9"/>
  <c r="O76" i="9"/>
  <c r="Q75" i="9"/>
  <c r="P75" i="9"/>
  <c r="O75" i="9"/>
  <c r="Q74" i="9"/>
  <c r="P74" i="9"/>
  <c r="O74" i="9"/>
  <c r="Q73" i="9"/>
  <c r="P73" i="9"/>
  <c r="O73" i="9"/>
  <c r="Q72" i="9"/>
  <c r="P72" i="9"/>
  <c r="O72" i="9"/>
  <c r="Q71" i="9"/>
  <c r="P71" i="9"/>
  <c r="O71" i="9"/>
  <c r="Q70" i="9"/>
  <c r="P70" i="9"/>
  <c r="O70" i="9"/>
  <c r="Q69" i="9"/>
  <c r="P69" i="9"/>
  <c r="O69" i="9"/>
  <c r="Q68" i="9"/>
  <c r="P68" i="9"/>
  <c r="O68" i="9"/>
  <c r="Q67" i="9"/>
  <c r="P67" i="9"/>
  <c r="O67" i="9"/>
  <c r="Q66" i="9"/>
  <c r="P66" i="9"/>
  <c r="O66" i="9"/>
  <c r="Q65" i="9"/>
  <c r="P65" i="9"/>
  <c r="O65" i="9"/>
  <c r="Q64" i="9"/>
  <c r="P64" i="9"/>
  <c r="O64" i="9"/>
  <c r="Q63" i="9"/>
  <c r="P63" i="9"/>
  <c r="O63" i="9"/>
  <c r="Q62" i="9"/>
  <c r="P62" i="9"/>
  <c r="O62" i="9"/>
  <c r="Q61" i="9"/>
  <c r="P61" i="9"/>
  <c r="O61" i="9"/>
  <c r="Q60" i="9"/>
  <c r="P60" i="9"/>
  <c r="O60" i="9"/>
  <c r="Q59" i="9"/>
  <c r="P59" i="9"/>
  <c r="O59" i="9"/>
  <c r="Q58" i="9"/>
  <c r="P58" i="9"/>
  <c r="O58" i="9"/>
  <c r="Q57" i="9"/>
  <c r="P57" i="9"/>
  <c r="O57" i="9"/>
  <c r="Q56" i="9"/>
  <c r="P56" i="9"/>
  <c r="O56" i="9"/>
  <c r="Q55" i="9"/>
  <c r="P55" i="9"/>
  <c r="O55" i="9"/>
  <c r="Q54" i="9"/>
  <c r="P54" i="9"/>
  <c r="O54" i="9"/>
  <c r="Q53" i="9"/>
  <c r="P53" i="9"/>
  <c r="O53" i="9"/>
  <c r="Q52" i="9"/>
  <c r="P52" i="9"/>
  <c r="O52" i="9"/>
  <c r="Q51" i="9"/>
  <c r="P51" i="9"/>
  <c r="O51" i="9"/>
  <c r="Q50" i="9"/>
  <c r="P50" i="9"/>
  <c r="O50" i="9"/>
  <c r="Q49" i="9"/>
  <c r="P49" i="9"/>
  <c r="O49" i="9"/>
  <c r="Q48" i="9"/>
  <c r="P48" i="9"/>
  <c r="O48" i="9"/>
  <c r="Q47" i="9"/>
  <c r="P47" i="9"/>
  <c r="O47" i="9"/>
  <c r="Q46" i="9"/>
  <c r="P46" i="9"/>
  <c r="O46" i="9"/>
  <c r="Q45" i="9"/>
  <c r="P45" i="9"/>
  <c r="O45" i="9"/>
  <c r="Q44" i="9"/>
  <c r="P44" i="9"/>
  <c r="O44" i="9"/>
  <c r="Q43" i="9"/>
  <c r="P43" i="9"/>
  <c r="O43" i="9"/>
  <c r="Q42" i="9"/>
  <c r="P42" i="9"/>
  <c r="O42" i="9"/>
  <c r="Q41" i="9"/>
  <c r="P41" i="9"/>
  <c r="O41" i="9"/>
  <c r="Q40" i="9"/>
  <c r="P40" i="9"/>
  <c r="O40" i="9"/>
  <c r="Q39" i="9"/>
  <c r="P39" i="9"/>
  <c r="O39" i="9"/>
  <c r="Q38" i="9"/>
  <c r="P38" i="9"/>
  <c r="O38" i="9"/>
  <c r="Q37" i="9"/>
  <c r="P37" i="9"/>
  <c r="O37" i="9"/>
  <c r="Q36" i="9"/>
  <c r="P36" i="9"/>
  <c r="O36" i="9"/>
  <c r="Q35" i="9"/>
  <c r="P35" i="9"/>
  <c r="O35" i="9"/>
  <c r="Q34" i="9"/>
  <c r="P34" i="9"/>
  <c r="O34" i="9"/>
  <c r="Q33" i="9"/>
  <c r="P33" i="9"/>
  <c r="O33" i="9"/>
  <c r="Q32" i="9"/>
  <c r="P32" i="9"/>
  <c r="O32" i="9"/>
  <c r="Q31" i="9"/>
  <c r="P31" i="9"/>
  <c r="O31" i="9"/>
  <c r="Q30" i="9"/>
  <c r="P30" i="9"/>
  <c r="O30" i="9"/>
  <c r="Q29" i="9"/>
  <c r="P29" i="9"/>
  <c r="O29" i="9"/>
  <c r="Q28" i="9"/>
  <c r="P28" i="9"/>
  <c r="O28" i="9"/>
  <c r="Q27" i="9"/>
  <c r="P27" i="9"/>
  <c r="O27" i="9"/>
  <c r="Q26" i="9"/>
  <c r="P26" i="9"/>
  <c r="O26" i="9"/>
  <c r="Q25" i="9"/>
  <c r="P25" i="9"/>
  <c r="O25" i="9"/>
  <c r="Q24" i="9"/>
  <c r="P24" i="9"/>
  <c r="O24" i="9"/>
  <c r="Q23" i="9"/>
  <c r="P23" i="9"/>
  <c r="O23" i="9"/>
  <c r="Q22" i="9"/>
  <c r="P22" i="9"/>
  <c r="O22" i="9"/>
  <c r="Q21" i="9"/>
  <c r="P21" i="9"/>
  <c r="O21" i="9"/>
  <c r="Q20" i="9"/>
  <c r="P20" i="9"/>
  <c r="O20" i="9"/>
  <c r="Q19" i="9"/>
  <c r="P19" i="9"/>
  <c r="O19" i="9"/>
  <c r="Q18" i="9"/>
  <c r="P18" i="9"/>
  <c r="O18" i="9"/>
  <c r="Q17" i="9"/>
  <c r="P17" i="9"/>
  <c r="O17" i="9"/>
  <c r="Q16" i="9"/>
  <c r="P16" i="9"/>
  <c r="O16" i="9"/>
  <c r="Q15" i="9"/>
  <c r="P15" i="9"/>
  <c r="O15" i="9"/>
  <c r="Q14" i="9"/>
  <c r="P14" i="9"/>
  <c r="O14" i="9"/>
  <c r="Q13" i="9"/>
  <c r="P13" i="9"/>
  <c r="O13" i="9"/>
  <c r="Q12" i="9"/>
  <c r="P12" i="9"/>
  <c r="O12" i="9"/>
  <c r="Q11" i="9"/>
  <c r="P11" i="9"/>
  <c r="O11" i="9"/>
  <c r="Q10" i="9"/>
  <c r="P10" i="9"/>
  <c r="O10" i="9"/>
  <c r="Q9" i="9"/>
  <c r="P9" i="9"/>
  <c r="O9" i="9"/>
  <c r="Q8" i="9"/>
  <c r="P8" i="9"/>
  <c r="O8" i="9"/>
  <c r="Q7" i="9"/>
  <c r="P7" i="9"/>
  <c r="O7" i="9"/>
  <c r="Q6" i="9"/>
  <c r="P6" i="9"/>
  <c r="O6" i="9"/>
  <c r="Q5" i="9"/>
  <c r="P5" i="9"/>
  <c r="O5" i="9"/>
  <c r="Q4" i="9"/>
  <c r="P4" i="9"/>
  <c r="O4" i="9"/>
  <c r="Q3" i="9"/>
  <c r="P3" i="9"/>
  <c r="O3" i="9"/>
  <c r="Q2" i="9"/>
  <c r="P2" i="9"/>
  <c r="O2" i="9"/>
  <c r="G19" i="8"/>
  <c r="G17" i="8"/>
  <c r="E17" i="8"/>
  <c r="G9" i="8"/>
  <c r="E9" i="8"/>
  <c r="O115" i="7"/>
  <c r="BH115" i="7" s="1"/>
  <c r="O114" i="7"/>
  <c r="BH114" i="7" s="1"/>
  <c r="O113" i="7"/>
  <c r="BH113" i="7" s="1"/>
  <c r="O112" i="7"/>
  <c r="BH112" i="7" s="1"/>
  <c r="O111" i="7"/>
  <c r="BH111" i="7" s="1"/>
  <c r="O110" i="7"/>
  <c r="BH110" i="7" s="1"/>
  <c r="O109" i="7"/>
  <c r="BH109" i="7" s="1"/>
  <c r="O108" i="7"/>
  <c r="BH108" i="7" s="1"/>
  <c r="O107" i="7"/>
  <c r="BH107" i="7" s="1"/>
  <c r="O106" i="7"/>
  <c r="BH106" i="7" s="1"/>
  <c r="O105" i="7"/>
  <c r="BH105" i="7" s="1"/>
  <c r="O104" i="7"/>
  <c r="BH104" i="7" s="1"/>
  <c r="O103" i="7"/>
  <c r="BH103" i="7" s="1"/>
  <c r="O102" i="7"/>
  <c r="BH102" i="7" s="1"/>
  <c r="O101" i="7"/>
  <c r="BH101" i="7" s="1"/>
  <c r="O100" i="7"/>
  <c r="BH100" i="7" s="1"/>
  <c r="O99" i="7"/>
  <c r="BH99" i="7" s="1"/>
  <c r="O98" i="7"/>
  <c r="BH98" i="7" s="1"/>
  <c r="O97" i="7"/>
  <c r="BH97" i="7" s="1"/>
  <c r="O96" i="7"/>
  <c r="BH96" i="7" s="1"/>
  <c r="O95" i="7"/>
  <c r="BH95" i="7" s="1"/>
  <c r="O94" i="7"/>
  <c r="BH94" i="7" s="1"/>
  <c r="O93" i="7"/>
  <c r="BH93" i="7" s="1"/>
  <c r="O92" i="7"/>
  <c r="BH92" i="7" s="1"/>
  <c r="O91" i="7"/>
  <c r="BH91" i="7" s="1"/>
  <c r="O90" i="7"/>
  <c r="BH90" i="7" s="1"/>
  <c r="O89" i="7"/>
  <c r="BH89" i="7" s="1"/>
  <c r="O88" i="7"/>
  <c r="BH88" i="7" s="1"/>
  <c r="O87" i="7"/>
  <c r="BH87" i="7" s="1"/>
  <c r="O86" i="7"/>
  <c r="BH86" i="7" s="1"/>
  <c r="O85" i="7"/>
  <c r="BH85" i="7" s="1"/>
  <c r="O84" i="7"/>
  <c r="BH84" i="7" s="1"/>
  <c r="O83" i="7"/>
  <c r="BH83" i="7" s="1"/>
  <c r="O82" i="7"/>
  <c r="BH82" i="7" s="1"/>
  <c r="O81" i="7"/>
  <c r="BH81" i="7" s="1"/>
  <c r="O80" i="7"/>
  <c r="BH80" i="7" s="1"/>
  <c r="O79" i="7"/>
  <c r="BH79" i="7" s="1"/>
  <c r="O78" i="7"/>
  <c r="BH78" i="7" s="1"/>
  <c r="O77" i="7"/>
  <c r="BH77" i="7" s="1"/>
  <c r="O76" i="7"/>
  <c r="BH76" i="7" s="1"/>
  <c r="O75" i="7"/>
  <c r="BH75" i="7" s="1"/>
  <c r="O74" i="7"/>
  <c r="BH74" i="7" s="1"/>
  <c r="O73" i="7"/>
  <c r="BH73" i="7" s="1"/>
  <c r="O72" i="7"/>
  <c r="BH72" i="7" s="1"/>
  <c r="O71" i="7"/>
  <c r="BH71" i="7" s="1"/>
  <c r="O70" i="7"/>
  <c r="BH70" i="7" s="1"/>
  <c r="O69" i="7"/>
  <c r="BH69" i="7" s="1"/>
  <c r="O68" i="7"/>
  <c r="BH68" i="7" s="1"/>
  <c r="O67" i="7"/>
  <c r="BH67" i="7" s="1"/>
  <c r="O66" i="7"/>
  <c r="BH66" i="7" s="1"/>
  <c r="O65" i="7"/>
  <c r="BH65" i="7" s="1"/>
  <c r="O64" i="7"/>
  <c r="BH64" i="7" s="1"/>
  <c r="O63" i="7"/>
  <c r="BH63" i="7" s="1"/>
  <c r="O62" i="7"/>
  <c r="BH62" i="7" s="1"/>
  <c r="O61" i="7"/>
  <c r="BH61" i="7" s="1"/>
  <c r="O60" i="7"/>
  <c r="BH60" i="7" s="1"/>
  <c r="O59" i="7"/>
  <c r="BH59" i="7" s="1"/>
  <c r="O58" i="7"/>
  <c r="BH58" i="7" s="1"/>
  <c r="O57" i="7"/>
  <c r="BH57" i="7" s="1"/>
  <c r="O56" i="7"/>
  <c r="BH56" i="7" s="1"/>
  <c r="O55" i="7"/>
  <c r="BH55" i="7" s="1"/>
  <c r="O54" i="7"/>
  <c r="BH54" i="7" s="1"/>
  <c r="O53" i="7"/>
  <c r="BH53" i="7" s="1"/>
  <c r="O52" i="7"/>
  <c r="BH52" i="7" s="1"/>
  <c r="O51" i="7"/>
  <c r="BH51" i="7" s="1"/>
  <c r="O50" i="7"/>
  <c r="BH50" i="7" s="1"/>
  <c r="O49" i="7"/>
  <c r="BH49" i="7" s="1"/>
  <c r="O48" i="7"/>
  <c r="BH48" i="7" s="1"/>
  <c r="O47" i="7"/>
  <c r="BH47" i="7" s="1"/>
  <c r="O46" i="7"/>
  <c r="BH46" i="7" s="1"/>
  <c r="O45" i="7"/>
  <c r="BH45" i="7" s="1"/>
  <c r="O44" i="7"/>
  <c r="BH44" i="7" s="1"/>
  <c r="O43" i="7"/>
  <c r="BH43" i="7" s="1"/>
  <c r="O42" i="7"/>
  <c r="BH42" i="7" s="1"/>
  <c r="O41" i="7"/>
  <c r="BH41" i="7" s="1"/>
  <c r="O40" i="7"/>
  <c r="BH40" i="7" s="1"/>
  <c r="O39" i="7"/>
  <c r="BH39" i="7" s="1"/>
  <c r="O38" i="7"/>
  <c r="BH38" i="7" s="1"/>
  <c r="O37" i="7"/>
  <c r="BH37" i="7" s="1"/>
  <c r="O36" i="7"/>
  <c r="BH36" i="7" s="1"/>
  <c r="O35" i="7"/>
  <c r="BH35" i="7" s="1"/>
  <c r="O34" i="7"/>
  <c r="BH34" i="7" s="1"/>
  <c r="O33" i="7"/>
  <c r="BH33" i="7" s="1"/>
  <c r="O32" i="7"/>
  <c r="BH32" i="7" s="1"/>
  <c r="O31" i="7"/>
  <c r="BH31" i="7" s="1"/>
  <c r="O30" i="7"/>
  <c r="BH30" i="7" s="1"/>
  <c r="O29" i="7"/>
  <c r="BH29" i="7" s="1"/>
  <c r="O28" i="7"/>
  <c r="BH28" i="7" s="1"/>
  <c r="O27" i="7"/>
  <c r="BH27" i="7" s="1"/>
  <c r="O26" i="7"/>
  <c r="BH26" i="7" s="1"/>
  <c r="O25" i="7"/>
  <c r="BH25" i="7" s="1"/>
  <c r="O24" i="7"/>
  <c r="BH24" i="7" s="1"/>
  <c r="BI20" i="7"/>
  <c r="BL19" i="7"/>
  <c r="BK19" i="7"/>
  <c r="BJ19" i="7" s="1"/>
  <c r="BI19" i="7"/>
  <c r="BG19" i="7"/>
  <c r="BH19" i="7" s="1"/>
  <c r="BF19" i="7"/>
  <c r="K19" i="7"/>
  <c r="F19" i="7"/>
  <c r="E19" i="7"/>
  <c r="BJ18" i="7"/>
  <c r="N19" i="7"/>
  <c r="BL17" i="7"/>
  <c r="BK17" i="7"/>
  <c r="BI17" i="7"/>
  <c r="BG17" i="7"/>
  <c r="BF17" i="7"/>
  <c r="F17" i="7"/>
  <c r="E17" i="7"/>
  <c r="BJ16" i="7"/>
  <c r="BH20" i="7"/>
  <c r="N17" i="7"/>
  <c r="BL15" i="7"/>
  <c r="BK15" i="7"/>
  <c r="BJ15" i="7" s="1"/>
  <c r="BI15" i="7"/>
  <c r="BG15" i="7"/>
  <c r="BH15" i="7" s="1"/>
  <c r="BF15" i="7"/>
  <c r="F15" i="7"/>
  <c r="E15" i="7"/>
  <c r="BJ14" i="7"/>
  <c r="N15" i="7"/>
  <c r="BL13" i="7"/>
  <c r="BK13" i="7"/>
  <c r="BJ13" i="7" s="1"/>
  <c r="BI13" i="7"/>
  <c r="BG13" i="7"/>
  <c r="BF13" i="7"/>
  <c r="F13" i="7"/>
  <c r="E13" i="7"/>
  <c r="BJ12" i="7"/>
  <c r="N13" i="7"/>
  <c r="BL11" i="7"/>
  <c r="BK11" i="7"/>
  <c r="BJ11" i="7" s="1"/>
  <c r="BI11" i="7"/>
  <c r="BG11" i="7"/>
  <c r="BH11" i="7" s="1"/>
  <c r="BF11" i="7"/>
  <c r="K11" i="7"/>
  <c r="F11" i="7"/>
  <c r="E11" i="7"/>
  <c r="BJ10" i="7"/>
  <c r="N11" i="7"/>
  <c r="BL9" i="7"/>
  <c r="BK9" i="7"/>
  <c r="BJ9" i="7" s="1"/>
  <c r="BI9" i="7"/>
  <c r="BG9" i="7"/>
  <c r="BF9" i="7"/>
  <c r="F9" i="7"/>
  <c r="E9" i="7"/>
  <c r="BJ8" i="7"/>
  <c r="N9" i="7"/>
  <c r="BL7" i="7"/>
  <c r="BK7" i="7"/>
  <c r="BJ7" i="7" s="1"/>
  <c r="BI7" i="7"/>
  <c r="BG7" i="7"/>
  <c r="BF7" i="7"/>
  <c r="F7" i="7"/>
  <c r="E7" i="7"/>
  <c r="BJ6" i="7"/>
  <c r="BJ20" i="7" s="1"/>
  <c r="P7" i="7"/>
  <c r="O1" i="9" l="1"/>
  <c r="R5" i="9" s="1"/>
  <c r="Q1" i="9"/>
  <c r="R7" i="9" s="1"/>
  <c r="P1" i="9"/>
  <c r="R6" i="9" s="1"/>
  <c r="E19" i="8"/>
  <c r="O19" i="7"/>
  <c r="O17" i="7"/>
  <c r="K17" i="7"/>
  <c r="BH17" i="7"/>
  <c r="BJ17" i="7"/>
  <c r="K15" i="7"/>
  <c r="O15" i="7"/>
  <c r="BH13" i="7"/>
  <c r="K13" i="7"/>
  <c r="O13" i="7"/>
  <c r="O11" i="7"/>
  <c r="O9" i="7"/>
  <c r="K9" i="7"/>
  <c r="BH9" i="7"/>
  <c r="BH21" i="7"/>
  <c r="D10" i="7"/>
  <c r="O7" i="7"/>
  <c r="BH7" i="7"/>
  <c r="BJ21" i="7"/>
  <c r="D12" i="7"/>
  <c r="D6" i="7"/>
  <c r="K7" i="7"/>
  <c r="N7" i="7"/>
  <c r="D14" i="7"/>
  <c r="D18" i="7"/>
  <c r="D8" i="7"/>
  <c r="D16" i="7"/>
  <c r="BI21" i="7"/>
  <c r="S7" i="9" l="1"/>
  <c r="S6" i="9"/>
  <c r="S5" i="9"/>
</calcChain>
</file>

<file path=xl/sharedStrings.xml><?xml version="1.0" encoding="utf-8"?>
<sst xmlns="http://schemas.openxmlformats.org/spreadsheetml/2006/main" count="1083" uniqueCount="341">
  <si>
    <t>Noord-Brabant</t>
  </si>
  <si>
    <t>Limburg</t>
  </si>
  <si>
    <t>Midden-Noord-Brabant</t>
  </si>
  <si>
    <t>Dongen</t>
  </si>
  <si>
    <t>Midden-Limburg</t>
  </si>
  <si>
    <t>Echt-Susteren</t>
  </si>
  <si>
    <t>Gilze en Rijen</t>
  </si>
  <si>
    <t>Leudal</t>
  </si>
  <si>
    <t>Goirle</t>
  </si>
  <si>
    <t>Maasgouw</t>
  </si>
  <si>
    <t>Hilvarenbeek</t>
  </si>
  <si>
    <t>Nederweert</t>
  </si>
  <si>
    <t>Loon op Zand</t>
  </si>
  <si>
    <t>Roerdalen</t>
  </si>
  <si>
    <t>Oisterwijk</t>
  </si>
  <si>
    <t>Roermond</t>
  </si>
  <si>
    <t>Tilburg</t>
  </si>
  <si>
    <t>Weert</t>
  </si>
  <si>
    <t>Waalwijk</t>
  </si>
  <si>
    <t>Noord-Limburg</t>
  </si>
  <si>
    <t>Beesel</t>
  </si>
  <si>
    <t>Noordoost-Noord-Brabant</t>
  </si>
  <si>
    <t>Bernheze</t>
  </si>
  <si>
    <t>Bergen (L.)</t>
  </si>
  <si>
    <t>Boekel</t>
  </si>
  <si>
    <t>Gennep</t>
  </si>
  <si>
    <t>Boxmeer</t>
  </si>
  <si>
    <t>Horst aan de Maas</t>
  </si>
  <si>
    <t>Boxtel</t>
  </si>
  <si>
    <t>Mook en Middelaar</t>
  </si>
  <si>
    <t>Cuijk</t>
  </si>
  <si>
    <t>Peel en Maas</t>
  </si>
  <si>
    <t>Grave</t>
  </si>
  <si>
    <t>Venlo</t>
  </si>
  <si>
    <t>Heusden</t>
  </si>
  <si>
    <t>Venray</t>
  </si>
  <si>
    <t>Landerd</t>
  </si>
  <si>
    <t>Zuid-Limburg</t>
  </si>
  <si>
    <t>Beek (L.)</t>
  </si>
  <si>
    <t>Meierijstad</t>
  </si>
  <si>
    <t>Beekdaelen</t>
  </si>
  <si>
    <t>Mill en Sint Hubert</t>
  </si>
  <si>
    <t>Brunssum</t>
  </si>
  <si>
    <t>Oss</t>
  </si>
  <si>
    <t>Eijsden-Margraten</t>
  </si>
  <si>
    <t>'s-Hertogenbosch</t>
  </si>
  <si>
    <t>Gulpen-Wittem</t>
  </si>
  <si>
    <t>Sint Anthonis</t>
  </si>
  <si>
    <t>Heerlen</t>
  </si>
  <si>
    <t>Sint-Michielsgestel</t>
  </si>
  <si>
    <t>Kerkrade</t>
  </si>
  <si>
    <t>Uden</t>
  </si>
  <si>
    <t>Landgraaf</t>
  </si>
  <si>
    <t>Vught</t>
  </si>
  <si>
    <t>Maastricht</t>
  </si>
  <si>
    <t>West-Noord-Brabant</t>
  </si>
  <si>
    <t>Alphen-Chaam</t>
  </si>
  <si>
    <t>Meerssen</t>
  </si>
  <si>
    <t>Altena</t>
  </si>
  <si>
    <t>Simpelveld</t>
  </si>
  <si>
    <t>Baarle-Nassau</t>
  </si>
  <si>
    <t>Sittard-Geleen</t>
  </si>
  <si>
    <t>Bergen op Zoom</t>
  </si>
  <si>
    <t>Stein (L.)</t>
  </si>
  <si>
    <t>Breda</t>
  </si>
  <si>
    <t>Vaals</t>
  </si>
  <si>
    <t>Drimmelen</t>
  </si>
  <si>
    <t>Valkenburg aan de Geul</t>
  </si>
  <si>
    <t>Etten-Leur</t>
  </si>
  <si>
    <t>Voerendaal</t>
  </si>
  <si>
    <t>Geertruidenberg</t>
  </si>
  <si>
    <t>Halderberge</t>
  </si>
  <si>
    <t>Moerdijk</t>
  </si>
  <si>
    <t>Oosterhout</t>
  </si>
  <si>
    <t>Roosendaal</t>
  </si>
  <si>
    <t>Rucphen</t>
  </si>
  <si>
    <t>Steenbergen</t>
  </si>
  <si>
    <t>Woensdrecht</t>
  </si>
  <si>
    <t>Zundert</t>
  </si>
  <si>
    <t>Zuidoost-Noord-Brabant</t>
  </si>
  <si>
    <t>Asten</t>
  </si>
  <si>
    <t>Bergeijk</t>
  </si>
  <si>
    <t>Best</t>
  </si>
  <si>
    <t>Bladel</t>
  </si>
  <si>
    <t>Cranendonck</t>
  </si>
  <si>
    <t>Deurne</t>
  </si>
  <si>
    <t>Eersel</t>
  </si>
  <si>
    <t>Eindhoven</t>
  </si>
  <si>
    <t>Geldrop-Mierlo</t>
  </si>
  <si>
    <t>Gemert-Bakel</t>
  </si>
  <si>
    <t>Heeze-Leende</t>
  </si>
  <si>
    <t>Helmond</t>
  </si>
  <si>
    <t>Laarbeek</t>
  </si>
  <si>
    <t>Nuenen, Gerwen en Nederwetten</t>
  </si>
  <si>
    <t>Oirschot</t>
  </si>
  <si>
    <t>Reusel-De Mierden</t>
  </si>
  <si>
    <t>Someren</t>
  </si>
  <si>
    <t>Son en Breugel</t>
  </si>
  <si>
    <t>Valkenswaard</t>
  </si>
  <si>
    <t>Veldhoven</t>
  </si>
  <si>
    <t>Waalre</t>
  </si>
  <si>
    <t>Regionale kerncijfers Nederland</t>
  </si>
  <si>
    <t>bevolking</t>
  </si>
  <si>
    <t>geslacht</t>
  </si>
  <si>
    <t>leeftijd</t>
  </si>
  <si>
    <t>stedelijkheid</t>
  </si>
  <si>
    <t>Totaal</t>
  </si>
  <si>
    <t>man</t>
  </si>
  <si>
    <t>vrouw</t>
  </si>
  <si>
    <t>totaal van 15-80</t>
  </si>
  <si>
    <t>tot 15</t>
  </si>
  <si>
    <t>15-25</t>
  </si>
  <si>
    <t>15-20</t>
  </si>
  <si>
    <t>20-25</t>
  </si>
  <si>
    <t>25-45</t>
  </si>
  <si>
    <t>45-80</t>
  </si>
  <si>
    <t>45-65</t>
  </si>
  <si>
    <t>65-80</t>
  </si>
  <si>
    <t>80+</t>
  </si>
  <si>
    <t>Bevolking|Bevolkingssamenstelling op 1 januari|Leeftijd|Leeftijdsgroepen, relatief|Jonger dan 5 jaar</t>
  </si>
  <si>
    <t>Bevolking|Bevolkingssamenstelling op 1 januari|Leeftijd|Leeftijdsgroepen, relatief|5 tot 10 jaar</t>
  </si>
  <si>
    <t>Bevolking|Bevolkingssamenstelling op 1 januari|Leeftijd|Leeftijdsgroepen, relatief|10 tot 15 jaar</t>
  </si>
  <si>
    <t>Bevolking|Bevolkingssamenstelling op 1 januari|Leeftijd|Leeftijdsgroepen, relatief|15 tot 20 jaar</t>
  </si>
  <si>
    <t>Bevolking|Bevolkingssamenstelling op 1 januari|Leeftijd|Leeftijdsgroepen, relatief|20 tot 25 jaar</t>
  </si>
  <si>
    <t>Bevolking|Bevolkingssamenstelling op 1 januari|Leeftijd|Leeftijdsgroepen, relatief|25 tot 45 jaar</t>
  </si>
  <si>
    <t>Bevolking|Bevolkingssamenstelling op 1 januari|Leeftijd|Leeftijdsgroepen, relatief|45 tot 65 jaar</t>
  </si>
  <si>
    <t>Bevolking|Bevolkingssamenstelling op 1 januari|Leeftijd|Leeftijdsgroepen, relatief|65 tot 80 jaar</t>
  </si>
  <si>
    <t>Bevolking|Bevolkingssamenstelling op 1 januari|Leeftijd|Leeftijdsgroepen, relatief|80 jaar of ouder</t>
  </si>
  <si>
    <t>Bevolking|Bevolkingssamenstelling op 1 januari|Leeftijd|Demografische druk|Totale druk</t>
  </si>
  <si>
    <t>Bevolking|Bevolkingssamenstelling op 1 januari|Leeftijd|Demografische druk|Groene druk</t>
  </si>
  <si>
    <t>Bevolking|Bevolkingssamenstelling op 1 januari|Leeftijd|Demografische druk|Grijze druk</t>
  </si>
  <si>
    <t>Bevolking|Bevolkingssamenstelling op 1 januari|Burgerlijke staat|Totale bevolking|Ongehuwd</t>
  </si>
  <si>
    <t>Bevolking|Bevolkingssamenstelling op 1 januari|Burgerlijke staat|Totale bevolking|Gehuwd</t>
  </si>
  <si>
    <t>Bevolking|Bevolkingssamenstelling op 1 januari|Burgerlijke staat|Totale bevolking|Gescheiden</t>
  </si>
  <si>
    <t>Bevolking|Bevolkingssamenstelling op 1 januari|Burgerlijke staat|Totale bevolking|Verweduwd</t>
  </si>
  <si>
    <t>Bevolking|Bevolkingssamenstelling op 1 januari|Burgerlijke staat|Bevolking 15 jaar of ouder|Inwoners 15 jaar of ouder</t>
  </si>
  <si>
    <t>Bevolking|Bevolkingssamenstelling op 1 januari|Burgerlijke staat|Bevolking 15 jaar of ouder|Ongehuwd</t>
  </si>
  <si>
    <t>Bevolking|Bevolkingssamenstelling op 1 januari|Burgerlijke staat|Bevolking 15 jaar of ouder|Gehuwd</t>
  </si>
  <si>
    <t>Bevolking|Bevolkingssamenstelling op 1 januari|Burgerlijke staat|Bevolking 15 jaar of ouder|Gescheiden</t>
  </si>
  <si>
    <t>Bevolking|Bevolkingssamenstelling op 1 januari|Burgerlijke staat|Bevolking 15 jaar of ouder|Verweduwd</t>
  </si>
  <si>
    <t>Bevolking|Bevolkingssamenstelling op 1 januari|Migratieachtergrond|Migratieachtergrond|Nederlandse achtergrond</t>
  </si>
  <si>
    <t>Bevolking|Bevolkingssamenstelling op 1 januari|Migratieachtergrond|Migratieachtergrond|Met migratieachtergrond|Totaal met migratieachtergrond</t>
  </si>
  <si>
    <t>Bevolking|Bevolkingssamenstelling op 1 januari|Migratieachtergrond|Migratieachtergrond|Met migratieachtergrond|Westerse migratieachtergrond</t>
  </si>
  <si>
    <t>Bevolking|Bevolkingssamenstelling op 1 januari|Migratieachtergrond|Migratieachtergrond|Met migratieachtergrond|Niet-westerse migratieachtergrond|Totaal niet-westerse migratieachtergrond</t>
  </si>
  <si>
    <t>Bevolking|Bevolkingssamenstelling op 1 januari|Migratieachtergrond|Migratieachtergrond|Met migratieachtergrond|Niet-westerse migratieachtergrond|Marokko</t>
  </si>
  <si>
    <t>Bevolking|Bevolkingssamenstelling op 1 januari|Migratieachtergrond|Migratieachtergrond|Met migratieachtergrond|Niet-westerse migratieachtergrond|(voormalige) Nederlandse Antillen, Aruba</t>
  </si>
  <si>
    <t>Bevolking|Bevolkingssamenstelling op 1 januari|Migratieachtergrond|Migratieachtergrond|Met migratieachtergrond|Niet-westerse migratieachtergrond|Suriname</t>
  </si>
  <si>
    <t>Bevolking|Bevolkingssamenstelling op 1 januari|Migratieachtergrond|Migratieachtergrond|Met migratieachtergrond|Niet-westerse migratieachtergrond|Turkije</t>
  </si>
  <si>
    <t>Bevolking|Bevolkingssamenstelling op 1 januari|Migratieachtergrond|Migratieachtergrond|Met migratieachtergrond|Niet-westerse migratieachtergrond|Overig niet-westerse migratieachtergrond</t>
  </si>
  <si>
    <t>Bevolking|Bevolkingssamenstelling op 1 januari|Migratieachtergrond|Migratieachtergrond, relatief|Nederlandse achtergrond</t>
  </si>
  <si>
    <t>Bevolking|Bevolkingssamenstelling op 1 januari|Migratieachtergrond|Migratieachtergrond, relatief|Met migratieachtergrond|Totaal met migratieachtergrond</t>
  </si>
  <si>
    <t>Bevolking|Bevolkingssamenstelling op 1 januari|Migratieachtergrond|Migratieachtergrond, relatief|Met migratieachtergrond|Westerse migratieachtergrond</t>
  </si>
  <si>
    <t>Bevolking|Bevolkingssamenstelling op 1 januari|Migratieachtergrond|Migratieachtergrond, relatief|Met migratieachtergrond|Niet-westerse migratieachtergrond|Totaal niet-westerse migratieachtergrond</t>
  </si>
  <si>
    <t>Bevolking|Bevolkingssamenstelling op 1 januari|Migratieachtergrond|Migratieachtergrond, relatief|Met migratieachtergrond|Niet-westerse migratieachtergrond|Marokko</t>
  </si>
  <si>
    <t>Bevolking|Bevolkingssamenstelling op 1 januari|Migratieachtergrond|Migratieachtergrond, relatief|Met migratieachtergrond|Niet-westerse migratieachtergrond|(voormalige) Nederlandse Antillen, Aruba</t>
  </si>
  <si>
    <t>Bevolking|Bevolkingssamenstelling op 1 januari|Migratieachtergrond|Migratieachtergrond, relatief|Met migratieachtergrond|Niet-westerse migratieachtergrond|Suriname</t>
  </si>
  <si>
    <t>Bevolking|Bevolkingssamenstelling op 1 januari|Migratieachtergrond|Migratieachtergrond, relatief|Met migratieachtergrond|Niet-westerse migratieachtergrond|Turkije</t>
  </si>
  <si>
    <t>Bevolking|Bevolkingssamenstelling op 1 januari|Migratieachtergrond|Migratieachtergrond, relatief|Met migratieachtergrond|Niet-westerse migratieachtergrond|Overig niet-westerse migratieachtergrond</t>
  </si>
  <si>
    <t>Zeer sterk stedelijk</t>
  </si>
  <si>
    <t>Sterk stedelijk</t>
  </si>
  <si>
    <t>(Zeer)sterk stedelijk</t>
  </si>
  <si>
    <t>Matig stedelijk</t>
  </si>
  <si>
    <t>Niet of weinig stedelijk</t>
  </si>
  <si>
    <t>Bevolking|Bevolkingssamenstelling op 1 januari|Stedelijkheidsklasse|Weinig stedelijk</t>
  </si>
  <si>
    <t>Bevolking|Bevolkingssamenstelling op 1 januari|Stedelijkheidsklasse|Niet stedelijk</t>
  </si>
  <si>
    <t>Regio's</t>
  </si>
  <si>
    <t>Perioden</t>
  </si>
  <si>
    <t>aantal</t>
  </si>
  <si>
    <t>Percentage</t>
  </si>
  <si>
    <t>%</t>
  </si>
  <si>
    <t>in % van  inwoners 15 jaar of ouder</t>
  </si>
  <si>
    <t>(exl Alphen-C/Altena/Baarle N)</t>
  </si>
  <si>
    <t>(incl Alphen-C/Altena/Baarle N)</t>
  </si>
  <si>
    <t>inwoners</t>
  </si>
  <si>
    <t>naam (gecorrigeerd voor Brabant</t>
  </si>
  <si>
    <t>naam</t>
  </si>
  <si>
    <t>verstedelingscode</t>
  </si>
  <si>
    <t>verst code project</t>
  </si>
  <si>
    <t>inw regio</t>
  </si>
  <si>
    <t>% van regio</t>
  </si>
  <si>
    <t>Totaal aantal particuliere huishoudens</t>
  </si>
  <si>
    <t>Eenpersoonshuishoudens en huishoudens zonder kinderen</t>
  </si>
  <si>
    <t>Huishoudens met kinderen</t>
  </si>
  <si>
    <t xml:space="preserve">Noord-Brabant </t>
  </si>
  <si>
    <t>West-Noord-Brabant (CR)</t>
  </si>
  <si>
    <t>Midden-Noord-Brabant (CR)</t>
  </si>
  <si>
    <t>Noordoost-Noord-Brabant (CR)</t>
  </si>
  <si>
    <t>Zuidoost-Noord-Brabant (CR)</t>
  </si>
  <si>
    <t>Noord-Limburg (CR)</t>
  </si>
  <si>
    <t>Midden-Limburg (CR)</t>
  </si>
  <si>
    <t>Zuid-Limburg (CR)</t>
  </si>
  <si>
    <t>Noord-Brabant en Limburg</t>
  </si>
  <si>
    <t>Gemeente</t>
  </si>
  <si>
    <t>Regio</t>
  </si>
  <si>
    <t>Provincie</t>
  </si>
  <si>
    <t>verstedelingscode CBS</t>
  </si>
  <si>
    <t>verstedelijkings code project*</t>
  </si>
  <si>
    <t>Aantal inwoners gemeent</t>
  </si>
  <si>
    <t>Aantal inwoners regio</t>
  </si>
  <si>
    <t>2 en 3</t>
  </si>
  <si>
    <t>*=Stedelijkheidscode project:</t>
  </si>
  <si>
    <t>aantal inw</t>
  </si>
  <si>
    <t>1=(zeer)sterk stedelijk</t>
  </si>
  <si>
    <t>2=matig stedelijk</t>
  </si>
  <si>
    <t>3=niet of weinig stedelijk</t>
  </si>
  <si>
    <t>Onderwerp</t>
  </si>
  <si>
    <t>Bevolking|Bevolkingssamenstelling op 1 januari|Totale bevolking</t>
  </si>
  <si>
    <t>Bevolking|Bevolkingssamenstelling op 1 januari|Geslacht|Mannen</t>
  </si>
  <si>
    <t>Bevolking|Bevolkingssamenstelling op 1 januari|Geslacht|Vrouwen</t>
  </si>
  <si>
    <t>Bevolking|Bevolkingssamenstelling op 1 januari|Leeftijd|Leeftijdsgroepen|15 tot 20 jaar</t>
  </si>
  <si>
    <t>Bevolking|Bevolkingssamenstelling op 1 januari|Leeftijd|Leeftijdsgroepen|20 tot 25 jaar</t>
  </si>
  <si>
    <t>Bevolking|Bevolkingssamenstelling op 1 januari|Leeftijd|Leeftijdsgroepen|25 tot 45 jaar</t>
  </si>
  <si>
    <t>Bevolking|Bevolkingssamenstelling op 1 januari|Leeftijd|Leeftijdsgroepen|45 tot 65 jaar</t>
  </si>
  <si>
    <t>Bevolking|Bevolkingssamenstelling op 1 januari|Leeftijd|Leeftijdsgroepen|65 tot 80 jaar</t>
  </si>
  <si>
    <t>Bevolking|Bevolkingssamenstelling op 1 januari|Stedelijkheidsklasse|Zeer sterk stedelijk</t>
  </si>
  <si>
    <t>Bevolking|Bevolkingssamenstelling op 1 januari|Stedelijkheidsklasse|Sterk stedelijk</t>
  </si>
  <si>
    <t>Bevolking|Bevolkingssamenstelling op 1 januari|Stedelijkheidsklasse|Matig stedelijk</t>
  </si>
  <si>
    <t>Bevolking|Particuliere huishoudens|Particuliere huishoudens|Totaal aantal particuliere huishoudens</t>
  </si>
  <si>
    <t>Bevolking|Particuliere huishoudens|Particuliere huishoudens|Eenpersoonshuishoudens</t>
  </si>
  <si>
    <t>Bevolking|Particuliere huishoudens|Particuliere huishoudens|Huishoudens zonder kinderen</t>
  </si>
  <si>
    <t>Bevolking|Particuliere huishoudens|Particuliere huishoudens|Huishoudens met kinderen</t>
  </si>
  <si>
    <t>Bouwen en wonen|Woningvoorraad|Woningen naar eigendom|Koopwoningen</t>
  </si>
  <si>
    <t>Bouwen en wonen|Waarde onroerende zaken|Gemiddelde woningwaarde</t>
  </si>
  <si>
    <t>Landbouw|Graasdieren|Schapen</t>
  </si>
  <si>
    <t>Landbouw|Hokdieren|Varkens</t>
  </si>
  <si>
    <t>Verkeer en vervoer|Motorvoertuigen|Personenauto's particulieren, relatief</t>
  </si>
  <si>
    <t>1 000 euro</t>
  </si>
  <si>
    <t>per 1 000 inwoners</t>
  </si>
  <si>
    <t>Aalburg</t>
  </si>
  <si>
    <t>Aarle-Rixtel</t>
  </si>
  <si>
    <t>Alphen en Riel</t>
  </si>
  <si>
    <t>Bakel en Milheeze</t>
  </si>
  <si>
    <t>Beek en Donk</t>
  </si>
  <si>
    <t>Bergeyk</t>
  </si>
  <si>
    <t>Berkel-Enschot</t>
  </si>
  <si>
    <t>Berlicum</t>
  </si>
  <si>
    <t>Bladel en Netersel</t>
  </si>
  <si>
    <t>Budel</t>
  </si>
  <si>
    <t>Chaam</t>
  </si>
  <si>
    <t>Diessen</t>
  </si>
  <si>
    <t>Dinteloord en Prinsenland</t>
  </si>
  <si>
    <t>Drunen</t>
  </si>
  <si>
    <t>Den Dungen</t>
  </si>
  <si>
    <t>Dussen</t>
  </si>
  <si>
    <t>Esch</t>
  </si>
  <si>
    <t>Fijnaart en Heijningen</t>
  </si>
  <si>
    <t>Geldrop</t>
  </si>
  <si>
    <t>Gemert</t>
  </si>
  <si>
    <t>'s-Gravenmoer</t>
  </si>
  <si>
    <t>Haaren</t>
  </si>
  <si>
    <t>Halsteren</t>
  </si>
  <si>
    <t>Heesch</t>
  </si>
  <si>
    <t>Heeze</t>
  </si>
  <si>
    <t>Helvoirt</t>
  </si>
  <si>
    <t>Hoeven</t>
  </si>
  <si>
    <t>Hooge en Lage Mierde</t>
  </si>
  <si>
    <t>Hooge en Lage Zwaluwe</t>
  </si>
  <si>
    <t>Hoogeloon, Hapert en Casteren</t>
  </si>
  <si>
    <t>Huijbergen</t>
  </si>
  <si>
    <t>Klundert</t>
  </si>
  <si>
    <t>Land van Cuijk</t>
  </si>
  <si>
    <t>Leende</t>
  </si>
  <si>
    <t>Liempde</t>
  </si>
  <si>
    <t>Lieshout</t>
  </si>
  <si>
    <t>Lith</t>
  </si>
  <si>
    <t>Luyksgestel</t>
  </si>
  <si>
    <t>Maarheeze</t>
  </si>
  <si>
    <t>Maasdonk</t>
  </si>
  <si>
    <t>Maashorst</t>
  </si>
  <si>
    <t>Made</t>
  </si>
  <si>
    <t>Made en Drimmelen</t>
  </si>
  <si>
    <t>Mierlo</t>
  </si>
  <si>
    <t>Moergestel</t>
  </si>
  <si>
    <t>Nieuw-Ginneken</t>
  </si>
  <si>
    <t>Nieuw-Vossemeer</t>
  </si>
  <si>
    <t>Oost-, West- en Middelbeers</t>
  </si>
  <si>
    <t>Ossendrecht</t>
  </si>
  <si>
    <t>Oud en Nieuw Gastel</t>
  </si>
  <si>
    <t>Oudenbosch</t>
  </si>
  <si>
    <t>Prinsenbeek</t>
  </si>
  <si>
    <t>Putte</t>
  </si>
  <si>
    <t>Raamsdonk</t>
  </si>
  <si>
    <t>Ravenstein</t>
  </si>
  <si>
    <t>Reusel</t>
  </si>
  <si>
    <t>Riethoven</t>
  </si>
  <si>
    <t>Rijsbergen</t>
  </si>
  <si>
    <t>Roosendaal en Nispen</t>
  </si>
  <si>
    <t>Rosmalen</t>
  </si>
  <si>
    <t>Schijndel</t>
  </si>
  <si>
    <t>Sint-Oedenrode</t>
  </si>
  <si>
    <t>Sprang-Capelle</t>
  </si>
  <si>
    <t>St. Anthonis</t>
  </si>
  <si>
    <t>Standdaarbuiten</t>
  </si>
  <si>
    <t>Terheijden</t>
  </si>
  <si>
    <t>Teteringen</t>
  </si>
  <si>
    <t>Udenhout</t>
  </si>
  <si>
    <t>Veghel</t>
  </si>
  <si>
    <t>Vessem, Wintelre en Knegsel</t>
  </si>
  <si>
    <t>Vierlingsbeek</t>
  </si>
  <si>
    <t>Vlijmen</t>
  </si>
  <si>
    <t>Waspik</t>
  </si>
  <si>
    <t>Werkendam</t>
  </si>
  <si>
    <t>Westerhoven</t>
  </si>
  <si>
    <t>Willemstad</t>
  </si>
  <si>
    <t>Woudrichem</t>
  </si>
  <si>
    <t>Wouw</t>
  </si>
  <si>
    <t>Zevenbergen</t>
  </si>
  <si>
    <t>Ambt Montfort</t>
  </si>
  <si>
    <t>Arcen en Velden</t>
  </si>
  <si>
    <t>Belfeld</t>
  </si>
  <si>
    <t>Born</t>
  </si>
  <si>
    <t>Broekhuizen</t>
  </si>
  <si>
    <t>Echt</t>
  </si>
  <si>
    <t>Eijsden</t>
  </si>
  <si>
    <t>Geleen</t>
  </si>
  <si>
    <t>Grubbenvorst</t>
  </si>
  <si>
    <t>Gulpen</t>
  </si>
  <si>
    <t>Haelen</t>
  </si>
  <si>
    <t>Heel</t>
  </si>
  <si>
    <t>Helden</t>
  </si>
  <si>
    <t>Heythuysen</t>
  </si>
  <si>
    <t>Horst</t>
  </si>
  <si>
    <t>Hunsel</t>
  </si>
  <si>
    <t>Kessel</t>
  </si>
  <si>
    <t>Maasbracht</t>
  </si>
  <si>
    <t>Maasbree</t>
  </si>
  <si>
    <t>Margraten</t>
  </si>
  <si>
    <t>Meerlo-Wanssum</t>
  </si>
  <si>
    <t>Meijel</t>
  </si>
  <si>
    <t>Nuth</t>
  </si>
  <si>
    <t>Onderbanken</t>
  </si>
  <si>
    <t>Roggel en Neer</t>
  </si>
  <si>
    <t>Schinnen</t>
  </si>
  <si>
    <t>Sevenum</t>
  </si>
  <si>
    <t>Sittard</t>
  </si>
  <si>
    <t>Stramproy</t>
  </si>
  <si>
    <t>Susteren</t>
  </si>
  <si>
    <t>Swalmen</t>
  </si>
  <si>
    <t>Tegelen</t>
  </si>
  <si>
    <t>Thorn</t>
  </si>
  <si>
    <t>Wittem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</si>
</sst>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%"/>
    <numFmt numFmtId="165" formatCode="_ * #,##0_ ;_ * \-#,##0_ ;_ * &quot;-&quot;??_ ;_ @_ "/>
  </numFmts>
  <fonts count="24">
    <font>
      <sz val="11"/>
      <color theme="1"/>
      <name val="Calibri"/>
      <family val="2"/>
      <scheme val="minor"/>
    </font>
    <font>
      <sz val="10"/>
      <color theme="1"/>
      <name val="Segou"/>
      <family val="2"/>
    </font>
    <font>
      <sz val="10"/>
      <color theme="1"/>
      <name val="Segou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5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9" fontId="0" fillId="0" borderId="0" xfId="1" applyFont="1"/>
    <xf numFmtId="9" fontId="20" fillId="0" borderId="0" xfId="1" applyFont="1"/>
    <xf numFmtId="9" fontId="3" fillId="0" borderId="0" xfId="1" applyFont="1"/>
    <xf numFmtId="0" fontId="0" fillId="0" borderId="12" xfId="0" applyBorder="1"/>
    <xf numFmtId="0" fontId="0" fillId="0" borderId="13" xfId="0" applyBorder="1"/>
    <xf numFmtId="9" fontId="0" fillId="0" borderId="12" xfId="1" applyFont="1" applyBorder="1"/>
    <xf numFmtId="9" fontId="0" fillId="0" borderId="13" xfId="1" applyFont="1" applyBorder="1"/>
    <xf numFmtId="9" fontId="0" fillId="0" borderId="14" xfId="1" applyFont="1" applyBorder="1"/>
    <xf numFmtId="9" fontId="0" fillId="0" borderId="15" xfId="1" applyFont="1" applyBorder="1"/>
    <xf numFmtId="9" fontId="0" fillId="0" borderId="0" xfId="1" applyFont="1" applyBorder="1"/>
    <xf numFmtId="0" fontId="0" fillId="0" borderId="16" xfId="0" applyBorder="1"/>
    <xf numFmtId="9" fontId="0" fillId="0" borderId="16" xfId="1" applyFont="1" applyBorder="1"/>
    <xf numFmtId="16" fontId="0" fillId="0" borderId="0" xfId="0" applyNumberFormat="1"/>
    <xf numFmtId="17" fontId="0" fillId="0" borderId="0" xfId="0" applyNumberFormat="1"/>
    <xf numFmtId="0" fontId="0" fillId="0" borderId="18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164" fontId="0" fillId="0" borderId="12" xfId="0" applyNumberFormat="1" applyBorder="1"/>
    <xf numFmtId="0" fontId="0" fillId="0" borderId="19" xfId="0" applyBorder="1"/>
    <xf numFmtId="165" fontId="0" fillId="0" borderId="0" xfId="43" applyNumberFormat="1" applyFont="1"/>
    <xf numFmtId="9" fontId="0" fillId="0" borderId="22" xfId="1" applyFont="1" applyBorder="1"/>
    <xf numFmtId="9" fontId="0" fillId="0" borderId="23" xfId="1" applyFont="1" applyBorder="1"/>
    <xf numFmtId="9" fontId="0" fillId="0" borderId="24" xfId="1" applyFont="1" applyBorder="1"/>
    <xf numFmtId="164" fontId="0" fillId="0" borderId="20" xfId="1" applyNumberFormat="1" applyFont="1" applyBorder="1"/>
    <xf numFmtId="164" fontId="0" fillId="0" borderId="21" xfId="0" applyNumberFormat="1" applyBorder="1"/>
    <xf numFmtId="0" fontId="21" fillId="0" borderId="0" xfId="0" applyFont="1"/>
    <xf numFmtId="0" fontId="0" fillId="0" borderId="0" xfId="0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8" fillId="0" borderId="0" xfId="0" applyFont="1"/>
    <xf numFmtId="0" fontId="0" fillId="0" borderId="0" xfId="0" applyAlignment="1">
      <alignment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1" xfId="0" applyBorder="1"/>
    <xf numFmtId="0" fontId="0" fillId="0" borderId="30" xfId="0" applyBorder="1"/>
    <xf numFmtId="9" fontId="0" fillId="0" borderId="20" xfId="1" applyFont="1" applyBorder="1"/>
    <xf numFmtId="9" fontId="0" fillId="0" borderId="21" xfId="1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1" fillId="0" borderId="27" xfId="0" applyFont="1" applyBorder="1"/>
    <xf numFmtId="165" fontId="21" fillId="0" borderId="0" xfId="43" applyNumberFormat="1" applyFont="1" applyBorder="1"/>
    <xf numFmtId="164" fontId="0" fillId="0" borderId="28" xfId="1" applyNumberFormat="1" applyFont="1" applyBorder="1"/>
    <xf numFmtId="0" fontId="22" fillId="0" borderId="23" xfId="0" applyFont="1" applyBorder="1" applyAlignment="1">
      <alignment horizontal="left" vertical="top" wrapText="1"/>
    </xf>
    <xf numFmtId="0" fontId="21" fillId="0" borderId="25" xfId="0" applyFont="1" applyBorder="1" applyAlignment="1">
      <alignment wrapText="1"/>
    </xf>
    <xf numFmtId="0" fontId="21" fillId="0" borderId="20" xfId="0" applyFont="1" applyBorder="1"/>
    <xf numFmtId="0" fontId="21" fillId="0" borderId="28" xfId="0" applyFont="1" applyBorder="1"/>
    <xf numFmtId="165" fontId="21" fillId="0" borderId="27" xfId="43" applyNumberFormat="1" applyFont="1" applyBorder="1"/>
    <xf numFmtId="164" fontId="21" fillId="0" borderId="28" xfId="1" applyNumberFormat="1" applyFont="1" applyBorder="1"/>
    <xf numFmtId="0" fontId="21" fillId="0" borderId="19" xfId="0" applyFont="1" applyBorder="1"/>
    <xf numFmtId="0" fontId="0" fillId="0" borderId="20" xfId="0" applyBorder="1"/>
    <xf numFmtId="165" fontId="23" fillId="0" borderId="0" xfId="43" applyNumberFormat="1" applyFont="1" applyBorder="1"/>
    <xf numFmtId="165" fontId="23" fillId="0" borderId="27" xfId="43" applyNumberFormat="1" applyFont="1" applyBorder="1"/>
    <xf numFmtId="164" fontId="23" fillId="0" borderId="28" xfId="1" applyNumberFormat="1" applyFont="1" applyBorder="1"/>
    <xf numFmtId="164" fontId="18" fillId="0" borderId="28" xfId="1" applyNumberFormat="1" applyFont="1" applyBorder="1"/>
    <xf numFmtId="0" fontId="18" fillId="0" borderId="20" xfId="0" applyFont="1" applyBorder="1"/>
    <xf numFmtId="0" fontId="23" fillId="0" borderId="20" xfId="0" applyFont="1" applyBorder="1"/>
    <xf numFmtId="0" fontId="23" fillId="0" borderId="21" xfId="0" applyFont="1" applyBorder="1"/>
    <xf numFmtId="165" fontId="23" fillId="0" borderId="31" xfId="43" applyNumberFormat="1" applyFont="1" applyBorder="1"/>
    <xf numFmtId="164" fontId="23" fillId="0" borderId="30" xfId="1" applyNumberFormat="1" applyFont="1" applyBorder="1"/>
    <xf numFmtId="164" fontId="18" fillId="0" borderId="30" xfId="1" applyNumberFormat="1" applyFont="1" applyBorder="1"/>
    <xf numFmtId="0" fontId="2" fillId="0" borderId="0" xfId="44"/>
    <xf numFmtId="0" fontId="2" fillId="0" borderId="0" xfId="44" applyAlignment="1">
      <alignment wrapText="1"/>
    </xf>
    <xf numFmtId="0" fontId="1" fillId="0" borderId="0" xfId="44" applyFont="1"/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22" fillId="0" borderId="22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1" fontId="0" fillId="0" borderId="0" xfId="0" applyNumberFormat="1" applyFill="1"/>
    <xf numFmtId="1" fontId="0" fillId="0" borderId="0" xfId="0" applyNumberFormat="1" applyFill="1" applyAlignment="1">
      <alignment horizontal="right"/>
    </xf>
    <xf numFmtId="0" fontId="0" fillId="0" borderId="0" xfId="0" applyFont="1"/>
    <xf numFmtId="0" fontId="0" fillId="0" borderId="13" xfId="0" applyFont="1" applyBorder="1"/>
    <xf numFmtId="0" fontId="0" fillId="0" borderId="12" xfId="0" applyFont="1" applyBorder="1"/>
    <xf numFmtId="0" fontId="0" fillId="0" borderId="16" xfId="0" applyFont="1" applyBorder="1"/>
    <xf numFmtId="0" fontId="18" fillId="0" borderId="17" xfId="0" applyFont="1" applyBorder="1"/>
    <xf numFmtId="0" fontId="18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4" xfId="0" applyFont="1" applyBorder="1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43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rmal 2" xfId="44" xr:uid="{78A2DF2A-3D87-4BE2-9DC8-030494C41A1A}"/>
    <cellStyle name="Notitie" xfId="16" builtinId="10" customBuiltin="1"/>
    <cellStyle name="Ongeldig" xfId="8" builtinId="27" customBuiltin="1"/>
    <cellStyle name="Procent" xfId="1" builtinId="5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4B70-F4D1-468F-BD7B-0A2827B7831F}">
  <dimension ref="A1:E63"/>
  <sheetViews>
    <sheetView workbookViewId="0">
      <selection activeCell="C37" sqref="C37"/>
    </sheetView>
  </sheetViews>
  <sheetFormatPr defaultRowHeight="15"/>
  <cols>
    <col min="1" max="1" width="29" customWidth="1"/>
    <col min="2" max="2" width="31.28515625" customWidth="1"/>
    <col min="4" max="4" width="23.140625" customWidth="1"/>
    <col min="5" max="5" width="23.28515625" customWidth="1"/>
  </cols>
  <sheetData>
    <row r="1" spans="1:5">
      <c r="A1" s="33" t="s">
        <v>0</v>
      </c>
      <c r="D1" s="33" t="s">
        <v>1</v>
      </c>
    </row>
    <row r="2" spans="1:5" ht="15.75" thickBot="1"/>
    <row r="3" spans="1:5">
      <c r="A3" s="70" t="s">
        <v>2</v>
      </c>
      <c r="B3" s="30" t="s">
        <v>3</v>
      </c>
      <c r="C3" s="29"/>
      <c r="D3" s="70" t="s">
        <v>4</v>
      </c>
      <c r="E3" s="30" t="s">
        <v>5</v>
      </c>
    </row>
    <row r="4" spans="1:5">
      <c r="A4" s="71"/>
      <c r="B4" s="31" t="s">
        <v>6</v>
      </c>
      <c r="C4" s="29"/>
      <c r="D4" s="71"/>
      <c r="E4" s="31" t="s">
        <v>7</v>
      </c>
    </row>
    <row r="5" spans="1:5">
      <c r="A5" s="71"/>
      <c r="B5" s="31" t="s">
        <v>8</v>
      </c>
      <c r="C5" s="29"/>
      <c r="D5" s="71"/>
      <c r="E5" s="31" t="s">
        <v>9</v>
      </c>
    </row>
    <row r="6" spans="1:5">
      <c r="A6" s="71"/>
      <c r="B6" s="31" t="s">
        <v>10</v>
      </c>
      <c r="C6" s="29"/>
      <c r="D6" s="71"/>
      <c r="E6" s="31" t="s">
        <v>11</v>
      </c>
    </row>
    <row r="7" spans="1:5">
      <c r="A7" s="71"/>
      <c r="B7" s="31" t="s">
        <v>12</v>
      </c>
      <c r="C7" s="29"/>
      <c r="D7" s="71"/>
      <c r="E7" s="31" t="s">
        <v>13</v>
      </c>
    </row>
    <row r="8" spans="1:5">
      <c r="A8" s="71"/>
      <c r="B8" s="31" t="s">
        <v>14</v>
      </c>
      <c r="C8" s="29"/>
      <c r="D8" s="71"/>
      <c r="E8" s="31" t="s">
        <v>15</v>
      </c>
    </row>
    <row r="9" spans="1:5" ht="15.75" thickBot="1">
      <c r="A9" s="71"/>
      <c r="B9" s="31" t="s">
        <v>16</v>
      </c>
      <c r="C9" s="29"/>
      <c r="D9" s="72"/>
      <c r="E9" s="32" t="s">
        <v>17</v>
      </c>
    </row>
    <row r="10" spans="1:5" ht="15.75" thickBot="1">
      <c r="A10" s="72"/>
      <c r="B10" s="32" t="s">
        <v>18</v>
      </c>
      <c r="C10" s="29"/>
      <c r="D10" s="70" t="s">
        <v>19</v>
      </c>
      <c r="E10" s="30" t="s">
        <v>20</v>
      </c>
    </row>
    <row r="11" spans="1:5">
      <c r="A11" s="70" t="s">
        <v>21</v>
      </c>
      <c r="B11" s="30" t="s">
        <v>22</v>
      </c>
      <c r="C11" s="29"/>
      <c r="D11" s="71"/>
      <c r="E11" s="31" t="s">
        <v>23</v>
      </c>
    </row>
    <row r="12" spans="1:5">
      <c r="A12" s="71"/>
      <c r="B12" s="31" t="s">
        <v>24</v>
      </c>
      <c r="C12" s="29"/>
      <c r="D12" s="71"/>
      <c r="E12" s="31" t="s">
        <v>25</v>
      </c>
    </row>
    <row r="13" spans="1:5">
      <c r="A13" s="71"/>
      <c r="B13" s="31" t="s">
        <v>26</v>
      </c>
      <c r="C13" s="29"/>
      <c r="D13" s="71"/>
      <c r="E13" s="31" t="s">
        <v>27</v>
      </c>
    </row>
    <row r="14" spans="1:5">
      <c r="A14" s="71"/>
      <c r="B14" s="31" t="s">
        <v>28</v>
      </c>
      <c r="C14" s="29"/>
      <c r="D14" s="71"/>
      <c r="E14" s="31" t="s">
        <v>29</v>
      </c>
    </row>
    <row r="15" spans="1:5">
      <c r="A15" s="71"/>
      <c r="B15" s="31" t="s">
        <v>30</v>
      </c>
      <c r="C15" s="29"/>
      <c r="D15" s="71"/>
      <c r="E15" s="31" t="s">
        <v>31</v>
      </c>
    </row>
    <row r="16" spans="1:5">
      <c r="A16" s="71"/>
      <c r="B16" s="31" t="s">
        <v>32</v>
      </c>
      <c r="C16" s="29"/>
      <c r="D16" s="71"/>
      <c r="E16" s="31" t="s">
        <v>33</v>
      </c>
    </row>
    <row r="17" spans="1:5" ht="15.75" thickBot="1">
      <c r="A17" s="71"/>
      <c r="B17" s="31" t="s">
        <v>34</v>
      </c>
      <c r="C17" s="29"/>
      <c r="D17" s="72"/>
      <c r="E17" s="32" t="s">
        <v>35</v>
      </c>
    </row>
    <row r="18" spans="1:5">
      <c r="A18" s="71"/>
      <c r="B18" s="31" t="s">
        <v>36</v>
      </c>
      <c r="C18" s="29"/>
      <c r="D18" s="70" t="s">
        <v>37</v>
      </c>
      <c r="E18" s="30" t="s">
        <v>38</v>
      </c>
    </row>
    <row r="19" spans="1:5">
      <c r="A19" s="71"/>
      <c r="B19" s="31" t="s">
        <v>39</v>
      </c>
      <c r="C19" s="29"/>
      <c r="D19" s="71"/>
      <c r="E19" s="31" t="s">
        <v>40</v>
      </c>
    </row>
    <row r="20" spans="1:5">
      <c r="A20" s="71"/>
      <c r="B20" s="31" t="s">
        <v>41</v>
      </c>
      <c r="C20" s="29"/>
      <c r="D20" s="71"/>
      <c r="E20" s="31" t="s">
        <v>42</v>
      </c>
    </row>
    <row r="21" spans="1:5">
      <c r="A21" s="71"/>
      <c r="B21" s="31" t="s">
        <v>43</v>
      </c>
      <c r="C21" s="29"/>
      <c r="D21" s="71"/>
      <c r="E21" s="31" t="s">
        <v>44</v>
      </c>
    </row>
    <row r="22" spans="1:5">
      <c r="A22" s="71"/>
      <c r="B22" s="31" t="s">
        <v>45</v>
      </c>
      <c r="C22" s="29"/>
      <c r="D22" s="71"/>
      <c r="E22" s="31" t="s">
        <v>46</v>
      </c>
    </row>
    <row r="23" spans="1:5">
      <c r="A23" s="71"/>
      <c r="B23" s="31" t="s">
        <v>47</v>
      </c>
      <c r="C23" s="29"/>
      <c r="D23" s="71"/>
      <c r="E23" s="31" t="s">
        <v>48</v>
      </c>
    </row>
    <row r="24" spans="1:5">
      <c r="A24" s="71"/>
      <c r="B24" s="31" t="s">
        <v>49</v>
      </c>
      <c r="C24" s="29"/>
      <c r="D24" s="71"/>
      <c r="E24" s="31" t="s">
        <v>50</v>
      </c>
    </row>
    <row r="25" spans="1:5">
      <c r="A25" s="71"/>
      <c r="B25" s="31" t="s">
        <v>51</v>
      </c>
      <c r="C25" s="29"/>
      <c r="D25" s="71"/>
      <c r="E25" s="31" t="s">
        <v>52</v>
      </c>
    </row>
    <row r="26" spans="1:5" ht="15.75" thickBot="1">
      <c r="A26" s="72"/>
      <c r="B26" s="32" t="s">
        <v>53</v>
      </c>
      <c r="C26" s="29"/>
      <c r="D26" s="71"/>
      <c r="E26" s="31" t="s">
        <v>54</v>
      </c>
    </row>
    <row r="27" spans="1:5">
      <c r="A27" s="70" t="s">
        <v>55</v>
      </c>
      <c r="B27" s="30" t="s">
        <v>56</v>
      </c>
      <c r="C27" s="29"/>
      <c r="D27" s="71"/>
      <c r="E27" s="31" t="s">
        <v>57</v>
      </c>
    </row>
    <row r="28" spans="1:5">
      <c r="A28" s="71"/>
      <c r="B28" s="31" t="s">
        <v>58</v>
      </c>
      <c r="C28" s="29"/>
      <c r="D28" s="71"/>
      <c r="E28" s="31" t="s">
        <v>59</v>
      </c>
    </row>
    <row r="29" spans="1:5">
      <c r="A29" s="71"/>
      <c r="B29" s="31" t="s">
        <v>60</v>
      </c>
      <c r="C29" s="29"/>
      <c r="D29" s="71"/>
      <c r="E29" s="31" t="s">
        <v>61</v>
      </c>
    </row>
    <row r="30" spans="1:5">
      <c r="A30" s="71"/>
      <c r="B30" s="31" t="s">
        <v>62</v>
      </c>
      <c r="C30" s="29"/>
      <c r="D30" s="71"/>
      <c r="E30" s="31" t="s">
        <v>63</v>
      </c>
    </row>
    <row r="31" spans="1:5">
      <c r="A31" s="71"/>
      <c r="B31" s="31" t="s">
        <v>64</v>
      </c>
      <c r="C31" s="29"/>
      <c r="D31" s="71"/>
      <c r="E31" s="31" t="s">
        <v>65</v>
      </c>
    </row>
    <row r="32" spans="1:5">
      <c r="A32" s="71"/>
      <c r="B32" s="31" t="s">
        <v>66</v>
      </c>
      <c r="C32" s="29"/>
      <c r="D32" s="71"/>
      <c r="E32" s="31" t="s">
        <v>67</v>
      </c>
    </row>
    <row r="33" spans="1:5" ht="15.75" thickBot="1">
      <c r="A33" s="71"/>
      <c r="B33" s="31" t="s">
        <v>68</v>
      </c>
      <c r="C33" s="29"/>
      <c r="D33" s="72"/>
      <c r="E33" s="32" t="s">
        <v>69</v>
      </c>
    </row>
    <row r="34" spans="1:5">
      <c r="A34" s="71"/>
      <c r="B34" s="31" t="s">
        <v>70</v>
      </c>
      <c r="C34" s="29"/>
      <c r="D34" s="29"/>
      <c r="E34" s="29"/>
    </row>
    <row r="35" spans="1:5">
      <c r="A35" s="71"/>
      <c r="B35" s="31" t="s">
        <v>71</v>
      </c>
      <c r="C35" s="29"/>
      <c r="D35" s="29"/>
      <c r="E35" s="29"/>
    </row>
    <row r="36" spans="1:5">
      <c r="A36" s="71"/>
      <c r="B36" s="31" t="s">
        <v>72</v>
      </c>
      <c r="C36" s="29"/>
      <c r="D36" s="29"/>
      <c r="E36" s="29"/>
    </row>
    <row r="37" spans="1:5">
      <c r="A37" s="71"/>
      <c r="B37" s="31" t="s">
        <v>73</v>
      </c>
      <c r="C37" s="29"/>
      <c r="D37" s="29"/>
      <c r="E37" s="29"/>
    </row>
    <row r="38" spans="1:5">
      <c r="A38" s="71"/>
      <c r="B38" s="31" t="s">
        <v>74</v>
      </c>
      <c r="C38" s="29"/>
      <c r="D38" s="29"/>
      <c r="E38" s="29"/>
    </row>
    <row r="39" spans="1:5">
      <c r="A39" s="71"/>
      <c r="B39" s="31" t="s">
        <v>75</v>
      </c>
      <c r="C39" s="29"/>
      <c r="D39" s="29"/>
      <c r="E39" s="29"/>
    </row>
    <row r="40" spans="1:5">
      <c r="A40" s="71"/>
      <c r="B40" s="31" t="s">
        <v>76</v>
      </c>
      <c r="C40" s="29"/>
      <c r="D40" s="29"/>
      <c r="E40" s="29"/>
    </row>
    <row r="41" spans="1:5">
      <c r="A41" s="71"/>
      <c r="B41" s="31" t="s">
        <v>77</v>
      </c>
      <c r="C41" s="29"/>
      <c r="D41" s="29"/>
      <c r="E41" s="29"/>
    </row>
    <row r="42" spans="1:5" ht="15.75" thickBot="1">
      <c r="A42" s="72"/>
      <c r="B42" s="32" t="s">
        <v>78</v>
      </c>
      <c r="C42" s="29"/>
      <c r="D42" s="29"/>
      <c r="E42" s="29"/>
    </row>
    <row r="43" spans="1:5">
      <c r="A43" s="70" t="s">
        <v>79</v>
      </c>
      <c r="B43" s="30" t="s">
        <v>80</v>
      </c>
      <c r="C43" s="29"/>
      <c r="D43" s="29"/>
      <c r="E43" s="29"/>
    </row>
    <row r="44" spans="1:5">
      <c r="A44" s="71"/>
      <c r="B44" s="31" t="s">
        <v>81</v>
      </c>
      <c r="C44" s="29"/>
      <c r="D44" s="29"/>
      <c r="E44" s="29"/>
    </row>
    <row r="45" spans="1:5">
      <c r="A45" s="71"/>
      <c r="B45" s="31" t="s">
        <v>82</v>
      </c>
      <c r="C45" s="29"/>
      <c r="D45" s="29"/>
      <c r="E45" s="29"/>
    </row>
    <row r="46" spans="1:5">
      <c r="A46" s="71"/>
      <c r="B46" s="31" t="s">
        <v>83</v>
      </c>
      <c r="C46" s="29"/>
      <c r="D46" s="29"/>
      <c r="E46" s="29"/>
    </row>
    <row r="47" spans="1:5">
      <c r="A47" s="71"/>
      <c r="B47" s="31" t="s">
        <v>84</v>
      </c>
      <c r="C47" s="29"/>
      <c r="D47" s="29"/>
      <c r="E47" s="29"/>
    </row>
    <row r="48" spans="1:5">
      <c r="A48" s="71"/>
      <c r="B48" s="31" t="s">
        <v>85</v>
      </c>
      <c r="C48" s="29"/>
      <c r="D48" s="29"/>
      <c r="E48" s="29"/>
    </row>
    <row r="49" spans="1:5">
      <c r="A49" s="71"/>
      <c r="B49" s="31" t="s">
        <v>86</v>
      </c>
      <c r="C49" s="29"/>
      <c r="D49" s="29"/>
      <c r="E49" s="29"/>
    </row>
    <row r="50" spans="1:5">
      <c r="A50" s="71"/>
      <c r="B50" s="31" t="s">
        <v>87</v>
      </c>
      <c r="C50" s="29"/>
      <c r="D50" s="29"/>
      <c r="E50" s="29"/>
    </row>
    <row r="51" spans="1:5">
      <c r="A51" s="71"/>
      <c r="B51" s="31" t="s">
        <v>88</v>
      </c>
      <c r="C51" s="29"/>
      <c r="D51" s="29"/>
      <c r="E51" s="29"/>
    </row>
    <row r="52" spans="1:5">
      <c r="A52" s="71"/>
      <c r="B52" s="31" t="s">
        <v>89</v>
      </c>
      <c r="C52" s="29"/>
      <c r="D52" s="29"/>
      <c r="E52" s="29"/>
    </row>
    <row r="53" spans="1:5">
      <c r="A53" s="71"/>
      <c r="B53" s="31" t="s">
        <v>90</v>
      </c>
      <c r="C53" s="29"/>
      <c r="D53" s="29"/>
      <c r="E53" s="29"/>
    </row>
    <row r="54" spans="1:5">
      <c r="A54" s="71"/>
      <c r="B54" s="31" t="s">
        <v>91</v>
      </c>
      <c r="C54" s="29"/>
      <c r="D54" s="29"/>
      <c r="E54" s="29"/>
    </row>
    <row r="55" spans="1:5">
      <c r="A55" s="71"/>
      <c r="B55" s="31" t="s">
        <v>92</v>
      </c>
      <c r="C55" s="29"/>
      <c r="D55" s="29"/>
      <c r="E55" s="29"/>
    </row>
    <row r="56" spans="1:5">
      <c r="A56" s="71"/>
      <c r="B56" s="31" t="s">
        <v>93</v>
      </c>
      <c r="C56" s="29"/>
      <c r="D56" s="29"/>
      <c r="E56" s="29"/>
    </row>
    <row r="57" spans="1:5">
      <c r="A57" s="71"/>
      <c r="B57" s="31" t="s">
        <v>94</v>
      </c>
      <c r="C57" s="29"/>
      <c r="D57" s="29"/>
      <c r="E57" s="29"/>
    </row>
    <row r="58" spans="1:5">
      <c r="A58" s="71"/>
      <c r="B58" s="31" t="s">
        <v>95</v>
      </c>
      <c r="C58" s="29"/>
      <c r="D58" s="29"/>
      <c r="E58" s="29"/>
    </row>
    <row r="59" spans="1:5">
      <c r="A59" s="71"/>
      <c r="B59" s="31" t="s">
        <v>96</v>
      </c>
      <c r="C59" s="29"/>
      <c r="D59" s="29"/>
      <c r="E59" s="29"/>
    </row>
    <row r="60" spans="1:5">
      <c r="A60" s="71"/>
      <c r="B60" s="31" t="s">
        <v>97</v>
      </c>
      <c r="C60" s="29"/>
      <c r="D60" s="29"/>
      <c r="E60" s="29"/>
    </row>
    <row r="61" spans="1:5">
      <c r="A61" s="71"/>
      <c r="B61" s="31" t="s">
        <v>98</v>
      </c>
      <c r="C61" s="29"/>
      <c r="D61" s="29"/>
      <c r="E61" s="29"/>
    </row>
    <row r="62" spans="1:5">
      <c r="A62" s="71"/>
      <c r="B62" s="31" t="s">
        <v>99</v>
      </c>
      <c r="C62" s="29"/>
      <c r="D62" s="29"/>
      <c r="E62" s="29"/>
    </row>
    <row r="63" spans="1:5" ht="15.75" thickBot="1">
      <c r="A63" s="72"/>
      <c r="B63" s="32" t="s">
        <v>100</v>
      </c>
      <c r="C63" s="29"/>
      <c r="D63" s="29"/>
      <c r="E63" s="29"/>
    </row>
  </sheetData>
  <sortState xmlns:xlrd2="http://schemas.microsoft.com/office/spreadsheetml/2017/richdata2" ref="E4:E9">
    <sortCondition ref="E3:E9"/>
  </sortState>
  <mergeCells count="7">
    <mergeCell ref="A43:A63"/>
    <mergeCell ref="D18:D33"/>
    <mergeCell ref="D10:D17"/>
    <mergeCell ref="D3:D9"/>
    <mergeCell ref="A3:A10"/>
    <mergeCell ref="A11:A26"/>
    <mergeCell ref="A27:A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1671-0714-45EC-8DC6-966E91AB5318}">
  <dimension ref="A1:BL116"/>
  <sheetViews>
    <sheetView tabSelected="1" workbookViewId="0">
      <selection activeCell="E4" sqref="E4:E19"/>
    </sheetView>
  </sheetViews>
  <sheetFormatPr defaultColWidth="15.5703125" defaultRowHeight="15"/>
  <cols>
    <col min="1" max="1" width="27.85546875" customWidth="1"/>
    <col min="2" max="2" width="9.85546875" customWidth="1"/>
    <col min="7" max="7" width="15.5703125" customWidth="1"/>
    <col min="8" max="10" width="15.5703125" hidden="1" customWidth="1"/>
    <col min="12" max="13" width="15.5703125" hidden="1" customWidth="1"/>
    <col min="16" max="59" width="15.5703125" hidden="1" customWidth="1"/>
    <col min="60" max="60" width="19.85546875" customWidth="1"/>
    <col min="62" max="62" width="21" customWidth="1"/>
    <col min="63" max="64" width="0" hidden="1" customWidth="1"/>
  </cols>
  <sheetData>
    <row r="1" spans="1:64">
      <c r="A1" t="s">
        <v>101</v>
      </c>
    </row>
    <row r="3" spans="1:64">
      <c r="A3" s="16"/>
      <c r="B3" s="17"/>
      <c r="C3" s="82" t="s">
        <v>102</v>
      </c>
      <c r="D3" s="16"/>
      <c r="E3" s="83" t="s">
        <v>103</v>
      </c>
      <c r="F3" s="85"/>
      <c r="G3" s="83" t="s">
        <v>104</v>
      </c>
      <c r="H3" s="85"/>
      <c r="I3" s="85"/>
      <c r="J3" s="85"/>
      <c r="K3" s="85"/>
      <c r="L3" s="85"/>
      <c r="M3" s="85"/>
      <c r="N3" s="85"/>
      <c r="O3" s="84"/>
      <c r="BH3" s="83" t="s">
        <v>105</v>
      </c>
      <c r="BI3" s="85"/>
      <c r="BJ3" s="84"/>
    </row>
    <row r="4" spans="1:64">
      <c r="A4" s="4"/>
      <c r="B4" s="5"/>
      <c r="C4" s="15" t="s">
        <v>106</v>
      </c>
      <c r="D4" s="4"/>
      <c r="E4" s="4" t="s">
        <v>107</v>
      </c>
      <c r="F4" s="5" t="s">
        <v>108</v>
      </c>
      <c r="G4" s="4" t="s">
        <v>109</v>
      </c>
      <c r="H4" t="s">
        <v>110</v>
      </c>
      <c r="I4" s="13">
        <v>44474</v>
      </c>
      <c r="J4" s="14">
        <v>42278</v>
      </c>
      <c r="K4" t="s">
        <v>111</v>
      </c>
      <c r="L4" t="s">
        <v>112</v>
      </c>
      <c r="M4" t="s">
        <v>113</v>
      </c>
      <c r="N4" t="s">
        <v>114</v>
      </c>
      <c r="O4" s="5" t="s">
        <v>115</v>
      </c>
      <c r="P4" t="s">
        <v>116</v>
      </c>
      <c r="Q4" t="s">
        <v>117</v>
      </c>
      <c r="R4" t="s">
        <v>118</v>
      </c>
      <c r="S4" t="s">
        <v>119</v>
      </c>
      <c r="T4" t="s">
        <v>120</v>
      </c>
      <c r="U4" t="s">
        <v>121</v>
      </c>
      <c r="V4" t="s">
        <v>122</v>
      </c>
      <c r="W4" t="s">
        <v>123</v>
      </c>
      <c r="X4" t="s">
        <v>124</v>
      </c>
      <c r="Y4" t="s">
        <v>125</v>
      </c>
      <c r="Z4" t="s">
        <v>126</v>
      </c>
      <c r="AA4" t="s">
        <v>127</v>
      </c>
      <c r="AB4" t="s">
        <v>128</v>
      </c>
      <c r="AC4" t="s">
        <v>129</v>
      </c>
      <c r="AD4" t="s">
        <v>130</v>
      </c>
      <c r="AE4" t="s">
        <v>131</v>
      </c>
      <c r="AF4" t="s">
        <v>132</v>
      </c>
      <c r="AG4" t="s">
        <v>133</v>
      </c>
      <c r="AH4" t="s">
        <v>134</v>
      </c>
      <c r="AI4" t="s">
        <v>135</v>
      </c>
      <c r="AJ4" t="s">
        <v>136</v>
      </c>
      <c r="AK4" t="s">
        <v>137</v>
      </c>
      <c r="AL4" t="s">
        <v>138</v>
      </c>
      <c r="AM4" t="s">
        <v>139</v>
      </c>
      <c r="AN4" t="s">
        <v>140</v>
      </c>
      <c r="AO4" t="s">
        <v>141</v>
      </c>
      <c r="AP4" t="s">
        <v>142</v>
      </c>
      <c r="AQ4" t="s">
        <v>143</v>
      </c>
      <c r="AR4" t="s">
        <v>144</v>
      </c>
      <c r="AS4" t="s">
        <v>145</v>
      </c>
      <c r="AT4" t="s">
        <v>146</v>
      </c>
      <c r="AU4" t="s">
        <v>147</v>
      </c>
      <c r="AV4" t="s">
        <v>148</v>
      </c>
      <c r="AW4" t="s">
        <v>149</v>
      </c>
      <c r="AX4" t="s">
        <v>150</v>
      </c>
      <c r="AY4" t="s">
        <v>151</v>
      </c>
      <c r="AZ4" t="s">
        <v>152</v>
      </c>
      <c r="BA4" t="s">
        <v>153</v>
      </c>
      <c r="BB4" t="s">
        <v>154</v>
      </c>
      <c r="BC4" t="s">
        <v>155</v>
      </c>
      <c r="BD4" t="s">
        <v>156</v>
      </c>
      <c r="BE4" t="s">
        <v>157</v>
      </c>
      <c r="BF4" t="s">
        <v>158</v>
      </c>
      <c r="BG4" t="s">
        <v>159</v>
      </c>
      <c r="BH4" s="4" t="s">
        <v>160</v>
      </c>
      <c r="BI4" t="s">
        <v>161</v>
      </c>
      <c r="BJ4" s="5" t="s">
        <v>162</v>
      </c>
      <c r="BK4" t="s">
        <v>163</v>
      </c>
      <c r="BL4" t="s">
        <v>164</v>
      </c>
    </row>
    <row r="5" spans="1:64">
      <c r="A5" s="4" t="s">
        <v>165</v>
      </c>
      <c r="B5" s="5" t="s">
        <v>166</v>
      </c>
      <c r="C5" s="4" t="s">
        <v>167</v>
      </c>
      <c r="D5" s="21" t="s">
        <v>168</v>
      </c>
      <c r="E5" t="s">
        <v>167</v>
      </c>
      <c r="F5" s="5" t="s">
        <v>167</v>
      </c>
      <c r="G5" s="4" t="s">
        <v>167</v>
      </c>
      <c r="H5" t="s">
        <v>167</v>
      </c>
      <c r="I5" t="s">
        <v>167</v>
      </c>
      <c r="J5" t="s">
        <v>167</v>
      </c>
      <c r="L5" t="s">
        <v>167</v>
      </c>
      <c r="M5" t="s">
        <v>167</v>
      </c>
      <c r="N5" t="s">
        <v>167</v>
      </c>
      <c r="O5" s="5"/>
      <c r="P5" t="s">
        <v>167</v>
      </c>
      <c r="Q5" t="s">
        <v>167</v>
      </c>
      <c r="R5" t="s">
        <v>167</v>
      </c>
      <c r="S5" t="s">
        <v>169</v>
      </c>
      <c r="T5" t="s">
        <v>169</v>
      </c>
      <c r="U5" t="s">
        <v>169</v>
      </c>
      <c r="V5" t="s">
        <v>169</v>
      </c>
      <c r="W5" t="s">
        <v>169</v>
      </c>
      <c r="X5" t="s">
        <v>169</v>
      </c>
      <c r="Y5" t="s">
        <v>169</v>
      </c>
      <c r="Z5" t="s">
        <v>169</v>
      </c>
      <c r="AA5" t="s">
        <v>169</v>
      </c>
      <c r="AB5" t="s">
        <v>169</v>
      </c>
      <c r="AC5" t="s">
        <v>169</v>
      </c>
      <c r="AD5" t="s">
        <v>169</v>
      </c>
      <c r="AE5" t="s">
        <v>167</v>
      </c>
      <c r="AF5" t="s">
        <v>167</v>
      </c>
      <c r="AG5" t="s">
        <v>167</v>
      </c>
      <c r="AH5" t="s">
        <v>167</v>
      </c>
      <c r="AI5" t="s">
        <v>167</v>
      </c>
      <c r="AJ5" t="s">
        <v>170</v>
      </c>
      <c r="AK5" t="s">
        <v>170</v>
      </c>
      <c r="AL5" t="s">
        <v>170</v>
      </c>
      <c r="AM5" t="s">
        <v>170</v>
      </c>
      <c r="AN5" t="s">
        <v>167</v>
      </c>
      <c r="AO5" t="s">
        <v>167</v>
      </c>
      <c r="AP5" t="s">
        <v>167</v>
      </c>
      <c r="AQ5" t="s">
        <v>167</v>
      </c>
      <c r="AR5" t="s">
        <v>167</v>
      </c>
      <c r="AS5" t="s">
        <v>167</v>
      </c>
      <c r="AT5" t="s">
        <v>167</v>
      </c>
      <c r="AU5" t="s">
        <v>167</v>
      </c>
      <c r="AV5" t="s">
        <v>167</v>
      </c>
      <c r="AW5" t="s">
        <v>169</v>
      </c>
      <c r="AX5" t="s">
        <v>169</v>
      </c>
      <c r="AY5" t="s">
        <v>169</v>
      </c>
      <c r="AZ5" t="s">
        <v>169</v>
      </c>
      <c r="BA5" t="s">
        <v>169</v>
      </c>
      <c r="BB5" t="s">
        <v>169</v>
      </c>
      <c r="BC5" t="s">
        <v>169</v>
      </c>
      <c r="BD5" t="s">
        <v>169</v>
      </c>
      <c r="BE5" t="s">
        <v>169</v>
      </c>
      <c r="BF5" t="s">
        <v>167</v>
      </c>
      <c r="BG5" t="s">
        <v>167</v>
      </c>
      <c r="BH5" s="4"/>
      <c r="BJ5" s="5"/>
      <c r="BK5" t="s">
        <v>167</v>
      </c>
      <c r="BL5" t="s">
        <v>167</v>
      </c>
    </row>
    <row r="6" spans="1:64">
      <c r="A6" s="4" t="s">
        <v>55</v>
      </c>
      <c r="B6" s="5">
        <v>2022</v>
      </c>
      <c r="C6" s="4">
        <v>640061</v>
      </c>
      <c r="D6" s="26">
        <f>C6/$C$22</f>
        <v>0.17246851132902347</v>
      </c>
      <c r="E6">
        <v>318170</v>
      </c>
      <c r="F6" s="4">
        <f>C6-E6</f>
        <v>321891</v>
      </c>
      <c r="G6" s="4">
        <f>K6+N6+O6</f>
        <v>512521</v>
      </c>
      <c r="H6">
        <v>29338</v>
      </c>
      <c r="I6">
        <v>31244</v>
      </c>
      <c r="J6">
        <v>33599</v>
      </c>
      <c r="K6" s="78">
        <v>74226</v>
      </c>
      <c r="L6" s="78">
        <v>36263</v>
      </c>
      <c r="M6" s="78">
        <v>37848</v>
      </c>
      <c r="N6" s="78">
        <v>151192</v>
      </c>
      <c r="O6" s="79">
        <v>287103</v>
      </c>
      <c r="P6" s="78">
        <v>183074</v>
      </c>
      <c r="Q6" s="78">
        <v>103832</v>
      </c>
      <c r="R6" s="78">
        <v>32293</v>
      </c>
      <c r="S6" s="78">
        <v>4.5999999999999996</v>
      </c>
      <c r="T6" s="78">
        <v>4.9000000000000004</v>
      </c>
      <c r="U6" s="78">
        <v>5.3</v>
      </c>
      <c r="V6" s="78">
        <v>5.7</v>
      </c>
      <c r="W6" s="78">
        <v>5.9</v>
      </c>
      <c r="X6" s="78">
        <v>23.5</v>
      </c>
      <c r="Y6" s="78">
        <v>28.7</v>
      </c>
      <c r="Z6" s="78">
        <v>16.3</v>
      </c>
      <c r="AA6" s="78">
        <v>5.0999999999999996</v>
      </c>
      <c r="AB6" s="78">
        <v>72</v>
      </c>
      <c r="AC6" s="78">
        <v>35.200000000000003</v>
      </c>
      <c r="AD6" s="78">
        <v>36.700000000000003</v>
      </c>
      <c r="AE6" s="78">
        <v>291670</v>
      </c>
      <c r="AF6" s="78">
        <v>258267</v>
      </c>
      <c r="AG6" s="78">
        <v>51710</v>
      </c>
      <c r="AH6" s="78">
        <v>35384</v>
      </c>
      <c r="AI6" s="78">
        <v>542850</v>
      </c>
      <c r="AJ6" s="78">
        <v>36.4</v>
      </c>
      <c r="AK6" s="78">
        <v>47.6</v>
      </c>
      <c r="AL6" s="78">
        <v>9.5</v>
      </c>
      <c r="AM6" s="78">
        <v>6.5</v>
      </c>
      <c r="AN6" s="78">
        <v>503172</v>
      </c>
      <c r="AO6" s="78">
        <v>133859</v>
      </c>
      <c r="AP6" s="78">
        <v>67715</v>
      </c>
      <c r="AQ6" s="78">
        <v>66144</v>
      </c>
      <c r="AR6" s="78">
        <v>17768</v>
      </c>
      <c r="AS6" s="78">
        <v>4086</v>
      </c>
      <c r="AT6" s="78">
        <v>4523</v>
      </c>
      <c r="AU6" s="78">
        <v>12178</v>
      </c>
      <c r="AV6" s="78">
        <v>27589</v>
      </c>
      <c r="AW6" s="78">
        <v>79</v>
      </c>
      <c r="AX6" s="78">
        <v>21</v>
      </c>
      <c r="AY6" s="78">
        <v>10.6</v>
      </c>
      <c r="AZ6" s="78">
        <v>10.4</v>
      </c>
      <c r="BA6" s="78">
        <v>2.8</v>
      </c>
      <c r="BB6" s="78">
        <v>0.6</v>
      </c>
      <c r="BC6" s="78">
        <v>0.7</v>
      </c>
      <c r="BD6" s="78">
        <v>1.9</v>
      </c>
      <c r="BE6" s="78">
        <v>4.3</v>
      </c>
      <c r="BF6" s="78">
        <v>99700</v>
      </c>
      <c r="BG6" s="78">
        <v>172330</v>
      </c>
      <c r="BH6" s="80">
        <v>273870</v>
      </c>
      <c r="BI6" s="78">
        <v>138260</v>
      </c>
      <c r="BJ6" s="79">
        <f>BK6+BL6</f>
        <v>227580</v>
      </c>
      <c r="BK6">
        <v>139150</v>
      </c>
      <c r="BL6">
        <v>88430</v>
      </c>
    </row>
    <row r="7" spans="1:64">
      <c r="A7" s="4" t="s">
        <v>171</v>
      </c>
      <c r="B7" s="5"/>
      <c r="C7" s="20"/>
      <c r="D7" s="26"/>
      <c r="E7" s="10">
        <f>E6/C6</f>
        <v>0.49709324580000969</v>
      </c>
      <c r="F7" s="7">
        <f>F6/C6</f>
        <v>0.50290675419999031</v>
      </c>
      <c r="G7" s="6"/>
      <c r="K7" s="10">
        <f>(L6+M6)/G6</f>
        <v>0.14460090415807353</v>
      </c>
      <c r="L7" s="10"/>
      <c r="M7" s="10"/>
      <c r="N7" s="10">
        <f>N6/G6</f>
        <v>0.2949966928184406</v>
      </c>
      <c r="O7" s="7">
        <f>O6/G6</f>
        <v>0.56017802197373379</v>
      </c>
      <c r="P7" s="78">
        <f>(P6+Q6)/G6</f>
        <v>0.55979364747981053</v>
      </c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1">
        <f>BF6/$C6</f>
        <v>0.155766403514665</v>
      </c>
      <c r="BG7" s="1">
        <f t="shared" ref="BG7:BL7" si="0">BG6/$C6</f>
        <v>0.26923996306602027</v>
      </c>
      <c r="BH7" s="6">
        <f t="shared" ref="BH7:BH19" si="1">BG7+BF7</f>
        <v>0.42500636658068525</v>
      </c>
      <c r="BI7" s="10">
        <f t="shared" si="0"/>
        <v>0.21601066148382733</v>
      </c>
      <c r="BJ7" s="7">
        <f t="shared" ref="BJ7:BJ19" si="2">BK7+BL7</f>
        <v>0.35555986070077694</v>
      </c>
      <c r="BK7" s="1">
        <f t="shared" si="0"/>
        <v>0.21740115395251391</v>
      </c>
      <c r="BL7" s="1">
        <f t="shared" si="0"/>
        <v>0.13815870674826305</v>
      </c>
    </row>
    <row r="8" spans="1:64">
      <c r="A8" s="4" t="s">
        <v>2</v>
      </c>
      <c r="B8" s="5">
        <v>2022</v>
      </c>
      <c r="C8" s="4">
        <v>497266</v>
      </c>
      <c r="D8" s="26">
        <f t="shared" ref="D8:D18" si="3">C8/$C$22</f>
        <v>0.13399148949012388</v>
      </c>
      <c r="E8">
        <v>248394</v>
      </c>
      <c r="F8" s="4">
        <f>C8-E8</f>
        <v>248872</v>
      </c>
      <c r="G8" s="4">
        <f>K8+N8+O8</f>
        <v>399500</v>
      </c>
      <c r="H8">
        <v>23312</v>
      </c>
      <c r="I8">
        <v>24577</v>
      </c>
      <c r="J8">
        <v>26110</v>
      </c>
      <c r="K8" s="78">
        <v>64547</v>
      </c>
      <c r="L8" s="78">
        <v>29277</v>
      </c>
      <c r="M8" s="78">
        <v>34573</v>
      </c>
      <c r="N8" s="78">
        <v>123883</v>
      </c>
      <c r="O8" s="79">
        <v>211070</v>
      </c>
      <c r="P8" s="78">
        <v>135027</v>
      </c>
      <c r="Q8" s="78">
        <v>74966</v>
      </c>
      <c r="R8" s="78">
        <v>22957</v>
      </c>
      <c r="S8" s="78">
        <v>4.7</v>
      </c>
      <c r="T8" s="78">
        <v>5</v>
      </c>
      <c r="U8" s="78">
        <v>5.3</v>
      </c>
      <c r="V8" s="78">
        <v>5.9</v>
      </c>
      <c r="W8" s="78">
        <v>7</v>
      </c>
      <c r="X8" s="78">
        <v>24.8</v>
      </c>
      <c r="Y8" s="78">
        <v>27.4</v>
      </c>
      <c r="Z8" s="78">
        <v>15.2</v>
      </c>
      <c r="AA8" s="78">
        <v>4.7</v>
      </c>
      <c r="AB8" s="78">
        <v>68.900000000000006</v>
      </c>
      <c r="AC8" s="78">
        <v>35.4</v>
      </c>
      <c r="AD8" s="78">
        <v>33.6</v>
      </c>
      <c r="AE8" s="78">
        <v>238892</v>
      </c>
      <c r="AF8" s="78">
        <v>192078</v>
      </c>
      <c r="AG8" s="78">
        <v>36967</v>
      </c>
      <c r="AH8" s="78">
        <v>25067</v>
      </c>
      <c r="AI8" s="78">
        <v>419005</v>
      </c>
      <c r="AJ8" s="78">
        <v>39.4</v>
      </c>
      <c r="AK8" s="78">
        <v>45.8</v>
      </c>
      <c r="AL8" s="78">
        <v>8.8000000000000007</v>
      </c>
      <c r="AM8" s="78">
        <v>6</v>
      </c>
      <c r="AN8" s="78">
        <v>391611</v>
      </c>
      <c r="AO8" s="78">
        <v>101393</v>
      </c>
      <c r="AP8" s="78">
        <v>49057</v>
      </c>
      <c r="AQ8" s="78">
        <v>52336</v>
      </c>
      <c r="AR8" s="78">
        <v>7187</v>
      </c>
      <c r="AS8" s="78">
        <v>5985</v>
      </c>
      <c r="AT8" s="78">
        <v>4581</v>
      </c>
      <c r="AU8" s="78">
        <v>12519</v>
      </c>
      <c r="AV8" s="78">
        <v>22064</v>
      </c>
      <c r="AW8" s="78">
        <v>79.400000000000006</v>
      </c>
      <c r="AX8" s="78">
        <v>20.6</v>
      </c>
      <c r="AY8" s="78">
        <v>10</v>
      </c>
      <c r="AZ8" s="78">
        <v>10.6</v>
      </c>
      <c r="BA8" s="78">
        <v>1.5</v>
      </c>
      <c r="BB8" s="78">
        <v>1.2</v>
      </c>
      <c r="BC8" s="78">
        <v>0.9</v>
      </c>
      <c r="BD8" s="78">
        <v>2.5</v>
      </c>
      <c r="BE8" s="78">
        <v>4.5</v>
      </c>
      <c r="BF8" s="78">
        <v>105490</v>
      </c>
      <c r="BG8" s="78">
        <v>110460</v>
      </c>
      <c r="BH8" s="80">
        <v>217270</v>
      </c>
      <c r="BI8" s="78">
        <v>96770</v>
      </c>
      <c r="BJ8" s="79">
        <f t="shared" si="2"/>
        <v>182770</v>
      </c>
      <c r="BK8">
        <v>98780</v>
      </c>
      <c r="BL8">
        <v>83990</v>
      </c>
    </row>
    <row r="9" spans="1:64">
      <c r="A9" s="4" t="s">
        <v>172</v>
      </c>
      <c r="B9" s="5"/>
      <c r="C9" s="4"/>
      <c r="D9" s="26"/>
      <c r="E9" s="10">
        <f>E8/C8</f>
        <v>0.49951937192568968</v>
      </c>
      <c r="F9" s="7">
        <f>F8/C8</f>
        <v>0.50048062807431037</v>
      </c>
      <c r="G9" s="6"/>
      <c r="K9" s="10">
        <f t="shared" ref="K9" si="4">(L8+M8)/G8</f>
        <v>0.15982478097622027</v>
      </c>
      <c r="L9" s="78"/>
      <c r="M9" s="78"/>
      <c r="N9" s="10">
        <f>N8/G8</f>
        <v>0.31009511889862329</v>
      </c>
      <c r="O9" s="7">
        <f t="shared" ref="O9" si="5">O8/G8</f>
        <v>0.52833541927409267</v>
      </c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1">
        <f>BF8/$C8</f>
        <v>0.2121399814183958</v>
      </c>
      <c r="BG9" s="1">
        <f t="shared" ref="BG9" si="6">BG8/$C8</f>
        <v>0.22213463216869844</v>
      </c>
      <c r="BH9" s="6">
        <f t="shared" si="1"/>
        <v>0.43427461358709424</v>
      </c>
      <c r="BI9" s="10">
        <f t="shared" ref="BI9" si="7">BI8/$C8</f>
        <v>0.19460409519251265</v>
      </c>
      <c r="BJ9" s="7">
        <f t="shared" si="2"/>
        <v>0.36754976209915818</v>
      </c>
      <c r="BK9" s="1">
        <f t="shared" ref="BK9:BL9" si="8">BK8/$C8</f>
        <v>0.19864619740742379</v>
      </c>
      <c r="BL9" s="1">
        <f t="shared" si="8"/>
        <v>0.1689035646917344</v>
      </c>
    </row>
    <row r="10" spans="1:64">
      <c r="A10" s="4" t="s">
        <v>21</v>
      </c>
      <c r="B10" s="5">
        <v>2022</v>
      </c>
      <c r="C10" s="4">
        <v>664472</v>
      </c>
      <c r="D10" s="26">
        <f t="shared" si="3"/>
        <v>0.17904621068901072</v>
      </c>
      <c r="E10">
        <v>333009</v>
      </c>
      <c r="F10" s="4">
        <f>C10-E10</f>
        <v>331463</v>
      </c>
      <c r="G10" s="4">
        <f>K10+N10+O10</f>
        <v>531464</v>
      </c>
      <c r="H10">
        <v>31221</v>
      </c>
      <c r="I10">
        <v>32843</v>
      </c>
      <c r="J10">
        <v>35771</v>
      </c>
      <c r="K10" s="78">
        <v>76905</v>
      </c>
      <c r="L10" s="78">
        <v>38807</v>
      </c>
      <c r="M10" s="78">
        <v>37851</v>
      </c>
      <c r="N10" s="78">
        <v>157400</v>
      </c>
      <c r="O10" s="79">
        <v>297159</v>
      </c>
      <c r="P10" s="78">
        <v>190995</v>
      </c>
      <c r="Q10" s="78">
        <v>104498</v>
      </c>
      <c r="R10" s="78">
        <v>32571</v>
      </c>
      <c r="S10" s="78">
        <v>4.7</v>
      </c>
      <c r="T10" s="78">
        <v>5</v>
      </c>
      <c r="U10" s="78">
        <v>5.4</v>
      </c>
      <c r="V10" s="78">
        <v>5.9</v>
      </c>
      <c r="W10" s="78">
        <v>5.7</v>
      </c>
      <c r="X10" s="78">
        <v>23.5</v>
      </c>
      <c r="Y10" s="78">
        <v>29</v>
      </c>
      <c r="Z10" s="78">
        <v>15.8</v>
      </c>
      <c r="AA10" s="78">
        <v>4.9000000000000004</v>
      </c>
      <c r="AB10" s="78">
        <v>71.8</v>
      </c>
      <c r="AC10" s="78">
        <v>36.1</v>
      </c>
      <c r="AD10" s="78">
        <v>35.700000000000003</v>
      </c>
      <c r="AE10" s="78">
        <v>308464</v>
      </c>
      <c r="AF10" s="78">
        <v>266966</v>
      </c>
      <c r="AG10" s="78">
        <v>49477</v>
      </c>
      <c r="AH10" s="78">
        <v>34617</v>
      </c>
      <c r="AI10" s="78">
        <v>559689</v>
      </c>
      <c r="AJ10" s="78">
        <v>37.299999999999997</v>
      </c>
      <c r="AK10" s="78">
        <v>47.7</v>
      </c>
      <c r="AL10" s="78">
        <v>8.8000000000000007</v>
      </c>
      <c r="AM10" s="78">
        <v>6.2</v>
      </c>
      <c r="AN10" s="78">
        <v>552009</v>
      </c>
      <c r="AO10" s="78">
        <v>107515</v>
      </c>
      <c r="AP10" s="78">
        <v>54772</v>
      </c>
      <c r="AQ10" s="78">
        <v>52743</v>
      </c>
      <c r="AR10" s="78">
        <v>8253</v>
      </c>
      <c r="AS10" s="78">
        <v>2699</v>
      </c>
      <c r="AT10" s="78">
        <v>4447</v>
      </c>
      <c r="AU10" s="78">
        <v>12767</v>
      </c>
      <c r="AV10" s="78">
        <v>24577</v>
      </c>
      <c r="AW10" s="78">
        <v>83.7</v>
      </c>
      <c r="AX10" s="78">
        <v>16.3</v>
      </c>
      <c r="AY10" s="78">
        <v>8.3000000000000007</v>
      </c>
      <c r="AZ10" s="78">
        <v>8</v>
      </c>
      <c r="BA10" s="78">
        <v>1.3</v>
      </c>
      <c r="BB10" s="78">
        <v>0.4</v>
      </c>
      <c r="BC10" s="78">
        <v>0.7</v>
      </c>
      <c r="BD10" s="78">
        <v>1.9</v>
      </c>
      <c r="BE10" s="78">
        <v>3.7</v>
      </c>
      <c r="BF10" s="78">
        <v>49250</v>
      </c>
      <c r="BG10" s="78">
        <v>149850</v>
      </c>
      <c r="BH10" s="80">
        <v>203870</v>
      </c>
      <c r="BI10" s="78">
        <v>141180</v>
      </c>
      <c r="BJ10" s="79">
        <f t="shared" si="2"/>
        <v>318160</v>
      </c>
      <c r="BK10">
        <v>158650</v>
      </c>
      <c r="BL10">
        <v>159510</v>
      </c>
    </row>
    <row r="11" spans="1:64">
      <c r="A11" s="4"/>
      <c r="B11" s="5"/>
      <c r="C11" s="4"/>
      <c r="D11" s="26"/>
      <c r="E11" s="10">
        <f>E10/C10</f>
        <v>0.50116332968131083</v>
      </c>
      <c r="F11" s="7">
        <f>F10/C10</f>
        <v>0.49883667031868911</v>
      </c>
      <c r="G11" s="6"/>
      <c r="K11" s="10">
        <f t="shared" ref="K11" si="9">(L10+M10)/G10</f>
        <v>0.14423930877726432</v>
      </c>
      <c r="L11" s="78"/>
      <c r="M11" s="78"/>
      <c r="N11" s="10">
        <f>N10/G10</f>
        <v>0.29616305149549171</v>
      </c>
      <c r="O11" s="7">
        <f t="shared" ref="O11" si="10">O10/G10</f>
        <v>0.55913288576460496</v>
      </c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1">
        <f>BF10/$C10</f>
        <v>7.411899974716768E-2</v>
      </c>
      <c r="BG11" s="1">
        <f t="shared" ref="BG11" si="11">BG10/$C10</f>
        <v>0.22551740329163605</v>
      </c>
      <c r="BH11" s="6">
        <f t="shared" si="1"/>
        <v>0.29963640303880373</v>
      </c>
      <c r="BI11" s="10">
        <f t="shared" ref="BI11" si="12">BI10/$C10</f>
        <v>0.21246944942751539</v>
      </c>
      <c r="BJ11" s="7">
        <f t="shared" si="2"/>
        <v>0.4788162631382511</v>
      </c>
      <c r="BK11" s="1">
        <f t="shared" ref="BK11:BL11" si="13">BK10/$C10</f>
        <v>0.23876100121600308</v>
      </c>
      <c r="BL11" s="1">
        <f t="shared" si="13"/>
        <v>0.24005526192224805</v>
      </c>
    </row>
    <row r="12" spans="1:64">
      <c r="A12" s="4" t="s">
        <v>79</v>
      </c>
      <c r="B12" s="5">
        <v>2022</v>
      </c>
      <c r="C12" s="4">
        <v>791075</v>
      </c>
      <c r="D12" s="26">
        <f t="shared" si="3"/>
        <v>0.21316019504329625</v>
      </c>
      <c r="E12">
        <v>401445</v>
      </c>
      <c r="F12" s="4">
        <f>C12-E12</f>
        <v>389630</v>
      </c>
      <c r="G12" s="4">
        <f>K12+N12+O12</f>
        <v>633179</v>
      </c>
      <c r="H12">
        <v>36612</v>
      </c>
      <c r="I12">
        <v>38663</v>
      </c>
      <c r="J12">
        <v>40807</v>
      </c>
      <c r="K12" s="78">
        <v>95217</v>
      </c>
      <c r="L12" s="78">
        <v>45107</v>
      </c>
      <c r="M12" s="78">
        <v>49780</v>
      </c>
      <c r="N12" s="78">
        <v>201810</v>
      </c>
      <c r="O12" s="79">
        <v>336152</v>
      </c>
      <c r="P12" s="78">
        <v>217091</v>
      </c>
      <c r="Q12" s="78">
        <v>118100</v>
      </c>
      <c r="R12" s="78">
        <v>40457</v>
      </c>
      <c r="S12" s="78">
        <v>4.7</v>
      </c>
      <c r="T12" s="78">
        <v>4.9000000000000004</v>
      </c>
      <c r="U12" s="78">
        <v>5.2</v>
      </c>
      <c r="V12" s="78">
        <v>5.8</v>
      </c>
      <c r="W12" s="78">
        <v>6.3</v>
      </c>
      <c r="X12" s="78">
        <v>25.2</v>
      </c>
      <c r="Y12" s="78">
        <v>27.7</v>
      </c>
      <c r="Z12" s="78">
        <v>15.1</v>
      </c>
      <c r="AA12" s="78">
        <v>5.2</v>
      </c>
      <c r="AB12" s="78">
        <v>68.8</v>
      </c>
      <c r="AC12" s="78">
        <v>34.700000000000003</v>
      </c>
      <c r="AD12" s="78">
        <v>34.1</v>
      </c>
      <c r="AE12" s="78">
        <v>374723</v>
      </c>
      <c r="AF12" s="78">
        <v>309539</v>
      </c>
      <c r="AG12" s="78">
        <v>60356</v>
      </c>
      <c r="AH12" s="78">
        <v>39772</v>
      </c>
      <c r="AI12" s="78">
        <v>668308</v>
      </c>
      <c r="AJ12" s="78">
        <v>38.700000000000003</v>
      </c>
      <c r="AK12" s="78">
        <v>46.3</v>
      </c>
      <c r="AL12" s="78">
        <v>9</v>
      </c>
      <c r="AM12" s="78">
        <v>6</v>
      </c>
      <c r="AN12" s="78">
        <v>604445</v>
      </c>
      <c r="AO12" s="78">
        <v>179945</v>
      </c>
      <c r="AP12" s="78">
        <v>89800</v>
      </c>
      <c r="AQ12" s="78">
        <v>90145</v>
      </c>
      <c r="AR12" s="78">
        <v>11921</v>
      </c>
      <c r="AS12" s="78">
        <v>5231</v>
      </c>
      <c r="AT12" s="78">
        <v>6126</v>
      </c>
      <c r="AU12" s="78">
        <v>16505</v>
      </c>
      <c r="AV12" s="78">
        <v>50362</v>
      </c>
      <c r="AW12" s="78">
        <v>77.099999999999994</v>
      </c>
      <c r="AX12" s="78">
        <v>22.9</v>
      </c>
      <c r="AY12" s="78">
        <v>11.4</v>
      </c>
      <c r="AZ12" s="78">
        <v>11.5</v>
      </c>
      <c r="BA12" s="78">
        <v>1.5</v>
      </c>
      <c r="BB12" s="78">
        <v>0.7</v>
      </c>
      <c r="BC12" s="78">
        <v>0.8</v>
      </c>
      <c r="BD12" s="78">
        <v>2.1</v>
      </c>
      <c r="BE12" s="78">
        <v>6.4</v>
      </c>
      <c r="BF12" s="78">
        <v>141120</v>
      </c>
      <c r="BG12" s="78">
        <v>198530</v>
      </c>
      <c r="BH12" s="80">
        <v>342790</v>
      </c>
      <c r="BI12" s="78">
        <v>165090</v>
      </c>
      <c r="BJ12" s="79">
        <f t="shared" si="2"/>
        <v>283500</v>
      </c>
      <c r="BK12">
        <v>161710</v>
      </c>
      <c r="BL12">
        <v>121790</v>
      </c>
    </row>
    <row r="13" spans="1:64">
      <c r="A13" s="4"/>
      <c r="B13" s="5"/>
      <c r="C13" s="4"/>
      <c r="D13" s="26"/>
      <c r="E13" s="10">
        <f>E12/C12</f>
        <v>0.50746768637613371</v>
      </c>
      <c r="F13" s="7">
        <f>F12/C12</f>
        <v>0.49253231362386624</v>
      </c>
      <c r="G13" s="6"/>
      <c r="K13" s="10">
        <f t="shared" ref="K13" si="14">(L12+M12)/G12</f>
        <v>0.1498580969994267</v>
      </c>
      <c r="L13" s="78"/>
      <c r="M13" s="78"/>
      <c r="N13" s="10">
        <f>N12/G12</f>
        <v>0.31872503667999097</v>
      </c>
      <c r="O13" s="7">
        <f t="shared" ref="O13" si="15">O12/G12</f>
        <v>0.53089568668575549</v>
      </c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1">
        <f>BF12/$C12</f>
        <v>0.17839016528142085</v>
      </c>
      <c r="BG13" s="1">
        <f t="shared" ref="BG13" si="16">BG12/$C12</f>
        <v>0.25096229813860887</v>
      </c>
      <c r="BH13" s="6">
        <f t="shared" si="1"/>
        <v>0.42935246342002975</v>
      </c>
      <c r="BI13" s="10">
        <f t="shared" ref="BI13" si="17">BI12/$C12</f>
        <v>0.20869070568530165</v>
      </c>
      <c r="BJ13" s="7">
        <f t="shared" si="2"/>
        <v>0.35837309989571153</v>
      </c>
      <c r="BK13" s="1">
        <f t="shared" ref="BK13:BL13" si="18">BK12/$C12</f>
        <v>0.20441803874474607</v>
      </c>
      <c r="BL13" s="1">
        <f t="shared" si="18"/>
        <v>0.15395506115096547</v>
      </c>
    </row>
    <row r="14" spans="1:64">
      <c r="A14" s="4" t="s">
        <v>19</v>
      </c>
      <c r="B14" s="5">
        <v>2022</v>
      </c>
      <c r="C14" s="4">
        <v>285157</v>
      </c>
      <c r="D14" s="26">
        <f t="shared" si="3"/>
        <v>7.6837369071151573E-2</v>
      </c>
      <c r="E14">
        <v>143747</v>
      </c>
      <c r="F14" s="4">
        <f>C14-E14</f>
        <v>141410</v>
      </c>
      <c r="G14" s="4">
        <f>K14+N14+O14</f>
        <v>229730</v>
      </c>
      <c r="H14">
        <v>12221</v>
      </c>
      <c r="I14">
        <v>12793</v>
      </c>
      <c r="J14">
        <v>14518</v>
      </c>
      <c r="K14" s="78">
        <v>31788</v>
      </c>
      <c r="L14" s="78">
        <v>16208</v>
      </c>
      <c r="M14" s="78">
        <v>15754</v>
      </c>
      <c r="N14" s="78">
        <v>63999</v>
      </c>
      <c r="O14" s="79">
        <v>133943</v>
      </c>
      <c r="P14" s="78">
        <v>84395</v>
      </c>
      <c r="Q14" s="78">
        <v>49001</v>
      </c>
      <c r="R14" s="78">
        <v>15527</v>
      </c>
      <c r="S14" s="78">
        <v>4.3</v>
      </c>
      <c r="T14" s="78">
        <v>4.5</v>
      </c>
      <c r="U14" s="78">
        <v>5.0999999999999996</v>
      </c>
      <c r="V14" s="78">
        <v>5.7</v>
      </c>
      <c r="W14" s="78">
        <v>5.6</v>
      </c>
      <c r="X14" s="78">
        <v>22.2</v>
      </c>
      <c r="Y14" s="78">
        <v>29.8</v>
      </c>
      <c r="Z14" s="78">
        <v>17.3</v>
      </c>
      <c r="AA14" s="78">
        <v>5.5</v>
      </c>
      <c r="AB14" s="78">
        <v>73.7</v>
      </c>
      <c r="AC14" s="78">
        <v>34.200000000000003</v>
      </c>
      <c r="AD14" s="78">
        <v>39.6</v>
      </c>
      <c r="AE14" s="78">
        <v>126342</v>
      </c>
      <c r="AF14" s="78">
        <v>119607</v>
      </c>
      <c r="AG14" s="78">
        <v>21304</v>
      </c>
      <c r="AH14" s="78">
        <v>16097</v>
      </c>
      <c r="AI14" s="78">
        <v>243818</v>
      </c>
      <c r="AJ14" s="78">
        <v>35.6</v>
      </c>
      <c r="AK14" s="78">
        <v>49.1</v>
      </c>
      <c r="AL14" s="78">
        <v>8.6999999999999993</v>
      </c>
      <c r="AM14" s="78">
        <v>6.6</v>
      </c>
      <c r="AN14" s="78">
        <v>225602</v>
      </c>
      <c r="AO14" s="78">
        <v>57748</v>
      </c>
      <c r="AP14" s="78">
        <v>35676</v>
      </c>
      <c r="AQ14" s="78">
        <v>22072</v>
      </c>
      <c r="AR14" s="78">
        <v>4823</v>
      </c>
      <c r="AS14" s="78">
        <v>763</v>
      </c>
      <c r="AT14" s="78">
        <v>992</v>
      </c>
      <c r="AU14" s="78">
        <v>5719</v>
      </c>
      <c r="AV14" s="78">
        <v>9775</v>
      </c>
      <c r="AW14" s="78">
        <v>79.599999999999994</v>
      </c>
      <c r="AX14" s="78">
        <v>20.399999999999999</v>
      </c>
      <c r="AY14" s="78">
        <v>12.6</v>
      </c>
      <c r="AZ14" s="78">
        <v>7.8</v>
      </c>
      <c r="BA14" s="78">
        <v>1.7</v>
      </c>
      <c r="BB14" s="78">
        <v>0.3</v>
      </c>
      <c r="BC14" s="78">
        <v>0.4</v>
      </c>
      <c r="BD14" s="78">
        <v>2</v>
      </c>
      <c r="BE14" s="78">
        <v>3.4</v>
      </c>
      <c r="BF14" s="78">
        <v>19830</v>
      </c>
      <c r="BG14" s="78">
        <v>49160</v>
      </c>
      <c r="BH14" s="80">
        <v>70440</v>
      </c>
      <c r="BI14" s="78">
        <v>49780</v>
      </c>
      <c r="BJ14" s="79">
        <f t="shared" si="2"/>
        <v>163970</v>
      </c>
      <c r="BK14">
        <v>73990</v>
      </c>
      <c r="BL14">
        <v>89980</v>
      </c>
    </row>
    <row r="15" spans="1:64">
      <c r="A15" s="4"/>
      <c r="B15" s="5"/>
      <c r="C15" s="4"/>
      <c r="D15" s="26"/>
      <c r="E15" s="10">
        <f>E14/C14</f>
        <v>0.504097742647033</v>
      </c>
      <c r="F15" s="7">
        <f>F14/C14</f>
        <v>0.49590225735296695</v>
      </c>
      <c r="G15" s="6"/>
      <c r="K15" s="10">
        <f t="shared" ref="K15" si="19">(L14+M14)/G14</f>
        <v>0.13912854220171506</v>
      </c>
      <c r="L15" s="78"/>
      <c r="M15" s="78"/>
      <c r="N15" s="10">
        <f>N14/G14</f>
        <v>0.27858355460758283</v>
      </c>
      <c r="O15" s="7">
        <f t="shared" ref="O15" si="20">O14/G14</f>
        <v>0.58304531406433635</v>
      </c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1">
        <f>BF14/$C14</f>
        <v>6.9540639016401493E-2</v>
      </c>
      <c r="BG15" s="1">
        <f t="shared" ref="BG15" si="21">BG14/$C14</f>
        <v>0.17239625890299029</v>
      </c>
      <c r="BH15" s="6">
        <f t="shared" si="1"/>
        <v>0.24193689791939177</v>
      </c>
      <c r="BI15" s="10">
        <f t="shared" ref="BI15" si="22">BI14/$C14</f>
        <v>0.17457049975978145</v>
      </c>
      <c r="BJ15" s="7">
        <f t="shared" si="2"/>
        <v>0.57501656981943272</v>
      </c>
      <c r="BK15" s="1">
        <f t="shared" ref="BK15:BL15" si="23">BK14/$C14</f>
        <v>0.25947109837738508</v>
      </c>
      <c r="BL15" s="1">
        <f t="shared" si="23"/>
        <v>0.3155454714420477</v>
      </c>
    </row>
    <row r="16" spans="1:64">
      <c r="A16" s="4" t="s">
        <v>4</v>
      </c>
      <c r="B16" s="5">
        <v>2022</v>
      </c>
      <c r="C16" s="4">
        <v>239098</v>
      </c>
      <c r="D16" s="26">
        <f t="shared" si="3"/>
        <v>6.4426478291517292E-2</v>
      </c>
      <c r="E16">
        <v>119776</v>
      </c>
      <c r="F16" s="4">
        <f>C16-E16</f>
        <v>119322</v>
      </c>
      <c r="G16" s="4">
        <f>K16+N16+O16</f>
        <v>193445</v>
      </c>
      <c r="H16">
        <v>9699</v>
      </c>
      <c r="I16">
        <v>10321</v>
      </c>
      <c r="J16">
        <v>11145</v>
      </c>
      <c r="K16" s="78">
        <v>24849</v>
      </c>
      <c r="L16" s="78">
        <v>12513</v>
      </c>
      <c r="M16" s="78">
        <v>12460</v>
      </c>
      <c r="N16" s="78">
        <v>52771</v>
      </c>
      <c r="O16" s="79">
        <v>115825</v>
      </c>
      <c r="P16" s="78">
        <v>71583</v>
      </c>
      <c r="Q16" s="78">
        <v>44182</v>
      </c>
      <c r="R16" s="78">
        <v>14187</v>
      </c>
      <c r="S16" s="78">
        <v>4.0999999999999996</v>
      </c>
      <c r="T16" s="78">
        <v>4.3</v>
      </c>
      <c r="U16" s="78">
        <v>4.7</v>
      </c>
      <c r="V16" s="78">
        <v>5.3</v>
      </c>
      <c r="W16" s="78">
        <v>5.2</v>
      </c>
      <c r="X16" s="78">
        <v>21.9</v>
      </c>
      <c r="Y16" s="78">
        <v>30</v>
      </c>
      <c r="Z16" s="78">
        <v>18.5</v>
      </c>
      <c r="AA16" s="78">
        <v>6</v>
      </c>
      <c r="AB16" s="78">
        <v>74.900000000000006</v>
      </c>
      <c r="AC16" s="78">
        <v>32.1</v>
      </c>
      <c r="AD16" s="78">
        <v>42.8</v>
      </c>
      <c r="AE16" s="78">
        <v>103107</v>
      </c>
      <c r="AF16" s="78">
        <v>100276</v>
      </c>
      <c r="AG16" s="78">
        <v>19839</v>
      </c>
      <c r="AH16" s="78">
        <v>15046</v>
      </c>
      <c r="AI16" s="78">
        <v>207103</v>
      </c>
      <c r="AJ16" s="78">
        <v>34.700000000000003</v>
      </c>
      <c r="AK16" s="78">
        <v>48.4</v>
      </c>
      <c r="AL16" s="78">
        <v>9.6</v>
      </c>
      <c r="AM16" s="78">
        <v>7.3</v>
      </c>
      <c r="AN16" s="78">
        <v>189963</v>
      </c>
      <c r="AO16" s="78">
        <v>48305</v>
      </c>
      <c r="AP16" s="78">
        <v>29520</v>
      </c>
      <c r="AQ16" s="78">
        <v>18785</v>
      </c>
      <c r="AR16" s="78">
        <v>4446</v>
      </c>
      <c r="AS16" s="78">
        <v>1113</v>
      </c>
      <c r="AT16" s="78">
        <v>709</v>
      </c>
      <c r="AU16" s="78">
        <v>3057</v>
      </c>
      <c r="AV16" s="78">
        <v>9460</v>
      </c>
      <c r="AW16" s="78">
        <v>79.7</v>
      </c>
      <c r="AX16" s="78">
        <v>20.3</v>
      </c>
      <c r="AY16" s="78">
        <v>12.4</v>
      </c>
      <c r="AZ16" s="78">
        <v>7.9</v>
      </c>
      <c r="BA16" s="78">
        <v>1.9</v>
      </c>
      <c r="BB16" s="78">
        <v>0.5</v>
      </c>
      <c r="BC16" s="78">
        <v>0.3</v>
      </c>
      <c r="BD16" s="78">
        <v>1.3</v>
      </c>
      <c r="BE16" s="78">
        <v>4</v>
      </c>
      <c r="BF16" s="78">
        <v>10830</v>
      </c>
      <c r="BG16" s="78">
        <v>35810</v>
      </c>
      <c r="BH16" s="80">
        <v>47190</v>
      </c>
      <c r="BI16" s="78">
        <v>39320</v>
      </c>
      <c r="BJ16" s="79">
        <f t="shared" si="2"/>
        <v>155660</v>
      </c>
      <c r="BK16">
        <v>69070</v>
      </c>
      <c r="BL16">
        <v>86590</v>
      </c>
    </row>
    <row r="17" spans="1:64">
      <c r="A17" s="4"/>
      <c r="B17" s="5"/>
      <c r="C17" s="4"/>
      <c r="D17" s="26"/>
      <c r="E17" s="10">
        <f>E16/C16</f>
        <v>0.50094940150063993</v>
      </c>
      <c r="F17" s="7">
        <f>F16/C16</f>
        <v>0.49905059849936012</v>
      </c>
      <c r="G17" s="6"/>
      <c r="K17" s="10">
        <f t="shared" ref="K17" si="24">(L16+M16)/G16</f>
        <v>0.12909612551371191</v>
      </c>
      <c r="L17" s="78"/>
      <c r="M17" s="78"/>
      <c r="N17" s="10">
        <f>N16/G16</f>
        <v>0.27279588513530978</v>
      </c>
      <c r="O17" s="7">
        <f t="shared" ref="O17" si="25">O16/G16</f>
        <v>0.59874899842332441</v>
      </c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1">
        <f>BF16/$C16</f>
        <v>4.5295234590000753E-2</v>
      </c>
      <c r="BG17" s="1">
        <f t="shared" ref="BG17" si="26">BG16/$C16</f>
        <v>0.14977122351504404</v>
      </c>
      <c r="BH17" s="6">
        <f t="shared" si="1"/>
        <v>0.1950664581050448</v>
      </c>
      <c r="BI17" s="10">
        <f t="shared" ref="BI17" si="27">BI16/$C16</f>
        <v>0.1644513964985069</v>
      </c>
      <c r="BJ17" s="7">
        <f t="shared" si="2"/>
        <v>0.65103012154012163</v>
      </c>
      <c r="BK17" s="1">
        <f t="shared" ref="BK17:BL17" si="28">BK16/$C16</f>
        <v>0.28887736409338433</v>
      </c>
      <c r="BL17" s="1">
        <f t="shared" si="28"/>
        <v>0.36215275744673731</v>
      </c>
    </row>
    <row r="18" spans="1:64">
      <c r="A18" s="4" t="s">
        <v>37</v>
      </c>
      <c r="B18" s="5">
        <v>2022</v>
      </c>
      <c r="C18" s="4">
        <v>594047</v>
      </c>
      <c r="D18" s="26">
        <f t="shared" si="3"/>
        <v>0.16006974608587682</v>
      </c>
      <c r="E18">
        <v>292898</v>
      </c>
      <c r="F18" s="4">
        <f>C18-E18</f>
        <v>301149</v>
      </c>
      <c r="G18" s="4">
        <f>K18+N18+O18</f>
        <v>484044</v>
      </c>
      <c r="H18">
        <v>22631</v>
      </c>
      <c r="I18">
        <v>23852</v>
      </c>
      <c r="J18">
        <v>25237</v>
      </c>
      <c r="K18" s="78">
        <v>69972</v>
      </c>
      <c r="L18" s="78">
        <v>31038</v>
      </c>
      <c r="M18" s="78">
        <v>38599</v>
      </c>
      <c r="N18" s="78">
        <v>131180</v>
      </c>
      <c r="O18" s="79">
        <v>282892</v>
      </c>
      <c r="P18" s="78">
        <v>174109</v>
      </c>
      <c r="Q18" s="78">
        <v>110721</v>
      </c>
      <c r="R18" s="78">
        <v>37690</v>
      </c>
      <c r="S18" s="78">
        <v>3.8</v>
      </c>
      <c r="T18" s="78">
        <v>4</v>
      </c>
      <c r="U18" s="78">
        <v>4.2</v>
      </c>
      <c r="V18" s="78">
        <v>5.2</v>
      </c>
      <c r="W18" s="78">
        <v>6.5</v>
      </c>
      <c r="X18" s="78">
        <v>21.9</v>
      </c>
      <c r="Y18" s="78">
        <v>29.3</v>
      </c>
      <c r="Z18" s="78">
        <v>18.600000000000001</v>
      </c>
      <c r="AA18" s="78">
        <v>6.3</v>
      </c>
      <c r="AB18" s="78">
        <v>73.2</v>
      </c>
      <c r="AC18" s="78">
        <v>30</v>
      </c>
      <c r="AD18" s="78">
        <v>43.3</v>
      </c>
      <c r="AE18" s="78">
        <v>260340</v>
      </c>
      <c r="AF18" s="78">
        <v>237645</v>
      </c>
      <c r="AG18" s="78">
        <v>56879</v>
      </c>
      <c r="AH18" s="78">
        <v>39390</v>
      </c>
      <c r="AI18" s="78">
        <v>522534</v>
      </c>
      <c r="AJ18" s="78">
        <v>36.1</v>
      </c>
      <c r="AK18" s="78">
        <v>45.5</v>
      </c>
      <c r="AL18" s="78">
        <v>10.9</v>
      </c>
      <c r="AM18" s="78">
        <v>7.5</v>
      </c>
      <c r="AN18" s="78">
        <v>447221</v>
      </c>
      <c r="AO18" s="78">
        <v>147033</v>
      </c>
      <c r="AP18" s="78">
        <v>103291</v>
      </c>
      <c r="AQ18" s="78">
        <v>43742</v>
      </c>
      <c r="AR18" s="78">
        <v>7784</v>
      </c>
      <c r="AS18" s="78">
        <v>3437</v>
      </c>
      <c r="AT18" s="78">
        <v>1563</v>
      </c>
      <c r="AU18" s="78">
        <v>3752</v>
      </c>
      <c r="AV18" s="78">
        <v>27206</v>
      </c>
      <c r="AW18" s="78">
        <v>75.3</v>
      </c>
      <c r="AX18" s="78">
        <v>24.7</v>
      </c>
      <c r="AY18" s="78">
        <v>17.399999999999999</v>
      </c>
      <c r="AZ18" s="78">
        <v>7.4</v>
      </c>
      <c r="BA18" s="78">
        <v>1.3</v>
      </c>
      <c r="BB18" s="78">
        <v>0.6</v>
      </c>
      <c r="BC18" s="78">
        <v>0.3</v>
      </c>
      <c r="BD18" s="78">
        <v>0.6</v>
      </c>
      <c r="BE18" s="78">
        <v>4.5999999999999996</v>
      </c>
      <c r="BF18" s="78">
        <v>72560</v>
      </c>
      <c r="BG18" s="78">
        <v>188770</v>
      </c>
      <c r="BH18" s="80">
        <v>263880</v>
      </c>
      <c r="BI18" s="78">
        <v>119580</v>
      </c>
      <c r="BJ18" s="79">
        <f t="shared" si="2"/>
        <v>210130</v>
      </c>
      <c r="BK18">
        <v>112810</v>
      </c>
      <c r="BL18">
        <v>97320</v>
      </c>
    </row>
    <row r="19" spans="1:64">
      <c r="A19" s="18"/>
      <c r="B19" s="19"/>
      <c r="C19" s="18"/>
      <c r="D19" s="27"/>
      <c r="E19" s="12">
        <f>E18/C18</f>
        <v>0.493055263304082</v>
      </c>
      <c r="F19" s="9">
        <f>F18/C18</f>
        <v>0.506944736695918</v>
      </c>
      <c r="G19" s="8"/>
      <c r="H19" s="11"/>
      <c r="I19" s="11"/>
      <c r="J19" s="11"/>
      <c r="K19" s="12">
        <f t="shared" ref="K19" si="29">(L18+M18)/G18</f>
        <v>0.14386502053532324</v>
      </c>
      <c r="L19" s="81"/>
      <c r="M19" s="81"/>
      <c r="N19" s="12">
        <f>N18/G18</f>
        <v>0.27100842072208314</v>
      </c>
      <c r="O19" s="9">
        <f t="shared" ref="O19" si="30">O18/G18</f>
        <v>0.58443447289915795</v>
      </c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1">
        <f>BF18/$C18</f>
        <v>0.12214521746595808</v>
      </c>
      <c r="BG19" s="1">
        <f t="shared" ref="BG19" si="31">BG18/$C18</f>
        <v>0.31776946941908635</v>
      </c>
      <c r="BH19" s="8">
        <f t="shared" si="1"/>
        <v>0.43991468688504443</v>
      </c>
      <c r="BI19" s="12">
        <f t="shared" ref="BI19" si="32">BI18/$C18</f>
        <v>0.20129720375660512</v>
      </c>
      <c r="BJ19" s="9">
        <f t="shared" si="2"/>
        <v>0.35372622031590095</v>
      </c>
      <c r="BK19" s="1">
        <f t="shared" ref="BK19:BL19" si="33">BK18/$C18</f>
        <v>0.18990079909502111</v>
      </c>
      <c r="BL19" s="1">
        <f t="shared" si="33"/>
        <v>0.16382542122087984</v>
      </c>
    </row>
    <row r="20" spans="1:64" ht="15.75" thickBot="1">
      <c r="E20" s="1"/>
      <c r="F20" s="1"/>
      <c r="G20" s="1"/>
      <c r="K20" s="2"/>
      <c r="N20" s="2"/>
      <c r="O20" s="2"/>
      <c r="BF20" s="1"/>
      <c r="BG20" s="1"/>
      <c r="BH20" s="22">
        <f>BH18+BH16+BH14+BH12+BH10+BH8+BH6</f>
        <v>1419310</v>
      </c>
      <c r="BI20" s="22">
        <f t="shared" ref="BI20:BJ20" si="34">BI18+BI16+BI14+BI12+BI10+BI8+BI6</f>
        <v>749980</v>
      </c>
      <c r="BJ20" s="22">
        <f t="shared" si="34"/>
        <v>1541770</v>
      </c>
      <c r="BK20" s="1"/>
      <c r="BL20" s="1"/>
    </row>
    <row r="21" spans="1:64" ht="15.75" thickBot="1">
      <c r="E21" s="1"/>
      <c r="F21" s="1"/>
      <c r="G21" s="1"/>
      <c r="K21" s="2"/>
      <c r="N21" s="2"/>
      <c r="O21" s="2"/>
      <c r="BF21" s="1"/>
      <c r="BG21" s="1"/>
      <c r="BH21" s="23">
        <f>BH20/$C$22</f>
        <v>0.38244211538337175</v>
      </c>
      <c r="BI21" s="24">
        <f t="shared" ref="BI21:BJ21" si="35">BI20/$C$22</f>
        <v>0.20208688566643027</v>
      </c>
      <c r="BJ21" s="25">
        <f t="shared" si="35"/>
        <v>0.41543974201169659</v>
      </c>
      <c r="BK21" s="1"/>
      <c r="BL21" s="1"/>
    </row>
    <row r="22" spans="1:64">
      <c r="C22">
        <f>SUM(C6:C18)</f>
        <v>3711176</v>
      </c>
      <c r="E22" s="1"/>
      <c r="F22" s="1"/>
      <c r="G22" s="1"/>
      <c r="K22" s="2"/>
      <c r="N22" s="2"/>
      <c r="O22" s="2"/>
      <c r="BF22" s="1"/>
      <c r="BG22" s="1"/>
      <c r="BH22" s="1"/>
      <c r="BI22" s="1"/>
      <c r="BJ22" s="1"/>
      <c r="BK22" s="1"/>
      <c r="BL22" s="1"/>
    </row>
    <row r="23" spans="1:64" hidden="1">
      <c r="C23" t="s">
        <v>173</v>
      </c>
      <c r="F23" t="s">
        <v>174</v>
      </c>
      <c r="G23" t="s">
        <v>175</v>
      </c>
      <c r="K23" t="s">
        <v>176</v>
      </c>
      <c r="N23" t="s">
        <v>177</v>
      </c>
      <c r="O23" t="s">
        <v>178</v>
      </c>
      <c r="BF23" s="1"/>
      <c r="BG23" s="1"/>
      <c r="BH23" s="3" t="s">
        <v>179</v>
      </c>
      <c r="BI23" s="1"/>
      <c r="BJ23" s="1"/>
      <c r="BK23" s="1"/>
      <c r="BL23" s="1"/>
    </row>
    <row r="24" spans="1:64" hidden="1">
      <c r="A24" t="s">
        <v>56</v>
      </c>
      <c r="B24">
        <v>2021</v>
      </c>
      <c r="C24">
        <v>10373</v>
      </c>
      <c r="F24" t="s">
        <v>55</v>
      </c>
      <c r="G24" t="s">
        <v>0</v>
      </c>
      <c r="K24">
        <v>5</v>
      </c>
      <c r="N24">
        <v>3</v>
      </c>
      <c r="O24">
        <f t="shared" ref="O24:O87" si="36">IF(F24=$A$6,$C$6,IF(F24=$A$8,$C$8,IF(F24=$A$10,$C$10,IF(F24=$A$12,$C$12,IF(F24=$A$14,$C$14,IF(F24=$A$16,$C$16,IF(F24=$A$18,$C$18,BH24)))))))</f>
        <v>640061</v>
      </c>
      <c r="BH24" s="3">
        <f t="shared" ref="BH24:BH87" si="37">C24/O24</f>
        <v>1.6206267840096492E-2</v>
      </c>
    </row>
    <row r="25" spans="1:64" hidden="1">
      <c r="A25" t="s">
        <v>58</v>
      </c>
      <c r="B25">
        <v>2021</v>
      </c>
      <c r="C25">
        <v>56352</v>
      </c>
      <c r="F25" t="s">
        <v>55</v>
      </c>
      <c r="G25" t="s">
        <v>0</v>
      </c>
      <c r="K25">
        <v>4</v>
      </c>
      <c r="N25">
        <v>3</v>
      </c>
      <c r="O25">
        <f t="shared" si="36"/>
        <v>640061</v>
      </c>
      <c r="BH25" s="1">
        <f t="shared" si="37"/>
        <v>8.8041608534186591E-2</v>
      </c>
    </row>
    <row r="26" spans="1:64" hidden="1">
      <c r="A26" t="s">
        <v>80</v>
      </c>
      <c r="B26">
        <v>2021</v>
      </c>
      <c r="C26">
        <v>16817</v>
      </c>
      <c r="F26" t="s">
        <v>79</v>
      </c>
      <c r="G26" t="s">
        <v>0</v>
      </c>
      <c r="K26">
        <v>4</v>
      </c>
      <c r="N26">
        <v>3</v>
      </c>
      <c r="O26">
        <f t="shared" si="36"/>
        <v>791075</v>
      </c>
      <c r="BH26" s="1">
        <f t="shared" si="37"/>
        <v>2.125841418323168E-2</v>
      </c>
    </row>
    <row r="27" spans="1:64" hidden="1">
      <c r="A27" t="s">
        <v>60</v>
      </c>
      <c r="B27">
        <v>2021</v>
      </c>
      <c r="C27">
        <v>6899</v>
      </c>
      <c r="F27" t="s">
        <v>55</v>
      </c>
      <c r="G27" t="s">
        <v>0</v>
      </c>
      <c r="K27">
        <v>5</v>
      </c>
      <c r="N27">
        <v>3</v>
      </c>
      <c r="O27">
        <f t="shared" si="36"/>
        <v>640061</v>
      </c>
      <c r="BH27" s="1">
        <f t="shared" si="37"/>
        <v>1.0778660158953599E-2</v>
      </c>
    </row>
    <row r="28" spans="1:64" hidden="1">
      <c r="A28" t="s">
        <v>38</v>
      </c>
      <c r="B28">
        <v>2021</v>
      </c>
      <c r="C28">
        <v>15875</v>
      </c>
      <c r="F28" t="s">
        <v>37</v>
      </c>
      <c r="G28" t="s">
        <v>1</v>
      </c>
      <c r="K28">
        <v>4</v>
      </c>
      <c r="N28">
        <v>3</v>
      </c>
      <c r="O28">
        <f t="shared" si="36"/>
        <v>594047</v>
      </c>
      <c r="BH28" s="1">
        <f t="shared" si="37"/>
        <v>2.6723474741897527E-2</v>
      </c>
    </row>
    <row r="29" spans="1:64" hidden="1">
      <c r="A29" t="s">
        <v>40</v>
      </c>
      <c r="B29">
        <v>2021</v>
      </c>
      <c r="C29">
        <v>36065</v>
      </c>
      <c r="F29" t="s">
        <v>37</v>
      </c>
      <c r="G29" t="s">
        <v>1</v>
      </c>
      <c r="K29">
        <v>4</v>
      </c>
      <c r="N29">
        <v>3</v>
      </c>
      <c r="O29">
        <f t="shared" si="36"/>
        <v>594047</v>
      </c>
      <c r="BH29" s="1">
        <f t="shared" si="37"/>
        <v>6.0710684508128145E-2</v>
      </c>
    </row>
    <row r="30" spans="1:64" hidden="1">
      <c r="A30" t="s">
        <v>20</v>
      </c>
      <c r="B30">
        <v>2021</v>
      </c>
      <c r="C30">
        <v>13450</v>
      </c>
      <c r="F30" t="s">
        <v>19</v>
      </c>
      <c r="G30" t="s">
        <v>1</v>
      </c>
      <c r="K30">
        <v>4</v>
      </c>
      <c r="N30">
        <v>3</v>
      </c>
      <c r="O30">
        <f t="shared" si="36"/>
        <v>285157</v>
      </c>
      <c r="BH30" s="1">
        <f t="shared" si="37"/>
        <v>4.7166999232002023E-2</v>
      </c>
    </row>
    <row r="31" spans="1:64" hidden="1">
      <c r="A31" t="s">
        <v>81</v>
      </c>
      <c r="B31">
        <v>2021</v>
      </c>
      <c r="C31">
        <v>18754</v>
      </c>
      <c r="F31" t="s">
        <v>79</v>
      </c>
      <c r="G31" t="s">
        <v>0</v>
      </c>
      <c r="K31">
        <v>4</v>
      </c>
      <c r="N31">
        <v>3</v>
      </c>
      <c r="O31">
        <f t="shared" si="36"/>
        <v>791075</v>
      </c>
      <c r="BH31" s="1">
        <f t="shared" si="37"/>
        <v>2.3706981006857756E-2</v>
      </c>
    </row>
    <row r="32" spans="1:64" hidden="1">
      <c r="A32" t="s">
        <v>23</v>
      </c>
      <c r="B32">
        <v>2021</v>
      </c>
      <c r="C32">
        <v>13108</v>
      </c>
      <c r="F32" t="s">
        <v>19</v>
      </c>
      <c r="G32" t="s">
        <v>1</v>
      </c>
      <c r="K32">
        <v>5</v>
      </c>
      <c r="N32">
        <v>3</v>
      </c>
      <c r="O32">
        <f t="shared" si="36"/>
        <v>285157</v>
      </c>
      <c r="BH32" s="1">
        <f t="shared" si="37"/>
        <v>4.596765992067528E-2</v>
      </c>
    </row>
    <row r="33" spans="1:60" hidden="1">
      <c r="A33" t="s">
        <v>62</v>
      </c>
      <c r="B33">
        <v>2021</v>
      </c>
      <c r="C33">
        <v>67514</v>
      </c>
      <c r="F33" t="s">
        <v>55</v>
      </c>
      <c r="G33" t="s">
        <v>0</v>
      </c>
      <c r="K33">
        <v>2</v>
      </c>
      <c r="N33">
        <v>1</v>
      </c>
      <c r="O33">
        <f t="shared" si="36"/>
        <v>640061</v>
      </c>
      <c r="BH33" s="1">
        <f t="shared" si="37"/>
        <v>0.10548057138304005</v>
      </c>
    </row>
    <row r="34" spans="1:60" hidden="1">
      <c r="A34" t="s">
        <v>22</v>
      </c>
      <c r="B34">
        <v>2021</v>
      </c>
      <c r="C34">
        <v>31455</v>
      </c>
      <c r="F34" t="s">
        <v>21</v>
      </c>
      <c r="G34" t="s">
        <v>0</v>
      </c>
      <c r="K34">
        <v>4</v>
      </c>
      <c r="N34">
        <v>3</v>
      </c>
      <c r="O34">
        <f t="shared" si="36"/>
        <v>664472</v>
      </c>
      <c r="BH34" s="1">
        <f t="shared" si="37"/>
        <v>4.7338337808064145E-2</v>
      </c>
    </row>
    <row r="35" spans="1:60" hidden="1">
      <c r="A35" t="s">
        <v>82</v>
      </c>
      <c r="B35">
        <v>2021</v>
      </c>
      <c r="C35">
        <v>30216</v>
      </c>
      <c r="F35" t="s">
        <v>79</v>
      </c>
      <c r="G35" t="s">
        <v>0</v>
      </c>
      <c r="K35">
        <v>3</v>
      </c>
      <c r="N35">
        <v>2</v>
      </c>
      <c r="O35">
        <f t="shared" si="36"/>
        <v>791075</v>
      </c>
      <c r="BH35" s="1">
        <f t="shared" si="37"/>
        <v>3.8196125525392664E-2</v>
      </c>
    </row>
    <row r="36" spans="1:60" hidden="1">
      <c r="A36" t="s">
        <v>83</v>
      </c>
      <c r="B36">
        <v>2021</v>
      </c>
      <c r="C36">
        <v>20529</v>
      </c>
      <c r="F36" t="s">
        <v>79</v>
      </c>
      <c r="G36" t="s">
        <v>0</v>
      </c>
      <c r="K36">
        <v>4</v>
      </c>
      <c r="N36">
        <v>3</v>
      </c>
      <c r="O36">
        <f t="shared" si="36"/>
        <v>791075</v>
      </c>
      <c r="BH36" s="1">
        <f t="shared" si="37"/>
        <v>2.5950763201972E-2</v>
      </c>
    </row>
    <row r="37" spans="1:60" hidden="1">
      <c r="A37" t="s">
        <v>24</v>
      </c>
      <c r="B37">
        <v>2021</v>
      </c>
      <c r="C37">
        <v>10959</v>
      </c>
      <c r="F37" t="s">
        <v>21</v>
      </c>
      <c r="G37" t="s">
        <v>0</v>
      </c>
      <c r="K37">
        <v>4</v>
      </c>
      <c r="N37">
        <v>3</v>
      </c>
      <c r="O37">
        <f t="shared" si="36"/>
        <v>664472</v>
      </c>
      <c r="BH37" s="1">
        <f t="shared" si="37"/>
        <v>1.6492794278765696E-2</v>
      </c>
    </row>
    <row r="38" spans="1:60" hidden="1">
      <c r="A38" t="s">
        <v>26</v>
      </c>
      <c r="B38">
        <v>2021</v>
      </c>
      <c r="C38">
        <v>29609</v>
      </c>
      <c r="F38" t="s">
        <v>21</v>
      </c>
      <c r="G38" t="s">
        <v>0</v>
      </c>
      <c r="K38">
        <v>4</v>
      </c>
      <c r="N38">
        <v>3</v>
      </c>
      <c r="O38">
        <f t="shared" si="36"/>
        <v>664472</v>
      </c>
      <c r="BH38" s="1">
        <f t="shared" si="37"/>
        <v>4.456019215256625E-2</v>
      </c>
    </row>
    <row r="39" spans="1:60" hidden="1">
      <c r="A39" t="s">
        <v>28</v>
      </c>
      <c r="B39">
        <v>2021</v>
      </c>
      <c r="C39">
        <v>32973</v>
      </c>
      <c r="F39" t="s">
        <v>21</v>
      </c>
      <c r="G39" t="s">
        <v>0</v>
      </c>
      <c r="K39">
        <v>3</v>
      </c>
      <c r="N39">
        <v>2</v>
      </c>
      <c r="O39">
        <f t="shared" si="36"/>
        <v>664472</v>
      </c>
      <c r="BH39" s="1">
        <f t="shared" si="37"/>
        <v>4.962285845001746E-2</v>
      </c>
    </row>
    <row r="40" spans="1:60" hidden="1">
      <c r="A40" t="s">
        <v>64</v>
      </c>
      <c r="B40">
        <v>2021</v>
      </c>
      <c r="C40">
        <v>184126</v>
      </c>
      <c r="F40" t="s">
        <v>55</v>
      </c>
      <c r="G40" t="s">
        <v>0</v>
      </c>
      <c r="K40">
        <v>2</v>
      </c>
      <c r="N40">
        <v>1</v>
      </c>
      <c r="O40">
        <f t="shared" si="36"/>
        <v>640061</v>
      </c>
      <c r="BH40" s="1">
        <f t="shared" si="37"/>
        <v>0.28766945650492687</v>
      </c>
    </row>
    <row r="41" spans="1:60" hidden="1">
      <c r="A41" t="s">
        <v>42</v>
      </c>
      <c r="B41">
        <v>2021</v>
      </c>
      <c r="C41">
        <v>27670</v>
      </c>
      <c r="F41" t="s">
        <v>37</v>
      </c>
      <c r="G41" t="s">
        <v>1</v>
      </c>
      <c r="K41">
        <v>2</v>
      </c>
      <c r="N41">
        <v>1</v>
      </c>
      <c r="O41">
        <f t="shared" si="36"/>
        <v>594047</v>
      </c>
      <c r="BH41" s="1">
        <f t="shared" si="37"/>
        <v>4.6578806054066432E-2</v>
      </c>
    </row>
    <row r="42" spans="1:60" hidden="1">
      <c r="A42" t="s">
        <v>84</v>
      </c>
      <c r="B42">
        <v>2021</v>
      </c>
      <c r="C42">
        <v>21001</v>
      </c>
      <c r="F42" t="s">
        <v>79</v>
      </c>
      <c r="G42" t="s">
        <v>0</v>
      </c>
      <c r="K42">
        <v>4</v>
      </c>
      <c r="N42">
        <v>3</v>
      </c>
      <c r="O42">
        <f t="shared" si="36"/>
        <v>791075</v>
      </c>
      <c r="BH42" s="1">
        <f t="shared" si="37"/>
        <v>2.6547419650475617E-2</v>
      </c>
    </row>
    <row r="43" spans="1:60" hidden="1">
      <c r="A43" t="s">
        <v>30</v>
      </c>
      <c r="B43">
        <v>2021</v>
      </c>
      <c r="C43">
        <v>25404</v>
      </c>
      <c r="F43" t="s">
        <v>21</v>
      </c>
      <c r="G43" t="s">
        <v>0</v>
      </c>
      <c r="K43">
        <v>4</v>
      </c>
      <c r="N43">
        <v>3</v>
      </c>
      <c r="O43">
        <f t="shared" si="36"/>
        <v>664472</v>
      </c>
      <c r="BH43" s="1">
        <f t="shared" si="37"/>
        <v>3.8231859280752234E-2</v>
      </c>
    </row>
    <row r="44" spans="1:60" hidden="1">
      <c r="A44" t="s">
        <v>85</v>
      </c>
      <c r="B44">
        <v>2021</v>
      </c>
      <c r="C44">
        <v>32437</v>
      </c>
      <c r="F44" t="s">
        <v>79</v>
      </c>
      <c r="G44" t="s">
        <v>0</v>
      </c>
      <c r="K44">
        <v>4</v>
      </c>
      <c r="N44">
        <v>3</v>
      </c>
      <c r="O44">
        <f t="shared" si="36"/>
        <v>791075</v>
      </c>
      <c r="BH44" s="1">
        <f t="shared" si="37"/>
        <v>4.1003697500237017E-2</v>
      </c>
    </row>
    <row r="45" spans="1:60" hidden="1">
      <c r="A45" t="s">
        <v>3</v>
      </c>
      <c r="B45">
        <v>2021</v>
      </c>
      <c r="C45">
        <v>26368</v>
      </c>
      <c r="F45" t="s">
        <v>2</v>
      </c>
      <c r="G45" t="s">
        <v>0</v>
      </c>
      <c r="K45">
        <v>3</v>
      </c>
      <c r="N45">
        <v>2</v>
      </c>
      <c r="O45">
        <f t="shared" si="36"/>
        <v>497266</v>
      </c>
      <c r="BH45" s="1">
        <f t="shared" si="37"/>
        <v>5.3025945872028253E-2</v>
      </c>
    </row>
    <row r="46" spans="1:60" hidden="1">
      <c r="A46" t="s">
        <v>66</v>
      </c>
      <c r="B46">
        <v>2021</v>
      </c>
      <c r="C46">
        <v>27325</v>
      </c>
      <c r="F46" t="s">
        <v>55</v>
      </c>
      <c r="G46" t="s">
        <v>0</v>
      </c>
      <c r="K46">
        <v>4</v>
      </c>
      <c r="N46">
        <v>3</v>
      </c>
      <c r="O46">
        <f t="shared" si="36"/>
        <v>640061</v>
      </c>
      <c r="BH46" s="1">
        <f t="shared" si="37"/>
        <v>4.2691243490854777E-2</v>
      </c>
    </row>
    <row r="47" spans="1:60" hidden="1">
      <c r="A47" t="s">
        <v>5</v>
      </c>
      <c r="B47">
        <v>2021</v>
      </c>
      <c r="C47">
        <v>31751</v>
      </c>
      <c r="F47" t="s">
        <v>4</v>
      </c>
      <c r="G47" t="s">
        <v>1</v>
      </c>
      <c r="K47">
        <v>4</v>
      </c>
      <c r="N47">
        <v>3</v>
      </c>
      <c r="O47">
        <f t="shared" si="36"/>
        <v>239098</v>
      </c>
      <c r="BH47" s="1">
        <f t="shared" si="37"/>
        <v>0.13279492091109085</v>
      </c>
    </row>
    <row r="48" spans="1:60" hidden="1">
      <c r="A48" t="s">
        <v>86</v>
      </c>
      <c r="B48">
        <v>2021</v>
      </c>
      <c r="C48">
        <v>19528</v>
      </c>
      <c r="F48" t="s">
        <v>79</v>
      </c>
      <c r="G48" t="s">
        <v>0</v>
      </c>
      <c r="K48">
        <v>4</v>
      </c>
      <c r="N48">
        <v>3</v>
      </c>
      <c r="O48">
        <f t="shared" si="36"/>
        <v>791075</v>
      </c>
      <c r="BH48" s="1">
        <f t="shared" si="37"/>
        <v>2.4685396454192082E-2</v>
      </c>
    </row>
    <row r="49" spans="1:60" hidden="1">
      <c r="A49" t="s">
        <v>44</v>
      </c>
      <c r="B49">
        <v>2021</v>
      </c>
      <c r="C49">
        <v>25900</v>
      </c>
      <c r="F49" t="s">
        <v>37</v>
      </c>
      <c r="G49" t="s">
        <v>1</v>
      </c>
      <c r="K49">
        <v>5</v>
      </c>
      <c r="N49">
        <v>3</v>
      </c>
      <c r="O49">
        <f t="shared" si="36"/>
        <v>594047</v>
      </c>
      <c r="BH49" s="1">
        <f t="shared" si="37"/>
        <v>4.3599243830875337E-2</v>
      </c>
    </row>
    <row r="50" spans="1:60" hidden="1">
      <c r="A50" t="s">
        <v>87</v>
      </c>
      <c r="B50">
        <v>2021</v>
      </c>
      <c r="C50">
        <v>235691</v>
      </c>
      <c r="F50" t="s">
        <v>79</v>
      </c>
      <c r="G50" t="s">
        <v>0</v>
      </c>
      <c r="K50">
        <v>1</v>
      </c>
      <c r="N50">
        <v>1</v>
      </c>
      <c r="O50">
        <f t="shared" si="36"/>
        <v>791075</v>
      </c>
      <c r="BH50" s="1">
        <f t="shared" si="37"/>
        <v>0.2979376165344626</v>
      </c>
    </row>
    <row r="51" spans="1:60" hidden="1">
      <c r="A51" t="s">
        <v>68</v>
      </c>
      <c r="B51">
        <v>2021</v>
      </c>
      <c r="C51">
        <v>43869</v>
      </c>
      <c r="F51" t="s">
        <v>55</v>
      </c>
      <c r="G51" t="s">
        <v>0</v>
      </c>
      <c r="K51">
        <v>2</v>
      </c>
      <c r="N51">
        <v>1</v>
      </c>
      <c r="O51">
        <f t="shared" si="36"/>
        <v>640061</v>
      </c>
      <c r="BH51" s="1">
        <f t="shared" si="37"/>
        <v>6.8538779897541022E-2</v>
      </c>
    </row>
    <row r="52" spans="1:60" hidden="1">
      <c r="A52" t="s">
        <v>70</v>
      </c>
      <c r="B52">
        <v>2021</v>
      </c>
      <c r="C52">
        <v>21770</v>
      </c>
      <c r="F52" t="s">
        <v>55</v>
      </c>
      <c r="G52" t="s">
        <v>0</v>
      </c>
      <c r="K52">
        <v>3</v>
      </c>
      <c r="N52">
        <v>2</v>
      </c>
      <c r="O52">
        <f t="shared" si="36"/>
        <v>640061</v>
      </c>
      <c r="BH52" s="1">
        <f t="shared" si="37"/>
        <v>3.4012383194726756E-2</v>
      </c>
    </row>
    <row r="53" spans="1:60" hidden="1">
      <c r="A53" t="s">
        <v>88</v>
      </c>
      <c r="B53">
        <v>2021</v>
      </c>
      <c r="C53">
        <v>40066</v>
      </c>
      <c r="F53" t="s">
        <v>79</v>
      </c>
      <c r="G53" t="s">
        <v>0</v>
      </c>
      <c r="K53">
        <v>3</v>
      </c>
      <c r="N53">
        <v>2</v>
      </c>
      <c r="O53">
        <f t="shared" si="36"/>
        <v>791075</v>
      </c>
      <c r="BH53" s="1">
        <f t="shared" si="37"/>
        <v>5.0647536579970294E-2</v>
      </c>
    </row>
    <row r="54" spans="1:60" hidden="1">
      <c r="A54" t="s">
        <v>89</v>
      </c>
      <c r="B54">
        <v>2021</v>
      </c>
      <c r="C54">
        <v>30760</v>
      </c>
      <c r="F54" t="s">
        <v>79</v>
      </c>
      <c r="G54" t="s">
        <v>0</v>
      </c>
      <c r="K54">
        <v>4</v>
      </c>
      <c r="N54">
        <v>3</v>
      </c>
      <c r="O54">
        <f t="shared" si="36"/>
        <v>791075</v>
      </c>
      <c r="BH54" s="1">
        <f t="shared" si="37"/>
        <v>3.8883797364345982E-2</v>
      </c>
    </row>
    <row r="55" spans="1:60" hidden="1">
      <c r="A55" t="s">
        <v>25</v>
      </c>
      <c r="B55">
        <v>2021</v>
      </c>
      <c r="C55">
        <v>17035</v>
      </c>
      <c r="F55" t="s">
        <v>19</v>
      </c>
      <c r="G55" t="s">
        <v>1</v>
      </c>
      <c r="K55">
        <v>4</v>
      </c>
      <c r="N55">
        <v>3</v>
      </c>
      <c r="O55">
        <f t="shared" si="36"/>
        <v>285157</v>
      </c>
      <c r="BH55" s="1">
        <f t="shared" si="37"/>
        <v>5.9739020960383228E-2</v>
      </c>
    </row>
    <row r="56" spans="1:60" hidden="1">
      <c r="A56" t="s">
        <v>6</v>
      </c>
      <c r="B56">
        <v>2021</v>
      </c>
      <c r="C56">
        <v>26723</v>
      </c>
      <c r="F56" t="s">
        <v>2</v>
      </c>
      <c r="G56" t="s">
        <v>0</v>
      </c>
      <c r="K56">
        <v>3</v>
      </c>
      <c r="N56">
        <v>2</v>
      </c>
      <c r="O56">
        <f t="shared" si="36"/>
        <v>497266</v>
      </c>
      <c r="BH56" s="1">
        <f t="shared" si="37"/>
        <v>5.3739849497049866E-2</v>
      </c>
    </row>
    <row r="57" spans="1:60" hidden="1">
      <c r="A57" t="s">
        <v>8</v>
      </c>
      <c r="B57">
        <v>2021</v>
      </c>
      <c r="C57">
        <v>23952</v>
      </c>
      <c r="F57" t="s">
        <v>2</v>
      </c>
      <c r="G57" t="s">
        <v>0</v>
      </c>
      <c r="K57">
        <v>3</v>
      </c>
      <c r="N57">
        <v>2</v>
      </c>
      <c r="O57">
        <f t="shared" si="36"/>
        <v>497266</v>
      </c>
      <c r="BH57" s="1">
        <f t="shared" si="37"/>
        <v>4.8167379229627605E-2</v>
      </c>
    </row>
    <row r="58" spans="1:60" hidden="1">
      <c r="A58" t="s">
        <v>32</v>
      </c>
      <c r="B58">
        <v>2021</v>
      </c>
      <c r="C58">
        <v>12486</v>
      </c>
      <c r="F58" t="s">
        <v>21</v>
      </c>
      <c r="G58" t="s">
        <v>0</v>
      </c>
      <c r="K58">
        <v>4</v>
      </c>
      <c r="N58">
        <v>3</v>
      </c>
      <c r="O58">
        <f t="shared" si="36"/>
        <v>664472</v>
      </c>
      <c r="BH58" s="1">
        <f t="shared" si="37"/>
        <v>1.8790859509505292E-2</v>
      </c>
    </row>
    <row r="59" spans="1:60" hidden="1">
      <c r="A59" t="s">
        <v>46</v>
      </c>
      <c r="B59">
        <v>2021</v>
      </c>
      <c r="C59">
        <v>14206</v>
      </c>
      <c r="F59" t="s">
        <v>37</v>
      </c>
      <c r="G59" t="s">
        <v>1</v>
      </c>
      <c r="K59">
        <v>5</v>
      </c>
      <c r="N59">
        <v>3</v>
      </c>
      <c r="O59">
        <f t="shared" si="36"/>
        <v>594047</v>
      </c>
      <c r="BH59" s="1">
        <f t="shared" si="37"/>
        <v>2.3913932735961971E-2</v>
      </c>
    </row>
    <row r="60" spans="1:60" hidden="1">
      <c r="A60" t="s">
        <v>71</v>
      </c>
      <c r="B60">
        <v>2021</v>
      </c>
      <c r="C60">
        <v>30430</v>
      </c>
      <c r="F60" t="s">
        <v>55</v>
      </c>
      <c r="G60" t="s">
        <v>0</v>
      </c>
      <c r="K60">
        <v>4</v>
      </c>
      <c r="N60">
        <v>3</v>
      </c>
      <c r="O60">
        <f t="shared" si="36"/>
        <v>640061</v>
      </c>
      <c r="BH60" s="1">
        <f t="shared" si="37"/>
        <v>4.7542343620373684E-2</v>
      </c>
    </row>
    <row r="61" spans="1:60" hidden="1">
      <c r="A61" t="s">
        <v>48</v>
      </c>
      <c r="B61">
        <v>2021</v>
      </c>
      <c r="C61">
        <v>86936</v>
      </c>
      <c r="F61" t="s">
        <v>37</v>
      </c>
      <c r="G61" t="s">
        <v>1</v>
      </c>
      <c r="K61">
        <v>2</v>
      </c>
      <c r="N61">
        <v>1</v>
      </c>
      <c r="O61">
        <f t="shared" si="36"/>
        <v>594047</v>
      </c>
      <c r="BH61" s="1">
        <f t="shared" si="37"/>
        <v>0.1463453228448254</v>
      </c>
    </row>
    <row r="62" spans="1:60" hidden="1">
      <c r="A62" t="s">
        <v>90</v>
      </c>
      <c r="B62">
        <v>2021</v>
      </c>
      <c r="C62">
        <v>16243</v>
      </c>
      <c r="F62" t="s">
        <v>79</v>
      </c>
      <c r="G62" t="s">
        <v>0</v>
      </c>
      <c r="K62">
        <v>4</v>
      </c>
      <c r="N62">
        <v>3</v>
      </c>
      <c r="O62">
        <f t="shared" si="36"/>
        <v>791075</v>
      </c>
      <c r="BH62" s="1">
        <f t="shared" si="37"/>
        <v>2.0532819264924312E-2</v>
      </c>
    </row>
    <row r="63" spans="1:60" hidden="1">
      <c r="A63" t="s">
        <v>91</v>
      </c>
      <c r="B63">
        <v>2021</v>
      </c>
      <c r="C63">
        <v>92627</v>
      </c>
      <c r="F63" t="s">
        <v>79</v>
      </c>
      <c r="G63" t="s">
        <v>0</v>
      </c>
      <c r="K63">
        <v>2</v>
      </c>
      <c r="N63">
        <v>1</v>
      </c>
      <c r="O63">
        <f t="shared" si="36"/>
        <v>791075</v>
      </c>
      <c r="BH63" s="1">
        <f t="shared" si="37"/>
        <v>0.11709003571089972</v>
      </c>
    </row>
    <row r="64" spans="1:60" hidden="1">
      <c r="A64" t="s">
        <v>34</v>
      </c>
      <c r="B64">
        <v>2021</v>
      </c>
      <c r="C64">
        <v>45005</v>
      </c>
      <c r="F64" t="s">
        <v>21</v>
      </c>
      <c r="G64" t="s">
        <v>0</v>
      </c>
      <c r="K64">
        <v>3</v>
      </c>
      <c r="N64">
        <v>2</v>
      </c>
      <c r="O64">
        <f t="shared" si="36"/>
        <v>664472</v>
      </c>
      <c r="BH64" s="1">
        <f t="shared" si="37"/>
        <v>6.7730468702970184E-2</v>
      </c>
    </row>
    <row r="65" spans="1:60" hidden="1">
      <c r="A65" t="s">
        <v>10</v>
      </c>
      <c r="B65">
        <v>2021</v>
      </c>
      <c r="C65">
        <v>15698</v>
      </c>
      <c r="F65" t="s">
        <v>2</v>
      </c>
      <c r="G65" t="s">
        <v>0</v>
      </c>
      <c r="K65">
        <v>4</v>
      </c>
      <c r="N65">
        <v>3</v>
      </c>
      <c r="O65">
        <f t="shared" si="36"/>
        <v>497266</v>
      </c>
      <c r="BH65" s="1">
        <f t="shared" si="37"/>
        <v>3.1568617198843275E-2</v>
      </c>
    </row>
    <row r="66" spans="1:60" hidden="1">
      <c r="A66" t="s">
        <v>27</v>
      </c>
      <c r="B66">
        <v>2021</v>
      </c>
      <c r="C66">
        <v>42487</v>
      </c>
      <c r="F66" t="s">
        <v>19</v>
      </c>
      <c r="G66" t="s">
        <v>1</v>
      </c>
      <c r="K66">
        <v>4</v>
      </c>
      <c r="N66">
        <v>3</v>
      </c>
      <c r="O66">
        <f t="shared" si="36"/>
        <v>285157</v>
      </c>
      <c r="BH66" s="1">
        <f t="shared" si="37"/>
        <v>0.14899511497175241</v>
      </c>
    </row>
    <row r="67" spans="1:60" hidden="1">
      <c r="A67" t="s">
        <v>50</v>
      </c>
      <c r="B67">
        <v>2021</v>
      </c>
      <c r="C67">
        <v>45442</v>
      </c>
      <c r="F67" t="s">
        <v>37</v>
      </c>
      <c r="G67" t="s">
        <v>1</v>
      </c>
      <c r="K67">
        <v>2</v>
      </c>
      <c r="N67">
        <v>1</v>
      </c>
      <c r="O67">
        <f t="shared" si="36"/>
        <v>594047</v>
      </c>
      <c r="BH67" s="1">
        <f t="shared" si="37"/>
        <v>7.6495630817090224E-2</v>
      </c>
    </row>
    <row r="68" spans="1:60" hidden="1">
      <c r="A68" t="s">
        <v>92</v>
      </c>
      <c r="B68">
        <v>2021</v>
      </c>
      <c r="C68">
        <v>22805</v>
      </c>
      <c r="F68" t="s">
        <v>79</v>
      </c>
      <c r="G68" t="s">
        <v>0</v>
      </c>
      <c r="K68">
        <v>4</v>
      </c>
      <c r="N68">
        <v>3</v>
      </c>
      <c r="O68">
        <f t="shared" si="36"/>
        <v>791075</v>
      </c>
      <c r="BH68" s="1">
        <f t="shared" si="37"/>
        <v>2.8827860822298771E-2</v>
      </c>
    </row>
    <row r="69" spans="1:60" hidden="1">
      <c r="A69" t="s">
        <v>36</v>
      </c>
      <c r="B69">
        <v>2021</v>
      </c>
      <c r="C69">
        <v>15817</v>
      </c>
      <c r="F69" t="s">
        <v>21</v>
      </c>
      <c r="G69" t="s">
        <v>0</v>
      </c>
      <c r="K69">
        <v>5</v>
      </c>
      <c r="N69">
        <v>3</v>
      </c>
      <c r="O69">
        <f t="shared" si="36"/>
        <v>664472</v>
      </c>
      <c r="BH69" s="1">
        <f t="shared" si="37"/>
        <v>2.3803862314740125E-2</v>
      </c>
    </row>
    <row r="70" spans="1:60" hidden="1">
      <c r="A70" t="s">
        <v>52</v>
      </c>
      <c r="B70">
        <v>2021</v>
      </c>
      <c r="C70">
        <v>37262</v>
      </c>
      <c r="F70" t="s">
        <v>37</v>
      </c>
      <c r="G70" t="s">
        <v>1</v>
      </c>
      <c r="K70">
        <v>3</v>
      </c>
      <c r="N70">
        <v>2</v>
      </c>
      <c r="O70">
        <f t="shared" si="36"/>
        <v>594047</v>
      </c>
      <c r="BH70" s="1">
        <f t="shared" si="37"/>
        <v>6.2725676587879406E-2</v>
      </c>
    </row>
    <row r="71" spans="1:60" hidden="1">
      <c r="A71" t="s">
        <v>7</v>
      </c>
      <c r="B71">
        <v>2021</v>
      </c>
      <c r="C71">
        <v>36045</v>
      </c>
      <c r="F71" t="s">
        <v>4</v>
      </c>
      <c r="G71" t="s">
        <v>1</v>
      </c>
      <c r="K71">
        <v>5</v>
      </c>
      <c r="N71">
        <v>3</v>
      </c>
      <c r="O71">
        <f t="shared" si="36"/>
        <v>239098</v>
      </c>
      <c r="BH71" s="1">
        <f t="shared" si="37"/>
        <v>0.15075408409940694</v>
      </c>
    </row>
    <row r="72" spans="1:60" hidden="1">
      <c r="A72" t="s">
        <v>12</v>
      </c>
      <c r="B72">
        <v>2021</v>
      </c>
      <c r="C72">
        <v>23504</v>
      </c>
      <c r="F72" t="s">
        <v>2</v>
      </c>
      <c r="G72" t="s">
        <v>0</v>
      </c>
      <c r="K72">
        <v>3</v>
      </c>
      <c r="N72">
        <v>2</v>
      </c>
      <c r="O72">
        <f t="shared" si="36"/>
        <v>497266</v>
      </c>
      <c r="BH72" s="1">
        <f t="shared" si="37"/>
        <v>4.7266452964811592E-2</v>
      </c>
    </row>
    <row r="73" spans="1:60" hidden="1">
      <c r="A73" t="s">
        <v>9</v>
      </c>
      <c r="B73">
        <v>2021</v>
      </c>
      <c r="C73">
        <v>23947</v>
      </c>
      <c r="F73" t="s">
        <v>4</v>
      </c>
      <c r="G73" t="s">
        <v>1</v>
      </c>
      <c r="K73">
        <v>5</v>
      </c>
      <c r="N73">
        <v>3</v>
      </c>
      <c r="O73">
        <f t="shared" si="36"/>
        <v>239098</v>
      </c>
      <c r="BH73" s="1">
        <f t="shared" si="37"/>
        <v>0.10015558473931191</v>
      </c>
    </row>
    <row r="74" spans="1:60" hidden="1">
      <c r="A74" t="s">
        <v>54</v>
      </c>
      <c r="B74">
        <v>2021</v>
      </c>
      <c r="C74">
        <v>120227</v>
      </c>
      <c r="F74" t="s">
        <v>37</v>
      </c>
      <c r="G74" t="s">
        <v>1</v>
      </c>
      <c r="K74">
        <v>1</v>
      </c>
      <c r="N74">
        <v>1</v>
      </c>
      <c r="O74">
        <f t="shared" si="36"/>
        <v>594047</v>
      </c>
      <c r="BH74" s="1">
        <f t="shared" si="37"/>
        <v>0.20238634316813317</v>
      </c>
    </row>
    <row r="75" spans="1:60" hidden="1">
      <c r="A75" t="s">
        <v>57</v>
      </c>
      <c r="B75">
        <v>2021</v>
      </c>
      <c r="C75">
        <v>18661</v>
      </c>
      <c r="F75" t="s">
        <v>37</v>
      </c>
      <c r="G75" t="s">
        <v>1</v>
      </c>
      <c r="K75">
        <v>4</v>
      </c>
      <c r="N75">
        <v>3</v>
      </c>
      <c r="O75">
        <f t="shared" si="36"/>
        <v>594047</v>
      </c>
      <c r="BH75" s="1">
        <f t="shared" si="37"/>
        <v>3.141333934857006E-2</v>
      </c>
    </row>
    <row r="76" spans="1:60" hidden="1">
      <c r="A76" t="s">
        <v>39</v>
      </c>
      <c r="B76">
        <v>2021</v>
      </c>
      <c r="C76">
        <v>81647</v>
      </c>
      <c r="F76" t="s">
        <v>21</v>
      </c>
      <c r="G76" t="s">
        <v>0</v>
      </c>
      <c r="K76">
        <v>4</v>
      </c>
      <c r="N76">
        <v>3</v>
      </c>
      <c r="O76">
        <f t="shared" si="36"/>
        <v>664472</v>
      </c>
      <c r="BH76" s="1">
        <f t="shared" si="37"/>
        <v>0.12287500451486293</v>
      </c>
    </row>
    <row r="77" spans="1:60" hidden="1">
      <c r="A77" t="s">
        <v>41</v>
      </c>
      <c r="B77">
        <v>2021</v>
      </c>
      <c r="C77">
        <v>11004</v>
      </c>
      <c r="F77" t="s">
        <v>21</v>
      </c>
      <c r="G77" t="s">
        <v>0</v>
      </c>
      <c r="K77">
        <v>5</v>
      </c>
      <c r="N77">
        <v>3</v>
      </c>
      <c r="O77">
        <f t="shared" si="36"/>
        <v>664472</v>
      </c>
      <c r="BH77" s="1">
        <f t="shared" si="37"/>
        <v>1.6560517222697118E-2</v>
      </c>
    </row>
    <row r="78" spans="1:60" hidden="1">
      <c r="A78" t="s">
        <v>72</v>
      </c>
      <c r="B78">
        <v>2021</v>
      </c>
      <c r="C78">
        <v>37185</v>
      </c>
      <c r="F78" t="s">
        <v>55</v>
      </c>
      <c r="G78" t="s">
        <v>0</v>
      </c>
      <c r="K78">
        <v>4</v>
      </c>
      <c r="N78">
        <v>3</v>
      </c>
      <c r="O78">
        <f t="shared" si="36"/>
        <v>640061</v>
      </c>
      <c r="BH78" s="1">
        <f t="shared" si="37"/>
        <v>5.8096025222595972E-2</v>
      </c>
    </row>
    <row r="79" spans="1:60" hidden="1">
      <c r="A79" t="s">
        <v>29</v>
      </c>
      <c r="B79">
        <v>2021</v>
      </c>
      <c r="C79">
        <v>7909</v>
      </c>
      <c r="F79" t="s">
        <v>19</v>
      </c>
      <c r="G79" t="s">
        <v>1</v>
      </c>
      <c r="K79">
        <v>5</v>
      </c>
      <c r="N79">
        <v>3</v>
      </c>
      <c r="O79">
        <f t="shared" si="36"/>
        <v>285157</v>
      </c>
      <c r="BH79" s="1">
        <f t="shared" si="37"/>
        <v>2.7735598284453829E-2</v>
      </c>
    </row>
    <row r="80" spans="1:60" hidden="1">
      <c r="A80" t="s">
        <v>11</v>
      </c>
      <c r="B80">
        <v>2021</v>
      </c>
      <c r="C80">
        <v>17171</v>
      </c>
      <c r="F80" t="s">
        <v>4</v>
      </c>
      <c r="G80" t="s">
        <v>1</v>
      </c>
      <c r="K80">
        <v>4</v>
      </c>
      <c r="N80">
        <v>3</v>
      </c>
      <c r="O80">
        <f t="shared" si="36"/>
        <v>239098</v>
      </c>
      <c r="BH80" s="1">
        <f t="shared" si="37"/>
        <v>7.1815740825937488E-2</v>
      </c>
    </row>
    <row r="81" spans="1:60" hidden="1">
      <c r="A81" t="s">
        <v>93</v>
      </c>
      <c r="B81">
        <v>2021</v>
      </c>
      <c r="C81">
        <v>23702</v>
      </c>
      <c r="F81" t="s">
        <v>79</v>
      </c>
      <c r="G81" t="s">
        <v>0</v>
      </c>
      <c r="K81">
        <v>3</v>
      </c>
      <c r="N81">
        <v>2</v>
      </c>
      <c r="O81">
        <f t="shared" si="36"/>
        <v>791075</v>
      </c>
      <c r="BH81" s="1">
        <f t="shared" si="37"/>
        <v>2.9961760894984674E-2</v>
      </c>
    </row>
    <row r="82" spans="1:60" hidden="1">
      <c r="A82" t="s">
        <v>94</v>
      </c>
      <c r="B82">
        <v>2021</v>
      </c>
      <c r="C82">
        <v>18842</v>
      </c>
      <c r="F82" t="s">
        <v>79</v>
      </c>
      <c r="G82" t="s">
        <v>0</v>
      </c>
      <c r="K82">
        <v>4</v>
      </c>
      <c r="N82">
        <v>3</v>
      </c>
      <c r="O82">
        <f t="shared" si="36"/>
        <v>791075</v>
      </c>
      <c r="BH82" s="1">
        <f t="shared" si="37"/>
        <v>2.3818222039629619E-2</v>
      </c>
    </row>
    <row r="83" spans="1:60" hidden="1">
      <c r="A83" t="s">
        <v>14</v>
      </c>
      <c r="B83">
        <v>2021</v>
      </c>
      <c r="C83">
        <v>32373</v>
      </c>
      <c r="F83" t="s">
        <v>2</v>
      </c>
      <c r="G83" t="s">
        <v>0</v>
      </c>
      <c r="K83">
        <v>4</v>
      </c>
      <c r="N83">
        <v>3</v>
      </c>
      <c r="O83">
        <f t="shared" si="36"/>
        <v>497266</v>
      </c>
      <c r="BH83" s="1">
        <f t="shared" si="37"/>
        <v>6.5101977613591114E-2</v>
      </c>
    </row>
    <row r="84" spans="1:60" hidden="1">
      <c r="A84" t="s">
        <v>73</v>
      </c>
      <c r="B84">
        <v>2021</v>
      </c>
      <c r="C84">
        <v>56206</v>
      </c>
      <c r="F84" t="s">
        <v>55</v>
      </c>
      <c r="G84" t="s">
        <v>0</v>
      </c>
      <c r="K84">
        <v>2</v>
      </c>
      <c r="N84">
        <v>1</v>
      </c>
      <c r="O84">
        <f t="shared" si="36"/>
        <v>640061</v>
      </c>
      <c r="BH84" s="1">
        <f t="shared" si="37"/>
        <v>8.7813505275278453E-2</v>
      </c>
    </row>
    <row r="85" spans="1:60" hidden="1">
      <c r="A85" t="s">
        <v>43</v>
      </c>
      <c r="B85">
        <v>2021</v>
      </c>
      <c r="C85">
        <v>92526</v>
      </c>
      <c r="F85" t="s">
        <v>21</v>
      </c>
      <c r="G85" t="s">
        <v>0</v>
      </c>
      <c r="K85">
        <v>3</v>
      </c>
      <c r="N85">
        <v>2</v>
      </c>
      <c r="O85">
        <f t="shared" si="36"/>
        <v>664472</v>
      </c>
      <c r="BH85" s="1">
        <f t="shared" si="37"/>
        <v>0.13924740244886166</v>
      </c>
    </row>
    <row r="86" spans="1:60" hidden="1">
      <c r="A86" t="s">
        <v>31</v>
      </c>
      <c r="B86">
        <v>2021</v>
      </c>
      <c r="C86">
        <v>43660</v>
      </c>
      <c r="F86" t="s">
        <v>19</v>
      </c>
      <c r="G86" t="s">
        <v>1</v>
      </c>
      <c r="K86">
        <v>4</v>
      </c>
      <c r="N86">
        <v>3</v>
      </c>
      <c r="O86">
        <f t="shared" si="36"/>
        <v>285157</v>
      </c>
      <c r="BH86" s="1">
        <f t="shared" si="37"/>
        <v>0.15310863839919764</v>
      </c>
    </row>
    <row r="87" spans="1:60" hidden="1">
      <c r="A87" t="s">
        <v>95</v>
      </c>
      <c r="B87">
        <v>2021</v>
      </c>
      <c r="C87">
        <v>13127</v>
      </c>
      <c r="F87" t="s">
        <v>79</v>
      </c>
      <c r="G87" t="s">
        <v>0</v>
      </c>
      <c r="K87">
        <v>4</v>
      </c>
      <c r="N87">
        <v>3</v>
      </c>
      <c r="O87">
        <f t="shared" si="36"/>
        <v>791075</v>
      </c>
      <c r="BH87" s="1">
        <f t="shared" si="37"/>
        <v>1.6593875422684323E-2</v>
      </c>
    </row>
    <row r="88" spans="1:60" hidden="1">
      <c r="A88" t="s">
        <v>13</v>
      </c>
      <c r="B88">
        <v>2021</v>
      </c>
      <c r="C88">
        <v>20580</v>
      </c>
      <c r="F88" t="s">
        <v>4</v>
      </c>
      <c r="G88" t="s">
        <v>1</v>
      </c>
      <c r="K88">
        <v>5</v>
      </c>
      <c r="N88">
        <v>3</v>
      </c>
      <c r="O88">
        <f t="shared" ref="O88:O115" si="38">IF(F88=$A$6,$C$6,IF(F88=$A$8,$C$8,IF(F88=$A$10,$C$10,IF(F88=$A$12,$C$12,IF(F88=$A$14,$C$14,IF(F88=$A$16,$C$16,IF(F88=$A$18,$C$18,BH88)))))))</f>
        <v>239098</v>
      </c>
      <c r="BH88" s="1">
        <f t="shared" ref="BH88:BH115" si="39">C88/O88</f>
        <v>8.6073492877397559E-2</v>
      </c>
    </row>
    <row r="89" spans="1:60" hidden="1">
      <c r="A89" t="s">
        <v>15</v>
      </c>
      <c r="B89">
        <v>2021</v>
      </c>
      <c r="C89">
        <v>58763</v>
      </c>
      <c r="F89" t="s">
        <v>4</v>
      </c>
      <c r="G89" t="s">
        <v>1</v>
      </c>
      <c r="K89">
        <v>2</v>
      </c>
      <c r="N89">
        <v>1</v>
      </c>
      <c r="O89">
        <f t="shared" si="38"/>
        <v>239098</v>
      </c>
      <c r="BH89" s="1">
        <f t="shared" si="39"/>
        <v>0.24576951710177417</v>
      </c>
    </row>
    <row r="90" spans="1:60" hidden="1">
      <c r="A90" t="s">
        <v>74</v>
      </c>
      <c r="B90">
        <v>2021</v>
      </c>
      <c r="C90">
        <v>77200</v>
      </c>
      <c r="F90" t="s">
        <v>55</v>
      </c>
      <c r="G90" t="s">
        <v>0</v>
      </c>
      <c r="K90">
        <v>2</v>
      </c>
      <c r="N90">
        <v>1</v>
      </c>
      <c r="O90">
        <f t="shared" si="38"/>
        <v>640061</v>
      </c>
      <c r="BH90" s="1">
        <f t="shared" si="39"/>
        <v>0.12061350402539758</v>
      </c>
    </row>
    <row r="91" spans="1:60" hidden="1">
      <c r="A91" t="s">
        <v>75</v>
      </c>
      <c r="B91">
        <v>2021</v>
      </c>
      <c r="C91">
        <v>23080</v>
      </c>
      <c r="F91" t="s">
        <v>55</v>
      </c>
      <c r="G91" t="s">
        <v>0</v>
      </c>
      <c r="K91">
        <v>4</v>
      </c>
      <c r="N91">
        <v>3</v>
      </c>
      <c r="O91">
        <f t="shared" si="38"/>
        <v>640061</v>
      </c>
      <c r="BH91" s="1">
        <f t="shared" si="39"/>
        <v>3.6059063120546325E-2</v>
      </c>
    </row>
    <row r="92" spans="1:60" hidden="1">
      <c r="A92" t="s">
        <v>45</v>
      </c>
      <c r="B92">
        <v>2021</v>
      </c>
      <c r="C92">
        <v>155490</v>
      </c>
      <c r="F92" t="s">
        <v>21</v>
      </c>
      <c r="G92" t="s">
        <v>0</v>
      </c>
      <c r="K92">
        <v>2</v>
      </c>
      <c r="N92">
        <v>1</v>
      </c>
      <c r="O92">
        <f t="shared" si="38"/>
        <v>664472</v>
      </c>
      <c r="BH92" s="1">
        <f t="shared" si="39"/>
        <v>0.23400534559770766</v>
      </c>
    </row>
    <row r="93" spans="1:60" hidden="1">
      <c r="A93" t="s">
        <v>59</v>
      </c>
      <c r="B93">
        <v>2021</v>
      </c>
      <c r="C93">
        <v>10477</v>
      </c>
      <c r="F93" t="s">
        <v>37</v>
      </c>
      <c r="G93" t="s">
        <v>1</v>
      </c>
      <c r="K93">
        <v>4</v>
      </c>
      <c r="N93">
        <v>3</v>
      </c>
      <c r="O93">
        <f t="shared" si="38"/>
        <v>594047</v>
      </c>
      <c r="BH93" s="1">
        <f t="shared" si="39"/>
        <v>1.7636651645408528E-2</v>
      </c>
    </row>
    <row r="94" spans="1:60" hidden="1">
      <c r="A94" t="s">
        <v>47</v>
      </c>
      <c r="B94">
        <v>2021</v>
      </c>
      <c r="C94">
        <v>11691</v>
      </c>
      <c r="F94" t="s">
        <v>21</v>
      </c>
      <c r="G94" t="s">
        <v>0</v>
      </c>
      <c r="K94">
        <v>5</v>
      </c>
      <c r="N94">
        <v>3</v>
      </c>
      <c r="O94">
        <f t="shared" si="38"/>
        <v>664472</v>
      </c>
      <c r="BH94" s="1">
        <f t="shared" si="39"/>
        <v>1.7594420833383497E-2</v>
      </c>
    </row>
    <row r="95" spans="1:60" hidden="1">
      <c r="A95" t="s">
        <v>49</v>
      </c>
      <c r="B95">
        <v>2021</v>
      </c>
      <c r="C95">
        <v>29498</v>
      </c>
      <c r="F95" t="s">
        <v>21</v>
      </c>
      <c r="G95" t="s">
        <v>0</v>
      </c>
      <c r="K95">
        <v>4</v>
      </c>
      <c r="N95">
        <v>3</v>
      </c>
      <c r="O95">
        <f t="shared" si="38"/>
        <v>664472</v>
      </c>
      <c r="BH95" s="1">
        <f t="shared" si="39"/>
        <v>4.439314222420207E-2</v>
      </c>
    </row>
    <row r="96" spans="1:60" hidden="1">
      <c r="A96" t="s">
        <v>61</v>
      </c>
      <c r="B96">
        <v>2021</v>
      </c>
      <c r="C96">
        <v>91743</v>
      </c>
      <c r="F96" t="s">
        <v>37</v>
      </c>
      <c r="G96" t="s">
        <v>1</v>
      </c>
      <c r="K96">
        <v>2</v>
      </c>
      <c r="N96">
        <v>1</v>
      </c>
      <c r="O96">
        <f t="shared" si="38"/>
        <v>594047</v>
      </c>
      <c r="BH96" s="1">
        <f t="shared" si="39"/>
        <v>0.15443727516509637</v>
      </c>
    </row>
    <row r="97" spans="1:60" hidden="1">
      <c r="A97" t="s">
        <v>96</v>
      </c>
      <c r="B97">
        <v>2021</v>
      </c>
      <c r="C97">
        <v>19428</v>
      </c>
      <c r="F97" t="s">
        <v>79</v>
      </c>
      <c r="G97" t="s">
        <v>0</v>
      </c>
      <c r="K97">
        <v>4</v>
      </c>
      <c r="N97">
        <v>3</v>
      </c>
      <c r="O97">
        <f t="shared" si="38"/>
        <v>791075</v>
      </c>
      <c r="BH97" s="1">
        <f t="shared" si="39"/>
        <v>2.4558986189678601E-2</v>
      </c>
    </row>
    <row r="98" spans="1:60" hidden="1">
      <c r="A98" t="s">
        <v>97</v>
      </c>
      <c r="B98">
        <v>2021</v>
      </c>
      <c r="C98">
        <v>17552</v>
      </c>
      <c r="F98" t="s">
        <v>79</v>
      </c>
      <c r="G98" t="s">
        <v>0</v>
      </c>
      <c r="K98">
        <v>4</v>
      </c>
      <c r="N98">
        <v>3</v>
      </c>
      <c r="O98">
        <f t="shared" si="38"/>
        <v>791075</v>
      </c>
      <c r="BH98" s="1">
        <f t="shared" si="39"/>
        <v>2.2187529627405746E-2</v>
      </c>
    </row>
    <row r="99" spans="1:60" hidden="1">
      <c r="A99" t="s">
        <v>76</v>
      </c>
      <c r="B99">
        <v>2021</v>
      </c>
      <c r="C99">
        <v>24310</v>
      </c>
      <c r="F99" t="s">
        <v>55</v>
      </c>
      <c r="G99" t="s">
        <v>0</v>
      </c>
      <c r="K99">
        <v>4</v>
      </c>
      <c r="N99">
        <v>3</v>
      </c>
      <c r="O99">
        <f t="shared" si="38"/>
        <v>640061</v>
      </c>
      <c r="BH99" s="1">
        <f t="shared" si="39"/>
        <v>3.7980754959292942E-2</v>
      </c>
    </row>
    <row r="100" spans="1:60" hidden="1">
      <c r="A100" t="s">
        <v>63</v>
      </c>
      <c r="B100">
        <v>2021</v>
      </c>
      <c r="C100">
        <v>24875</v>
      </c>
      <c r="F100" t="s">
        <v>37</v>
      </c>
      <c r="G100" t="s">
        <v>1</v>
      </c>
      <c r="K100">
        <v>4</v>
      </c>
      <c r="N100">
        <v>3</v>
      </c>
      <c r="O100">
        <f t="shared" si="38"/>
        <v>594047</v>
      </c>
      <c r="BH100" s="1">
        <f t="shared" si="39"/>
        <v>4.1873791131004784E-2</v>
      </c>
    </row>
    <row r="101" spans="1:60" hidden="1">
      <c r="A101" t="s">
        <v>16</v>
      </c>
      <c r="B101">
        <v>2021</v>
      </c>
      <c r="C101">
        <v>221947</v>
      </c>
      <c r="F101" t="s">
        <v>2</v>
      </c>
      <c r="G101" t="s">
        <v>0</v>
      </c>
      <c r="K101">
        <v>1</v>
      </c>
      <c r="N101">
        <v>1</v>
      </c>
      <c r="O101">
        <f t="shared" si="38"/>
        <v>497266</v>
      </c>
      <c r="BH101" s="1">
        <f t="shared" si="39"/>
        <v>0.4463345573596425</v>
      </c>
    </row>
    <row r="102" spans="1:60" hidden="1">
      <c r="A102" t="s">
        <v>51</v>
      </c>
      <c r="B102">
        <v>2021</v>
      </c>
      <c r="C102">
        <v>42291</v>
      </c>
      <c r="F102" t="s">
        <v>21</v>
      </c>
      <c r="G102" t="s">
        <v>0</v>
      </c>
      <c r="K102">
        <v>3</v>
      </c>
      <c r="N102">
        <v>2</v>
      </c>
      <c r="O102">
        <f t="shared" si="38"/>
        <v>664472</v>
      </c>
      <c r="BH102" s="1">
        <f t="shared" si="39"/>
        <v>6.3646022706750627E-2</v>
      </c>
    </row>
    <row r="103" spans="1:60" hidden="1">
      <c r="A103" t="s">
        <v>65</v>
      </c>
      <c r="B103">
        <v>2021</v>
      </c>
      <c r="C103">
        <v>10084</v>
      </c>
      <c r="F103" t="s">
        <v>37</v>
      </c>
      <c r="G103" t="s">
        <v>1</v>
      </c>
      <c r="K103">
        <v>3</v>
      </c>
      <c r="N103">
        <v>2</v>
      </c>
      <c r="O103">
        <f t="shared" si="38"/>
        <v>594047</v>
      </c>
      <c r="BH103" s="1">
        <f t="shared" si="39"/>
        <v>1.6975087829750844E-2</v>
      </c>
    </row>
    <row r="104" spans="1:60" hidden="1">
      <c r="A104" t="s">
        <v>67</v>
      </c>
      <c r="B104">
        <v>2021</v>
      </c>
      <c r="C104">
        <v>16365</v>
      </c>
      <c r="F104" t="s">
        <v>37</v>
      </c>
      <c r="G104" t="s">
        <v>1</v>
      </c>
      <c r="K104">
        <v>4</v>
      </c>
      <c r="N104">
        <v>3</v>
      </c>
      <c r="O104">
        <f t="shared" si="38"/>
        <v>594047</v>
      </c>
      <c r="BH104" s="1">
        <f t="shared" si="39"/>
        <v>2.7548325300860033E-2</v>
      </c>
    </row>
    <row r="105" spans="1:60" hidden="1">
      <c r="A105" t="s">
        <v>98</v>
      </c>
      <c r="B105">
        <v>2021</v>
      </c>
      <c r="C105">
        <v>31221</v>
      </c>
      <c r="F105" t="s">
        <v>79</v>
      </c>
      <c r="G105" t="s">
        <v>0</v>
      </c>
      <c r="K105">
        <v>3</v>
      </c>
      <c r="N105">
        <v>2</v>
      </c>
      <c r="O105">
        <f t="shared" si="38"/>
        <v>791075</v>
      </c>
      <c r="BH105" s="1">
        <f t="shared" si="39"/>
        <v>3.9466548683753121E-2</v>
      </c>
    </row>
    <row r="106" spans="1:60" hidden="1">
      <c r="A106" t="s">
        <v>99</v>
      </c>
      <c r="B106">
        <v>2021</v>
      </c>
      <c r="C106">
        <v>45500</v>
      </c>
      <c r="F106" t="s">
        <v>79</v>
      </c>
      <c r="G106" t="s">
        <v>0</v>
      </c>
      <c r="K106">
        <v>2</v>
      </c>
      <c r="N106">
        <v>1</v>
      </c>
      <c r="O106">
        <f t="shared" si="38"/>
        <v>791075</v>
      </c>
      <c r="BH106" s="1">
        <f t="shared" si="39"/>
        <v>5.7516670353632712E-2</v>
      </c>
    </row>
    <row r="107" spans="1:60" hidden="1">
      <c r="A107" t="s">
        <v>33</v>
      </c>
      <c r="B107">
        <v>2021</v>
      </c>
      <c r="C107">
        <v>101988</v>
      </c>
      <c r="F107" t="s">
        <v>19</v>
      </c>
      <c r="G107" t="s">
        <v>1</v>
      </c>
      <c r="K107">
        <v>2</v>
      </c>
      <c r="N107">
        <v>1</v>
      </c>
      <c r="O107">
        <f t="shared" si="38"/>
        <v>285157</v>
      </c>
      <c r="BH107" s="1">
        <f t="shared" si="39"/>
        <v>0.35765560726196444</v>
      </c>
    </row>
    <row r="108" spans="1:60" hidden="1">
      <c r="A108" t="s">
        <v>35</v>
      </c>
      <c r="B108">
        <v>2021</v>
      </c>
      <c r="C108">
        <v>43713</v>
      </c>
      <c r="F108" t="s">
        <v>19</v>
      </c>
      <c r="G108" t="s">
        <v>1</v>
      </c>
      <c r="K108">
        <v>3</v>
      </c>
      <c r="N108">
        <v>2</v>
      </c>
      <c r="O108">
        <f t="shared" si="38"/>
        <v>285157</v>
      </c>
      <c r="BH108" s="1">
        <f t="shared" si="39"/>
        <v>0.15329450092405236</v>
      </c>
    </row>
    <row r="109" spans="1:60" hidden="1">
      <c r="A109" t="s">
        <v>69</v>
      </c>
      <c r="B109">
        <v>2021</v>
      </c>
      <c r="C109">
        <v>12466</v>
      </c>
      <c r="F109" t="s">
        <v>37</v>
      </c>
      <c r="G109" t="s">
        <v>1</v>
      </c>
      <c r="K109">
        <v>4</v>
      </c>
      <c r="N109">
        <v>3</v>
      </c>
      <c r="O109">
        <f t="shared" si="38"/>
        <v>594047</v>
      </c>
      <c r="BH109" s="1">
        <f t="shared" si="39"/>
        <v>2.0984871567401232E-2</v>
      </c>
    </row>
    <row r="110" spans="1:60" hidden="1">
      <c r="A110" t="s">
        <v>53</v>
      </c>
      <c r="B110">
        <v>2021</v>
      </c>
      <c r="C110">
        <v>31669</v>
      </c>
      <c r="F110" t="s">
        <v>21</v>
      </c>
      <c r="G110" t="s">
        <v>0</v>
      </c>
      <c r="K110">
        <v>3</v>
      </c>
      <c r="N110">
        <v>2</v>
      </c>
      <c r="O110">
        <f t="shared" si="38"/>
        <v>664472</v>
      </c>
      <c r="BH110" s="1">
        <f t="shared" si="39"/>
        <v>4.7660398030315798E-2</v>
      </c>
    </row>
    <row r="111" spans="1:60" hidden="1">
      <c r="A111" t="s">
        <v>100</v>
      </c>
      <c r="B111">
        <v>2021</v>
      </c>
      <c r="C111">
        <v>17544</v>
      </c>
      <c r="F111" t="s">
        <v>79</v>
      </c>
      <c r="G111" t="s">
        <v>0</v>
      </c>
      <c r="K111">
        <v>4</v>
      </c>
      <c r="N111">
        <v>3</v>
      </c>
      <c r="O111">
        <f t="shared" si="38"/>
        <v>791075</v>
      </c>
      <c r="BH111" s="1">
        <f t="shared" si="39"/>
        <v>2.2177416806244667E-2</v>
      </c>
    </row>
    <row r="112" spans="1:60" hidden="1">
      <c r="A112" t="s">
        <v>18</v>
      </c>
      <c r="B112">
        <v>2021</v>
      </c>
      <c r="C112">
        <v>48815</v>
      </c>
      <c r="F112" t="s">
        <v>2</v>
      </c>
      <c r="G112" t="s">
        <v>0</v>
      </c>
      <c r="K112">
        <v>3</v>
      </c>
      <c r="N112">
        <v>2</v>
      </c>
      <c r="O112">
        <f t="shared" si="38"/>
        <v>497266</v>
      </c>
      <c r="BH112" s="1">
        <f t="shared" si="39"/>
        <v>9.8166775930789554E-2</v>
      </c>
    </row>
    <row r="113" spans="1:60" hidden="1">
      <c r="A113" t="s">
        <v>17</v>
      </c>
      <c r="B113">
        <v>2021</v>
      </c>
      <c r="C113">
        <v>50011</v>
      </c>
      <c r="F113" t="s">
        <v>4</v>
      </c>
      <c r="G113" t="s">
        <v>1</v>
      </c>
      <c r="K113">
        <v>3</v>
      </c>
      <c r="N113">
        <v>2</v>
      </c>
      <c r="O113">
        <f t="shared" si="38"/>
        <v>239098</v>
      </c>
      <c r="BH113" s="1">
        <f t="shared" si="39"/>
        <v>0.20916527950882066</v>
      </c>
    </row>
    <row r="114" spans="1:60" hidden="1">
      <c r="A114" t="s">
        <v>77</v>
      </c>
      <c r="B114">
        <v>2021</v>
      </c>
      <c r="C114">
        <v>22028</v>
      </c>
      <c r="F114" t="s">
        <v>55</v>
      </c>
      <c r="G114" t="s">
        <v>0</v>
      </c>
      <c r="K114">
        <v>4</v>
      </c>
      <c r="N114">
        <v>3</v>
      </c>
      <c r="O114">
        <f t="shared" si="38"/>
        <v>640061</v>
      </c>
      <c r="BH114" s="1">
        <f t="shared" si="39"/>
        <v>3.4415469775537021E-2</v>
      </c>
    </row>
    <row r="115" spans="1:60" hidden="1">
      <c r="A115" t="s">
        <v>78</v>
      </c>
      <c r="B115">
        <v>2021</v>
      </c>
      <c r="C115">
        <v>21988</v>
      </c>
      <c r="F115" t="s">
        <v>55</v>
      </c>
      <c r="G115" t="s">
        <v>0</v>
      </c>
      <c r="K115">
        <v>4</v>
      </c>
      <c r="N115">
        <v>3</v>
      </c>
      <c r="O115">
        <f t="shared" si="38"/>
        <v>640061</v>
      </c>
      <c r="BH115" s="1">
        <f t="shared" si="39"/>
        <v>3.4352975732000544E-2</v>
      </c>
    </row>
    <row r="116" spans="1:60" hidden="1"/>
  </sheetData>
  <mergeCells count="3">
    <mergeCell ref="E3:F3"/>
    <mergeCell ref="G3:O3"/>
    <mergeCell ref="BH3:BJ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3816-EE65-4922-92A9-4AFF6A5D188D}">
  <dimension ref="B4:G19"/>
  <sheetViews>
    <sheetView topLeftCell="A4" workbookViewId="0">
      <selection activeCell="B18" sqref="B18"/>
    </sheetView>
  </sheetViews>
  <sheetFormatPr defaultRowHeight="15"/>
  <cols>
    <col min="2" max="2" width="25.28515625" customWidth="1"/>
    <col min="3" max="4" width="16.7109375" customWidth="1"/>
    <col min="5" max="5" width="12.5703125" customWidth="1"/>
    <col min="6" max="6" width="16.7109375" customWidth="1"/>
  </cols>
  <sheetData>
    <row r="4" spans="2:7">
      <c r="B4" s="28" t="s">
        <v>101</v>
      </c>
      <c r="C4" s="28"/>
      <c r="D4" s="28"/>
      <c r="E4" s="28"/>
      <c r="F4" s="28"/>
    </row>
    <row r="5" spans="2:7">
      <c r="B5" s="28"/>
      <c r="C5" s="28"/>
      <c r="D5" s="28"/>
      <c r="E5" s="28"/>
      <c r="F5" s="28"/>
    </row>
    <row r="6" spans="2:7" ht="15.75" thickBot="1">
      <c r="B6" s="28"/>
      <c r="C6" s="28"/>
      <c r="D6" s="28"/>
      <c r="E6" s="28"/>
      <c r="F6" s="28"/>
    </row>
    <row r="7" spans="2:7" ht="60" customHeight="1" thickBot="1">
      <c r="B7" s="50"/>
      <c r="C7" s="49" t="s">
        <v>180</v>
      </c>
      <c r="D7" s="73" t="s">
        <v>181</v>
      </c>
      <c r="E7" s="74"/>
      <c r="F7" s="75" t="s">
        <v>182</v>
      </c>
      <c r="G7" s="74"/>
    </row>
    <row r="8" spans="2:7">
      <c r="B8" s="55"/>
      <c r="C8" s="28" t="s">
        <v>167</v>
      </c>
      <c r="D8" s="46"/>
      <c r="E8" s="52"/>
      <c r="F8" s="28" t="s">
        <v>167</v>
      </c>
      <c r="G8" s="36"/>
    </row>
    <row r="9" spans="2:7">
      <c r="B9" s="62" t="s">
        <v>183</v>
      </c>
      <c r="C9" s="57">
        <f>SUM(C10:C13)</f>
        <v>1181239</v>
      </c>
      <c r="D9" s="58">
        <f>SUM(D10:D13)</f>
        <v>796148</v>
      </c>
      <c r="E9" s="59">
        <f>D9/C9</f>
        <v>0.67399400121397957</v>
      </c>
      <c r="F9" s="57">
        <f>SUM(F10:F13)</f>
        <v>385091</v>
      </c>
      <c r="G9" s="60">
        <f>F9/C9</f>
        <v>0.32600599878602043</v>
      </c>
    </row>
    <row r="10" spans="2:7">
      <c r="B10" s="56" t="s">
        <v>184</v>
      </c>
      <c r="C10" s="47">
        <v>292242</v>
      </c>
      <c r="D10" s="53">
        <v>197327</v>
      </c>
      <c r="E10" s="54">
        <f t="shared" ref="E10:E16" si="0">D10/C10</f>
        <v>0.67521779894744771</v>
      </c>
      <c r="F10" s="47">
        <v>94915</v>
      </c>
      <c r="G10" s="48">
        <f t="shared" ref="G10:G16" si="1">F10/C10</f>
        <v>0.32478220105255234</v>
      </c>
    </row>
    <row r="11" spans="2:7">
      <c r="B11" s="56" t="s">
        <v>185</v>
      </c>
      <c r="C11" s="47">
        <v>228944</v>
      </c>
      <c r="D11" s="53">
        <v>155828</v>
      </c>
      <c r="E11" s="54">
        <f t="shared" si="0"/>
        <v>0.68063805996226157</v>
      </c>
      <c r="F11" s="47">
        <v>73116</v>
      </c>
      <c r="G11" s="48">
        <f t="shared" si="1"/>
        <v>0.31936194003773849</v>
      </c>
    </row>
    <row r="12" spans="2:7">
      <c r="B12" s="56" t="s">
        <v>186</v>
      </c>
      <c r="C12" s="47">
        <v>294489</v>
      </c>
      <c r="D12" s="53">
        <v>194275</v>
      </c>
      <c r="E12" s="54">
        <f t="shared" si="0"/>
        <v>0.65970206017881827</v>
      </c>
      <c r="F12" s="47">
        <v>100214</v>
      </c>
      <c r="G12" s="48">
        <f t="shared" si="1"/>
        <v>0.34029793982118178</v>
      </c>
    </row>
    <row r="13" spans="2:7">
      <c r="B13" s="56" t="s">
        <v>187</v>
      </c>
      <c r="C13" s="47">
        <v>365564</v>
      </c>
      <c r="D13" s="53">
        <v>248718</v>
      </c>
      <c r="E13" s="54">
        <f t="shared" si="0"/>
        <v>0.68036786992154585</v>
      </c>
      <c r="F13" s="47">
        <v>116846</v>
      </c>
      <c r="G13" s="48">
        <f t="shared" si="1"/>
        <v>0.31963213007845409</v>
      </c>
    </row>
    <row r="14" spans="2:7">
      <c r="B14" s="61" t="s">
        <v>1</v>
      </c>
      <c r="C14" s="57">
        <f>SUM(C15:C17)</f>
        <v>538405</v>
      </c>
      <c r="D14" s="58">
        <f>SUM(D15:D17)</f>
        <v>383033</v>
      </c>
      <c r="E14" s="59">
        <f t="shared" si="0"/>
        <v>0.71142169927842425</v>
      </c>
      <c r="F14" s="57">
        <f>SUM(F15:F17)</f>
        <v>155372</v>
      </c>
      <c r="G14" s="60">
        <f t="shared" si="1"/>
        <v>0.28857830072157575</v>
      </c>
    </row>
    <row r="15" spans="2:7">
      <c r="B15" s="56" t="s">
        <v>188</v>
      </c>
      <c r="C15" s="47">
        <v>128329</v>
      </c>
      <c r="D15" s="53">
        <v>86628</v>
      </c>
      <c r="E15" s="54">
        <f t="shared" si="0"/>
        <v>0.67504617039016901</v>
      </c>
      <c r="F15" s="47">
        <v>41701</v>
      </c>
      <c r="G15" s="48">
        <f t="shared" si="1"/>
        <v>0.32495382960983099</v>
      </c>
    </row>
    <row r="16" spans="2:7">
      <c r="B16" s="56" t="s">
        <v>189</v>
      </c>
      <c r="C16" s="47">
        <v>109921</v>
      </c>
      <c r="D16" s="53">
        <v>75720</v>
      </c>
      <c r="E16" s="54">
        <f t="shared" si="0"/>
        <v>0.68885836191446581</v>
      </c>
      <c r="F16" s="47">
        <v>34201</v>
      </c>
      <c r="G16" s="48">
        <f t="shared" si="1"/>
        <v>0.31114163808553413</v>
      </c>
    </row>
    <row r="17" spans="2:7">
      <c r="B17" s="56" t="s">
        <v>190</v>
      </c>
      <c r="C17" s="47">
        <v>300155</v>
      </c>
      <c r="D17" s="53">
        <v>220685</v>
      </c>
      <c r="E17" s="54">
        <f t="shared" ref="E17:E19" si="2">D17/C17</f>
        <v>0.7352367943229331</v>
      </c>
      <c r="F17" s="47">
        <v>79470</v>
      </c>
      <c r="G17" s="48">
        <f t="shared" ref="G17:G19" si="3">F17/C17</f>
        <v>0.26476320567706685</v>
      </c>
    </row>
    <row r="18" spans="2:7">
      <c r="B18" s="51"/>
      <c r="C18" s="47"/>
      <c r="D18" s="53"/>
      <c r="E18" s="54"/>
      <c r="F18" s="47"/>
      <c r="G18" s="48"/>
    </row>
    <row r="19" spans="2:7" ht="15.75" thickBot="1">
      <c r="B19" s="63" t="s">
        <v>191</v>
      </c>
      <c r="C19" s="64">
        <f>C14+C9</f>
        <v>1719644</v>
      </c>
      <c r="D19" s="64">
        <f>D14+D9</f>
        <v>1179181</v>
      </c>
      <c r="E19" s="65">
        <f t="shared" si="2"/>
        <v>0.68571227533140577</v>
      </c>
      <c r="F19" s="64">
        <f>F14+F9</f>
        <v>540463</v>
      </c>
      <c r="G19" s="66">
        <f t="shared" si="3"/>
        <v>0.31428772466859417</v>
      </c>
    </row>
  </sheetData>
  <mergeCells count="2">
    <mergeCell ref="D7:E7"/>
    <mergeCell ref="F7:G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91FB-6983-4338-8864-03F7E09429B2}">
  <dimension ref="A1:S93"/>
  <sheetViews>
    <sheetView topLeftCell="A64" workbookViewId="0">
      <selection activeCell="G16" sqref="G16"/>
    </sheetView>
  </sheetViews>
  <sheetFormatPr defaultRowHeight="15"/>
  <cols>
    <col min="1" max="1" width="31.42578125" bestFit="1" customWidth="1"/>
    <col min="3" max="3" width="33.85546875" customWidth="1"/>
    <col min="4" max="4" width="15.42578125" customWidth="1"/>
    <col min="5" max="5" width="19.7109375" hidden="1" customWidth="1"/>
    <col min="6" max="6" width="15.28515625" customWidth="1"/>
    <col min="7" max="7" width="17.140625" customWidth="1"/>
    <col min="15" max="17" width="0" hidden="1" customWidth="1"/>
    <col min="18" max="18" width="10.140625" customWidth="1"/>
  </cols>
  <sheetData>
    <row r="1" spans="1:19" ht="45">
      <c r="A1" s="34" t="s">
        <v>192</v>
      </c>
      <c r="B1" s="34"/>
      <c r="C1" s="34" t="s">
        <v>193</v>
      </c>
      <c r="D1" s="34" t="s">
        <v>194</v>
      </c>
      <c r="E1" s="34" t="s">
        <v>195</v>
      </c>
      <c r="F1" s="34" t="s">
        <v>196</v>
      </c>
      <c r="G1" s="34" t="s">
        <v>197</v>
      </c>
      <c r="H1" s="34" t="s">
        <v>198</v>
      </c>
      <c r="I1" s="34" t="s">
        <v>179</v>
      </c>
      <c r="O1">
        <f>SUM(O2:O93)</f>
        <v>643118</v>
      </c>
      <c r="P1">
        <f t="shared" ref="P1:Q1" si="0">SUM(P2:P93)</f>
        <v>1723181</v>
      </c>
      <c r="Q1">
        <f t="shared" si="0"/>
        <v>1138799</v>
      </c>
    </row>
    <row r="2" spans="1:19">
      <c r="A2" t="s">
        <v>56</v>
      </c>
      <c r="B2">
        <v>2022</v>
      </c>
      <c r="C2" t="s">
        <v>55</v>
      </c>
      <c r="D2" t="s">
        <v>0</v>
      </c>
      <c r="E2">
        <v>5</v>
      </c>
      <c r="F2" s="76">
        <v>3</v>
      </c>
      <c r="G2">
        <f>VLOOKUP(A2,'Bron 2022'!$A$6:$X$217,3,FALSE)</f>
        <v>10425</v>
      </c>
      <c r="H2">
        <f>VLOOKUP(C2,'Bron 2022'!$A$6:$C$12,3,FALSE)</f>
        <v>640061</v>
      </c>
      <c r="I2" s="1">
        <f>G2/H2</f>
        <v>1.6287510096693908E-2</v>
      </c>
      <c r="O2" t="str">
        <f>IF(F2=2,G2,"")</f>
        <v/>
      </c>
      <c r="P2" t="str">
        <f>IF(F2=1,G2,"")</f>
        <v/>
      </c>
      <c r="Q2">
        <f>IF(F2=3,G2,"")</f>
        <v>10425</v>
      </c>
    </row>
    <row r="3" spans="1:19" ht="15.75" thickBot="1">
      <c r="A3" t="s">
        <v>58</v>
      </c>
      <c r="B3">
        <v>2022</v>
      </c>
      <c r="C3" t="s">
        <v>55</v>
      </c>
      <c r="D3" t="s">
        <v>0</v>
      </c>
      <c r="E3">
        <v>4</v>
      </c>
      <c r="F3" s="77" t="s">
        <v>199</v>
      </c>
      <c r="G3">
        <f>VLOOKUP(A3,'Bron 2022'!$A$6:$X$217,3,FALSE)</f>
        <v>57009</v>
      </c>
      <c r="H3">
        <f>VLOOKUP(C3,'Bron 2022'!$A$6:$C$12,3,FALSE)</f>
        <v>640061</v>
      </c>
      <c r="I3" s="1">
        <f t="shared" ref="I3:I66" si="1">G3/H3</f>
        <v>8.9068073199273193E-2</v>
      </c>
      <c r="O3" t="str">
        <f t="shared" ref="O3:O66" si="2">IF(F3=2,G3,"")</f>
        <v/>
      </c>
      <c r="P3" t="str">
        <f t="shared" ref="P3:P66" si="3">IF(F3=1,G3,"")</f>
        <v/>
      </c>
      <c r="Q3" t="str">
        <f t="shared" ref="Q3:Q66" si="4">IF(F3=3,G3,"")</f>
        <v/>
      </c>
    </row>
    <row r="4" spans="1:19" ht="15.75" thickBot="1">
      <c r="A4" t="s">
        <v>80</v>
      </c>
      <c r="B4">
        <v>2022</v>
      </c>
      <c r="C4" t="s">
        <v>79</v>
      </c>
      <c r="D4" t="s">
        <v>0</v>
      </c>
      <c r="E4">
        <v>4</v>
      </c>
      <c r="F4" s="76">
        <v>3</v>
      </c>
      <c r="G4">
        <f>VLOOKUP(A4,'Bron 2022'!$A$6:$X$217,3,FALSE)</f>
        <v>17068</v>
      </c>
      <c r="H4">
        <f>VLOOKUP(C4,'Bron 2022'!$A$6:$C$12,3,FALSE)</f>
        <v>791075</v>
      </c>
      <c r="I4" s="1">
        <f t="shared" si="1"/>
        <v>2.1575703947160508E-2</v>
      </c>
      <c r="L4" s="42" t="s">
        <v>200</v>
      </c>
      <c r="M4" s="43"/>
      <c r="N4" s="44"/>
      <c r="O4" s="43" t="str">
        <f t="shared" si="2"/>
        <v/>
      </c>
      <c r="P4" s="43" t="str">
        <f t="shared" si="3"/>
        <v/>
      </c>
      <c r="Q4" s="43">
        <f t="shared" si="4"/>
        <v>17068</v>
      </c>
      <c r="R4" s="42" t="s">
        <v>201</v>
      </c>
      <c r="S4" s="45" t="s">
        <v>169</v>
      </c>
    </row>
    <row r="5" spans="1:19">
      <c r="A5" t="s">
        <v>60</v>
      </c>
      <c r="B5">
        <v>2022</v>
      </c>
      <c r="C5" t="s">
        <v>55</v>
      </c>
      <c r="D5" t="s">
        <v>0</v>
      </c>
      <c r="E5">
        <v>5</v>
      </c>
      <c r="F5" s="76">
        <v>3</v>
      </c>
      <c r="G5">
        <f>VLOOKUP(A5,'Bron 2022'!$A$6:$X$217,3,FALSE)</f>
        <v>6931</v>
      </c>
      <c r="H5">
        <f>VLOOKUP(C5,'Bron 2022'!$A$6:$C$12,3,FALSE)</f>
        <v>640061</v>
      </c>
      <c r="I5" s="1">
        <f t="shared" si="1"/>
        <v>1.082865539378278E-2</v>
      </c>
      <c r="L5" s="35" t="s">
        <v>202</v>
      </c>
      <c r="N5" s="36"/>
      <c r="O5" t="str">
        <f t="shared" si="2"/>
        <v/>
      </c>
      <c r="P5" t="str">
        <f t="shared" si="3"/>
        <v/>
      </c>
      <c r="Q5">
        <f t="shared" si="4"/>
        <v>6931</v>
      </c>
      <c r="R5" s="35">
        <f>O1</f>
        <v>643118</v>
      </c>
      <c r="S5" s="40">
        <f>R5/(R5+R6+R7)</f>
        <v>0.183480747185956</v>
      </c>
    </row>
    <row r="6" spans="1:19">
      <c r="A6" t="s">
        <v>38</v>
      </c>
      <c r="B6">
        <v>2022</v>
      </c>
      <c r="C6" t="s">
        <v>37</v>
      </c>
      <c r="D6" t="s">
        <v>1</v>
      </c>
      <c r="E6">
        <v>4</v>
      </c>
      <c r="F6" s="76">
        <v>3</v>
      </c>
      <c r="G6">
        <f>VLOOKUP(A6,'Bron 2022'!$A$6:$X$217,3,FALSE)</f>
        <v>15817</v>
      </c>
      <c r="H6">
        <f>VLOOKUP(C6,'Bron 2022'!$A$6:$C$12,3,FALSE)</f>
        <v>594047</v>
      </c>
      <c r="I6" s="1">
        <f t="shared" si="1"/>
        <v>2.6625839369612169E-2</v>
      </c>
      <c r="L6" s="35" t="s">
        <v>203</v>
      </c>
      <c r="N6" s="36"/>
      <c r="O6" t="str">
        <f t="shared" si="2"/>
        <v/>
      </c>
      <c r="P6" t="str">
        <f t="shared" si="3"/>
        <v/>
      </c>
      <c r="Q6">
        <f t="shared" si="4"/>
        <v>15817</v>
      </c>
      <c r="R6" s="35">
        <f>P1</f>
        <v>1723181</v>
      </c>
      <c r="S6" s="40">
        <f>R6/(R5+R6+R7)</f>
        <v>0.49162134696376536</v>
      </c>
    </row>
    <row r="7" spans="1:19" ht="15.75" thickBot="1">
      <c r="A7" t="s">
        <v>40</v>
      </c>
      <c r="B7">
        <v>2022</v>
      </c>
      <c r="C7" t="s">
        <v>37</v>
      </c>
      <c r="D7" t="s">
        <v>1</v>
      </c>
      <c r="E7">
        <v>4</v>
      </c>
      <c r="F7" s="76">
        <v>3</v>
      </c>
      <c r="G7">
        <f>VLOOKUP(A7,'Bron 2022'!$A$6:$X$217,3,FALSE)</f>
        <v>35922</v>
      </c>
      <c r="H7">
        <f>VLOOKUP(C7,'Bron 2022'!$A$6:$C$12,3,FALSE)</f>
        <v>594047</v>
      </c>
      <c r="I7" s="1">
        <f t="shared" si="1"/>
        <v>6.0469962814390106E-2</v>
      </c>
      <c r="L7" s="37" t="s">
        <v>204</v>
      </c>
      <c r="M7" s="38"/>
      <c r="N7" s="39"/>
      <c r="O7" t="str">
        <f t="shared" si="2"/>
        <v/>
      </c>
      <c r="P7" t="str">
        <f t="shared" si="3"/>
        <v/>
      </c>
      <c r="Q7">
        <f t="shared" si="4"/>
        <v>35922</v>
      </c>
      <c r="R7" s="37">
        <f>Q1</f>
        <v>1138799</v>
      </c>
      <c r="S7" s="41">
        <f>R7/(R7+R6+R5)</f>
        <v>0.32489790585027867</v>
      </c>
    </row>
    <row r="8" spans="1:19">
      <c r="A8" t="s">
        <v>20</v>
      </c>
      <c r="B8">
        <v>2022</v>
      </c>
      <c r="C8" t="s">
        <v>19</v>
      </c>
      <c r="D8" t="s">
        <v>1</v>
      </c>
      <c r="E8">
        <v>4</v>
      </c>
      <c r="F8" s="76">
        <v>3</v>
      </c>
      <c r="G8">
        <f>VLOOKUP(A8,'Bron 2022'!$A$6:$X$217,3,FALSE)</f>
        <v>13408</v>
      </c>
      <c r="H8">
        <f>VLOOKUP(C8,'Bron 2022'!$A$6:$C$12,3,FALSE)</f>
        <v>285157</v>
      </c>
      <c r="I8" s="1">
        <f t="shared" si="1"/>
        <v>4.7019711948154873E-2</v>
      </c>
      <c r="O8" t="str">
        <f t="shared" si="2"/>
        <v/>
      </c>
      <c r="P8" t="str">
        <f t="shared" si="3"/>
        <v/>
      </c>
      <c r="Q8">
        <f t="shared" si="4"/>
        <v>13408</v>
      </c>
    </row>
    <row r="9" spans="1:19">
      <c r="A9" t="s">
        <v>81</v>
      </c>
      <c r="B9">
        <v>2022</v>
      </c>
      <c r="C9" t="s">
        <v>79</v>
      </c>
      <c r="D9" t="s">
        <v>0</v>
      </c>
      <c r="E9">
        <v>4</v>
      </c>
      <c r="F9" s="76">
        <v>3</v>
      </c>
      <c r="G9">
        <f>VLOOKUP(A9,'Bron 2022'!$A$6:$X$217,3,FALSE)</f>
        <v>18879</v>
      </c>
      <c r="H9">
        <f>VLOOKUP(C9,'Bron 2022'!$A$6:$C$12,3,FALSE)</f>
        <v>791075</v>
      </c>
      <c r="I9" s="1">
        <f t="shared" si="1"/>
        <v>2.3864993837499605E-2</v>
      </c>
      <c r="O9" t="str">
        <f t="shared" si="2"/>
        <v/>
      </c>
      <c r="P9" t="str">
        <f t="shared" si="3"/>
        <v/>
      </c>
      <c r="Q9">
        <f t="shared" si="4"/>
        <v>18879</v>
      </c>
    </row>
    <row r="10" spans="1:19">
      <c r="A10" t="s">
        <v>23</v>
      </c>
      <c r="B10">
        <v>2022</v>
      </c>
      <c r="C10" t="s">
        <v>19</v>
      </c>
      <c r="D10" t="s">
        <v>1</v>
      </c>
      <c r="E10">
        <v>5</v>
      </c>
      <c r="F10" s="76">
        <v>3</v>
      </c>
      <c r="G10">
        <f>VLOOKUP(A10,'Bron 2022'!$A$6:$X$217,3,FALSE)</f>
        <v>13106</v>
      </c>
      <c r="H10">
        <f>VLOOKUP(C10,'Bron 2022'!$A$6:$C$12,3,FALSE)</f>
        <v>285157</v>
      </c>
      <c r="I10" s="1">
        <f t="shared" si="1"/>
        <v>4.5960646240492078E-2</v>
      </c>
      <c r="O10" t="str">
        <f t="shared" si="2"/>
        <v/>
      </c>
      <c r="P10" t="str">
        <f t="shared" si="3"/>
        <v/>
      </c>
      <c r="Q10">
        <f t="shared" si="4"/>
        <v>13106</v>
      </c>
    </row>
    <row r="11" spans="1:19">
      <c r="A11" t="s">
        <v>62</v>
      </c>
      <c r="B11">
        <v>2022</v>
      </c>
      <c r="C11" t="s">
        <v>55</v>
      </c>
      <c r="D11" t="s">
        <v>0</v>
      </c>
      <c r="E11">
        <v>2</v>
      </c>
      <c r="F11" s="76">
        <v>1</v>
      </c>
      <c r="G11">
        <f>VLOOKUP(A11,'Bron 2022'!$A$6:$X$217,3,FALSE)</f>
        <v>67894</v>
      </c>
      <c r="H11">
        <f>VLOOKUP(C11,'Bron 2022'!$A$6:$C$12,3,FALSE)</f>
        <v>640061</v>
      </c>
      <c r="I11" s="1">
        <f t="shared" si="1"/>
        <v>0.10607426479663656</v>
      </c>
      <c r="O11" t="str">
        <f t="shared" si="2"/>
        <v/>
      </c>
      <c r="P11">
        <f t="shared" si="3"/>
        <v>67894</v>
      </c>
      <c r="Q11" t="str">
        <f t="shared" si="4"/>
        <v/>
      </c>
    </row>
    <row r="12" spans="1:19">
      <c r="A12" t="s">
        <v>22</v>
      </c>
      <c r="B12">
        <v>2022</v>
      </c>
      <c r="C12" t="s">
        <v>21</v>
      </c>
      <c r="D12" t="s">
        <v>0</v>
      </c>
      <c r="E12">
        <v>4</v>
      </c>
      <c r="F12" s="76">
        <v>3</v>
      </c>
      <c r="G12">
        <f>VLOOKUP(A12,'Bron 2022'!$A$6:$X$217,3,FALSE)</f>
        <v>31715</v>
      </c>
      <c r="H12">
        <f>VLOOKUP(C12,'Bron 2022'!$A$6:$C$12,3,FALSE)</f>
        <v>664472</v>
      </c>
      <c r="I12" s="1">
        <f t="shared" si="1"/>
        <v>4.7729625928556806E-2</v>
      </c>
      <c r="O12" t="str">
        <f t="shared" si="2"/>
        <v/>
      </c>
      <c r="P12" t="str">
        <f t="shared" si="3"/>
        <v/>
      </c>
      <c r="Q12">
        <f t="shared" si="4"/>
        <v>31715</v>
      </c>
    </row>
    <row r="13" spans="1:19">
      <c r="A13" t="s">
        <v>82</v>
      </c>
      <c r="B13">
        <v>2022</v>
      </c>
      <c r="C13" t="s">
        <v>79</v>
      </c>
      <c r="D13" t="s">
        <v>0</v>
      </c>
      <c r="E13">
        <v>3</v>
      </c>
      <c r="F13" s="76">
        <v>2</v>
      </c>
      <c r="G13">
        <f>VLOOKUP(A13,'Bron 2022'!$A$6:$X$217,3,FALSE)</f>
        <v>30608</v>
      </c>
      <c r="H13">
        <f>VLOOKUP(C13,'Bron 2022'!$A$6:$C$12,3,FALSE)</f>
        <v>791075</v>
      </c>
      <c r="I13" s="1">
        <f t="shared" si="1"/>
        <v>3.8691653762285498E-2</v>
      </c>
      <c r="O13">
        <f t="shared" si="2"/>
        <v>30608</v>
      </c>
      <c r="P13" t="str">
        <f t="shared" si="3"/>
        <v/>
      </c>
      <c r="Q13" t="str">
        <f t="shared" si="4"/>
        <v/>
      </c>
    </row>
    <row r="14" spans="1:19">
      <c r="A14" t="s">
        <v>83</v>
      </c>
      <c r="B14">
        <v>2022</v>
      </c>
      <c r="C14" t="s">
        <v>79</v>
      </c>
      <c r="D14" t="s">
        <v>0</v>
      </c>
      <c r="E14">
        <v>4</v>
      </c>
      <c r="F14" s="76">
        <v>3</v>
      </c>
      <c r="G14">
        <f>VLOOKUP(A14,'Bron 2022'!$A$6:$X$217,3,FALSE)</f>
        <v>20718</v>
      </c>
      <c r="H14">
        <f>VLOOKUP(C14,'Bron 2022'!$A$6:$C$12,3,FALSE)</f>
        <v>791075</v>
      </c>
      <c r="I14" s="1">
        <f t="shared" si="1"/>
        <v>2.6189678601902473E-2</v>
      </c>
      <c r="O14" t="str">
        <f t="shared" si="2"/>
        <v/>
      </c>
      <c r="P14" t="str">
        <f t="shared" si="3"/>
        <v/>
      </c>
      <c r="Q14">
        <f t="shared" si="4"/>
        <v>20718</v>
      </c>
    </row>
    <row r="15" spans="1:19">
      <c r="A15" t="s">
        <v>24</v>
      </c>
      <c r="B15">
        <v>2022</v>
      </c>
      <c r="C15" t="s">
        <v>21</v>
      </c>
      <c r="D15" t="s">
        <v>0</v>
      </c>
      <c r="E15">
        <v>4</v>
      </c>
      <c r="F15" s="76">
        <v>3</v>
      </c>
      <c r="G15">
        <f>VLOOKUP(A15,'Bron 2022'!$A$6:$X$217,3,FALSE)</f>
        <v>11030</v>
      </c>
      <c r="H15">
        <f>VLOOKUP(C15,'Bron 2022'!$A$6:$C$12,3,FALSE)</f>
        <v>664472</v>
      </c>
      <c r="I15" s="1">
        <f t="shared" si="1"/>
        <v>1.6599646034746385E-2</v>
      </c>
      <c r="O15" t="str">
        <f t="shared" si="2"/>
        <v/>
      </c>
      <c r="P15" t="str">
        <f t="shared" si="3"/>
        <v/>
      </c>
      <c r="Q15">
        <f t="shared" si="4"/>
        <v>11030</v>
      </c>
    </row>
    <row r="16" spans="1:19">
      <c r="A16" t="s">
        <v>26</v>
      </c>
      <c r="B16">
        <v>2022</v>
      </c>
      <c r="C16" t="s">
        <v>21</v>
      </c>
      <c r="D16" t="s">
        <v>0</v>
      </c>
      <c r="E16">
        <v>4</v>
      </c>
      <c r="F16" s="76">
        <v>3</v>
      </c>
      <c r="G16">
        <f>VLOOKUP(A16,'Bron 2022'!$A$6:$X$217,3,FALSE)</f>
        <v>0</v>
      </c>
      <c r="H16">
        <f>VLOOKUP(C16,'Bron 2022'!$A$6:$C$12,3,FALSE)</f>
        <v>664472</v>
      </c>
      <c r="I16" s="1">
        <f t="shared" si="1"/>
        <v>0</v>
      </c>
      <c r="O16" t="str">
        <f t="shared" si="2"/>
        <v/>
      </c>
      <c r="P16" t="str">
        <f t="shared" si="3"/>
        <v/>
      </c>
      <c r="Q16">
        <f t="shared" si="4"/>
        <v>0</v>
      </c>
    </row>
    <row r="17" spans="1:17">
      <c r="A17" t="s">
        <v>28</v>
      </c>
      <c r="B17">
        <v>2022</v>
      </c>
      <c r="C17" t="s">
        <v>21</v>
      </c>
      <c r="D17" t="s">
        <v>0</v>
      </c>
      <c r="E17">
        <v>3</v>
      </c>
      <c r="F17" s="76">
        <v>2</v>
      </c>
      <c r="G17">
        <f>VLOOKUP(A17,'Bron 2022'!$A$6:$X$217,3,FALSE)</f>
        <v>33129</v>
      </c>
      <c r="H17">
        <f>VLOOKUP(C17,'Bron 2022'!$A$6:$C$12,3,FALSE)</f>
        <v>664472</v>
      </c>
      <c r="I17" s="1">
        <f t="shared" si="1"/>
        <v>4.9857631322313058E-2</v>
      </c>
      <c r="O17">
        <f t="shared" si="2"/>
        <v>33129</v>
      </c>
      <c r="P17" t="str">
        <f t="shared" si="3"/>
        <v/>
      </c>
      <c r="Q17" t="str">
        <f t="shared" si="4"/>
        <v/>
      </c>
    </row>
    <row r="18" spans="1:17">
      <c r="A18" t="s">
        <v>64</v>
      </c>
      <c r="B18">
        <v>2022</v>
      </c>
      <c r="C18" t="s">
        <v>55</v>
      </c>
      <c r="D18" t="s">
        <v>0</v>
      </c>
      <c r="E18">
        <v>2</v>
      </c>
      <c r="F18" s="76">
        <v>1</v>
      </c>
      <c r="G18">
        <f>VLOOKUP(A18,'Bron 2022'!$A$6:$X$217,3,FALSE)</f>
        <v>184702</v>
      </c>
      <c r="H18">
        <f>VLOOKUP(C18,'Bron 2022'!$A$6:$C$12,3,FALSE)</f>
        <v>640061</v>
      </c>
      <c r="I18" s="1">
        <f t="shared" si="1"/>
        <v>0.28856937073185213</v>
      </c>
      <c r="O18" t="str">
        <f t="shared" si="2"/>
        <v/>
      </c>
      <c r="P18">
        <f t="shared" si="3"/>
        <v>184702</v>
      </c>
      <c r="Q18" t="str">
        <f t="shared" si="4"/>
        <v/>
      </c>
    </row>
    <row r="19" spans="1:17">
      <c r="A19" t="s">
        <v>42</v>
      </c>
      <c r="B19">
        <v>2022</v>
      </c>
      <c r="C19" t="s">
        <v>37</v>
      </c>
      <c r="D19" t="s">
        <v>1</v>
      </c>
      <c r="E19">
        <v>2</v>
      </c>
      <c r="F19" s="76">
        <v>1</v>
      </c>
      <c r="G19">
        <f>VLOOKUP(A19,'Bron 2022'!$A$6:$X$217,3,FALSE)</f>
        <v>27674</v>
      </c>
      <c r="H19">
        <f>VLOOKUP(C19,'Bron 2022'!$A$6:$C$12,3,FALSE)</f>
        <v>594047</v>
      </c>
      <c r="I19" s="1">
        <f t="shared" si="1"/>
        <v>4.6585539528017146E-2</v>
      </c>
      <c r="O19" t="str">
        <f t="shared" si="2"/>
        <v/>
      </c>
      <c r="P19">
        <f t="shared" si="3"/>
        <v>27674</v>
      </c>
      <c r="Q19" t="str">
        <f t="shared" si="4"/>
        <v/>
      </c>
    </row>
    <row r="20" spans="1:17">
      <c r="A20" t="s">
        <v>84</v>
      </c>
      <c r="B20">
        <v>2022</v>
      </c>
      <c r="C20" t="s">
        <v>79</v>
      </c>
      <c r="D20" t="s">
        <v>0</v>
      </c>
      <c r="E20">
        <v>4</v>
      </c>
      <c r="F20" s="76">
        <v>3</v>
      </c>
      <c r="G20">
        <f>VLOOKUP(A20,'Bron 2022'!$A$6:$X$217,3,FALSE)</f>
        <v>20669</v>
      </c>
      <c r="H20">
        <f>VLOOKUP(C20,'Bron 2022'!$A$6:$C$12,3,FALSE)</f>
        <v>791075</v>
      </c>
      <c r="I20" s="1">
        <f t="shared" si="1"/>
        <v>2.6127737572290869E-2</v>
      </c>
      <c r="O20" t="str">
        <f t="shared" si="2"/>
        <v/>
      </c>
      <c r="P20" t="str">
        <f t="shared" si="3"/>
        <v/>
      </c>
      <c r="Q20">
        <f t="shared" si="4"/>
        <v>20669</v>
      </c>
    </row>
    <row r="21" spans="1:17">
      <c r="A21" t="s">
        <v>30</v>
      </c>
      <c r="B21">
        <v>2022</v>
      </c>
      <c r="C21" t="s">
        <v>21</v>
      </c>
      <c r="D21" t="s">
        <v>0</v>
      </c>
      <c r="E21">
        <v>4</v>
      </c>
      <c r="F21" s="76">
        <v>3</v>
      </c>
      <c r="G21">
        <f>VLOOKUP(A21,'Bron 2022'!$A$6:$X$217,3,FALSE)</f>
        <v>0</v>
      </c>
      <c r="H21">
        <f>VLOOKUP(C21,'Bron 2022'!$A$6:$C$12,3,FALSE)</f>
        <v>664472</v>
      </c>
      <c r="I21" s="1">
        <f t="shared" si="1"/>
        <v>0</v>
      </c>
      <c r="O21" t="str">
        <f t="shared" si="2"/>
        <v/>
      </c>
      <c r="P21" t="str">
        <f t="shared" si="3"/>
        <v/>
      </c>
      <c r="Q21">
        <f t="shared" si="4"/>
        <v>0</v>
      </c>
    </row>
    <row r="22" spans="1:17">
      <c r="A22" t="s">
        <v>85</v>
      </c>
      <c r="B22">
        <v>2022</v>
      </c>
      <c r="C22" t="s">
        <v>79</v>
      </c>
      <c r="D22" t="s">
        <v>0</v>
      </c>
      <c r="E22">
        <v>4</v>
      </c>
      <c r="F22" s="76">
        <v>3</v>
      </c>
      <c r="G22">
        <f>VLOOKUP(A22,'Bron 2022'!$A$6:$X$217,3,FALSE)</f>
        <v>32606</v>
      </c>
      <c r="H22">
        <f>VLOOKUP(C22,'Bron 2022'!$A$6:$C$12,3,FALSE)</f>
        <v>791075</v>
      </c>
      <c r="I22" s="1">
        <f t="shared" si="1"/>
        <v>4.1217330847264796E-2</v>
      </c>
      <c r="O22" t="str">
        <f t="shared" si="2"/>
        <v/>
      </c>
      <c r="P22" t="str">
        <f t="shared" si="3"/>
        <v/>
      </c>
      <c r="Q22">
        <f t="shared" si="4"/>
        <v>32606</v>
      </c>
    </row>
    <row r="23" spans="1:17">
      <c r="A23" t="s">
        <v>3</v>
      </c>
      <c r="B23">
        <v>2022</v>
      </c>
      <c r="C23" t="s">
        <v>2</v>
      </c>
      <c r="D23" t="s">
        <v>0</v>
      </c>
      <c r="E23">
        <v>3</v>
      </c>
      <c r="F23" s="76">
        <v>2</v>
      </c>
      <c r="G23">
        <f>VLOOKUP(A23,'Bron 2022'!$A$6:$X$217,3,FALSE)</f>
        <v>26483</v>
      </c>
      <c r="H23">
        <f>VLOOKUP(C23,'Bron 2022'!$A$6:$C$12,3,FALSE)</f>
        <v>497266</v>
      </c>
      <c r="I23" s="1">
        <f t="shared" si="1"/>
        <v>5.3257210426612717E-2</v>
      </c>
      <c r="O23">
        <f t="shared" si="2"/>
        <v>26483</v>
      </c>
      <c r="P23" t="str">
        <f t="shared" si="3"/>
        <v/>
      </c>
      <c r="Q23" t="str">
        <f t="shared" si="4"/>
        <v/>
      </c>
    </row>
    <row r="24" spans="1:17">
      <c r="A24" t="s">
        <v>66</v>
      </c>
      <c r="B24">
        <v>2022</v>
      </c>
      <c r="C24" t="s">
        <v>55</v>
      </c>
      <c r="D24" t="s">
        <v>0</v>
      </c>
      <c r="E24">
        <v>4</v>
      </c>
      <c r="F24" s="76">
        <v>3</v>
      </c>
      <c r="G24">
        <f>VLOOKUP(A24,'Bron 2022'!$A$6:$X$217,3,FALSE)</f>
        <v>27476</v>
      </c>
      <c r="H24">
        <f>VLOOKUP(C24,'Bron 2022'!$A$6:$C$12,3,FALSE)</f>
        <v>640061</v>
      </c>
      <c r="I24" s="1">
        <f t="shared" si="1"/>
        <v>4.2927158505204975E-2</v>
      </c>
      <c r="O24" t="str">
        <f t="shared" si="2"/>
        <v/>
      </c>
      <c r="P24" t="str">
        <f t="shared" si="3"/>
        <v/>
      </c>
      <c r="Q24">
        <f t="shared" si="4"/>
        <v>27476</v>
      </c>
    </row>
    <row r="25" spans="1:17">
      <c r="A25" t="s">
        <v>5</v>
      </c>
      <c r="B25">
        <v>2022</v>
      </c>
      <c r="C25" t="s">
        <v>4</v>
      </c>
      <c r="D25" t="s">
        <v>1</v>
      </c>
      <c r="E25">
        <v>4</v>
      </c>
      <c r="F25" s="76">
        <v>3</v>
      </c>
      <c r="G25">
        <f>VLOOKUP(A25,'Bron 2022'!$A$6:$X$217,3,FALSE)</f>
        <v>31731</v>
      </c>
      <c r="H25">
        <f>VLOOKUP(C25,'Bron 2022'!$A$6:$C$12,3,FALSE)</f>
        <v>239098</v>
      </c>
      <c r="I25" s="1">
        <f t="shared" si="1"/>
        <v>0.13271127320178336</v>
      </c>
      <c r="O25" t="str">
        <f t="shared" si="2"/>
        <v/>
      </c>
      <c r="P25" t="str">
        <f t="shared" si="3"/>
        <v/>
      </c>
      <c r="Q25">
        <f t="shared" si="4"/>
        <v>31731</v>
      </c>
    </row>
    <row r="26" spans="1:17">
      <c r="A26" t="s">
        <v>86</v>
      </c>
      <c r="B26">
        <v>2022</v>
      </c>
      <c r="C26" t="s">
        <v>79</v>
      </c>
      <c r="D26" t="s">
        <v>0</v>
      </c>
      <c r="E26">
        <v>4</v>
      </c>
      <c r="F26" s="76">
        <v>3</v>
      </c>
      <c r="G26">
        <f>VLOOKUP(A26,'Bron 2022'!$A$6:$X$217,3,FALSE)</f>
        <v>19823</v>
      </c>
      <c r="H26">
        <f>VLOOKUP(C26,'Bron 2022'!$A$6:$C$12,3,FALSE)</f>
        <v>791075</v>
      </c>
      <c r="I26" s="1">
        <f t="shared" si="1"/>
        <v>2.5058306734506843E-2</v>
      </c>
      <c r="O26" t="str">
        <f t="shared" si="2"/>
        <v/>
      </c>
      <c r="P26" t="str">
        <f t="shared" si="3"/>
        <v/>
      </c>
      <c r="Q26">
        <f t="shared" si="4"/>
        <v>19823</v>
      </c>
    </row>
    <row r="27" spans="1:17">
      <c r="A27" t="s">
        <v>44</v>
      </c>
      <c r="B27">
        <v>2022</v>
      </c>
      <c r="C27" t="s">
        <v>37</v>
      </c>
      <c r="D27" t="s">
        <v>1</v>
      </c>
      <c r="E27">
        <v>5</v>
      </c>
      <c r="F27" s="76">
        <v>3</v>
      </c>
      <c r="G27">
        <f>VLOOKUP(A27,'Bron 2022'!$A$6:$X$217,3,FALSE)</f>
        <v>25857</v>
      </c>
      <c r="H27">
        <f>VLOOKUP(C27,'Bron 2022'!$A$6:$C$12,3,FALSE)</f>
        <v>594047</v>
      </c>
      <c r="I27" s="1">
        <f t="shared" si="1"/>
        <v>4.3526858985905158E-2</v>
      </c>
      <c r="O27" t="str">
        <f t="shared" si="2"/>
        <v/>
      </c>
      <c r="P27" t="str">
        <f t="shared" si="3"/>
        <v/>
      </c>
      <c r="Q27">
        <f t="shared" si="4"/>
        <v>25857</v>
      </c>
    </row>
    <row r="28" spans="1:17">
      <c r="A28" t="s">
        <v>87</v>
      </c>
      <c r="B28">
        <v>2022</v>
      </c>
      <c r="C28" t="s">
        <v>79</v>
      </c>
      <c r="D28" t="s">
        <v>0</v>
      </c>
      <c r="E28">
        <v>1</v>
      </c>
      <c r="F28" s="76">
        <v>1</v>
      </c>
      <c r="G28">
        <f>VLOOKUP(A28,'Bron 2022'!$A$6:$X$217,3,FALSE)</f>
        <v>238326</v>
      </c>
      <c r="H28">
        <f>VLOOKUP(C28,'Bron 2022'!$A$6:$C$12,3,FALSE)</f>
        <v>791075</v>
      </c>
      <c r="I28" s="1">
        <f t="shared" si="1"/>
        <v>0.30126852700439277</v>
      </c>
      <c r="O28" t="str">
        <f t="shared" si="2"/>
        <v/>
      </c>
      <c r="P28">
        <f t="shared" si="3"/>
        <v>238326</v>
      </c>
      <c r="Q28" t="str">
        <f t="shared" si="4"/>
        <v/>
      </c>
    </row>
    <row r="29" spans="1:17">
      <c r="A29" t="s">
        <v>68</v>
      </c>
      <c r="B29">
        <v>2022</v>
      </c>
      <c r="C29" t="s">
        <v>55</v>
      </c>
      <c r="D29" t="s">
        <v>0</v>
      </c>
      <c r="E29">
        <v>2</v>
      </c>
      <c r="F29" s="76">
        <v>1</v>
      </c>
      <c r="G29">
        <f>VLOOKUP(A29,'Bron 2022'!$A$6:$X$217,3,FALSE)</f>
        <v>44152</v>
      </c>
      <c r="H29">
        <f>VLOOKUP(C29,'Bron 2022'!$A$6:$C$12,3,FALSE)</f>
        <v>640061</v>
      </c>
      <c r="I29" s="1">
        <f t="shared" si="1"/>
        <v>6.8980925255561584E-2</v>
      </c>
      <c r="O29" t="str">
        <f t="shared" si="2"/>
        <v/>
      </c>
      <c r="P29">
        <f t="shared" si="3"/>
        <v>44152</v>
      </c>
      <c r="Q29" t="str">
        <f t="shared" si="4"/>
        <v/>
      </c>
    </row>
    <row r="30" spans="1:17">
      <c r="A30" t="s">
        <v>70</v>
      </c>
      <c r="B30">
        <v>2022</v>
      </c>
      <c r="C30" t="s">
        <v>55</v>
      </c>
      <c r="D30" t="s">
        <v>0</v>
      </c>
      <c r="E30">
        <v>3</v>
      </c>
      <c r="F30" s="76">
        <v>2</v>
      </c>
      <c r="G30">
        <f>VLOOKUP(A30,'Bron 2022'!$A$6:$X$217,3,FALSE)</f>
        <v>21944</v>
      </c>
      <c r="H30">
        <f>VLOOKUP(C30,'Bron 2022'!$A$6:$C$12,3,FALSE)</f>
        <v>640061</v>
      </c>
      <c r="I30" s="1">
        <f t="shared" si="1"/>
        <v>3.4284232284110421E-2</v>
      </c>
      <c r="O30">
        <f t="shared" si="2"/>
        <v>21944</v>
      </c>
      <c r="P30" t="str">
        <f t="shared" si="3"/>
        <v/>
      </c>
      <c r="Q30" t="str">
        <f t="shared" si="4"/>
        <v/>
      </c>
    </row>
    <row r="31" spans="1:17">
      <c r="A31" t="s">
        <v>88</v>
      </c>
      <c r="B31">
        <v>2022</v>
      </c>
      <c r="C31" t="s">
        <v>79</v>
      </c>
      <c r="D31" t="s">
        <v>0</v>
      </c>
      <c r="E31">
        <v>3</v>
      </c>
      <c r="F31" s="76">
        <v>2</v>
      </c>
      <c r="G31">
        <f>VLOOKUP(A31,'Bron 2022'!$A$6:$X$217,3,FALSE)</f>
        <v>40131</v>
      </c>
      <c r="H31">
        <f>VLOOKUP(C31,'Bron 2022'!$A$6:$C$12,3,FALSE)</f>
        <v>791075</v>
      </c>
      <c r="I31" s="1">
        <f t="shared" si="1"/>
        <v>5.0729703251904054E-2</v>
      </c>
      <c r="O31">
        <f t="shared" si="2"/>
        <v>40131</v>
      </c>
      <c r="P31" t="str">
        <f t="shared" si="3"/>
        <v/>
      </c>
      <c r="Q31" t="str">
        <f t="shared" si="4"/>
        <v/>
      </c>
    </row>
    <row r="32" spans="1:17">
      <c r="A32" t="s">
        <v>89</v>
      </c>
      <c r="B32">
        <v>2022</v>
      </c>
      <c r="C32" t="s">
        <v>79</v>
      </c>
      <c r="D32" t="s">
        <v>0</v>
      </c>
      <c r="E32">
        <v>4</v>
      </c>
      <c r="F32" s="76">
        <v>3</v>
      </c>
      <c r="G32">
        <f>VLOOKUP(A32,'Bron 2022'!$A$6:$X$217,3,FALSE)</f>
        <v>31040</v>
      </c>
      <c r="H32">
        <f>VLOOKUP(C32,'Bron 2022'!$A$6:$C$12,3,FALSE)</f>
        <v>791075</v>
      </c>
      <c r="I32" s="1">
        <f t="shared" si="1"/>
        <v>3.9237746104983727E-2</v>
      </c>
      <c r="O32" t="str">
        <f t="shared" si="2"/>
        <v/>
      </c>
      <c r="P32" t="str">
        <f t="shared" si="3"/>
        <v/>
      </c>
      <c r="Q32">
        <f t="shared" si="4"/>
        <v>31040</v>
      </c>
    </row>
    <row r="33" spans="1:17">
      <c r="A33" t="s">
        <v>25</v>
      </c>
      <c r="B33">
        <v>2022</v>
      </c>
      <c r="C33" t="s">
        <v>19</v>
      </c>
      <c r="D33" t="s">
        <v>1</v>
      </c>
      <c r="E33">
        <v>4</v>
      </c>
      <c r="F33" s="76">
        <v>3</v>
      </c>
      <c r="G33">
        <f>VLOOKUP(A33,'Bron 2022'!$A$6:$X$217,3,FALSE)</f>
        <v>17237</v>
      </c>
      <c r="H33">
        <f>VLOOKUP(C33,'Bron 2022'!$A$6:$C$12,3,FALSE)</f>
        <v>285157</v>
      </c>
      <c r="I33" s="1">
        <f t="shared" si="1"/>
        <v>6.0447402658886158E-2</v>
      </c>
      <c r="O33" t="str">
        <f t="shared" si="2"/>
        <v/>
      </c>
      <c r="P33" t="str">
        <f t="shared" si="3"/>
        <v/>
      </c>
      <c r="Q33">
        <f t="shared" si="4"/>
        <v>17237</v>
      </c>
    </row>
    <row r="34" spans="1:17">
      <c r="A34" t="s">
        <v>6</v>
      </c>
      <c r="B34">
        <v>2022</v>
      </c>
      <c r="C34" t="s">
        <v>2</v>
      </c>
      <c r="D34" t="s">
        <v>0</v>
      </c>
      <c r="E34">
        <v>3</v>
      </c>
      <c r="F34" s="76">
        <v>2</v>
      </c>
      <c r="G34">
        <f>VLOOKUP(A34,'Bron 2022'!$A$6:$X$217,3,FALSE)</f>
        <v>26557</v>
      </c>
      <c r="H34">
        <f>VLOOKUP(C34,'Bron 2022'!$A$6:$C$12,3,FALSE)</f>
        <v>497266</v>
      </c>
      <c r="I34" s="1">
        <f t="shared" si="1"/>
        <v>5.3406024139997503E-2</v>
      </c>
      <c r="O34">
        <f t="shared" si="2"/>
        <v>26557</v>
      </c>
      <c r="P34" t="str">
        <f t="shared" si="3"/>
        <v/>
      </c>
      <c r="Q34" t="str">
        <f t="shared" si="4"/>
        <v/>
      </c>
    </row>
    <row r="35" spans="1:17">
      <c r="A35" t="s">
        <v>8</v>
      </c>
      <c r="B35">
        <v>2022</v>
      </c>
      <c r="C35" t="s">
        <v>2</v>
      </c>
      <c r="D35" t="s">
        <v>0</v>
      </c>
      <c r="E35">
        <v>3</v>
      </c>
      <c r="F35" s="76">
        <v>2</v>
      </c>
      <c r="G35">
        <f>VLOOKUP(A35,'Bron 2022'!$A$6:$X$217,3,FALSE)</f>
        <v>23979</v>
      </c>
      <c r="H35">
        <f>VLOOKUP(C35,'Bron 2022'!$A$6:$C$12,3,FALSE)</f>
        <v>497266</v>
      </c>
      <c r="I35" s="1">
        <f t="shared" si="1"/>
        <v>4.8221676125051786E-2</v>
      </c>
      <c r="O35">
        <f t="shared" si="2"/>
        <v>23979</v>
      </c>
      <c r="P35" t="str">
        <f t="shared" si="3"/>
        <v/>
      </c>
      <c r="Q35" t="str">
        <f t="shared" si="4"/>
        <v/>
      </c>
    </row>
    <row r="36" spans="1:17">
      <c r="A36" t="s">
        <v>32</v>
      </c>
      <c r="B36">
        <v>2022</v>
      </c>
      <c r="C36" t="s">
        <v>21</v>
      </c>
      <c r="D36" t="s">
        <v>0</v>
      </c>
      <c r="E36">
        <v>4</v>
      </c>
      <c r="F36" s="76">
        <v>3</v>
      </c>
      <c r="G36">
        <f>VLOOKUP(A36,'Bron 2022'!$A$6:$X$217,3,FALSE)</f>
        <v>0</v>
      </c>
      <c r="H36">
        <f>VLOOKUP(C36,'Bron 2022'!$A$6:$C$12,3,FALSE)</f>
        <v>664472</v>
      </c>
      <c r="I36" s="1">
        <f t="shared" si="1"/>
        <v>0</v>
      </c>
      <c r="O36" t="str">
        <f t="shared" si="2"/>
        <v/>
      </c>
      <c r="P36" t="str">
        <f t="shared" si="3"/>
        <v/>
      </c>
      <c r="Q36">
        <f t="shared" si="4"/>
        <v>0</v>
      </c>
    </row>
    <row r="37" spans="1:17">
      <c r="A37" t="s">
        <v>46</v>
      </c>
      <c r="B37">
        <v>2022</v>
      </c>
      <c r="C37" t="s">
        <v>37</v>
      </c>
      <c r="D37" t="s">
        <v>1</v>
      </c>
      <c r="E37">
        <v>5</v>
      </c>
      <c r="F37" s="76">
        <v>3</v>
      </c>
      <c r="G37">
        <f>VLOOKUP(A37,'Bron 2022'!$A$6:$X$217,3,FALSE)</f>
        <v>14178</v>
      </c>
      <c r="H37">
        <f>VLOOKUP(C37,'Bron 2022'!$A$6:$C$12,3,FALSE)</f>
        <v>594047</v>
      </c>
      <c r="I37" s="1">
        <f t="shared" si="1"/>
        <v>2.386679841830697E-2</v>
      </c>
      <c r="O37" t="str">
        <f t="shared" si="2"/>
        <v/>
      </c>
      <c r="P37" t="str">
        <f t="shared" si="3"/>
        <v/>
      </c>
      <c r="Q37">
        <f t="shared" si="4"/>
        <v>14178</v>
      </c>
    </row>
    <row r="38" spans="1:17">
      <c r="A38" t="s">
        <v>71</v>
      </c>
      <c r="B38">
        <v>2022</v>
      </c>
      <c r="C38" t="s">
        <v>55</v>
      </c>
      <c r="D38" t="s">
        <v>0</v>
      </c>
      <c r="E38">
        <v>4</v>
      </c>
      <c r="F38" s="76">
        <v>3</v>
      </c>
      <c r="G38">
        <f>VLOOKUP(A38,'Bron 2022'!$A$6:$X$217,3,FALSE)</f>
        <v>30770</v>
      </c>
      <c r="H38">
        <f>VLOOKUP(C38,'Bron 2022'!$A$6:$C$12,3,FALSE)</f>
        <v>640061</v>
      </c>
      <c r="I38" s="1">
        <f t="shared" si="1"/>
        <v>4.8073542990433725E-2</v>
      </c>
      <c r="O38" t="str">
        <f t="shared" si="2"/>
        <v/>
      </c>
      <c r="P38" t="str">
        <f t="shared" si="3"/>
        <v/>
      </c>
      <c r="Q38">
        <f t="shared" si="4"/>
        <v>30770</v>
      </c>
    </row>
    <row r="39" spans="1:17">
      <c r="A39" t="s">
        <v>48</v>
      </c>
      <c r="B39">
        <v>2022</v>
      </c>
      <c r="C39" t="s">
        <v>37</v>
      </c>
      <c r="D39" t="s">
        <v>1</v>
      </c>
      <c r="E39">
        <v>2</v>
      </c>
      <c r="F39" s="76">
        <v>1</v>
      </c>
      <c r="G39">
        <f>VLOOKUP(A39,'Bron 2022'!$A$6:$X$217,3,FALSE)</f>
        <v>86845</v>
      </c>
      <c r="H39">
        <f>VLOOKUP(C39,'Bron 2022'!$A$6:$C$12,3,FALSE)</f>
        <v>594047</v>
      </c>
      <c r="I39" s="1">
        <f t="shared" si="1"/>
        <v>0.14619213631244665</v>
      </c>
      <c r="O39" t="str">
        <f t="shared" si="2"/>
        <v/>
      </c>
      <c r="P39">
        <f t="shared" si="3"/>
        <v>86845</v>
      </c>
      <c r="Q39" t="str">
        <f t="shared" si="4"/>
        <v/>
      </c>
    </row>
    <row r="40" spans="1:17">
      <c r="A40" t="s">
        <v>90</v>
      </c>
      <c r="B40">
        <v>2022</v>
      </c>
      <c r="C40" t="s">
        <v>79</v>
      </c>
      <c r="D40" t="s">
        <v>0</v>
      </c>
      <c r="E40">
        <v>4</v>
      </c>
      <c r="F40" s="76">
        <v>3</v>
      </c>
      <c r="G40">
        <f>VLOOKUP(A40,'Bron 2022'!$A$6:$X$217,3,FALSE)</f>
        <v>16470</v>
      </c>
      <c r="H40">
        <f>VLOOKUP(C40,'Bron 2022'!$A$6:$C$12,3,FALSE)</f>
        <v>791075</v>
      </c>
      <c r="I40" s="1">
        <f t="shared" si="1"/>
        <v>2.0819770565369908E-2</v>
      </c>
      <c r="O40" t="str">
        <f t="shared" si="2"/>
        <v/>
      </c>
      <c r="P40" t="str">
        <f t="shared" si="3"/>
        <v/>
      </c>
      <c r="Q40">
        <f t="shared" si="4"/>
        <v>16470</v>
      </c>
    </row>
    <row r="41" spans="1:17">
      <c r="A41" t="s">
        <v>91</v>
      </c>
      <c r="B41">
        <v>2022</v>
      </c>
      <c r="C41" t="s">
        <v>79</v>
      </c>
      <c r="D41" t="s">
        <v>0</v>
      </c>
      <c r="E41">
        <v>2</v>
      </c>
      <c r="F41" s="76">
        <v>1</v>
      </c>
      <c r="G41">
        <f>VLOOKUP(A41,'Bron 2022'!$A$6:$X$217,3,FALSE)</f>
        <v>93476</v>
      </c>
      <c r="H41">
        <f>VLOOKUP(C41,'Bron 2022'!$A$6:$C$12,3,FALSE)</f>
        <v>791075</v>
      </c>
      <c r="I41" s="1">
        <f t="shared" si="1"/>
        <v>0.11816325885661916</v>
      </c>
      <c r="O41" t="str">
        <f t="shared" si="2"/>
        <v/>
      </c>
      <c r="P41">
        <f t="shared" si="3"/>
        <v>93476</v>
      </c>
      <c r="Q41" t="str">
        <f t="shared" si="4"/>
        <v/>
      </c>
    </row>
    <row r="42" spans="1:17">
      <c r="A42" t="s">
        <v>34</v>
      </c>
      <c r="B42">
        <v>2022</v>
      </c>
      <c r="C42" t="s">
        <v>21</v>
      </c>
      <c r="D42" t="s">
        <v>0</v>
      </c>
      <c r="E42">
        <v>3</v>
      </c>
      <c r="F42" s="76">
        <v>2</v>
      </c>
      <c r="G42">
        <f>VLOOKUP(A42,'Bron 2022'!$A$6:$X$217,3,FALSE)</f>
        <v>45557</v>
      </c>
      <c r="H42">
        <f>VLOOKUP(C42,'Bron 2022'!$A$6:$C$12,3,FALSE)</f>
        <v>664472</v>
      </c>
      <c r="I42" s="1">
        <f t="shared" si="1"/>
        <v>6.8561203481862287E-2</v>
      </c>
      <c r="O42">
        <f t="shared" si="2"/>
        <v>45557</v>
      </c>
      <c r="P42" t="str">
        <f t="shared" si="3"/>
        <v/>
      </c>
      <c r="Q42" t="str">
        <f t="shared" si="4"/>
        <v/>
      </c>
    </row>
    <row r="43" spans="1:17">
      <c r="A43" t="s">
        <v>10</v>
      </c>
      <c r="B43">
        <v>2022</v>
      </c>
      <c r="C43" t="s">
        <v>2</v>
      </c>
      <c r="D43" t="s">
        <v>0</v>
      </c>
      <c r="E43">
        <v>4</v>
      </c>
      <c r="F43" s="76">
        <v>3</v>
      </c>
      <c r="G43">
        <f>VLOOKUP(A43,'Bron 2022'!$A$6:$X$217,3,FALSE)</f>
        <v>15810</v>
      </c>
      <c r="H43">
        <f>VLOOKUP(C43,'Bron 2022'!$A$6:$C$12,3,FALSE)</f>
        <v>497266</v>
      </c>
      <c r="I43" s="1">
        <f t="shared" si="1"/>
        <v>3.1793848765047275E-2</v>
      </c>
      <c r="O43" t="str">
        <f t="shared" si="2"/>
        <v/>
      </c>
      <c r="P43" t="str">
        <f t="shared" si="3"/>
        <v/>
      </c>
      <c r="Q43">
        <f t="shared" si="4"/>
        <v>15810</v>
      </c>
    </row>
    <row r="44" spans="1:17">
      <c r="A44" t="s">
        <v>27</v>
      </c>
      <c r="B44">
        <v>2022</v>
      </c>
      <c r="C44" t="s">
        <v>19</v>
      </c>
      <c r="D44" t="s">
        <v>1</v>
      </c>
      <c r="E44">
        <v>4</v>
      </c>
      <c r="F44" s="76">
        <v>3</v>
      </c>
      <c r="G44">
        <f>VLOOKUP(A44,'Bron 2022'!$A$6:$X$217,3,FALSE)</f>
        <v>43039</v>
      </c>
      <c r="H44">
        <f>VLOOKUP(C44,'Bron 2022'!$A$6:$C$12,3,FALSE)</f>
        <v>285157</v>
      </c>
      <c r="I44" s="1">
        <f t="shared" si="1"/>
        <v>0.15093089070231486</v>
      </c>
      <c r="O44" t="str">
        <f t="shared" si="2"/>
        <v/>
      </c>
      <c r="P44" t="str">
        <f t="shared" si="3"/>
        <v/>
      </c>
      <c r="Q44">
        <f t="shared" si="4"/>
        <v>43039</v>
      </c>
    </row>
    <row r="45" spans="1:17">
      <c r="A45" t="s">
        <v>50</v>
      </c>
      <c r="B45">
        <v>2022</v>
      </c>
      <c r="C45" t="s">
        <v>37</v>
      </c>
      <c r="D45" t="s">
        <v>1</v>
      </c>
      <c r="E45">
        <v>2</v>
      </c>
      <c r="F45" s="76">
        <v>1</v>
      </c>
      <c r="G45">
        <f>VLOOKUP(A45,'Bron 2022'!$A$6:$X$217,3,FALSE)</f>
        <v>45324</v>
      </c>
      <c r="H45">
        <f>VLOOKUP(C45,'Bron 2022'!$A$6:$C$12,3,FALSE)</f>
        <v>594047</v>
      </c>
      <c r="I45" s="1">
        <f t="shared" si="1"/>
        <v>7.6296993335544155E-2</v>
      </c>
      <c r="O45" t="str">
        <f t="shared" si="2"/>
        <v/>
      </c>
      <c r="P45">
        <f t="shared" si="3"/>
        <v>45324</v>
      </c>
      <c r="Q45" t="str">
        <f t="shared" si="4"/>
        <v/>
      </c>
    </row>
    <row r="46" spans="1:17">
      <c r="A46" t="s">
        <v>92</v>
      </c>
      <c r="B46">
        <v>2022</v>
      </c>
      <c r="C46" t="s">
        <v>79</v>
      </c>
      <c r="D46" t="s">
        <v>0</v>
      </c>
      <c r="E46">
        <v>4</v>
      </c>
      <c r="F46" s="76">
        <v>3</v>
      </c>
      <c r="G46">
        <f>VLOOKUP(A46,'Bron 2022'!$A$6:$X$217,3,FALSE)</f>
        <v>22943</v>
      </c>
      <c r="H46">
        <f>VLOOKUP(C46,'Bron 2022'!$A$6:$C$12,3,FALSE)</f>
        <v>791075</v>
      </c>
      <c r="I46" s="1">
        <f t="shared" si="1"/>
        <v>2.9002306987327371E-2</v>
      </c>
      <c r="O46" t="str">
        <f t="shared" si="2"/>
        <v/>
      </c>
      <c r="P46" t="str">
        <f t="shared" si="3"/>
        <v/>
      </c>
      <c r="Q46">
        <f t="shared" si="4"/>
        <v>22943</v>
      </c>
    </row>
    <row r="47" spans="1:17">
      <c r="A47" t="s">
        <v>36</v>
      </c>
      <c r="B47">
        <v>2022</v>
      </c>
      <c r="C47" t="s">
        <v>21</v>
      </c>
      <c r="D47" t="s">
        <v>0</v>
      </c>
      <c r="E47">
        <v>5</v>
      </c>
      <c r="F47" s="76">
        <v>3</v>
      </c>
      <c r="G47">
        <f>VLOOKUP(A47,'Bron 2022'!$A$6:$X$217,3,FALSE)</f>
        <v>0</v>
      </c>
      <c r="H47">
        <f>VLOOKUP(C47,'Bron 2022'!$A$6:$C$12,3,FALSE)</f>
        <v>664472</v>
      </c>
      <c r="I47" s="1">
        <f t="shared" si="1"/>
        <v>0</v>
      </c>
      <c r="O47" t="str">
        <f t="shared" si="2"/>
        <v/>
      </c>
      <c r="P47" t="str">
        <f t="shared" si="3"/>
        <v/>
      </c>
      <c r="Q47">
        <f t="shared" si="4"/>
        <v>0</v>
      </c>
    </row>
    <row r="48" spans="1:17">
      <c r="A48" t="s">
        <v>52</v>
      </c>
      <c r="B48">
        <v>2022</v>
      </c>
      <c r="C48" t="s">
        <v>37</v>
      </c>
      <c r="D48" t="s">
        <v>1</v>
      </c>
      <c r="E48">
        <v>3</v>
      </c>
      <c r="F48" s="76">
        <v>2</v>
      </c>
      <c r="G48">
        <f>VLOOKUP(A48,'Bron 2022'!$A$6:$X$217,3,FALSE)</f>
        <v>37023</v>
      </c>
      <c r="H48">
        <f>VLOOKUP(C48,'Bron 2022'!$A$6:$C$12,3,FALSE)</f>
        <v>594047</v>
      </c>
      <c r="I48" s="1">
        <f t="shared" si="1"/>
        <v>6.2323351519324229E-2</v>
      </c>
      <c r="O48">
        <f t="shared" si="2"/>
        <v>37023</v>
      </c>
      <c r="P48" t="str">
        <f t="shared" si="3"/>
        <v/>
      </c>
      <c r="Q48" t="str">
        <f t="shared" si="4"/>
        <v/>
      </c>
    </row>
    <row r="49" spans="1:17">
      <c r="A49" t="s">
        <v>7</v>
      </c>
      <c r="B49">
        <v>2022</v>
      </c>
      <c r="C49" t="s">
        <v>4</v>
      </c>
      <c r="D49" t="s">
        <v>1</v>
      </c>
      <c r="E49">
        <v>5</v>
      </c>
      <c r="F49" s="76">
        <v>3</v>
      </c>
      <c r="G49">
        <f>VLOOKUP(A49,'Bron 2022'!$A$6:$X$217,3,FALSE)</f>
        <v>35928</v>
      </c>
      <c r="H49">
        <f>VLOOKUP(C49,'Bron 2022'!$A$6:$C$12,3,FALSE)</f>
        <v>239098</v>
      </c>
      <c r="I49" s="1">
        <f t="shared" si="1"/>
        <v>0.15026474499995818</v>
      </c>
      <c r="O49" t="str">
        <f t="shared" si="2"/>
        <v/>
      </c>
      <c r="P49" t="str">
        <f t="shared" si="3"/>
        <v/>
      </c>
      <c r="Q49">
        <f t="shared" si="4"/>
        <v>35928</v>
      </c>
    </row>
    <row r="50" spans="1:17">
      <c r="A50" t="s">
        <v>12</v>
      </c>
      <c r="B50">
        <v>2022</v>
      </c>
      <c r="C50" t="s">
        <v>2</v>
      </c>
      <c r="D50" t="s">
        <v>0</v>
      </c>
      <c r="E50">
        <v>3</v>
      </c>
      <c r="F50" s="76">
        <v>2</v>
      </c>
      <c r="G50">
        <f>VLOOKUP(A50,'Bron 2022'!$A$6:$X$217,3,FALSE)</f>
        <v>23768</v>
      </c>
      <c r="H50">
        <f>VLOOKUP(C50,'Bron 2022'!$A$6:$C$12,3,FALSE)</f>
        <v>497266</v>
      </c>
      <c r="I50" s="1">
        <f t="shared" si="1"/>
        <v>4.7797355942292452E-2</v>
      </c>
      <c r="O50">
        <f t="shared" si="2"/>
        <v>23768</v>
      </c>
      <c r="P50" t="str">
        <f t="shared" si="3"/>
        <v/>
      </c>
      <c r="Q50" t="str">
        <f t="shared" si="4"/>
        <v/>
      </c>
    </row>
    <row r="51" spans="1:17">
      <c r="A51" t="s">
        <v>9</v>
      </c>
      <c r="B51">
        <v>2022</v>
      </c>
      <c r="C51" t="s">
        <v>4</v>
      </c>
      <c r="D51" t="s">
        <v>1</v>
      </c>
      <c r="E51">
        <v>5</v>
      </c>
      <c r="F51" s="76">
        <v>3</v>
      </c>
      <c r="G51">
        <f>VLOOKUP(A51,'Bron 2022'!$A$6:$X$217,3,FALSE)</f>
        <v>24028</v>
      </c>
      <c r="H51">
        <f>VLOOKUP(C51,'Bron 2022'!$A$6:$C$12,3,FALSE)</f>
        <v>239098</v>
      </c>
      <c r="I51" s="1">
        <f t="shared" si="1"/>
        <v>0.10049435796200722</v>
      </c>
      <c r="O51" t="str">
        <f t="shared" si="2"/>
        <v/>
      </c>
      <c r="P51" t="str">
        <f t="shared" si="3"/>
        <v/>
      </c>
      <c r="Q51">
        <f t="shared" si="4"/>
        <v>24028</v>
      </c>
    </row>
    <row r="52" spans="1:17">
      <c r="A52" t="s">
        <v>54</v>
      </c>
      <c r="B52">
        <v>2022</v>
      </c>
      <c r="C52" t="s">
        <v>37</v>
      </c>
      <c r="D52" t="s">
        <v>1</v>
      </c>
      <c r="E52">
        <v>1</v>
      </c>
      <c r="F52" s="76">
        <v>1</v>
      </c>
      <c r="G52">
        <f>VLOOKUP(A52,'Bron 2022'!$A$6:$X$217,3,FALSE)</f>
        <v>121151</v>
      </c>
      <c r="H52">
        <f>VLOOKUP(C52,'Bron 2022'!$A$6:$C$12,3,FALSE)</f>
        <v>594047</v>
      </c>
      <c r="I52" s="1">
        <f t="shared" si="1"/>
        <v>0.20394177565074817</v>
      </c>
      <c r="O52" t="str">
        <f t="shared" si="2"/>
        <v/>
      </c>
      <c r="P52">
        <f t="shared" si="3"/>
        <v>121151</v>
      </c>
      <c r="Q52" t="str">
        <f t="shared" si="4"/>
        <v/>
      </c>
    </row>
    <row r="53" spans="1:17">
      <c r="A53" t="s">
        <v>57</v>
      </c>
      <c r="B53">
        <v>2022</v>
      </c>
      <c r="C53" t="s">
        <v>37</v>
      </c>
      <c r="D53" t="s">
        <v>1</v>
      </c>
      <c r="E53">
        <v>4</v>
      </c>
      <c r="F53" s="76">
        <v>3</v>
      </c>
      <c r="G53">
        <f>VLOOKUP(A53,'Bron 2022'!$A$6:$X$217,3,FALSE)</f>
        <v>18581</v>
      </c>
      <c r="H53">
        <f>VLOOKUP(C53,'Bron 2022'!$A$6:$C$12,3,FALSE)</f>
        <v>594047</v>
      </c>
      <c r="I53" s="1">
        <f t="shared" si="1"/>
        <v>3.1278669869555777E-2</v>
      </c>
      <c r="O53" t="str">
        <f t="shared" si="2"/>
        <v/>
      </c>
      <c r="P53" t="str">
        <f t="shared" si="3"/>
        <v/>
      </c>
      <c r="Q53">
        <f t="shared" si="4"/>
        <v>18581</v>
      </c>
    </row>
    <row r="54" spans="1:17">
      <c r="A54" t="s">
        <v>39</v>
      </c>
      <c r="B54">
        <v>2022</v>
      </c>
      <c r="C54" t="s">
        <v>21</v>
      </c>
      <c r="D54" t="s">
        <v>0</v>
      </c>
      <c r="E54">
        <v>4</v>
      </c>
      <c r="F54" s="76">
        <v>3</v>
      </c>
      <c r="G54">
        <f>VLOOKUP(A54,'Bron 2022'!$A$6:$X$217,3,FALSE)</f>
        <v>82613</v>
      </c>
      <c r="H54">
        <f>VLOOKUP(C54,'Bron 2022'!$A$6:$C$12,3,FALSE)</f>
        <v>664472</v>
      </c>
      <c r="I54" s="1">
        <f t="shared" si="1"/>
        <v>0.12432879037792413</v>
      </c>
      <c r="O54" t="str">
        <f t="shared" si="2"/>
        <v/>
      </c>
      <c r="P54" t="str">
        <f t="shared" si="3"/>
        <v/>
      </c>
      <c r="Q54">
        <f t="shared" si="4"/>
        <v>82613</v>
      </c>
    </row>
    <row r="55" spans="1:17">
      <c r="A55" t="s">
        <v>41</v>
      </c>
      <c r="B55">
        <v>2022</v>
      </c>
      <c r="C55" t="s">
        <v>21</v>
      </c>
      <c r="D55" t="s">
        <v>0</v>
      </c>
      <c r="E55">
        <v>5</v>
      </c>
      <c r="F55" s="76">
        <v>3</v>
      </c>
      <c r="G55">
        <f>VLOOKUP(A55,'Bron 2022'!$A$6:$X$217,3,FALSE)</f>
        <v>0</v>
      </c>
      <c r="H55">
        <f>VLOOKUP(C55,'Bron 2022'!$A$6:$C$12,3,FALSE)</f>
        <v>664472</v>
      </c>
      <c r="I55" s="1">
        <f t="shared" si="1"/>
        <v>0</v>
      </c>
      <c r="O55" t="str">
        <f t="shared" si="2"/>
        <v/>
      </c>
      <c r="P55" t="str">
        <f t="shared" si="3"/>
        <v/>
      </c>
      <c r="Q55">
        <f t="shared" si="4"/>
        <v>0</v>
      </c>
    </row>
    <row r="56" spans="1:17">
      <c r="A56" t="s">
        <v>72</v>
      </c>
      <c r="B56">
        <v>2022</v>
      </c>
      <c r="C56" t="s">
        <v>55</v>
      </c>
      <c r="D56" t="s">
        <v>0</v>
      </c>
      <c r="E56">
        <v>4</v>
      </c>
      <c r="F56" s="76">
        <v>3</v>
      </c>
      <c r="G56">
        <f>VLOOKUP(A56,'Bron 2022'!$A$6:$X$217,3,FALSE)</f>
        <v>37313</v>
      </c>
      <c r="H56">
        <f>VLOOKUP(C56,'Bron 2022'!$A$6:$C$12,3,FALSE)</f>
        <v>640061</v>
      </c>
      <c r="I56" s="1">
        <f t="shared" si="1"/>
        <v>5.8296006161912696E-2</v>
      </c>
      <c r="O56" t="str">
        <f t="shared" si="2"/>
        <v/>
      </c>
      <c r="P56" t="str">
        <f t="shared" si="3"/>
        <v/>
      </c>
      <c r="Q56">
        <f t="shared" si="4"/>
        <v>37313</v>
      </c>
    </row>
    <row r="57" spans="1:17">
      <c r="A57" t="s">
        <v>29</v>
      </c>
      <c r="B57">
        <v>2022</v>
      </c>
      <c r="C57" t="s">
        <v>19</v>
      </c>
      <c r="D57" t="s">
        <v>1</v>
      </c>
      <c r="E57">
        <v>5</v>
      </c>
      <c r="F57" s="76">
        <v>3</v>
      </c>
      <c r="G57">
        <f>VLOOKUP(A57,'Bron 2022'!$A$6:$X$217,3,FALSE)</f>
        <v>7989</v>
      </c>
      <c r="H57">
        <f>VLOOKUP(C57,'Bron 2022'!$A$6:$C$12,3,FALSE)</f>
        <v>285157</v>
      </c>
      <c r="I57" s="1">
        <f t="shared" si="1"/>
        <v>2.8016145491781719E-2</v>
      </c>
      <c r="O57" t="str">
        <f t="shared" si="2"/>
        <v/>
      </c>
      <c r="P57" t="str">
        <f t="shared" si="3"/>
        <v/>
      </c>
      <c r="Q57">
        <f t="shared" si="4"/>
        <v>7989</v>
      </c>
    </row>
    <row r="58" spans="1:17">
      <c r="A58" t="s">
        <v>11</v>
      </c>
      <c r="B58">
        <v>2022</v>
      </c>
      <c r="C58" t="s">
        <v>4</v>
      </c>
      <c r="D58" t="s">
        <v>1</v>
      </c>
      <c r="E58">
        <v>4</v>
      </c>
      <c r="F58" s="76">
        <v>3</v>
      </c>
      <c r="G58">
        <f>VLOOKUP(A58,'Bron 2022'!$A$6:$X$217,3,FALSE)</f>
        <v>17323</v>
      </c>
      <c r="H58">
        <f>VLOOKUP(C58,'Bron 2022'!$A$6:$C$12,3,FALSE)</f>
        <v>239098</v>
      </c>
      <c r="I58" s="1">
        <f t="shared" si="1"/>
        <v>7.2451463416674328E-2</v>
      </c>
      <c r="O58" t="str">
        <f t="shared" si="2"/>
        <v/>
      </c>
      <c r="P58" t="str">
        <f t="shared" si="3"/>
        <v/>
      </c>
      <c r="Q58">
        <f t="shared" si="4"/>
        <v>17323</v>
      </c>
    </row>
    <row r="59" spans="1:17">
      <c r="A59" t="s">
        <v>93</v>
      </c>
      <c r="B59">
        <v>2022</v>
      </c>
      <c r="C59" t="s">
        <v>79</v>
      </c>
      <c r="D59" t="s">
        <v>0</v>
      </c>
      <c r="E59">
        <v>3</v>
      </c>
      <c r="F59" s="76">
        <v>2</v>
      </c>
      <c r="G59">
        <f>VLOOKUP(A59,'Bron 2022'!$A$6:$X$217,3,FALSE)</f>
        <v>23826</v>
      </c>
      <c r="H59">
        <f>VLOOKUP(C59,'Bron 2022'!$A$6:$C$12,3,FALSE)</f>
        <v>791075</v>
      </c>
      <c r="I59" s="1">
        <f t="shared" si="1"/>
        <v>3.0118509622981387E-2</v>
      </c>
      <c r="O59">
        <f t="shared" si="2"/>
        <v>23826</v>
      </c>
      <c r="P59" t="str">
        <f t="shared" si="3"/>
        <v/>
      </c>
      <c r="Q59" t="str">
        <f t="shared" si="4"/>
        <v/>
      </c>
    </row>
    <row r="60" spans="1:17">
      <c r="A60" t="s">
        <v>94</v>
      </c>
      <c r="B60">
        <v>2022</v>
      </c>
      <c r="C60" t="s">
        <v>79</v>
      </c>
      <c r="D60" t="s">
        <v>0</v>
      </c>
      <c r="E60">
        <v>4</v>
      </c>
      <c r="F60" s="76">
        <v>3</v>
      </c>
      <c r="G60">
        <f>VLOOKUP(A60,'Bron 2022'!$A$6:$X$217,3,FALSE)</f>
        <v>19061</v>
      </c>
      <c r="H60">
        <f>VLOOKUP(C60,'Bron 2022'!$A$6:$C$12,3,FALSE)</f>
        <v>791075</v>
      </c>
      <c r="I60" s="1">
        <f t="shared" si="1"/>
        <v>2.4095060518914135E-2</v>
      </c>
      <c r="O60" t="str">
        <f t="shared" si="2"/>
        <v/>
      </c>
      <c r="P60" t="str">
        <f t="shared" si="3"/>
        <v/>
      </c>
      <c r="Q60">
        <f t="shared" si="4"/>
        <v>19061</v>
      </c>
    </row>
    <row r="61" spans="1:17">
      <c r="A61" t="s">
        <v>14</v>
      </c>
      <c r="B61">
        <v>2022</v>
      </c>
      <c r="C61" t="s">
        <v>2</v>
      </c>
      <c r="D61" t="s">
        <v>0</v>
      </c>
      <c r="E61">
        <v>4</v>
      </c>
      <c r="F61" s="76">
        <v>3</v>
      </c>
      <c r="G61">
        <f>VLOOKUP(A61,'Bron 2022'!$A$6:$X$217,3,FALSE)</f>
        <v>32503</v>
      </c>
      <c r="H61">
        <f>VLOOKUP(C61,'Bron 2022'!$A$6:$C$12,3,FALSE)</f>
        <v>497266</v>
      </c>
      <c r="I61" s="1">
        <f t="shared" si="1"/>
        <v>6.5363407110077903E-2</v>
      </c>
      <c r="O61" t="str">
        <f t="shared" si="2"/>
        <v/>
      </c>
      <c r="P61" t="str">
        <f t="shared" si="3"/>
        <v/>
      </c>
      <c r="Q61">
        <f t="shared" si="4"/>
        <v>32503</v>
      </c>
    </row>
    <row r="62" spans="1:17">
      <c r="A62" t="s">
        <v>73</v>
      </c>
      <c r="B62">
        <v>2022</v>
      </c>
      <c r="C62" t="s">
        <v>55</v>
      </c>
      <c r="D62" t="s">
        <v>0</v>
      </c>
      <c r="E62">
        <v>2</v>
      </c>
      <c r="F62" s="76">
        <v>1</v>
      </c>
      <c r="G62">
        <f>VLOOKUP(A62,'Bron 2022'!$A$6:$X$217,3,FALSE)</f>
        <v>56535</v>
      </c>
      <c r="H62">
        <f>VLOOKUP(C62,'Bron 2022'!$A$6:$C$12,3,FALSE)</f>
        <v>640061</v>
      </c>
      <c r="I62" s="1">
        <f t="shared" si="1"/>
        <v>8.8327518783365963E-2</v>
      </c>
      <c r="O62" t="str">
        <f t="shared" si="2"/>
        <v/>
      </c>
      <c r="P62">
        <f t="shared" si="3"/>
        <v>56535</v>
      </c>
      <c r="Q62" t="str">
        <f t="shared" si="4"/>
        <v/>
      </c>
    </row>
    <row r="63" spans="1:17">
      <c r="A63" t="s">
        <v>43</v>
      </c>
      <c r="B63">
        <v>2022</v>
      </c>
      <c r="C63" t="s">
        <v>21</v>
      </c>
      <c r="D63" t="s">
        <v>0</v>
      </c>
      <c r="E63">
        <v>3</v>
      </c>
      <c r="F63" s="76">
        <v>2</v>
      </c>
      <c r="G63">
        <f>VLOOKUP(A63,'Bron 2022'!$A$6:$X$217,3,FALSE)</f>
        <v>93307</v>
      </c>
      <c r="H63">
        <f>VLOOKUP(C63,'Bron 2022'!$A$6:$C$12,3,FALSE)</f>
        <v>664472</v>
      </c>
      <c r="I63" s="1">
        <f t="shared" si="1"/>
        <v>0.14042277176464923</v>
      </c>
      <c r="O63">
        <f t="shared" si="2"/>
        <v>93307</v>
      </c>
      <c r="P63" t="str">
        <f t="shared" si="3"/>
        <v/>
      </c>
      <c r="Q63" t="str">
        <f t="shared" si="4"/>
        <v/>
      </c>
    </row>
    <row r="64" spans="1:17">
      <c r="A64" t="s">
        <v>31</v>
      </c>
      <c r="B64">
        <v>2022</v>
      </c>
      <c r="C64" t="s">
        <v>19</v>
      </c>
      <c r="D64" t="s">
        <v>1</v>
      </c>
      <c r="E64">
        <v>4</v>
      </c>
      <c r="F64" s="76">
        <v>3</v>
      </c>
      <c r="G64">
        <f>VLOOKUP(A64,'Bron 2022'!$A$6:$X$217,3,FALSE)</f>
        <v>44278</v>
      </c>
      <c r="H64">
        <f>VLOOKUP(C64,'Bron 2022'!$A$6:$C$12,3,FALSE)</f>
        <v>285157</v>
      </c>
      <c r="I64" s="1">
        <f t="shared" si="1"/>
        <v>0.15527586557580561</v>
      </c>
      <c r="O64" t="str">
        <f t="shared" si="2"/>
        <v/>
      </c>
      <c r="P64" t="str">
        <f t="shared" si="3"/>
        <v/>
      </c>
      <c r="Q64">
        <f t="shared" si="4"/>
        <v>44278</v>
      </c>
    </row>
    <row r="65" spans="1:17">
      <c r="A65" t="s">
        <v>95</v>
      </c>
      <c r="B65">
        <v>2022</v>
      </c>
      <c r="C65" t="s">
        <v>79</v>
      </c>
      <c r="D65" t="s">
        <v>0</v>
      </c>
      <c r="E65">
        <v>4</v>
      </c>
      <c r="F65" s="76">
        <v>3</v>
      </c>
      <c r="G65">
        <f>VLOOKUP(A65,'Bron 2022'!$A$6:$X$217,3,FALSE)</f>
        <v>13271</v>
      </c>
      <c r="H65">
        <f>VLOOKUP(C65,'Bron 2022'!$A$6:$C$12,3,FALSE)</f>
        <v>791075</v>
      </c>
      <c r="I65" s="1">
        <f t="shared" si="1"/>
        <v>1.677590620358373E-2</v>
      </c>
      <c r="O65" t="str">
        <f t="shared" si="2"/>
        <v/>
      </c>
      <c r="P65" t="str">
        <f t="shared" si="3"/>
        <v/>
      </c>
      <c r="Q65">
        <f t="shared" si="4"/>
        <v>13271</v>
      </c>
    </row>
    <row r="66" spans="1:17">
      <c r="A66" t="s">
        <v>13</v>
      </c>
      <c r="B66">
        <v>2022</v>
      </c>
      <c r="C66" t="s">
        <v>4</v>
      </c>
      <c r="D66" t="s">
        <v>1</v>
      </c>
      <c r="E66">
        <v>5</v>
      </c>
      <c r="F66" s="76">
        <v>3</v>
      </c>
      <c r="G66">
        <f>VLOOKUP(A66,'Bron 2022'!$A$6:$X$217,3,FALSE)</f>
        <v>20558</v>
      </c>
      <c r="H66">
        <f>VLOOKUP(C66,'Bron 2022'!$A$6:$C$12,3,FALSE)</f>
        <v>239098</v>
      </c>
      <c r="I66" s="1">
        <f t="shared" si="1"/>
        <v>8.5981480397159318E-2</v>
      </c>
      <c r="O66" t="str">
        <f t="shared" si="2"/>
        <v/>
      </c>
      <c r="P66" t="str">
        <f t="shared" si="3"/>
        <v/>
      </c>
      <c r="Q66">
        <f t="shared" si="4"/>
        <v>20558</v>
      </c>
    </row>
    <row r="67" spans="1:17">
      <c r="A67" t="s">
        <v>15</v>
      </c>
      <c r="B67">
        <v>2022</v>
      </c>
      <c r="C67" t="s">
        <v>4</v>
      </c>
      <c r="D67" t="s">
        <v>1</v>
      </c>
      <c r="E67">
        <v>2</v>
      </c>
      <c r="F67" s="76">
        <v>1</v>
      </c>
      <c r="G67">
        <f>VLOOKUP(A67,'Bron 2022'!$A$6:$X$217,3,FALSE)</f>
        <v>59184</v>
      </c>
      <c r="H67">
        <f>VLOOKUP(C67,'Bron 2022'!$A$6:$C$12,3,FALSE)</f>
        <v>239098</v>
      </c>
      <c r="I67" s="1">
        <f t="shared" ref="I67:I93" si="5">G67/H67</f>
        <v>0.24753030138269663</v>
      </c>
      <c r="O67" t="str">
        <f t="shared" ref="O67:O93" si="6">IF(F67=2,G67,"")</f>
        <v/>
      </c>
      <c r="P67">
        <f t="shared" ref="P67:P93" si="7">IF(F67=1,G67,"")</f>
        <v>59184</v>
      </c>
      <c r="Q67" t="str">
        <f t="shared" ref="Q67:Q93" si="8">IF(F67=3,G67,"")</f>
        <v/>
      </c>
    </row>
    <row r="68" spans="1:17">
      <c r="A68" t="s">
        <v>74</v>
      </c>
      <c r="B68">
        <v>2022</v>
      </c>
      <c r="C68" t="s">
        <v>55</v>
      </c>
      <c r="D68" t="s">
        <v>0</v>
      </c>
      <c r="E68">
        <v>2</v>
      </c>
      <c r="F68" s="76">
        <v>1</v>
      </c>
      <c r="G68">
        <f>VLOOKUP(A68,'Bron 2022'!$A$6:$X$217,3,FALSE)</f>
        <v>77244</v>
      </c>
      <c r="H68">
        <f>VLOOKUP(C68,'Bron 2022'!$A$6:$C$12,3,FALSE)</f>
        <v>640061</v>
      </c>
      <c r="I68" s="1">
        <f t="shared" si="5"/>
        <v>0.12068224747328771</v>
      </c>
      <c r="O68" t="str">
        <f t="shared" si="6"/>
        <v/>
      </c>
      <c r="P68">
        <f t="shared" si="7"/>
        <v>77244</v>
      </c>
      <c r="Q68" t="str">
        <f t="shared" si="8"/>
        <v/>
      </c>
    </row>
    <row r="69" spans="1:17">
      <c r="A69" t="s">
        <v>75</v>
      </c>
      <c r="B69">
        <v>2022</v>
      </c>
      <c r="C69" t="s">
        <v>55</v>
      </c>
      <c r="D69" t="s">
        <v>0</v>
      </c>
      <c r="E69">
        <v>4</v>
      </c>
      <c r="F69" s="76">
        <v>3</v>
      </c>
      <c r="G69">
        <f>VLOOKUP(A69,'Bron 2022'!$A$6:$X$217,3,FALSE)</f>
        <v>23326</v>
      </c>
      <c r="H69">
        <f>VLOOKUP(C69,'Bron 2022'!$A$6:$C$12,3,FALSE)</f>
        <v>640061</v>
      </c>
      <c r="I69" s="1">
        <f t="shared" si="5"/>
        <v>3.6443401488295647E-2</v>
      </c>
      <c r="O69" t="str">
        <f t="shared" si="6"/>
        <v/>
      </c>
      <c r="P69" t="str">
        <f t="shared" si="7"/>
        <v/>
      </c>
      <c r="Q69">
        <f t="shared" si="8"/>
        <v>23326</v>
      </c>
    </row>
    <row r="70" spans="1:17">
      <c r="A70" t="s">
        <v>45</v>
      </c>
      <c r="B70">
        <v>2022</v>
      </c>
      <c r="C70" t="s">
        <v>21</v>
      </c>
      <c r="D70" t="s">
        <v>0</v>
      </c>
      <c r="E70">
        <v>2</v>
      </c>
      <c r="F70" s="76">
        <v>1</v>
      </c>
      <c r="G70">
        <f>VLOOKUP(A70,'Bron 2022'!$A$6:$X$217,3,FALSE)</f>
        <v>156538</v>
      </c>
      <c r="H70">
        <f>VLOOKUP(C70,'Bron 2022'!$A$6:$C$12,3,FALSE)</f>
        <v>664472</v>
      </c>
      <c r="I70" s="1">
        <f t="shared" si="5"/>
        <v>0.23558253771415499</v>
      </c>
      <c r="O70" t="str">
        <f t="shared" si="6"/>
        <v/>
      </c>
      <c r="P70">
        <f t="shared" si="7"/>
        <v>156538</v>
      </c>
      <c r="Q70" t="str">
        <f t="shared" si="8"/>
        <v/>
      </c>
    </row>
    <row r="71" spans="1:17">
      <c r="A71" t="s">
        <v>59</v>
      </c>
      <c r="B71">
        <v>2022</v>
      </c>
      <c r="C71" t="s">
        <v>37</v>
      </c>
      <c r="D71" t="s">
        <v>1</v>
      </c>
      <c r="E71">
        <v>4</v>
      </c>
      <c r="F71" s="76">
        <v>3</v>
      </c>
      <c r="G71">
        <f>VLOOKUP(A71,'Bron 2022'!$A$6:$X$217,3,FALSE)</f>
        <v>10425</v>
      </c>
      <c r="H71">
        <f>VLOOKUP(C71,'Bron 2022'!$A$6:$C$12,3,FALSE)</f>
        <v>594047</v>
      </c>
      <c r="I71" s="1">
        <f t="shared" si="5"/>
        <v>1.7549116484049242E-2</v>
      </c>
      <c r="O71" t="str">
        <f t="shared" si="6"/>
        <v/>
      </c>
      <c r="P71" t="str">
        <f t="shared" si="7"/>
        <v/>
      </c>
      <c r="Q71">
        <f t="shared" si="8"/>
        <v>10425</v>
      </c>
    </row>
    <row r="72" spans="1:17">
      <c r="A72" t="s">
        <v>47</v>
      </c>
      <c r="B72">
        <v>2022</v>
      </c>
      <c r="C72" t="s">
        <v>21</v>
      </c>
      <c r="D72" t="s">
        <v>0</v>
      </c>
      <c r="E72">
        <v>5</v>
      </c>
      <c r="F72" s="76">
        <v>3</v>
      </c>
      <c r="G72">
        <f>VLOOKUP(A72,'Bron 2022'!$A$6:$X$217,3,FALSE)</f>
        <v>0</v>
      </c>
      <c r="H72">
        <f>VLOOKUP(C72,'Bron 2022'!$A$6:$C$12,3,FALSE)</f>
        <v>664472</v>
      </c>
      <c r="I72" s="1">
        <f t="shared" si="5"/>
        <v>0</v>
      </c>
      <c r="O72" t="str">
        <f t="shared" si="6"/>
        <v/>
      </c>
      <c r="P72" t="str">
        <f t="shared" si="7"/>
        <v/>
      </c>
      <c r="Q72">
        <f t="shared" si="8"/>
        <v>0</v>
      </c>
    </row>
    <row r="73" spans="1:17">
      <c r="A73" t="s">
        <v>49</v>
      </c>
      <c r="B73">
        <v>2022</v>
      </c>
      <c r="C73" t="s">
        <v>21</v>
      </c>
      <c r="D73" t="s">
        <v>0</v>
      </c>
      <c r="E73">
        <v>4</v>
      </c>
      <c r="F73" s="76">
        <v>3</v>
      </c>
      <c r="G73">
        <f>VLOOKUP(A73,'Bron 2022'!$A$6:$X$217,3,FALSE)</f>
        <v>29731</v>
      </c>
      <c r="H73">
        <f>VLOOKUP(C73,'Bron 2022'!$A$6:$C$12,3,FALSE)</f>
        <v>664472</v>
      </c>
      <c r="I73" s="1">
        <f t="shared" si="5"/>
        <v>4.4743796578335882E-2</v>
      </c>
      <c r="O73" t="str">
        <f t="shared" si="6"/>
        <v/>
      </c>
      <c r="P73" t="str">
        <f t="shared" si="7"/>
        <v/>
      </c>
      <c r="Q73">
        <f t="shared" si="8"/>
        <v>29731</v>
      </c>
    </row>
    <row r="74" spans="1:17">
      <c r="A74" t="s">
        <v>61</v>
      </c>
      <c r="B74">
        <v>2022</v>
      </c>
      <c r="C74" t="s">
        <v>37</v>
      </c>
      <c r="D74" t="s">
        <v>1</v>
      </c>
      <c r="E74">
        <v>2</v>
      </c>
      <c r="F74" s="76">
        <v>1</v>
      </c>
      <c r="G74">
        <f>VLOOKUP(A74,'Bron 2022'!$A$6:$X$217,3,FALSE)</f>
        <v>91719</v>
      </c>
      <c r="H74">
        <f>VLOOKUP(C74,'Bron 2022'!$A$6:$C$12,3,FALSE)</f>
        <v>594047</v>
      </c>
      <c r="I74" s="1">
        <f t="shared" si="5"/>
        <v>0.15439687432139207</v>
      </c>
      <c r="O74" t="str">
        <f t="shared" si="6"/>
        <v/>
      </c>
      <c r="P74">
        <f t="shared" si="7"/>
        <v>91719</v>
      </c>
      <c r="Q74" t="str">
        <f t="shared" si="8"/>
        <v/>
      </c>
    </row>
    <row r="75" spans="1:17">
      <c r="A75" t="s">
        <v>96</v>
      </c>
      <c r="B75">
        <v>2022</v>
      </c>
      <c r="C75" t="s">
        <v>79</v>
      </c>
      <c r="D75" t="s">
        <v>0</v>
      </c>
      <c r="E75">
        <v>4</v>
      </c>
      <c r="F75" s="76">
        <v>3</v>
      </c>
      <c r="G75">
        <f>VLOOKUP(A75,'Bron 2022'!$A$6:$X$217,3,FALSE)</f>
        <v>19701</v>
      </c>
      <c r="H75">
        <f>VLOOKUP(C75,'Bron 2022'!$A$6:$C$12,3,FALSE)</f>
        <v>791075</v>
      </c>
      <c r="I75" s="1">
        <f t="shared" si="5"/>
        <v>2.4904086211800399E-2</v>
      </c>
      <c r="O75" t="str">
        <f t="shared" si="6"/>
        <v/>
      </c>
      <c r="P75" t="str">
        <f t="shared" si="7"/>
        <v/>
      </c>
      <c r="Q75">
        <f t="shared" si="8"/>
        <v>19701</v>
      </c>
    </row>
    <row r="76" spans="1:17">
      <c r="A76" t="s">
        <v>97</v>
      </c>
      <c r="B76">
        <v>2022</v>
      </c>
      <c r="C76" t="s">
        <v>79</v>
      </c>
      <c r="D76" t="s">
        <v>0</v>
      </c>
      <c r="E76">
        <v>4</v>
      </c>
      <c r="F76" s="76">
        <v>3</v>
      </c>
      <c r="G76">
        <f>VLOOKUP(A76,'Bron 2022'!$A$6:$X$217,3,FALSE)</f>
        <v>17775</v>
      </c>
      <c r="H76">
        <f>VLOOKUP(C76,'Bron 2022'!$A$6:$C$12,3,FALSE)</f>
        <v>791075</v>
      </c>
      <c r="I76" s="1">
        <f t="shared" si="5"/>
        <v>2.2469424517270801E-2</v>
      </c>
      <c r="O76" t="str">
        <f t="shared" si="6"/>
        <v/>
      </c>
      <c r="P76" t="str">
        <f t="shared" si="7"/>
        <v/>
      </c>
      <c r="Q76">
        <f t="shared" si="8"/>
        <v>17775</v>
      </c>
    </row>
    <row r="77" spans="1:17">
      <c r="A77" t="s">
        <v>76</v>
      </c>
      <c r="B77">
        <v>2022</v>
      </c>
      <c r="C77" t="s">
        <v>55</v>
      </c>
      <c r="D77" t="s">
        <v>0</v>
      </c>
      <c r="E77">
        <v>4</v>
      </c>
      <c r="F77" s="76">
        <v>3</v>
      </c>
      <c r="G77">
        <f>VLOOKUP(A77,'Bron 2022'!$A$6:$X$217,3,FALSE)</f>
        <v>24333</v>
      </c>
      <c r="H77">
        <f>VLOOKUP(C77,'Bron 2022'!$A$6:$C$12,3,FALSE)</f>
        <v>640061</v>
      </c>
      <c r="I77" s="1">
        <f t="shared" si="5"/>
        <v>3.8016689034326416E-2</v>
      </c>
      <c r="O77" t="str">
        <f t="shared" si="6"/>
        <v/>
      </c>
      <c r="P77" t="str">
        <f t="shared" si="7"/>
        <v/>
      </c>
      <c r="Q77">
        <f t="shared" si="8"/>
        <v>24333</v>
      </c>
    </row>
    <row r="78" spans="1:17">
      <c r="A78" t="s">
        <v>63</v>
      </c>
      <c r="B78">
        <v>2022</v>
      </c>
      <c r="C78" t="s">
        <v>37</v>
      </c>
      <c r="D78" t="s">
        <v>1</v>
      </c>
      <c r="E78">
        <v>4</v>
      </c>
      <c r="F78" s="76">
        <v>3</v>
      </c>
      <c r="G78">
        <f>VLOOKUP(A78,'Bron 2022'!$A$6:$X$217,3,FALSE)</f>
        <v>24803</v>
      </c>
      <c r="H78">
        <f>VLOOKUP(C78,'Bron 2022'!$A$6:$C$12,3,FALSE)</f>
        <v>594047</v>
      </c>
      <c r="I78" s="1">
        <f t="shared" si="5"/>
        <v>4.1752588599891928E-2</v>
      </c>
      <c r="O78" t="str">
        <f t="shared" si="6"/>
        <v/>
      </c>
      <c r="P78" t="str">
        <f t="shared" si="7"/>
        <v/>
      </c>
      <c r="Q78">
        <f t="shared" si="8"/>
        <v>24803</v>
      </c>
    </row>
    <row r="79" spans="1:17">
      <c r="A79" t="s">
        <v>16</v>
      </c>
      <c r="B79">
        <v>2022</v>
      </c>
      <c r="C79" t="s">
        <v>2</v>
      </c>
      <c r="D79" t="s">
        <v>0</v>
      </c>
      <c r="E79">
        <v>1</v>
      </c>
      <c r="F79" s="76">
        <v>1</v>
      </c>
      <c r="G79">
        <f>VLOOKUP(A79,'Bron 2022'!$A$6:$X$217,3,FALSE)</f>
        <v>224459</v>
      </c>
      <c r="H79">
        <f>VLOOKUP(C79,'Bron 2022'!$A$6:$C$12,3,FALSE)</f>
        <v>497266</v>
      </c>
      <c r="I79" s="1">
        <f t="shared" si="5"/>
        <v>0.45138617963021804</v>
      </c>
      <c r="O79" t="str">
        <f t="shared" si="6"/>
        <v/>
      </c>
      <c r="P79">
        <f t="shared" si="7"/>
        <v>224459</v>
      </c>
      <c r="Q79" t="str">
        <f t="shared" si="8"/>
        <v/>
      </c>
    </row>
    <row r="80" spans="1:17">
      <c r="A80" t="s">
        <v>51</v>
      </c>
      <c r="B80">
        <v>2022</v>
      </c>
      <c r="C80" t="s">
        <v>21</v>
      </c>
      <c r="D80" t="s">
        <v>0</v>
      </c>
      <c r="E80">
        <v>3</v>
      </c>
      <c r="F80" s="76">
        <v>2</v>
      </c>
      <c r="G80">
        <f>VLOOKUP(A80,'Bron 2022'!$A$6:$X$217,3,FALSE)</f>
        <v>0</v>
      </c>
      <c r="H80">
        <f>VLOOKUP(C80,'Bron 2022'!$A$6:$C$12,3,FALSE)</f>
        <v>664472</v>
      </c>
      <c r="I80" s="1">
        <f t="shared" si="5"/>
        <v>0</v>
      </c>
      <c r="O80">
        <f t="shared" si="6"/>
        <v>0</v>
      </c>
      <c r="P80" t="str">
        <f t="shared" si="7"/>
        <v/>
      </c>
      <c r="Q80" t="str">
        <f t="shared" si="8"/>
        <v/>
      </c>
    </row>
    <row r="81" spans="1:17">
      <c r="A81" t="s">
        <v>65</v>
      </c>
      <c r="B81">
        <v>2022</v>
      </c>
      <c r="C81" t="s">
        <v>37</v>
      </c>
      <c r="D81" t="s">
        <v>1</v>
      </c>
      <c r="E81">
        <v>3</v>
      </c>
      <c r="F81" s="76">
        <v>2</v>
      </c>
      <c r="G81">
        <f>VLOOKUP(A81,'Bron 2022'!$A$6:$X$217,3,FALSE)</f>
        <v>10135</v>
      </c>
      <c r="H81">
        <f>VLOOKUP(C81,'Bron 2022'!$A$6:$C$12,3,FALSE)</f>
        <v>594047</v>
      </c>
      <c r="I81" s="1">
        <f t="shared" si="5"/>
        <v>1.7060939622622451E-2</v>
      </c>
      <c r="O81">
        <f t="shared" si="6"/>
        <v>10135</v>
      </c>
      <c r="P81" t="str">
        <f t="shared" si="7"/>
        <v/>
      </c>
      <c r="Q81" t="str">
        <f t="shared" si="8"/>
        <v/>
      </c>
    </row>
    <row r="82" spans="1:17">
      <c r="A82" t="s">
        <v>67</v>
      </c>
      <c r="B82">
        <v>2022</v>
      </c>
      <c r="C82" t="s">
        <v>37</v>
      </c>
      <c r="D82" t="s">
        <v>1</v>
      </c>
      <c r="E82">
        <v>4</v>
      </c>
      <c r="F82" s="76">
        <v>3</v>
      </c>
      <c r="G82">
        <f>VLOOKUP(A82,'Bron 2022'!$A$6:$X$217,3,FALSE)</f>
        <v>16167</v>
      </c>
      <c r="H82">
        <f>VLOOKUP(C82,'Bron 2022'!$A$6:$C$12,3,FALSE)</f>
        <v>594047</v>
      </c>
      <c r="I82" s="1">
        <f t="shared" si="5"/>
        <v>2.7215018340299674E-2</v>
      </c>
      <c r="O82" t="str">
        <f t="shared" si="6"/>
        <v/>
      </c>
      <c r="P82" t="str">
        <f t="shared" si="7"/>
        <v/>
      </c>
      <c r="Q82">
        <f t="shared" si="8"/>
        <v>16167</v>
      </c>
    </row>
    <row r="83" spans="1:17">
      <c r="A83" t="s">
        <v>98</v>
      </c>
      <c r="B83">
        <v>2022</v>
      </c>
      <c r="C83" t="s">
        <v>79</v>
      </c>
      <c r="D83" t="s">
        <v>0</v>
      </c>
      <c r="E83">
        <v>3</v>
      </c>
      <c r="F83" s="76">
        <v>2</v>
      </c>
      <c r="G83">
        <f>VLOOKUP(A83,'Bron 2022'!$A$6:$X$217,3,FALSE)</f>
        <v>31236</v>
      </c>
      <c r="H83">
        <f>VLOOKUP(C83,'Bron 2022'!$A$6:$C$12,3,FALSE)</f>
        <v>791075</v>
      </c>
      <c r="I83" s="1">
        <f t="shared" si="5"/>
        <v>3.9485510223430144E-2</v>
      </c>
      <c r="O83">
        <f t="shared" si="6"/>
        <v>31236</v>
      </c>
      <c r="P83" t="str">
        <f t="shared" si="7"/>
        <v/>
      </c>
      <c r="Q83" t="str">
        <f t="shared" si="8"/>
        <v/>
      </c>
    </row>
    <row r="84" spans="1:17">
      <c r="A84" t="s">
        <v>99</v>
      </c>
      <c r="B84">
        <v>2022</v>
      </c>
      <c r="C84" t="s">
        <v>79</v>
      </c>
      <c r="D84" t="s">
        <v>0</v>
      </c>
      <c r="E84">
        <v>2</v>
      </c>
      <c r="F84" s="76">
        <v>1</v>
      </c>
      <c r="G84">
        <f>VLOOKUP(A84,'Bron 2022'!$A$6:$X$217,3,FALSE)</f>
        <v>45822</v>
      </c>
      <c r="H84">
        <f>VLOOKUP(C84,'Bron 2022'!$A$6:$C$12,3,FALSE)</f>
        <v>791075</v>
      </c>
      <c r="I84" s="1">
        <f t="shared" si="5"/>
        <v>5.7923711405366118E-2</v>
      </c>
      <c r="O84" t="str">
        <f t="shared" si="6"/>
        <v/>
      </c>
      <c r="P84">
        <f t="shared" si="7"/>
        <v>45822</v>
      </c>
      <c r="Q84" t="str">
        <f t="shared" si="8"/>
        <v/>
      </c>
    </row>
    <row r="85" spans="1:17">
      <c r="A85" t="s">
        <v>33</v>
      </c>
      <c r="B85">
        <v>2022</v>
      </c>
      <c r="C85" t="s">
        <v>19</v>
      </c>
      <c r="D85" t="s">
        <v>1</v>
      </c>
      <c r="E85">
        <v>2</v>
      </c>
      <c r="F85" s="76">
        <v>1</v>
      </c>
      <c r="G85">
        <f>VLOOKUP(A85,'Bron 2022'!$A$6:$X$217,3,FALSE)</f>
        <v>102136</v>
      </c>
      <c r="H85">
        <f>VLOOKUP(C85,'Bron 2022'!$A$6:$C$12,3,FALSE)</f>
        <v>285157</v>
      </c>
      <c r="I85" s="1">
        <f t="shared" si="5"/>
        <v>0.35817461959552105</v>
      </c>
      <c r="O85" t="str">
        <f t="shared" si="6"/>
        <v/>
      </c>
      <c r="P85">
        <f t="shared" si="7"/>
        <v>102136</v>
      </c>
      <c r="Q85" t="str">
        <f t="shared" si="8"/>
        <v/>
      </c>
    </row>
    <row r="86" spans="1:17">
      <c r="A86" t="s">
        <v>35</v>
      </c>
      <c r="B86">
        <v>2022</v>
      </c>
      <c r="C86" t="s">
        <v>19</v>
      </c>
      <c r="D86" t="s">
        <v>1</v>
      </c>
      <c r="E86">
        <v>3</v>
      </c>
      <c r="F86" s="76">
        <v>2</v>
      </c>
      <c r="G86">
        <f>VLOOKUP(A86,'Bron 2022'!$A$6:$X$217,3,FALSE)</f>
        <v>43964</v>
      </c>
      <c r="H86">
        <f>VLOOKUP(C86,'Bron 2022'!$A$6:$C$12,3,FALSE)</f>
        <v>285157</v>
      </c>
      <c r="I86" s="1">
        <f t="shared" si="5"/>
        <v>0.15417471778704364</v>
      </c>
      <c r="O86">
        <f t="shared" si="6"/>
        <v>43964</v>
      </c>
      <c r="P86" t="str">
        <f t="shared" si="7"/>
        <v/>
      </c>
      <c r="Q86" t="str">
        <f t="shared" si="8"/>
        <v/>
      </c>
    </row>
    <row r="87" spans="1:17">
      <c r="A87" t="s">
        <v>69</v>
      </c>
      <c r="B87">
        <v>2022</v>
      </c>
      <c r="C87" t="s">
        <v>37</v>
      </c>
      <c r="D87" t="s">
        <v>1</v>
      </c>
      <c r="E87">
        <v>4</v>
      </c>
      <c r="F87" s="76">
        <v>3</v>
      </c>
      <c r="G87">
        <f>VLOOKUP(A87,'Bron 2022'!$A$6:$X$217,3,FALSE)</f>
        <v>12426</v>
      </c>
      <c r="H87">
        <f>VLOOKUP(C87,'Bron 2022'!$A$6:$C$12,3,FALSE)</f>
        <v>594047</v>
      </c>
      <c r="I87" s="1">
        <f t="shared" si="5"/>
        <v>2.0917536827894091E-2</v>
      </c>
      <c r="O87" t="str">
        <f t="shared" si="6"/>
        <v/>
      </c>
      <c r="P87" t="str">
        <f t="shared" si="7"/>
        <v/>
      </c>
      <c r="Q87">
        <f t="shared" si="8"/>
        <v>12426</v>
      </c>
    </row>
    <row r="88" spans="1:17">
      <c r="A88" t="s">
        <v>53</v>
      </c>
      <c r="B88">
        <v>2022</v>
      </c>
      <c r="C88" t="s">
        <v>21</v>
      </c>
      <c r="D88" t="s">
        <v>0</v>
      </c>
      <c r="E88">
        <v>3</v>
      </c>
      <c r="F88" s="76">
        <v>2</v>
      </c>
      <c r="G88">
        <f>VLOOKUP(A88,'Bron 2022'!$A$6:$X$217,3,FALSE)</f>
        <v>31783</v>
      </c>
      <c r="H88">
        <f>VLOOKUP(C88,'Bron 2022'!$A$6:$C$12,3,FALSE)</f>
        <v>664472</v>
      </c>
      <c r="I88" s="1">
        <f t="shared" si="5"/>
        <v>4.7831962821608738E-2</v>
      </c>
      <c r="O88">
        <f t="shared" si="6"/>
        <v>31783</v>
      </c>
      <c r="P88" t="str">
        <f t="shared" si="7"/>
        <v/>
      </c>
      <c r="Q88" t="str">
        <f t="shared" si="8"/>
        <v/>
      </c>
    </row>
    <row r="89" spans="1:17">
      <c r="A89" t="s">
        <v>100</v>
      </c>
      <c r="B89">
        <v>2022</v>
      </c>
      <c r="C89" t="s">
        <v>79</v>
      </c>
      <c r="D89" t="s">
        <v>0</v>
      </c>
      <c r="E89">
        <v>4</v>
      </c>
      <c r="F89" s="76">
        <v>3</v>
      </c>
      <c r="G89">
        <f>VLOOKUP(A89,'Bron 2022'!$A$6:$X$217,3,FALSE)</f>
        <v>17626</v>
      </c>
      <c r="H89">
        <f>VLOOKUP(C89,'Bron 2022'!$A$6:$C$12,3,FALSE)</f>
        <v>791075</v>
      </c>
      <c r="I89" s="1">
        <f t="shared" si="5"/>
        <v>2.2281073223145719E-2</v>
      </c>
      <c r="O89" t="str">
        <f t="shared" si="6"/>
        <v/>
      </c>
      <c r="P89" t="str">
        <f t="shared" si="7"/>
        <v/>
      </c>
      <c r="Q89">
        <f t="shared" si="8"/>
        <v>17626</v>
      </c>
    </row>
    <row r="90" spans="1:17">
      <c r="A90" t="s">
        <v>18</v>
      </c>
      <c r="B90">
        <v>2022</v>
      </c>
      <c r="C90" t="s">
        <v>2</v>
      </c>
      <c r="D90" t="s">
        <v>0</v>
      </c>
      <c r="E90">
        <v>3</v>
      </c>
      <c r="F90" s="76">
        <v>2</v>
      </c>
      <c r="G90">
        <f>VLOOKUP(A90,'Bron 2022'!$A$6:$X$217,3,FALSE)</f>
        <v>49342</v>
      </c>
      <c r="H90">
        <f>VLOOKUP(C90,'Bron 2022'!$A$6:$C$12,3,FALSE)</f>
        <v>497266</v>
      </c>
      <c r="I90" s="1">
        <f t="shared" si="5"/>
        <v>9.9226570889624471E-2</v>
      </c>
      <c r="O90">
        <f t="shared" si="6"/>
        <v>49342</v>
      </c>
      <c r="P90" t="str">
        <f t="shared" si="7"/>
        <v/>
      </c>
      <c r="Q90" t="str">
        <f t="shared" si="8"/>
        <v/>
      </c>
    </row>
    <row r="91" spans="1:17">
      <c r="A91" t="s">
        <v>17</v>
      </c>
      <c r="B91">
        <v>2022</v>
      </c>
      <c r="C91" t="s">
        <v>4</v>
      </c>
      <c r="D91" t="s">
        <v>1</v>
      </c>
      <c r="E91">
        <v>3</v>
      </c>
      <c r="F91" s="76">
        <v>2</v>
      </c>
      <c r="G91">
        <f>VLOOKUP(A91,'Bron 2022'!$A$6:$X$217,3,FALSE)</f>
        <v>50346</v>
      </c>
      <c r="H91">
        <f>VLOOKUP(C91,'Bron 2022'!$A$6:$C$12,3,FALSE)</f>
        <v>239098</v>
      </c>
      <c r="I91" s="1">
        <f t="shared" si="5"/>
        <v>0.21056637863972094</v>
      </c>
      <c r="O91">
        <f t="shared" si="6"/>
        <v>50346</v>
      </c>
      <c r="P91" t="str">
        <f t="shared" si="7"/>
        <v/>
      </c>
      <c r="Q91" t="str">
        <f t="shared" si="8"/>
        <v/>
      </c>
    </row>
    <row r="92" spans="1:17">
      <c r="A92" t="s">
        <v>77</v>
      </c>
      <c r="B92">
        <v>2022</v>
      </c>
      <c r="C92" t="s">
        <v>55</v>
      </c>
      <c r="D92" t="s">
        <v>0</v>
      </c>
      <c r="E92">
        <v>4</v>
      </c>
      <c r="F92" s="76">
        <v>3</v>
      </c>
      <c r="G92">
        <f>VLOOKUP(A92,'Bron 2022'!$A$6:$X$217,3,FALSE)</f>
        <v>22112</v>
      </c>
      <c r="H92">
        <f>VLOOKUP(C92,'Bron 2022'!$A$6:$C$12,3,FALSE)</f>
        <v>640061</v>
      </c>
      <c r="I92" s="1">
        <f t="shared" si="5"/>
        <v>3.4546707266963621E-2</v>
      </c>
      <c r="O92" t="str">
        <f t="shared" si="6"/>
        <v/>
      </c>
      <c r="P92" t="str">
        <f t="shared" si="7"/>
        <v/>
      </c>
      <c r="Q92">
        <f t="shared" si="8"/>
        <v>22112</v>
      </c>
    </row>
    <row r="93" spans="1:17">
      <c r="A93" t="s">
        <v>78</v>
      </c>
      <c r="B93">
        <v>2022</v>
      </c>
      <c r="C93" t="s">
        <v>55</v>
      </c>
      <c r="D93" t="s">
        <v>0</v>
      </c>
      <c r="E93">
        <v>4</v>
      </c>
      <c r="F93" s="76">
        <v>3</v>
      </c>
      <c r="G93">
        <f>VLOOKUP(A93,'Bron 2022'!$A$6:$X$217,3,FALSE)</f>
        <v>22260</v>
      </c>
      <c r="H93">
        <f>VLOOKUP(C93,'Bron 2022'!$A$6:$C$12,3,FALSE)</f>
        <v>640061</v>
      </c>
      <c r="I93" s="1">
        <f t="shared" si="5"/>
        <v>3.4777935228048576E-2</v>
      </c>
      <c r="O93" t="str">
        <f t="shared" si="6"/>
        <v/>
      </c>
      <c r="P93" t="str">
        <f t="shared" si="7"/>
        <v/>
      </c>
      <c r="Q93">
        <f t="shared" si="8"/>
        <v>22260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15B4-084B-4728-B8D0-06E8E5BD4D91}">
  <dimension ref="A1:X217"/>
  <sheetViews>
    <sheetView workbookViewId="0">
      <selection activeCell="A13" sqref="A13"/>
    </sheetView>
  </sheetViews>
  <sheetFormatPr defaultRowHeight="12.75"/>
  <cols>
    <col min="1" max="1" width="28.7109375" style="67" bestFit="1" customWidth="1"/>
    <col min="2" max="2" width="9.140625" style="67"/>
    <col min="3" max="3" width="18.5703125" style="67" customWidth="1"/>
    <col min="4" max="24" width="25.85546875" style="67" customWidth="1"/>
    <col min="25" max="16384" width="9.140625" style="67"/>
  </cols>
  <sheetData>
    <row r="1" spans="1:24">
      <c r="A1" s="67" t="s">
        <v>101</v>
      </c>
    </row>
    <row r="3" spans="1:24">
      <c r="C3" s="67" t="s">
        <v>205</v>
      </c>
    </row>
    <row r="4" spans="1:24" s="68" customFormat="1" ht="51">
      <c r="C4" s="68" t="s">
        <v>206</v>
      </c>
      <c r="D4" s="68" t="s">
        <v>207</v>
      </c>
      <c r="E4" s="68" t="s">
        <v>208</v>
      </c>
      <c r="F4" s="68" t="s">
        <v>209</v>
      </c>
      <c r="G4" s="68" t="s">
        <v>210</v>
      </c>
      <c r="H4" s="68" t="s">
        <v>211</v>
      </c>
      <c r="I4" s="68" t="s">
        <v>212</v>
      </c>
      <c r="J4" s="68" t="s">
        <v>213</v>
      </c>
      <c r="K4" s="68" t="s">
        <v>214</v>
      </c>
      <c r="L4" s="68" t="s">
        <v>215</v>
      </c>
      <c r="M4" s="68" t="s">
        <v>216</v>
      </c>
      <c r="N4" s="68" t="s">
        <v>163</v>
      </c>
      <c r="O4" s="68" t="s">
        <v>164</v>
      </c>
      <c r="P4" s="68" t="s">
        <v>217</v>
      </c>
      <c r="Q4" s="68" t="s">
        <v>218</v>
      </c>
      <c r="R4" s="68" t="s">
        <v>219</v>
      </c>
      <c r="S4" s="68" t="s">
        <v>220</v>
      </c>
      <c r="T4" s="68" t="s">
        <v>221</v>
      </c>
      <c r="U4" s="68" t="s">
        <v>222</v>
      </c>
      <c r="V4" s="68" t="s">
        <v>223</v>
      </c>
      <c r="W4" s="68" t="s">
        <v>224</v>
      </c>
      <c r="X4" s="68" t="s">
        <v>225</v>
      </c>
    </row>
    <row r="5" spans="1:24" s="68" customFormat="1">
      <c r="A5" s="68" t="s">
        <v>165</v>
      </c>
      <c r="B5" s="68" t="s">
        <v>166</v>
      </c>
      <c r="C5" s="68" t="s">
        <v>167</v>
      </c>
      <c r="D5" s="68" t="s">
        <v>167</v>
      </c>
      <c r="E5" s="68" t="s">
        <v>167</v>
      </c>
      <c r="F5" s="68" t="s">
        <v>167</v>
      </c>
      <c r="G5" s="68" t="s">
        <v>167</v>
      </c>
      <c r="H5" s="68" t="s">
        <v>167</v>
      </c>
      <c r="I5" s="68" t="s">
        <v>167</v>
      </c>
      <c r="J5" s="68" t="s">
        <v>167</v>
      </c>
      <c r="K5" s="68" t="s">
        <v>167</v>
      </c>
      <c r="L5" s="68" t="s">
        <v>167</v>
      </c>
      <c r="M5" s="68" t="s">
        <v>167</v>
      </c>
      <c r="N5" s="68" t="s">
        <v>167</v>
      </c>
      <c r="O5" s="68" t="s">
        <v>167</v>
      </c>
      <c r="P5" s="68" t="s">
        <v>167</v>
      </c>
      <c r="Q5" s="68" t="s">
        <v>167</v>
      </c>
      <c r="R5" s="68" t="s">
        <v>167</v>
      </c>
      <c r="S5" s="68" t="s">
        <v>167</v>
      </c>
      <c r="T5" s="68" t="s">
        <v>169</v>
      </c>
      <c r="U5" s="68" t="s">
        <v>226</v>
      </c>
      <c r="V5" s="68" t="s">
        <v>167</v>
      </c>
      <c r="W5" s="68" t="s">
        <v>167</v>
      </c>
      <c r="X5" s="68" t="s">
        <v>227</v>
      </c>
    </row>
    <row r="6" spans="1:24">
      <c r="A6" s="69" t="s">
        <v>55</v>
      </c>
      <c r="B6" s="67">
        <v>2022</v>
      </c>
      <c r="C6" s="67">
        <v>640061</v>
      </c>
      <c r="D6" s="67">
        <v>318170</v>
      </c>
      <c r="E6" s="67">
        <v>321891</v>
      </c>
      <c r="F6" s="67">
        <v>35795</v>
      </c>
      <c r="G6" s="67">
        <v>38431</v>
      </c>
      <c r="H6" s="67">
        <v>151192</v>
      </c>
      <c r="I6" s="67">
        <v>181660</v>
      </c>
      <c r="J6" s="67">
        <v>105443</v>
      </c>
      <c r="K6" s="67">
        <v>102220</v>
      </c>
      <c r="L6" s="67">
        <v>171650</v>
      </c>
      <c r="M6" s="67">
        <v>138260</v>
      </c>
      <c r="N6" s="67">
        <v>139310</v>
      </c>
      <c r="O6" s="67">
        <v>88630</v>
      </c>
      <c r="P6" s="67">
        <v>292242</v>
      </c>
      <c r="Q6" s="67">
        <v>104770</v>
      </c>
      <c r="R6" s="67">
        <v>92557</v>
      </c>
      <c r="S6" s="67">
        <v>94915</v>
      </c>
      <c r="T6" s="67">
        <v>61.7</v>
      </c>
      <c r="U6" s="67">
        <v>306</v>
      </c>
      <c r="V6" s="67">
        <v>17622</v>
      </c>
      <c r="W6" s="67">
        <v>348390</v>
      </c>
      <c r="X6" s="67">
        <v>491</v>
      </c>
    </row>
    <row r="7" spans="1:24">
      <c r="A7" s="69" t="s">
        <v>2</v>
      </c>
      <c r="B7" s="67">
        <v>2022</v>
      </c>
      <c r="C7" s="67">
        <v>497266</v>
      </c>
      <c r="D7" s="67">
        <v>248394</v>
      </c>
      <c r="E7" s="67">
        <v>248872</v>
      </c>
      <c r="F7" s="67">
        <v>29026</v>
      </c>
      <c r="G7" s="67">
        <v>35521</v>
      </c>
      <c r="H7" s="67">
        <v>123883</v>
      </c>
      <c r="I7" s="67">
        <v>134737</v>
      </c>
      <c r="J7" s="67">
        <v>76333</v>
      </c>
      <c r="K7" s="67">
        <v>106580</v>
      </c>
      <c r="L7" s="67">
        <v>110690</v>
      </c>
      <c r="M7" s="67">
        <v>96770</v>
      </c>
      <c r="N7" s="67">
        <v>100690</v>
      </c>
      <c r="O7" s="67">
        <v>82530</v>
      </c>
      <c r="P7" s="67">
        <v>228944</v>
      </c>
      <c r="Q7" s="67">
        <v>87305</v>
      </c>
      <c r="R7" s="67">
        <v>68523</v>
      </c>
      <c r="S7" s="67">
        <v>73116</v>
      </c>
      <c r="T7" s="67">
        <v>59.2</v>
      </c>
      <c r="U7" s="67">
        <v>303</v>
      </c>
      <c r="V7" s="67">
        <v>13495</v>
      </c>
      <c r="W7" s="67">
        <v>545628</v>
      </c>
      <c r="X7" s="67">
        <v>477</v>
      </c>
    </row>
    <row r="8" spans="1:24">
      <c r="A8" s="69" t="s">
        <v>21</v>
      </c>
      <c r="B8" s="67">
        <v>2022</v>
      </c>
      <c r="C8" s="67">
        <v>664472</v>
      </c>
      <c r="D8" s="67">
        <v>333009</v>
      </c>
      <c r="E8" s="67">
        <v>331463</v>
      </c>
      <c r="F8" s="67">
        <v>38319</v>
      </c>
      <c r="G8" s="67">
        <v>38586</v>
      </c>
      <c r="H8" s="67">
        <v>157400</v>
      </c>
      <c r="I8" s="67">
        <v>190136</v>
      </c>
      <c r="J8" s="67">
        <v>107023</v>
      </c>
      <c r="K8" s="67">
        <v>53060</v>
      </c>
      <c r="L8" s="67">
        <v>150810</v>
      </c>
      <c r="M8" s="67">
        <v>141180</v>
      </c>
      <c r="N8" s="67">
        <v>160490</v>
      </c>
      <c r="O8" s="67">
        <v>158930</v>
      </c>
      <c r="P8" s="67">
        <v>294489</v>
      </c>
      <c r="Q8" s="67">
        <v>100465</v>
      </c>
      <c r="R8" s="67">
        <v>93810</v>
      </c>
      <c r="S8" s="67">
        <v>100214</v>
      </c>
      <c r="T8" s="67">
        <v>63.3</v>
      </c>
      <c r="U8" s="67">
        <v>337</v>
      </c>
      <c r="V8" s="67">
        <v>22327</v>
      </c>
      <c r="W8" s="67">
        <v>2301234</v>
      </c>
      <c r="X8" s="67">
        <v>502</v>
      </c>
    </row>
    <row r="9" spans="1:24">
      <c r="A9" s="69" t="s">
        <v>79</v>
      </c>
      <c r="B9" s="67">
        <v>2022</v>
      </c>
      <c r="C9" s="67">
        <v>791075</v>
      </c>
      <c r="D9" s="67">
        <v>401445</v>
      </c>
      <c r="E9" s="67">
        <v>389630</v>
      </c>
      <c r="F9" s="67">
        <v>44860</v>
      </c>
      <c r="G9" s="67">
        <v>50357</v>
      </c>
      <c r="H9" s="67">
        <v>201810</v>
      </c>
      <c r="I9" s="67">
        <v>215943</v>
      </c>
      <c r="J9" s="67">
        <v>120209</v>
      </c>
      <c r="K9" s="67">
        <v>143700</v>
      </c>
      <c r="L9" s="67">
        <v>199090</v>
      </c>
      <c r="M9" s="67">
        <v>165090</v>
      </c>
      <c r="N9" s="67">
        <v>161170</v>
      </c>
      <c r="O9" s="67">
        <v>122030</v>
      </c>
      <c r="P9" s="67">
        <v>365564</v>
      </c>
      <c r="Q9" s="67">
        <v>137211</v>
      </c>
      <c r="R9" s="67">
        <v>111507</v>
      </c>
      <c r="S9" s="67">
        <v>116846</v>
      </c>
      <c r="T9" s="67">
        <v>60</v>
      </c>
      <c r="U9" s="67">
        <v>338</v>
      </c>
      <c r="V9" s="67">
        <v>16347</v>
      </c>
      <c r="W9" s="67">
        <v>2050857</v>
      </c>
      <c r="X9" s="67">
        <v>482</v>
      </c>
    </row>
    <row r="10" spans="1:24">
      <c r="A10" s="69" t="s">
        <v>19</v>
      </c>
      <c r="B10" s="67">
        <v>2022</v>
      </c>
      <c r="C10" s="67">
        <v>285157</v>
      </c>
      <c r="D10" s="67">
        <v>143747</v>
      </c>
      <c r="E10" s="67">
        <v>141410</v>
      </c>
      <c r="F10" s="67">
        <v>15884</v>
      </c>
      <c r="G10" s="67">
        <v>15904</v>
      </c>
      <c r="H10" s="67">
        <v>63999</v>
      </c>
      <c r="I10" s="67">
        <v>83787</v>
      </c>
      <c r="J10" s="67">
        <v>50156</v>
      </c>
      <c r="K10" s="67">
        <v>19530</v>
      </c>
      <c r="L10" s="67">
        <v>50910</v>
      </c>
      <c r="M10" s="67">
        <v>49780</v>
      </c>
      <c r="N10" s="67">
        <v>75400</v>
      </c>
      <c r="O10" s="67">
        <v>89540</v>
      </c>
      <c r="P10" s="67">
        <v>128329</v>
      </c>
      <c r="Q10" s="67">
        <v>43768</v>
      </c>
      <c r="R10" s="67">
        <v>42860</v>
      </c>
      <c r="S10" s="67">
        <v>41701</v>
      </c>
      <c r="T10" s="67">
        <v>65.900000000000006</v>
      </c>
      <c r="U10" s="67">
        <v>271</v>
      </c>
      <c r="V10" s="67">
        <v>13064</v>
      </c>
      <c r="W10" s="67">
        <v>1069931</v>
      </c>
      <c r="X10" s="67">
        <v>513</v>
      </c>
    </row>
    <row r="11" spans="1:24">
      <c r="A11" s="69" t="s">
        <v>4</v>
      </c>
      <c r="B11" s="67">
        <v>2022</v>
      </c>
      <c r="C11" s="67">
        <v>239098</v>
      </c>
      <c r="D11" s="67">
        <v>119776</v>
      </c>
      <c r="E11" s="67">
        <v>119322</v>
      </c>
      <c r="F11" s="67">
        <v>12198</v>
      </c>
      <c r="G11" s="67">
        <v>12651</v>
      </c>
      <c r="H11" s="67">
        <v>52771</v>
      </c>
      <c r="I11" s="67">
        <v>70815</v>
      </c>
      <c r="J11" s="67">
        <v>45010</v>
      </c>
      <c r="K11" s="67">
        <v>11580</v>
      </c>
      <c r="L11" s="67">
        <v>35610</v>
      </c>
      <c r="M11" s="67">
        <v>39320</v>
      </c>
      <c r="N11" s="67">
        <v>66160</v>
      </c>
      <c r="O11" s="67">
        <v>86430</v>
      </c>
      <c r="P11" s="67">
        <v>109921</v>
      </c>
      <c r="Q11" s="67">
        <v>38477</v>
      </c>
      <c r="R11" s="67">
        <v>37243</v>
      </c>
      <c r="S11" s="67">
        <v>34201</v>
      </c>
      <c r="T11" s="67">
        <v>67.099999999999994</v>
      </c>
      <c r="U11" s="67">
        <v>267</v>
      </c>
      <c r="V11" s="67">
        <v>8642</v>
      </c>
      <c r="W11" s="67">
        <v>630339</v>
      </c>
      <c r="X11" s="67">
        <v>536</v>
      </c>
    </row>
    <row r="12" spans="1:24">
      <c r="A12" s="69" t="s">
        <v>37</v>
      </c>
      <c r="B12" s="67">
        <v>2022</v>
      </c>
      <c r="C12" s="67">
        <v>594047</v>
      </c>
      <c r="D12" s="67">
        <v>292898</v>
      </c>
      <c r="E12" s="67">
        <v>301149</v>
      </c>
      <c r="F12" s="67">
        <v>30501</v>
      </c>
      <c r="G12" s="67">
        <v>39471</v>
      </c>
      <c r="H12" s="67">
        <v>131180</v>
      </c>
      <c r="I12" s="67">
        <v>170580</v>
      </c>
      <c r="J12" s="67">
        <v>112312</v>
      </c>
      <c r="K12" s="67">
        <v>74680</v>
      </c>
      <c r="L12" s="67">
        <v>189200</v>
      </c>
      <c r="M12" s="67">
        <v>119580</v>
      </c>
      <c r="N12" s="67">
        <v>113750</v>
      </c>
      <c r="O12" s="67">
        <v>96840</v>
      </c>
      <c r="P12" s="67">
        <v>300155</v>
      </c>
      <c r="Q12" s="67">
        <v>127804</v>
      </c>
      <c r="R12" s="67">
        <v>92881</v>
      </c>
      <c r="S12" s="67">
        <v>79470</v>
      </c>
      <c r="T12" s="67">
        <v>55.5</v>
      </c>
      <c r="U12" s="67">
        <v>228</v>
      </c>
      <c r="V12" s="67">
        <v>9347</v>
      </c>
      <c r="W12" s="67">
        <v>18059</v>
      </c>
      <c r="X12" s="67">
        <v>504</v>
      </c>
    </row>
    <row r="13" spans="1:24">
      <c r="A13" s="67" t="s">
        <v>228</v>
      </c>
      <c r="B13" s="67">
        <v>2022</v>
      </c>
    </row>
    <row r="14" spans="1:24">
      <c r="A14" s="67" t="s">
        <v>229</v>
      </c>
      <c r="B14" s="67">
        <v>2022</v>
      </c>
    </row>
    <row r="15" spans="1:24">
      <c r="A15" s="67" t="s">
        <v>230</v>
      </c>
      <c r="B15" s="67">
        <v>2022</v>
      </c>
    </row>
    <row r="16" spans="1:24">
      <c r="A16" s="67" t="s">
        <v>56</v>
      </c>
      <c r="B16" s="67">
        <v>2022</v>
      </c>
      <c r="C16" s="67">
        <v>10425</v>
      </c>
      <c r="D16" s="67">
        <v>5315</v>
      </c>
      <c r="E16" s="67">
        <v>5110</v>
      </c>
      <c r="F16" s="67">
        <v>575</v>
      </c>
      <c r="G16" s="67">
        <v>516</v>
      </c>
      <c r="H16" s="67">
        <v>2096</v>
      </c>
      <c r="I16" s="67">
        <v>3190</v>
      </c>
      <c r="J16" s="67">
        <v>1914</v>
      </c>
      <c r="K16" s="67">
        <v>0</v>
      </c>
      <c r="L16" s="67">
        <v>0</v>
      </c>
      <c r="M16" s="67">
        <v>0</v>
      </c>
      <c r="N16" s="67">
        <v>2650</v>
      </c>
      <c r="O16" s="67">
        <v>7780</v>
      </c>
      <c r="P16" s="67">
        <v>4329</v>
      </c>
      <c r="Q16" s="67">
        <v>1127</v>
      </c>
      <c r="R16" s="67">
        <v>1636</v>
      </c>
      <c r="S16" s="67">
        <v>1566</v>
      </c>
      <c r="T16" s="67">
        <v>75.400000000000006</v>
      </c>
      <c r="U16" s="67">
        <v>397</v>
      </c>
      <c r="V16" s="67">
        <v>122</v>
      </c>
      <c r="W16" s="67">
        <v>47190</v>
      </c>
      <c r="X16" s="67">
        <v>594</v>
      </c>
    </row>
    <row r="17" spans="1:24">
      <c r="A17" s="67" t="s">
        <v>58</v>
      </c>
      <c r="B17" s="67">
        <v>2022</v>
      </c>
      <c r="C17" s="67">
        <v>57009</v>
      </c>
      <c r="D17" s="67">
        <v>28683</v>
      </c>
      <c r="E17" s="67">
        <v>28326</v>
      </c>
      <c r="F17" s="67">
        <v>3600</v>
      </c>
      <c r="G17" s="67">
        <v>3363</v>
      </c>
      <c r="H17" s="67">
        <v>12956</v>
      </c>
      <c r="I17" s="67">
        <v>15780</v>
      </c>
      <c r="J17" s="67">
        <v>8897</v>
      </c>
      <c r="K17" s="67">
        <v>0</v>
      </c>
      <c r="L17" s="67">
        <v>0</v>
      </c>
      <c r="M17" s="67">
        <v>5320</v>
      </c>
      <c r="N17" s="67">
        <v>17950</v>
      </c>
      <c r="O17" s="67">
        <v>33740</v>
      </c>
      <c r="P17" s="67">
        <v>23007</v>
      </c>
      <c r="Q17" s="67">
        <v>6453</v>
      </c>
      <c r="R17" s="67">
        <v>7566</v>
      </c>
      <c r="S17" s="67">
        <v>8988</v>
      </c>
      <c r="T17" s="67">
        <v>68.8</v>
      </c>
      <c r="U17" s="67">
        <v>320</v>
      </c>
      <c r="V17" s="67">
        <v>6844</v>
      </c>
      <c r="W17" s="67">
        <v>5195</v>
      </c>
      <c r="X17" s="67">
        <v>499</v>
      </c>
    </row>
    <row r="18" spans="1:24">
      <c r="A18" s="67" t="s">
        <v>80</v>
      </c>
      <c r="B18" s="67">
        <v>2022</v>
      </c>
      <c r="C18" s="67">
        <v>17068</v>
      </c>
      <c r="D18" s="67">
        <v>8695</v>
      </c>
      <c r="E18" s="67">
        <v>8373</v>
      </c>
      <c r="F18" s="67">
        <v>1043</v>
      </c>
      <c r="G18" s="67">
        <v>973</v>
      </c>
      <c r="H18" s="67">
        <v>3808</v>
      </c>
      <c r="I18" s="67">
        <v>4805</v>
      </c>
      <c r="J18" s="67">
        <v>3037</v>
      </c>
      <c r="K18" s="67">
        <v>0</v>
      </c>
      <c r="L18" s="67">
        <v>2380</v>
      </c>
      <c r="M18" s="67">
        <v>5190</v>
      </c>
      <c r="N18" s="67">
        <v>4960</v>
      </c>
      <c r="O18" s="67">
        <v>4540</v>
      </c>
      <c r="P18" s="67">
        <v>7332</v>
      </c>
      <c r="Q18" s="67">
        <v>2341</v>
      </c>
      <c r="R18" s="67">
        <v>2442</v>
      </c>
      <c r="S18" s="67">
        <v>2549</v>
      </c>
      <c r="T18" s="67">
        <v>70.7</v>
      </c>
      <c r="U18" s="67">
        <v>364</v>
      </c>
      <c r="V18" s="67">
        <v>380</v>
      </c>
      <c r="W18" s="67">
        <v>177032</v>
      </c>
      <c r="X18" s="67">
        <v>529</v>
      </c>
    </row>
    <row r="19" spans="1:24">
      <c r="A19" s="67" t="s">
        <v>60</v>
      </c>
      <c r="B19" s="67">
        <v>2022</v>
      </c>
      <c r="C19" s="67">
        <v>6931</v>
      </c>
      <c r="D19" s="67">
        <v>3494</v>
      </c>
      <c r="E19" s="67">
        <v>3437</v>
      </c>
      <c r="F19" s="67">
        <v>335</v>
      </c>
      <c r="G19" s="67">
        <v>298</v>
      </c>
      <c r="H19" s="67">
        <v>1426</v>
      </c>
      <c r="I19" s="67">
        <v>2037</v>
      </c>
      <c r="J19" s="67">
        <v>1436</v>
      </c>
      <c r="K19" s="67">
        <v>0</v>
      </c>
      <c r="L19" s="67">
        <v>0</v>
      </c>
      <c r="M19" s="67">
        <v>0</v>
      </c>
      <c r="N19" s="67">
        <v>3470</v>
      </c>
      <c r="O19" s="67">
        <v>3460</v>
      </c>
      <c r="P19" s="67">
        <v>3070</v>
      </c>
      <c r="Q19" s="67">
        <v>982</v>
      </c>
      <c r="R19" s="67">
        <v>1106</v>
      </c>
      <c r="S19" s="67">
        <v>982</v>
      </c>
      <c r="T19" s="67">
        <v>70.099999999999994</v>
      </c>
      <c r="U19" s="67">
        <v>361</v>
      </c>
      <c r="V19" s="67">
        <v>65</v>
      </c>
      <c r="W19" s="67">
        <v>163419</v>
      </c>
      <c r="X19" s="67">
        <v>581</v>
      </c>
    </row>
    <row r="20" spans="1:24">
      <c r="A20" s="67" t="s">
        <v>231</v>
      </c>
      <c r="B20" s="67">
        <v>2022</v>
      </c>
    </row>
    <row r="21" spans="1:24">
      <c r="A21" s="67" t="s">
        <v>232</v>
      </c>
      <c r="B21" s="67">
        <v>2022</v>
      </c>
    </row>
    <row r="22" spans="1:24">
      <c r="A22" s="67" t="s">
        <v>81</v>
      </c>
      <c r="B22" s="67">
        <v>2022</v>
      </c>
      <c r="C22" s="67">
        <v>18879</v>
      </c>
      <c r="D22" s="67">
        <v>9673</v>
      </c>
      <c r="E22" s="67">
        <v>9206</v>
      </c>
      <c r="F22" s="67">
        <v>1105</v>
      </c>
      <c r="G22" s="67">
        <v>1058</v>
      </c>
      <c r="H22" s="67">
        <v>4029</v>
      </c>
      <c r="I22" s="67">
        <v>5623</v>
      </c>
      <c r="J22" s="67">
        <v>3319</v>
      </c>
      <c r="K22" s="67">
        <v>0</v>
      </c>
      <c r="L22" s="67">
        <v>0</v>
      </c>
      <c r="M22" s="67">
        <v>2760</v>
      </c>
      <c r="N22" s="67">
        <v>5210</v>
      </c>
      <c r="O22" s="67">
        <v>10910</v>
      </c>
      <c r="P22" s="67">
        <v>8053</v>
      </c>
      <c r="Q22" s="67">
        <v>2298</v>
      </c>
      <c r="R22" s="67">
        <v>2926</v>
      </c>
      <c r="S22" s="67">
        <v>2829</v>
      </c>
      <c r="T22" s="67">
        <v>77.599999999999994</v>
      </c>
      <c r="U22" s="67">
        <v>385</v>
      </c>
      <c r="V22" s="67">
        <v>1656</v>
      </c>
      <c r="W22" s="67">
        <v>52635</v>
      </c>
      <c r="X22" s="67">
        <v>561</v>
      </c>
    </row>
    <row r="23" spans="1:24">
      <c r="A23" s="67" t="s">
        <v>62</v>
      </c>
      <c r="B23" s="67">
        <v>2022</v>
      </c>
      <c r="C23" s="67">
        <v>67894</v>
      </c>
      <c r="D23" s="67">
        <v>33745</v>
      </c>
      <c r="E23" s="67">
        <v>34149</v>
      </c>
      <c r="F23" s="67">
        <v>3794</v>
      </c>
      <c r="G23" s="67">
        <v>3693</v>
      </c>
      <c r="H23" s="67">
        <v>15663</v>
      </c>
      <c r="I23" s="67">
        <v>19457</v>
      </c>
      <c r="J23" s="67">
        <v>11672</v>
      </c>
      <c r="K23" s="67">
        <v>15480</v>
      </c>
      <c r="L23" s="67">
        <v>24210</v>
      </c>
      <c r="M23" s="67">
        <v>12720</v>
      </c>
      <c r="N23" s="67">
        <v>11750</v>
      </c>
      <c r="O23" s="67">
        <v>3730</v>
      </c>
      <c r="P23" s="67">
        <v>30746</v>
      </c>
      <c r="Q23" s="67">
        <v>10887</v>
      </c>
      <c r="R23" s="67">
        <v>9878</v>
      </c>
      <c r="S23" s="67">
        <v>9981</v>
      </c>
      <c r="T23" s="67">
        <v>58.8</v>
      </c>
      <c r="U23" s="67">
        <v>270</v>
      </c>
      <c r="V23" s="67">
        <v>1493</v>
      </c>
      <c r="W23" s="67">
        <v>10741</v>
      </c>
      <c r="X23" s="67">
        <v>471</v>
      </c>
    </row>
    <row r="24" spans="1:24">
      <c r="A24" s="67" t="s">
        <v>233</v>
      </c>
      <c r="B24" s="67">
        <v>2022</v>
      </c>
    </row>
    <row r="25" spans="1:24">
      <c r="A25" s="67" t="s">
        <v>234</v>
      </c>
      <c r="B25" s="67">
        <v>2022</v>
      </c>
    </row>
    <row r="26" spans="1:24">
      <c r="A26" s="67" t="s">
        <v>235</v>
      </c>
      <c r="B26" s="67">
        <v>2022</v>
      </c>
    </row>
    <row r="27" spans="1:24">
      <c r="A27" s="67" t="s">
        <v>22</v>
      </c>
      <c r="B27" s="67">
        <v>2022</v>
      </c>
      <c r="C27" s="67">
        <v>31715</v>
      </c>
      <c r="D27" s="67">
        <v>16056</v>
      </c>
      <c r="E27" s="67">
        <v>15659</v>
      </c>
      <c r="F27" s="67">
        <v>2047</v>
      </c>
      <c r="G27" s="67">
        <v>1954</v>
      </c>
      <c r="H27" s="67">
        <v>6894</v>
      </c>
      <c r="I27" s="67">
        <v>9081</v>
      </c>
      <c r="J27" s="67">
        <v>5198</v>
      </c>
      <c r="K27" s="67">
        <v>0</v>
      </c>
      <c r="L27" s="67">
        <v>0</v>
      </c>
      <c r="M27" s="67">
        <v>6450</v>
      </c>
      <c r="N27" s="67">
        <v>15210</v>
      </c>
      <c r="O27" s="67">
        <v>10050</v>
      </c>
      <c r="P27" s="67">
        <v>12989</v>
      </c>
      <c r="Q27" s="67">
        <v>3594</v>
      </c>
      <c r="R27" s="67">
        <v>4430</v>
      </c>
      <c r="S27" s="67">
        <v>4965</v>
      </c>
      <c r="T27" s="67">
        <v>71.400000000000006</v>
      </c>
      <c r="U27" s="67">
        <v>374</v>
      </c>
      <c r="V27" s="67">
        <v>3301</v>
      </c>
      <c r="W27" s="67">
        <v>411568</v>
      </c>
      <c r="X27" s="67">
        <v>528</v>
      </c>
    </row>
    <row r="28" spans="1:24">
      <c r="A28" s="67" t="s">
        <v>82</v>
      </c>
      <c r="B28" s="67">
        <v>2022</v>
      </c>
      <c r="C28" s="67">
        <v>30608</v>
      </c>
      <c r="D28" s="67">
        <v>15242</v>
      </c>
      <c r="E28" s="67">
        <v>15366</v>
      </c>
      <c r="F28" s="67">
        <v>1971</v>
      </c>
      <c r="G28" s="67">
        <v>1771</v>
      </c>
      <c r="H28" s="67">
        <v>7044</v>
      </c>
      <c r="I28" s="67">
        <v>9203</v>
      </c>
      <c r="J28" s="67">
        <v>4548</v>
      </c>
      <c r="K28" s="67">
        <v>0</v>
      </c>
      <c r="L28" s="67">
        <v>12420</v>
      </c>
      <c r="M28" s="67">
        <v>9340</v>
      </c>
      <c r="N28" s="67">
        <v>6420</v>
      </c>
      <c r="O28" s="67">
        <v>2430</v>
      </c>
      <c r="P28" s="67">
        <v>13338</v>
      </c>
      <c r="Q28" s="67">
        <v>4062</v>
      </c>
      <c r="R28" s="67">
        <v>4366</v>
      </c>
      <c r="S28" s="67">
        <v>4910</v>
      </c>
      <c r="T28" s="67">
        <v>70.900000000000006</v>
      </c>
      <c r="U28" s="67">
        <v>359</v>
      </c>
      <c r="V28" s="67">
        <v>62</v>
      </c>
      <c r="W28" s="67">
        <v>78027</v>
      </c>
      <c r="X28" s="67">
        <v>501</v>
      </c>
    </row>
    <row r="29" spans="1:24">
      <c r="A29" s="67" t="s">
        <v>83</v>
      </c>
      <c r="B29" s="67">
        <v>2022</v>
      </c>
      <c r="C29" s="67">
        <v>20718</v>
      </c>
      <c r="D29" s="67">
        <v>10525</v>
      </c>
      <c r="E29" s="67">
        <v>10193</v>
      </c>
      <c r="F29" s="67">
        <v>1252</v>
      </c>
      <c r="G29" s="67">
        <v>1166</v>
      </c>
      <c r="H29" s="67">
        <v>4713</v>
      </c>
      <c r="I29" s="67">
        <v>5928</v>
      </c>
      <c r="J29" s="67">
        <v>3459</v>
      </c>
      <c r="K29" s="67">
        <v>0</v>
      </c>
      <c r="L29" s="67">
        <v>0</v>
      </c>
      <c r="M29" s="67">
        <v>6960</v>
      </c>
      <c r="N29" s="67">
        <v>7840</v>
      </c>
      <c r="O29" s="67">
        <v>5930</v>
      </c>
      <c r="P29" s="67">
        <v>8883</v>
      </c>
      <c r="Q29" s="67">
        <v>2665</v>
      </c>
      <c r="R29" s="67">
        <v>3137</v>
      </c>
      <c r="S29" s="67">
        <v>3081</v>
      </c>
      <c r="T29" s="67">
        <v>74.3</v>
      </c>
      <c r="U29" s="67">
        <v>367</v>
      </c>
      <c r="V29" s="67">
        <v>90</v>
      </c>
      <c r="W29" s="67">
        <v>132087</v>
      </c>
      <c r="X29" s="67">
        <v>549</v>
      </c>
    </row>
    <row r="30" spans="1:24">
      <c r="A30" s="67" t="s">
        <v>236</v>
      </c>
      <c r="B30" s="67">
        <v>2022</v>
      </c>
    </row>
    <row r="31" spans="1:24">
      <c r="A31" s="67" t="s">
        <v>24</v>
      </c>
      <c r="B31" s="67">
        <v>2022</v>
      </c>
      <c r="C31" s="67">
        <v>11030</v>
      </c>
      <c r="D31" s="67">
        <v>5631</v>
      </c>
      <c r="E31" s="67">
        <v>5399</v>
      </c>
      <c r="F31" s="67">
        <v>707</v>
      </c>
      <c r="G31" s="67">
        <v>687</v>
      </c>
      <c r="H31" s="67">
        <v>2607</v>
      </c>
      <c r="I31" s="67">
        <v>3133</v>
      </c>
      <c r="J31" s="67">
        <v>1639</v>
      </c>
      <c r="K31" s="67">
        <v>0</v>
      </c>
      <c r="L31" s="67">
        <v>0</v>
      </c>
      <c r="M31" s="67">
        <v>0</v>
      </c>
      <c r="N31" s="67">
        <v>7080</v>
      </c>
      <c r="O31" s="67">
        <v>3950</v>
      </c>
      <c r="P31" s="67">
        <v>4335</v>
      </c>
      <c r="Q31" s="67">
        <v>1145</v>
      </c>
      <c r="R31" s="67">
        <v>1449</v>
      </c>
      <c r="S31" s="67">
        <v>1741</v>
      </c>
      <c r="T31" s="67">
        <v>74.099999999999994</v>
      </c>
      <c r="U31" s="67">
        <v>344</v>
      </c>
      <c r="V31" s="67">
        <v>428</v>
      </c>
      <c r="W31" s="67">
        <v>161973</v>
      </c>
      <c r="X31" s="67">
        <v>532</v>
      </c>
    </row>
    <row r="32" spans="1:24">
      <c r="A32" s="67" t="s">
        <v>26</v>
      </c>
      <c r="B32" s="67">
        <v>2022</v>
      </c>
    </row>
    <row r="33" spans="1:24">
      <c r="A33" s="67" t="s">
        <v>28</v>
      </c>
      <c r="B33" s="67">
        <v>2022</v>
      </c>
      <c r="C33" s="67">
        <v>33129</v>
      </c>
      <c r="D33" s="67">
        <v>16494</v>
      </c>
      <c r="E33" s="67">
        <v>16635</v>
      </c>
      <c r="F33" s="67">
        <v>2117</v>
      </c>
      <c r="G33" s="67">
        <v>1809</v>
      </c>
      <c r="H33" s="67">
        <v>7325</v>
      </c>
      <c r="I33" s="67">
        <v>9399</v>
      </c>
      <c r="J33" s="67">
        <v>5910</v>
      </c>
      <c r="K33" s="67">
        <v>0</v>
      </c>
      <c r="L33" s="67">
        <v>12260</v>
      </c>
      <c r="M33" s="67">
        <v>8380</v>
      </c>
      <c r="N33" s="67">
        <v>4410</v>
      </c>
      <c r="O33" s="67">
        <v>8080</v>
      </c>
      <c r="P33" s="67">
        <v>14774</v>
      </c>
      <c r="Q33" s="67">
        <v>5188</v>
      </c>
      <c r="R33" s="67">
        <v>4684</v>
      </c>
      <c r="S33" s="67">
        <v>4902</v>
      </c>
      <c r="T33" s="67">
        <v>62.5</v>
      </c>
      <c r="U33" s="67">
        <v>324</v>
      </c>
      <c r="V33" s="67">
        <v>295</v>
      </c>
      <c r="W33" s="67">
        <v>72023</v>
      </c>
      <c r="X33" s="67">
        <v>479</v>
      </c>
    </row>
    <row r="34" spans="1:24">
      <c r="A34" s="67" t="s">
        <v>64</v>
      </c>
      <c r="B34" s="67">
        <v>2022</v>
      </c>
      <c r="C34" s="67">
        <v>184702</v>
      </c>
      <c r="D34" s="67">
        <v>90993</v>
      </c>
      <c r="E34" s="67">
        <v>93709</v>
      </c>
      <c r="F34" s="67">
        <v>10924</v>
      </c>
      <c r="G34" s="67">
        <v>14040</v>
      </c>
      <c r="H34" s="67">
        <v>48665</v>
      </c>
      <c r="I34" s="67">
        <v>48027</v>
      </c>
      <c r="J34" s="67">
        <v>25994</v>
      </c>
      <c r="K34" s="67">
        <v>64990</v>
      </c>
      <c r="L34" s="67">
        <v>53930</v>
      </c>
      <c r="M34" s="67">
        <v>40380</v>
      </c>
      <c r="N34" s="67">
        <v>19060</v>
      </c>
      <c r="O34" s="67">
        <v>6340</v>
      </c>
      <c r="P34" s="67">
        <v>89183</v>
      </c>
      <c r="Q34" s="67">
        <v>38250</v>
      </c>
      <c r="R34" s="67">
        <v>24458</v>
      </c>
      <c r="S34" s="67">
        <v>26475</v>
      </c>
      <c r="T34" s="67">
        <v>55</v>
      </c>
      <c r="U34" s="67">
        <v>336</v>
      </c>
      <c r="V34" s="67">
        <v>268</v>
      </c>
      <c r="W34" s="67">
        <v>19687</v>
      </c>
      <c r="X34" s="67">
        <v>442</v>
      </c>
    </row>
    <row r="35" spans="1:24">
      <c r="A35" s="67" t="s">
        <v>237</v>
      </c>
      <c r="B35" s="67">
        <v>2022</v>
      </c>
    </row>
    <row r="36" spans="1:24">
      <c r="A36" s="67" t="s">
        <v>238</v>
      </c>
      <c r="B36" s="67">
        <v>2022</v>
      </c>
    </row>
    <row r="37" spans="1:24">
      <c r="A37" s="67" t="s">
        <v>84</v>
      </c>
      <c r="B37" s="67">
        <v>2022</v>
      </c>
      <c r="C37" s="67">
        <v>20669</v>
      </c>
      <c r="D37" s="67">
        <v>10446</v>
      </c>
      <c r="E37" s="67">
        <v>10223</v>
      </c>
      <c r="F37" s="67">
        <v>1075</v>
      </c>
      <c r="G37" s="67">
        <v>1142</v>
      </c>
      <c r="H37" s="67">
        <v>4398</v>
      </c>
      <c r="I37" s="67">
        <v>6069</v>
      </c>
      <c r="J37" s="67">
        <v>3976</v>
      </c>
      <c r="K37" s="67">
        <v>0</v>
      </c>
      <c r="L37" s="67">
        <v>0</v>
      </c>
      <c r="M37" s="67">
        <v>3470</v>
      </c>
      <c r="N37" s="67">
        <v>8890</v>
      </c>
      <c r="O37" s="67">
        <v>8310</v>
      </c>
      <c r="P37" s="67">
        <v>8977</v>
      </c>
      <c r="Q37" s="67">
        <v>2668</v>
      </c>
      <c r="R37" s="67">
        <v>3346</v>
      </c>
      <c r="S37" s="67">
        <v>2963</v>
      </c>
      <c r="T37" s="67">
        <v>73.599999999999994</v>
      </c>
      <c r="U37" s="67">
        <v>328</v>
      </c>
      <c r="V37" s="67">
        <v>398</v>
      </c>
      <c r="W37" s="67">
        <v>24282</v>
      </c>
      <c r="X37" s="67">
        <v>566</v>
      </c>
    </row>
    <row r="38" spans="1:24">
      <c r="A38" s="67" t="s">
        <v>30</v>
      </c>
      <c r="B38" s="67">
        <v>2022</v>
      </c>
    </row>
    <row r="39" spans="1:24">
      <c r="A39" s="67" t="s">
        <v>85</v>
      </c>
      <c r="B39" s="67">
        <v>2022</v>
      </c>
      <c r="C39" s="67">
        <v>32606</v>
      </c>
      <c r="D39" s="67">
        <v>16421</v>
      </c>
      <c r="E39" s="67">
        <v>16185</v>
      </c>
      <c r="F39" s="67">
        <v>1866</v>
      </c>
      <c r="G39" s="67">
        <v>1864</v>
      </c>
      <c r="H39" s="67">
        <v>7197</v>
      </c>
      <c r="I39" s="67">
        <v>9380</v>
      </c>
      <c r="J39" s="67">
        <v>5544</v>
      </c>
      <c r="K39" s="67">
        <v>0</v>
      </c>
      <c r="L39" s="67">
        <v>6520</v>
      </c>
      <c r="M39" s="67">
        <v>8510</v>
      </c>
      <c r="N39" s="67">
        <v>5140</v>
      </c>
      <c r="O39" s="67">
        <v>12440</v>
      </c>
      <c r="P39" s="67">
        <v>14019</v>
      </c>
      <c r="Q39" s="67">
        <v>4411</v>
      </c>
      <c r="R39" s="67">
        <v>4758</v>
      </c>
      <c r="S39" s="67">
        <v>4850</v>
      </c>
      <c r="T39" s="67">
        <v>66.400000000000006</v>
      </c>
      <c r="U39" s="67">
        <v>340</v>
      </c>
      <c r="V39" s="67">
        <v>3145</v>
      </c>
      <c r="W39" s="67">
        <v>345860</v>
      </c>
      <c r="X39" s="67">
        <v>513</v>
      </c>
    </row>
    <row r="40" spans="1:24">
      <c r="A40" s="67" t="s">
        <v>239</v>
      </c>
      <c r="B40" s="67">
        <v>2022</v>
      </c>
    </row>
    <row r="41" spans="1:24">
      <c r="A41" s="67" t="s">
        <v>240</v>
      </c>
      <c r="B41" s="67">
        <v>2022</v>
      </c>
    </row>
    <row r="42" spans="1:24">
      <c r="A42" s="67" t="s">
        <v>3</v>
      </c>
      <c r="B42" s="67">
        <v>2022</v>
      </c>
      <c r="C42" s="67">
        <v>26483</v>
      </c>
      <c r="D42" s="67">
        <v>13268</v>
      </c>
      <c r="E42" s="67">
        <v>13215</v>
      </c>
      <c r="F42" s="67">
        <v>1511</v>
      </c>
      <c r="G42" s="67">
        <v>1407</v>
      </c>
      <c r="H42" s="67">
        <v>6110</v>
      </c>
      <c r="I42" s="67">
        <v>7629</v>
      </c>
      <c r="J42" s="67">
        <v>4509</v>
      </c>
      <c r="K42" s="67">
        <v>0</v>
      </c>
      <c r="L42" s="67">
        <v>7580</v>
      </c>
      <c r="M42" s="67">
        <v>10190</v>
      </c>
      <c r="N42" s="67">
        <v>4630</v>
      </c>
      <c r="O42" s="67">
        <v>4090</v>
      </c>
      <c r="P42" s="67">
        <v>11413</v>
      </c>
      <c r="Q42" s="67">
        <v>3420</v>
      </c>
      <c r="R42" s="67">
        <v>3881</v>
      </c>
      <c r="S42" s="67">
        <v>4112</v>
      </c>
      <c r="T42" s="67">
        <v>70.2</v>
      </c>
      <c r="U42" s="67">
        <v>305</v>
      </c>
      <c r="V42" s="67">
        <v>0</v>
      </c>
      <c r="W42" s="67">
        <v>29268</v>
      </c>
      <c r="X42" s="67">
        <v>528</v>
      </c>
    </row>
    <row r="43" spans="1:24">
      <c r="A43" s="67" t="s">
        <v>66</v>
      </c>
      <c r="B43" s="67">
        <v>2022</v>
      </c>
      <c r="C43" s="67">
        <v>27476</v>
      </c>
      <c r="D43" s="67">
        <v>13707</v>
      </c>
      <c r="E43" s="67">
        <v>13769</v>
      </c>
      <c r="F43" s="67">
        <v>1470</v>
      </c>
      <c r="G43" s="67">
        <v>1505</v>
      </c>
      <c r="H43" s="67">
        <v>5887</v>
      </c>
      <c r="I43" s="67">
        <v>8258</v>
      </c>
      <c r="J43" s="67">
        <v>5119</v>
      </c>
      <c r="K43" s="67">
        <v>0</v>
      </c>
      <c r="L43" s="67">
        <v>1200</v>
      </c>
      <c r="M43" s="67">
        <v>6310</v>
      </c>
      <c r="N43" s="67">
        <v>10840</v>
      </c>
      <c r="O43" s="67">
        <v>9130</v>
      </c>
      <c r="P43" s="67">
        <v>11830</v>
      </c>
      <c r="Q43" s="67">
        <v>3388</v>
      </c>
      <c r="R43" s="67">
        <v>4328</v>
      </c>
      <c r="S43" s="67">
        <v>4114</v>
      </c>
      <c r="T43" s="67">
        <v>71.900000000000006</v>
      </c>
      <c r="U43" s="67">
        <v>337</v>
      </c>
      <c r="V43" s="67">
        <v>2123</v>
      </c>
      <c r="W43" s="67">
        <v>22911</v>
      </c>
      <c r="X43" s="67">
        <v>527</v>
      </c>
    </row>
    <row r="44" spans="1:24">
      <c r="A44" s="67" t="s">
        <v>241</v>
      </c>
      <c r="B44" s="67">
        <v>2022</v>
      </c>
    </row>
    <row r="45" spans="1:24">
      <c r="A45" s="67" t="s">
        <v>242</v>
      </c>
      <c r="B45" s="67">
        <v>2022</v>
      </c>
    </row>
    <row r="46" spans="1:24">
      <c r="A46" s="67" t="s">
        <v>243</v>
      </c>
      <c r="B46" s="67">
        <v>2022</v>
      </c>
    </row>
    <row r="47" spans="1:24">
      <c r="A47" s="67" t="s">
        <v>86</v>
      </c>
      <c r="B47" s="67">
        <v>2022</v>
      </c>
      <c r="C47" s="67">
        <v>19823</v>
      </c>
      <c r="D47" s="67">
        <v>10018</v>
      </c>
      <c r="E47" s="67">
        <v>9805</v>
      </c>
      <c r="F47" s="67">
        <v>1112</v>
      </c>
      <c r="G47" s="67">
        <v>1064</v>
      </c>
      <c r="H47" s="67">
        <v>4339</v>
      </c>
      <c r="I47" s="67">
        <v>5805</v>
      </c>
      <c r="J47" s="67">
        <v>3330</v>
      </c>
      <c r="K47" s="67">
        <v>0</v>
      </c>
      <c r="L47" s="67">
        <v>0</v>
      </c>
      <c r="M47" s="67">
        <v>4680</v>
      </c>
      <c r="N47" s="67">
        <v>4470</v>
      </c>
      <c r="O47" s="67">
        <v>10680</v>
      </c>
      <c r="P47" s="67">
        <v>8352</v>
      </c>
      <c r="Q47" s="67">
        <v>2506</v>
      </c>
      <c r="R47" s="67">
        <v>2911</v>
      </c>
      <c r="S47" s="67">
        <v>2935</v>
      </c>
      <c r="T47" s="67">
        <v>73.900000000000006</v>
      </c>
      <c r="U47" s="67">
        <v>397</v>
      </c>
      <c r="V47" s="67">
        <v>69</v>
      </c>
      <c r="W47" s="67">
        <v>55417</v>
      </c>
      <c r="X47" s="67">
        <v>557</v>
      </c>
    </row>
    <row r="48" spans="1:24">
      <c r="A48" s="67" t="s">
        <v>87</v>
      </c>
      <c r="B48" s="67">
        <v>2022</v>
      </c>
      <c r="C48" s="67">
        <v>238326</v>
      </c>
      <c r="D48" s="67">
        <v>123455</v>
      </c>
      <c r="E48" s="67">
        <v>114871</v>
      </c>
      <c r="F48" s="67">
        <v>12933</v>
      </c>
      <c r="G48" s="67">
        <v>20339</v>
      </c>
      <c r="H48" s="67">
        <v>75546</v>
      </c>
      <c r="I48" s="67">
        <v>56691</v>
      </c>
      <c r="J48" s="67">
        <v>28795</v>
      </c>
      <c r="K48" s="67">
        <v>122910</v>
      </c>
      <c r="L48" s="67">
        <v>77840</v>
      </c>
      <c r="M48" s="67">
        <v>23830</v>
      </c>
      <c r="N48" s="67">
        <v>12850</v>
      </c>
      <c r="O48" s="67">
        <v>910</v>
      </c>
      <c r="P48" s="67">
        <v>123763</v>
      </c>
      <c r="Q48" s="67">
        <v>60586</v>
      </c>
      <c r="R48" s="67">
        <v>31172</v>
      </c>
      <c r="S48" s="67">
        <v>32005</v>
      </c>
      <c r="T48" s="67">
        <v>44</v>
      </c>
      <c r="U48" s="67">
        <v>314</v>
      </c>
      <c r="V48" s="67">
        <v>1518</v>
      </c>
      <c r="W48" s="67">
        <v>99</v>
      </c>
      <c r="X48" s="67">
        <v>399</v>
      </c>
    </row>
    <row r="49" spans="1:24">
      <c r="A49" s="67" t="s">
        <v>244</v>
      </c>
      <c r="B49" s="67">
        <v>2022</v>
      </c>
    </row>
    <row r="50" spans="1:24">
      <c r="A50" s="67" t="s">
        <v>68</v>
      </c>
      <c r="B50" s="67">
        <v>2022</v>
      </c>
      <c r="C50" s="67">
        <v>44152</v>
      </c>
      <c r="D50" s="67">
        <v>21778</v>
      </c>
      <c r="E50" s="67">
        <v>22374</v>
      </c>
      <c r="F50" s="67">
        <v>2681</v>
      </c>
      <c r="G50" s="67">
        <v>2166</v>
      </c>
      <c r="H50" s="67">
        <v>10309</v>
      </c>
      <c r="I50" s="67">
        <v>12381</v>
      </c>
      <c r="J50" s="67">
        <v>7350</v>
      </c>
      <c r="K50" s="67">
        <v>1290</v>
      </c>
      <c r="L50" s="67">
        <v>26890</v>
      </c>
      <c r="M50" s="67">
        <v>9730</v>
      </c>
      <c r="N50" s="67">
        <v>4190</v>
      </c>
      <c r="O50" s="67">
        <v>2060</v>
      </c>
      <c r="P50" s="67">
        <v>19092</v>
      </c>
      <c r="Q50" s="67">
        <v>5896</v>
      </c>
      <c r="R50" s="67">
        <v>6187</v>
      </c>
      <c r="S50" s="67">
        <v>7009</v>
      </c>
      <c r="T50" s="67">
        <v>64.400000000000006</v>
      </c>
      <c r="U50" s="67">
        <v>311</v>
      </c>
      <c r="V50" s="67">
        <v>273</v>
      </c>
      <c r="W50" s="67">
        <v>39153</v>
      </c>
      <c r="X50" s="67">
        <v>490</v>
      </c>
    </row>
    <row r="51" spans="1:24">
      <c r="A51" s="67" t="s">
        <v>245</v>
      </c>
      <c r="B51" s="67">
        <v>2022</v>
      </c>
    </row>
    <row r="52" spans="1:24">
      <c r="A52" s="67" t="s">
        <v>70</v>
      </c>
      <c r="B52" s="67">
        <v>2022</v>
      </c>
      <c r="C52" s="67">
        <v>21944</v>
      </c>
      <c r="D52" s="67">
        <v>10919</v>
      </c>
      <c r="E52" s="67">
        <v>11025</v>
      </c>
      <c r="F52" s="67">
        <v>1246</v>
      </c>
      <c r="G52" s="67">
        <v>1160</v>
      </c>
      <c r="H52" s="67">
        <v>5122</v>
      </c>
      <c r="I52" s="67">
        <v>6298</v>
      </c>
      <c r="J52" s="67">
        <v>3708</v>
      </c>
      <c r="K52" s="67">
        <v>0</v>
      </c>
      <c r="L52" s="67">
        <v>5310</v>
      </c>
      <c r="M52" s="67">
        <v>8720</v>
      </c>
      <c r="N52" s="67">
        <v>5520</v>
      </c>
      <c r="O52" s="67">
        <v>2400</v>
      </c>
      <c r="P52" s="67">
        <v>9689</v>
      </c>
      <c r="Q52" s="67">
        <v>3035</v>
      </c>
      <c r="R52" s="67">
        <v>3175</v>
      </c>
      <c r="S52" s="67">
        <v>3479</v>
      </c>
      <c r="T52" s="67">
        <v>62.4</v>
      </c>
      <c r="U52" s="67">
        <v>292</v>
      </c>
      <c r="V52" s="67">
        <v>175</v>
      </c>
      <c r="W52" s="67">
        <v>16007</v>
      </c>
      <c r="X52" s="67">
        <v>510</v>
      </c>
    </row>
    <row r="53" spans="1:24">
      <c r="A53" s="67" t="s">
        <v>246</v>
      </c>
      <c r="B53" s="67">
        <v>2022</v>
      </c>
    </row>
    <row r="54" spans="1:24">
      <c r="A54" s="67" t="s">
        <v>88</v>
      </c>
      <c r="B54" s="67">
        <v>2022</v>
      </c>
      <c r="C54" s="67">
        <v>40131</v>
      </c>
      <c r="D54" s="67">
        <v>19987</v>
      </c>
      <c r="E54" s="67">
        <v>20144</v>
      </c>
      <c r="F54" s="67">
        <v>2324</v>
      </c>
      <c r="G54" s="67">
        <v>2123</v>
      </c>
      <c r="H54" s="67">
        <v>9271</v>
      </c>
      <c r="I54" s="67">
        <v>11242</v>
      </c>
      <c r="J54" s="67">
        <v>6808</v>
      </c>
      <c r="K54" s="67">
        <v>0</v>
      </c>
      <c r="L54" s="67">
        <v>15350</v>
      </c>
      <c r="M54" s="67">
        <v>14650</v>
      </c>
      <c r="N54" s="67">
        <v>8080</v>
      </c>
      <c r="O54" s="67">
        <v>2060</v>
      </c>
      <c r="P54" s="67">
        <v>18104</v>
      </c>
      <c r="Q54" s="67">
        <v>6089</v>
      </c>
      <c r="R54" s="67">
        <v>5825</v>
      </c>
      <c r="S54" s="67">
        <v>6190</v>
      </c>
      <c r="T54" s="67">
        <v>65.8</v>
      </c>
      <c r="U54" s="67">
        <v>329</v>
      </c>
      <c r="V54" s="67">
        <v>34</v>
      </c>
      <c r="W54" s="67">
        <v>20061</v>
      </c>
      <c r="X54" s="67">
        <v>501</v>
      </c>
    </row>
    <row r="55" spans="1:24">
      <c r="A55" s="67" t="s">
        <v>247</v>
      </c>
      <c r="B55" s="67">
        <v>2022</v>
      </c>
    </row>
    <row r="56" spans="1:24">
      <c r="A56" s="67" t="s">
        <v>89</v>
      </c>
      <c r="B56" s="67">
        <v>2022</v>
      </c>
      <c r="C56" s="67">
        <v>31040</v>
      </c>
      <c r="D56" s="67">
        <v>15753</v>
      </c>
      <c r="E56" s="67">
        <v>15287</v>
      </c>
      <c r="F56" s="67">
        <v>1721</v>
      </c>
      <c r="G56" s="67">
        <v>1645</v>
      </c>
      <c r="H56" s="67">
        <v>7389</v>
      </c>
      <c r="I56" s="67">
        <v>8835</v>
      </c>
      <c r="J56" s="67">
        <v>4987</v>
      </c>
      <c r="K56" s="67">
        <v>0</v>
      </c>
      <c r="L56" s="67">
        <v>4320</v>
      </c>
      <c r="M56" s="67">
        <v>8720</v>
      </c>
      <c r="N56" s="67">
        <v>7160</v>
      </c>
      <c r="O56" s="67">
        <v>10840</v>
      </c>
      <c r="P56" s="67">
        <v>13288</v>
      </c>
      <c r="Q56" s="67">
        <v>3997</v>
      </c>
      <c r="R56" s="67">
        <v>4449</v>
      </c>
      <c r="S56" s="67">
        <v>4842</v>
      </c>
      <c r="T56" s="67">
        <v>68.5</v>
      </c>
      <c r="U56" s="67">
        <v>340</v>
      </c>
      <c r="V56" s="67">
        <v>288</v>
      </c>
      <c r="W56" s="67">
        <v>310661</v>
      </c>
      <c r="X56" s="67">
        <v>526</v>
      </c>
    </row>
    <row r="57" spans="1:24">
      <c r="A57" s="67" t="s">
        <v>6</v>
      </c>
      <c r="B57" s="67">
        <v>2022</v>
      </c>
      <c r="C57" s="67">
        <v>26557</v>
      </c>
      <c r="D57" s="67">
        <v>13310</v>
      </c>
      <c r="E57" s="67">
        <v>13247</v>
      </c>
      <c r="F57" s="67">
        <v>1569</v>
      </c>
      <c r="G57" s="67">
        <v>1470</v>
      </c>
      <c r="H57" s="67">
        <v>6001</v>
      </c>
      <c r="I57" s="67">
        <v>7629</v>
      </c>
      <c r="J57" s="67">
        <v>4472</v>
      </c>
      <c r="K57" s="67">
        <v>0</v>
      </c>
      <c r="L57" s="67">
        <v>8800</v>
      </c>
      <c r="M57" s="67">
        <v>6210</v>
      </c>
      <c r="N57" s="67">
        <v>8220</v>
      </c>
      <c r="O57" s="67">
        <v>3330</v>
      </c>
      <c r="P57" s="67">
        <v>11262</v>
      </c>
      <c r="Q57" s="67">
        <v>3397</v>
      </c>
      <c r="R57" s="67">
        <v>3828</v>
      </c>
      <c r="S57" s="67">
        <v>4037</v>
      </c>
      <c r="T57" s="67">
        <v>64.3</v>
      </c>
      <c r="U57" s="67">
        <v>314</v>
      </c>
      <c r="V57" s="67">
        <v>417</v>
      </c>
      <c r="W57" s="67">
        <v>16166</v>
      </c>
      <c r="X57" s="67">
        <v>507</v>
      </c>
    </row>
    <row r="58" spans="1:24">
      <c r="A58" s="67" t="s">
        <v>8</v>
      </c>
      <c r="B58" s="67">
        <v>2022</v>
      </c>
      <c r="C58" s="67">
        <v>23979</v>
      </c>
      <c r="D58" s="67">
        <v>11882</v>
      </c>
      <c r="E58" s="67">
        <v>12097</v>
      </c>
      <c r="F58" s="67">
        <v>1381</v>
      </c>
      <c r="G58" s="67">
        <v>1029</v>
      </c>
      <c r="H58" s="67">
        <v>5162</v>
      </c>
      <c r="I58" s="67">
        <v>6717</v>
      </c>
      <c r="J58" s="67">
        <v>4516</v>
      </c>
      <c r="K58" s="67">
        <v>0</v>
      </c>
      <c r="L58" s="67">
        <v>7460</v>
      </c>
      <c r="M58" s="67">
        <v>7740</v>
      </c>
      <c r="N58" s="67">
        <v>5500</v>
      </c>
      <c r="O58" s="67">
        <v>3280</v>
      </c>
      <c r="P58" s="67">
        <v>10295</v>
      </c>
      <c r="Q58" s="67">
        <v>3015</v>
      </c>
      <c r="R58" s="67">
        <v>3537</v>
      </c>
      <c r="S58" s="67">
        <v>3743</v>
      </c>
      <c r="T58" s="67">
        <v>71</v>
      </c>
      <c r="U58" s="67">
        <v>352</v>
      </c>
      <c r="V58" s="67">
        <v>5</v>
      </c>
      <c r="W58" s="67">
        <v>13074</v>
      </c>
      <c r="X58" s="67">
        <v>499</v>
      </c>
    </row>
    <row r="59" spans="1:24">
      <c r="A59" s="67" t="s">
        <v>32</v>
      </c>
      <c r="B59" s="67">
        <v>2022</v>
      </c>
    </row>
    <row r="60" spans="1:24">
      <c r="A60" s="67" t="s">
        <v>248</v>
      </c>
      <c r="B60" s="67">
        <v>2022</v>
      </c>
    </row>
    <row r="61" spans="1:24">
      <c r="A61" s="67" t="s">
        <v>249</v>
      </c>
      <c r="B61" s="67">
        <v>2022</v>
      </c>
    </row>
    <row r="62" spans="1:24">
      <c r="A62" s="67" t="s">
        <v>71</v>
      </c>
      <c r="B62" s="67">
        <v>2022</v>
      </c>
      <c r="C62" s="67">
        <v>30770</v>
      </c>
      <c r="D62" s="67">
        <v>15300</v>
      </c>
      <c r="E62" s="67">
        <v>15470</v>
      </c>
      <c r="F62" s="67">
        <v>1655</v>
      </c>
      <c r="G62" s="67">
        <v>1647</v>
      </c>
      <c r="H62" s="67">
        <v>6577</v>
      </c>
      <c r="I62" s="67">
        <v>9082</v>
      </c>
      <c r="J62" s="67">
        <v>5569</v>
      </c>
      <c r="K62" s="67">
        <v>0</v>
      </c>
      <c r="L62" s="67">
        <v>1420</v>
      </c>
      <c r="M62" s="67">
        <v>4540</v>
      </c>
      <c r="N62" s="67">
        <v>16720</v>
      </c>
      <c r="O62" s="67">
        <v>8100</v>
      </c>
      <c r="P62" s="67">
        <v>13310</v>
      </c>
      <c r="Q62" s="67">
        <v>3870</v>
      </c>
      <c r="R62" s="67">
        <v>4820</v>
      </c>
      <c r="S62" s="67">
        <v>4620</v>
      </c>
      <c r="T62" s="67">
        <v>65.5</v>
      </c>
      <c r="U62" s="67">
        <v>302</v>
      </c>
      <c r="V62" s="67">
        <v>363</v>
      </c>
      <c r="W62" s="67">
        <v>57070</v>
      </c>
      <c r="X62" s="67">
        <v>533</v>
      </c>
    </row>
    <row r="63" spans="1:24">
      <c r="A63" s="67" t="s">
        <v>250</v>
      </c>
      <c r="B63" s="67">
        <v>2022</v>
      </c>
    </row>
    <row r="64" spans="1:24">
      <c r="A64" s="67" t="s">
        <v>251</v>
      </c>
      <c r="B64" s="67">
        <v>2022</v>
      </c>
    </row>
    <row r="65" spans="1:24">
      <c r="A65" s="67" t="s">
        <v>252</v>
      </c>
      <c r="B65" s="67">
        <v>2022</v>
      </c>
    </row>
    <row r="66" spans="1:24">
      <c r="A66" s="67" t="s">
        <v>90</v>
      </c>
      <c r="B66" s="67">
        <v>2022</v>
      </c>
      <c r="C66" s="67">
        <v>16470</v>
      </c>
      <c r="D66" s="67">
        <v>8282</v>
      </c>
      <c r="E66" s="67">
        <v>8188</v>
      </c>
      <c r="F66" s="67">
        <v>891</v>
      </c>
      <c r="G66" s="67">
        <v>850</v>
      </c>
      <c r="H66" s="67">
        <v>3408</v>
      </c>
      <c r="I66" s="67">
        <v>4806</v>
      </c>
      <c r="J66" s="67">
        <v>3063</v>
      </c>
      <c r="K66" s="67">
        <v>0</v>
      </c>
      <c r="L66" s="67">
        <v>0</v>
      </c>
      <c r="M66" s="67">
        <v>2650</v>
      </c>
      <c r="N66" s="67">
        <v>7520</v>
      </c>
      <c r="O66" s="67">
        <v>6300</v>
      </c>
      <c r="P66" s="67">
        <v>7004</v>
      </c>
      <c r="Q66" s="67">
        <v>2026</v>
      </c>
      <c r="R66" s="67">
        <v>2576</v>
      </c>
      <c r="S66" s="67">
        <v>2402</v>
      </c>
      <c r="T66" s="67">
        <v>77.400000000000006</v>
      </c>
      <c r="U66" s="67">
        <v>412</v>
      </c>
      <c r="V66" s="67">
        <v>986</v>
      </c>
      <c r="W66" s="67">
        <v>87058</v>
      </c>
      <c r="X66" s="67">
        <v>557</v>
      </c>
    </row>
    <row r="67" spans="1:24">
      <c r="A67" s="67" t="s">
        <v>91</v>
      </c>
      <c r="B67" s="67">
        <v>2022</v>
      </c>
      <c r="C67" s="67">
        <v>93476</v>
      </c>
      <c r="D67" s="67">
        <v>47184</v>
      </c>
      <c r="E67" s="67">
        <v>46292</v>
      </c>
      <c r="F67" s="67">
        <v>5783</v>
      </c>
      <c r="G67" s="67">
        <v>5593</v>
      </c>
      <c r="H67" s="67">
        <v>23746</v>
      </c>
      <c r="I67" s="67">
        <v>26975</v>
      </c>
      <c r="J67" s="67">
        <v>12923</v>
      </c>
      <c r="K67" s="67">
        <v>18610</v>
      </c>
      <c r="L67" s="67">
        <v>34680</v>
      </c>
      <c r="M67" s="67">
        <v>19220</v>
      </c>
      <c r="N67" s="67">
        <v>17730</v>
      </c>
      <c r="O67" s="67">
        <v>3240</v>
      </c>
      <c r="P67" s="67">
        <v>42158</v>
      </c>
      <c r="Q67" s="67">
        <v>14970</v>
      </c>
      <c r="R67" s="67">
        <v>12080</v>
      </c>
      <c r="S67" s="67">
        <v>15108</v>
      </c>
      <c r="T67" s="67">
        <v>53.7</v>
      </c>
      <c r="U67" s="67">
        <v>275</v>
      </c>
      <c r="V67" s="67">
        <v>380</v>
      </c>
      <c r="W67" s="67">
        <v>35233</v>
      </c>
      <c r="X67" s="67">
        <v>465</v>
      </c>
    </row>
    <row r="68" spans="1:24">
      <c r="A68" s="67" t="s">
        <v>253</v>
      </c>
      <c r="B68" s="67">
        <v>2022</v>
      </c>
    </row>
    <row r="69" spans="1:24">
      <c r="A69" s="67" t="s">
        <v>45</v>
      </c>
      <c r="B69" s="67">
        <v>2022</v>
      </c>
      <c r="C69" s="67">
        <v>156538</v>
      </c>
      <c r="D69" s="67">
        <v>77483</v>
      </c>
      <c r="E69" s="67">
        <v>79055</v>
      </c>
      <c r="F69" s="67">
        <v>8344</v>
      </c>
      <c r="G69" s="67">
        <v>9778</v>
      </c>
      <c r="H69" s="67">
        <v>42589</v>
      </c>
      <c r="I69" s="67">
        <v>42968</v>
      </c>
      <c r="J69" s="67">
        <v>22776</v>
      </c>
      <c r="K69" s="67">
        <v>39900</v>
      </c>
      <c r="L69" s="67">
        <v>51620</v>
      </c>
      <c r="M69" s="67">
        <v>27070</v>
      </c>
      <c r="N69" s="67">
        <v>24070</v>
      </c>
      <c r="O69" s="67">
        <v>13880</v>
      </c>
      <c r="P69" s="67">
        <v>74792</v>
      </c>
      <c r="Q69" s="67">
        <v>30523</v>
      </c>
      <c r="R69" s="67">
        <v>21681</v>
      </c>
      <c r="S69" s="67">
        <v>22588</v>
      </c>
      <c r="T69" s="67">
        <v>52.4</v>
      </c>
      <c r="U69" s="67">
        <v>341</v>
      </c>
      <c r="V69" s="67">
        <v>2007</v>
      </c>
      <c r="W69" s="67">
        <v>120459</v>
      </c>
      <c r="X69" s="67">
        <v>449</v>
      </c>
    </row>
    <row r="70" spans="1:24">
      <c r="A70" s="67" t="s">
        <v>34</v>
      </c>
      <c r="B70" s="67">
        <v>2022</v>
      </c>
      <c r="C70" s="67">
        <v>45557</v>
      </c>
      <c r="D70" s="67">
        <v>22886</v>
      </c>
      <c r="E70" s="67">
        <v>22671</v>
      </c>
      <c r="F70" s="67">
        <v>2561</v>
      </c>
      <c r="G70" s="67">
        <v>2494</v>
      </c>
      <c r="H70" s="67">
        <v>10415</v>
      </c>
      <c r="I70" s="67">
        <v>13463</v>
      </c>
      <c r="J70" s="67">
        <v>7430</v>
      </c>
      <c r="K70" s="67">
        <v>0</v>
      </c>
      <c r="L70" s="67">
        <v>11610</v>
      </c>
      <c r="M70" s="67">
        <v>15990</v>
      </c>
      <c r="N70" s="67">
        <v>8340</v>
      </c>
      <c r="O70" s="67">
        <v>9610</v>
      </c>
      <c r="P70" s="67">
        <v>19684</v>
      </c>
      <c r="Q70" s="67">
        <v>5913</v>
      </c>
      <c r="R70" s="67">
        <v>6679</v>
      </c>
      <c r="S70" s="67">
        <v>7092</v>
      </c>
      <c r="T70" s="67">
        <v>67.7</v>
      </c>
      <c r="U70" s="67">
        <v>344</v>
      </c>
      <c r="V70" s="67">
        <v>659</v>
      </c>
      <c r="W70" s="67">
        <v>5798</v>
      </c>
      <c r="X70" s="67">
        <v>530</v>
      </c>
    </row>
    <row r="71" spans="1:24">
      <c r="A71" s="67" t="s">
        <v>10</v>
      </c>
      <c r="B71" s="67">
        <v>2022</v>
      </c>
      <c r="C71" s="67">
        <v>15810</v>
      </c>
      <c r="D71" s="67">
        <v>7918</v>
      </c>
      <c r="E71" s="67">
        <v>7892</v>
      </c>
      <c r="F71" s="67">
        <v>953</v>
      </c>
      <c r="G71" s="67">
        <v>812</v>
      </c>
      <c r="H71" s="67">
        <v>3238</v>
      </c>
      <c r="I71" s="67">
        <v>4820</v>
      </c>
      <c r="J71" s="67">
        <v>2807</v>
      </c>
      <c r="K71" s="67">
        <v>0</v>
      </c>
      <c r="L71" s="67">
        <v>0</v>
      </c>
      <c r="M71" s="67">
        <v>3270</v>
      </c>
      <c r="N71" s="67">
        <v>4840</v>
      </c>
      <c r="O71" s="67">
        <v>7710</v>
      </c>
      <c r="P71" s="67">
        <v>6736</v>
      </c>
      <c r="Q71" s="67">
        <v>1946</v>
      </c>
      <c r="R71" s="67">
        <v>2420</v>
      </c>
      <c r="S71" s="67">
        <v>2370</v>
      </c>
      <c r="T71" s="67">
        <v>75.599999999999994</v>
      </c>
      <c r="U71" s="67">
        <v>389</v>
      </c>
      <c r="V71" s="67">
        <v>717</v>
      </c>
      <c r="W71" s="67">
        <v>123595</v>
      </c>
      <c r="X71" s="67">
        <v>556</v>
      </c>
    </row>
    <row r="72" spans="1:24">
      <c r="A72" s="67" t="s">
        <v>254</v>
      </c>
      <c r="B72" s="67">
        <v>2022</v>
      </c>
    </row>
    <row r="73" spans="1:24">
      <c r="A73" s="67" t="s">
        <v>255</v>
      </c>
      <c r="B73" s="67">
        <v>2022</v>
      </c>
    </row>
    <row r="74" spans="1:24">
      <c r="A74" s="67" t="s">
        <v>256</v>
      </c>
      <c r="B74" s="67">
        <v>2022</v>
      </c>
    </row>
    <row r="75" spans="1:24">
      <c r="A75" s="67" t="s">
        <v>257</v>
      </c>
      <c r="B75" s="67">
        <v>2022</v>
      </c>
    </row>
    <row r="76" spans="1:24">
      <c r="A76" s="67" t="s">
        <v>258</v>
      </c>
      <c r="B76" s="67">
        <v>2022</v>
      </c>
    </row>
    <row r="77" spans="1:24">
      <c r="A77" s="67" t="s">
        <v>259</v>
      </c>
      <c r="B77" s="67">
        <v>2022</v>
      </c>
    </row>
    <row r="78" spans="1:24">
      <c r="A78" s="67" t="s">
        <v>92</v>
      </c>
      <c r="B78" s="67">
        <v>2022</v>
      </c>
      <c r="C78" s="67">
        <v>22943</v>
      </c>
      <c r="D78" s="67">
        <v>11606</v>
      </c>
      <c r="E78" s="67">
        <v>11337</v>
      </c>
      <c r="F78" s="67">
        <v>1354</v>
      </c>
      <c r="G78" s="67">
        <v>1243</v>
      </c>
      <c r="H78" s="67">
        <v>5016</v>
      </c>
      <c r="I78" s="67">
        <v>6604</v>
      </c>
      <c r="J78" s="67">
        <v>4068</v>
      </c>
      <c r="K78" s="67">
        <v>0</v>
      </c>
      <c r="L78" s="67">
        <v>0</v>
      </c>
      <c r="M78" s="67">
        <v>4100</v>
      </c>
      <c r="N78" s="67">
        <v>11680</v>
      </c>
      <c r="O78" s="67">
        <v>7170</v>
      </c>
      <c r="P78" s="67">
        <v>9720</v>
      </c>
      <c r="Q78" s="67">
        <v>2779</v>
      </c>
      <c r="R78" s="67">
        <v>3396</v>
      </c>
      <c r="S78" s="67">
        <v>3545</v>
      </c>
      <c r="T78" s="67">
        <v>69.400000000000006</v>
      </c>
      <c r="U78" s="67">
        <v>340</v>
      </c>
      <c r="V78" s="67">
        <v>554</v>
      </c>
      <c r="W78" s="67">
        <v>85003</v>
      </c>
      <c r="X78" s="67">
        <v>540</v>
      </c>
    </row>
    <row r="79" spans="1:24">
      <c r="A79" s="67" t="s">
        <v>260</v>
      </c>
      <c r="B79" s="67">
        <v>2022</v>
      </c>
      <c r="C79" s="67">
        <v>90707</v>
      </c>
      <c r="D79" s="67">
        <v>45831</v>
      </c>
      <c r="E79" s="67">
        <v>44876</v>
      </c>
      <c r="F79" s="67">
        <v>5279</v>
      </c>
      <c r="G79" s="67">
        <v>5302</v>
      </c>
      <c r="H79" s="67">
        <v>19218</v>
      </c>
      <c r="I79" s="67">
        <v>27328</v>
      </c>
      <c r="J79" s="67">
        <v>15902</v>
      </c>
      <c r="K79" s="67">
        <v>0</v>
      </c>
      <c r="L79" s="67">
        <v>4030</v>
      </c>
      <c r="M79" s="67">
        <v>17680</v>
      </c>
      <c r="N79" s="67">
        <v>23100</v>
      </c>
      <c r="O79" s="67">
        <v>45900</v>
      </c>
      <c r="P79" s="67">
        <v>39073</v>
      </c>
      <c r="Q79" s="67">
        <v>12120</v>
      </c>
      <c r="R79" s="67">
        <v>13654</v>
      </c>
      <c r="S79" s="67">
        <v>13299</v>
      </c>
      <c r="T79" s="67">
        <v>68.400000000000006</v>
      </c>
      <c r="U79" s="67">
        <v>302</v>
      </c>
      <c r="V79" s="67">
        <v>2795</v>
      </c>
      <c r="W79" s="67">
        <v>681861</v>
      </c>
      <c r="X79" s="67">
        <v>544</v>
      </c>
    </row>
    <row r="80" spans="1:24">
      <c r="A80" s="67" t="s">
        <v>36</v>
      </c>
      <c r="B80" s="67">
        <v>2022</v>
      </c>
    </row>
    <row r="81" spans="1:24">
      <c r="A81" s="67" t="s">
        <v>261</v>
      </c>
      <c r="B81" s="67">
        <v>2022</v>
      </c>
    </row>
    <row r="82" spans="1:24">
      <c r="A82" s="67" t="s">
        <v>262</v>
      </c>
      <c r="B82" s="67">
        <v>2022</v>
      </c>
    </row>
    <row r="83" spans="1:24">
      <c r="A83" s="67" t="s">
        <v>263</v>
      </c>
      <c r="B83" s="67">
        <v>2022</v>
      </c>
    </row>
    <row r="84" spans="1:24">
      <c r="A84" s="67" t="s">
        <v>264</v>
      </c>
      <c r="B84" s="67">
        <v>2022</v>
      </c>
    </row>
    <row r="85" spans="1:24">
      <c r="A85" s="67" t="s">
        <v>12</v>
      </c>
      <c r="B85" s="67">
        <v>2022</v>
      </c>
      <c r="C85" s="67">
        <v>23768</v>
      </c>
      <c r="D85" s="67">
        <v>11765</v>
      </c>
      <c r="E85" s="67">
        <v>12003</v>
      </c>
      <c r="F85" s="67">
        <v>1350</v>
      </c>
      <c r="G85" s="67">
        <v>1166</v>
      </c>
      <c r="H85" s="67">
        <v>5288</v>
      </c>
      <c r="I85" s="67">
        <v>6946</v>
      </c>
      <c r="J85" s="67">
        <v>4152</v>
      </c>
      <c r="K85" s="67">
        <v>0</v>
      </c>
      <c r="L85" s="67">
        <v>4130</v>
      </c>
      <c r="M85" s="67">
        <v>9020</v>
      </c>
      <c r="N85" s="67">
        <v>7560</v>
      </c>
      <c r="O85" s="67">
        <v>3060</v>
      </c>
      <c r="P85" s="67">
        <v>10356</v>
      </c>
      <c r="Q85" s="67">
        <v>3111</v>
      </c>
      <c r="R85" s="67">
        <v>3585</v>
      </c>
      <c r="S85" s="67">
        <v>3660</v>
      </c>
      <c r="T85" s="67">
        <v>64.599999999999994</v>
      </c>
      <c r="U85" s="67">
        <v>312</v>
      </c>
      <c r="V85" s="67">
        <v>2737</v>
      </c>
      <c r="W85" s="67">
        <v>14947</v>
      </c>
      <c r="X85" s="67">
        <v>537</v>
      </c>
    </row>
    <row r="86" spans="1:24">
      <c r="A86" s="67" t="s">
        <v>265</v>
      </c>
      <c r="B86" s="67">
        <v>2022</v>
      </c>
    </row>
    <row r="87" spans="1:24">
      <c r="A87" s="67" t="s">
        <v>266</v>
      </c>
      <c r="B87" s="67">
        <v>2022</v>
      </c>
    </row>
    <row r="88" spans="1:24">
      <c r="A88" s="67" t="s">
        <v>267</v>
      </c>
      <c r="B88" s="67">
        <v>2022</v>
      </c>
    </row>
    <row r="89" spans="1:24">
      <c r="A89" s="67" t="s">
        <v>268</v>
      </c>
      <c r="B89" s="67">
        <v>2022</v>
      </c>
      <c r="C89" s="67">
        <v>58362</v>
      </c>
      <c r="D89" s="67">
        <v>29201</v>
      </c>
      <c r="E89" s="67">
        <v>29161</v>
      </c>
      <c r="F89" s="67">
        <v>3406</v>
      </c>
      <c r="G89" s="67">
        <v>3308</v>
      </c>
      <c r="H89" s="67">
        <v>13459</v>
      </c>
      <c r="I89" s="67">
        <v>16300</v>
      </c>
      <c r="J89" s="67">
        <v>9866</v>
      </c>
      <c r="K89" s="67">
        <v>2160</v>
      </c>
      <c r="L89" s="67">
        <v>16560</v>
      </c>
      <c r="M89" s="67">
        <v>10150</v>
      </c>
      <c r="N89" s="67">
        <v>16950</v>
      </c>
      <c r="O89" s="67">
        <v>12540</v>
      </c>
      <c r="P89" s="67">
        <v>25512</v>
      </c>
      <c r="Q89" s="67">
        <v>8521</v>
      </c>
      <c r="R89" s="67">
        <v>8019</v>
      </c>
      <c r="S89" s="67">
        <v>8972</v>
      </c>
      <c r="T89" s="67">
        <v>65</v>
      </c>
      <c r="U89" s="67">
        <v>336</v>
      </c>
      <c r="V89" s="67">
        <v>4109</v>
      </c>
      <c r="W89" s="67">
        <v>243094</v>
      </c>
      <c r="X89" s="67">
        <v>529</v>
      </c>
    </row>
    <row r="90" spans="1:24">
      <c r="A90" s="67" t="s">
        <v>269</v>
      </c>
      <c r="B90" s="67">
        <v>2022</v>
      </c>
    </row>
    <row r="91" spans="1:24">
      <c r="A91" s="67" t="s">
        <v>270</v>
      </c>
      <c r="B91" s="67">
        <v>2022</v>
      </c>
    </row>
    <row r="92" spans="1:24">
      <c r="A92" s="67" t="s">
        <v>39</v>
      </c>
      <c r="B92" s="67">
        <v>2022</v>
      </c>
      <c r="C92" s="67">
        <v>82613</v>
      </c>
      <c r="D92" s="67">
        <v>41675</v>
      </c>
      <c r="E92" s="67">
        <v>40938</v>
      </c>
      <c r="F92" s="67">
        <v>4841</v>
      </c>
      <c r="G92" s="67">
        <v>4738</v>
      </c>
      <c r="H92" s="67">
        <v>19133</v>
      </c>
      <c r="I92" s="67">
        <v>23674</v>
      </c>
      <c r="J92" s="67">
        <v>13553</v>
      </c>
      <c r="K92" s="67">
        <v>0</v>
      </c>
      <c r="L92" s="67">
        <v>16890</v>
      </c>
      <c r="M92" s="67">
        <v>25440</v>
      </c>
      <c r="N92" s="67">
        <v>18950</v>
      </c>
      <c r="O92" s="67">
        <v>21330</v>
      </c>
      <c r="P92" s="67">
        <v>35628</v>
      </c>
      <c r="Q92" s="67">
        <v>10947</v>
      </c>
      <c r="R92" s="67">
        <v>11913</v>
      </c>
      <c r="S92" s="67">
        <v>12768</v>
      </c>
      <c r="T92" s="67">
        <v>69.5</v>
      </c>
      <c r="U92" s="67">
        <v>345</v>
      </c>
      <c r="V92" s="67">
        <v>4385</v>
      </c>
      <c r="W92" s="67">
        <v>349643</v>
      </c>
      <c r="X92" s="67">
        <v>524</v>
      </c>
    </row>
    <row r="93" spans="1:24">
      <c r="A93" s="67" t="s">
        <v>271</v>
      </c>
      <c r="B93" s="67">
        <v>2022</v>
      </c>
    </row>
    <row r="94" spans="1:24">
      <c r="A94" s="67" t="s">
        <v>41</v>
      </c>
      <c r="B94" s="67">
        <v>2022</v>
      </c>
    </row>
    <row r="95" spans="1:24">
      <c r="A95" s="67" t="s">
        <v>72</v>
      </c>
      <c r="B95" s="67">
        <v>2022</v>
      </c>
      <c r="C95" s="67">
        <v>37313</v>
      </c>
      <c r="D95" s="67">
        <v>18731</v>
      </c>
      <c r="E95" s="67">
        <v>18582</v>
      </c>
      <c r="F95" s="67">
        <v>2107</v>
      </c>
      <c r="G95" s="67">
        <v>1966</v>
      </c>
      <c r="H95" s="67">
        <v>8109</v>
      </c>
      <c r="I95" s="67">
        <v>11396</v>
      </c>
      <c r="J95" s="67">
        <v>6481</v>
      </c>
      <c r="K95" s="67">
        <v>0</v>
      </c>
      <c r="L95" s="67">
        <v>4980</v>
      </c>
      <c r="M95" s="67">
        <v>6100</v>
      </c>
      <c r="N95" s="67">
        <v>12120</v>
      </c>
      <c r="O95" s="67">
        <v>14110</v>
      </c>
      <c r="P95" s="67">
        <v>16525</v>
      </c>
      <c r="Q95" s="67">
        <v>5164</v>
      </c>
      <c r="R95" s="67">
        <v>5725</v>
      </c>
      <c r="S95" s="67">
        <v>5636</v>
      </c>
      <c r="T95" s="67">
        <v>66.2</v>
      </c>
      <c r="U95" s="67">
        <v>282</v>
      </c>
      <c r="V95" s="67">
        <v>7367</v>
      </c>
      <c r="W95" s="67">
        <v>27295</v>
      </c>
      <c r="X95" s="67">
        <v>539</v>
      </c>
    </row>
    <row r="96" spans="1:24">
      <c r="A96" s="67" t="s">
        <v>272</v>
      </c>
      <c r="B96" s="67">
        <v>2022</v>
      </c>
    </row>
    <row r="97" spans="1:24">
      <c r="A97" s="67" t="s">
        <v>273</v>
      </c>
      <c r="B97" s="67">
        <v>2022</v>
      </c>
    </row>
    <row r="98" spans="1:24">
      <c r="A98" s="67" t="s">
        <v>274</v>
      </c>
      <c r="B98" s="67">
        <v>2022</v>
      </c>
    </row>
    <row r="99" spans="1:24">
      <c r="A99" s="67" t="s">
        <v>93</v>
      </c>
      <c r="B99" s="67">
        <v>2022</v>
      </c>
      <c r="C99" s="67">
        <v>23826</v>
      </c>
      <c r="D99" s="67">
        <v>11777</v>
      </c>
      <c r="E99" s="67">
        <v>12049</v>
      </c>
      <c r="F99" s="67">
        <v>1341</v>
      </c>
      <c r="G99" s="67">
        <v>1142</v>
      </c>
      <c r="H99" s="67">
        <v>4760</v>
      </c>
      <c r="I99" s="67">
        <v>6717</v>
      </c>
      <c r="J99" s="67">
        <v>4677</v>
      </c>
      <c r="K99" s="67">
        <v>0</v>
      </c>
      <c r="L99" s="67">
        <v>5200</v>
      </c>
      <c r="M99" s="67">
        <v>9020</v>
      </c>
      <c r="N99" s="67">
        <v>4860</v>
      </c>
      <c r="O99" s="67">
        <v>4740</v>
      </c>
      <c r="P99" s="67">
        <v>10355</v>
      </c>
      <c r="Q99" s="67">
        <v>2974</v>
      </c>
      <c r="R99" s="67">
        <v>3738</v>
      </c>
      <c r="S99" s="67">
        <v>3643</v>
      </c>
      <c r="T99" s="67">
        <v>75.400000000000006</v>
      </c>
      <c r="U99" s="67">
        <v>403</v>
      </c>
      <c r="V99" s="67">
        <v>261</v>
      </c>
      <c r="W99" s="67">
        <v>17907</v>
      </c>
      <c r="X99" s="67">
        <v>532</v>
      </c>
    </row>
    <row r="100" spans="1:24">
      <c r="A100" s="67" t="s">
        <v>94</v>
      </c>
      <c r="B100" s="67">
        <v>2022</v>
      </c>
      <c r="C100" s="67">
        <v>19061</v>
      </c>
      <c r="D100" s="67">
        <v>9609</v>
      </c>
      <c r="E100" s="67">
        <v>9452</v>
      </c>
      <c r="F100" s="67">
        <v>1112</v>
      </c>
      <c r="G100" s="67">
        <v>1105</v>
      </c>
      <c r="H100" s="67">
        <v>3914</v>
      </c>
      <c r="I100" s="67">
        <v>5917</v>
      </c>
      <c r="J100" s="67">
        <v>3281</v>
      </c>
      <c r="K100" s="67">
        <v>0</v>
      </c>
      <c r="L100" s="67">
        <v>0</v>
      </c>
      <c r="M100" s="67">
        <v>5050</v>
      </c>
      <c r="N100" s="67">
        <v>4250</v>
      </c>
      <c r="O100" s="67">
        <v>9760</v>
      </c>
      <c r="P100" s="67">
        <v>7979</v>
      </c>
      <c r="Q100" s="67">
        <v>2264</v>
      </c>
      <c r="R100" s="67">
        <v>2797</v>
      </c>
      <c r="S100" s="67">
        <v>2918</v>
      </c>
      <c r="T100" s="67">
        <v>75.2</v>
      </c>
      <c r="U100" s="67">
        <v>416</v>
      </c>
      <c r="V100" s="67">
        <v>1588</v>
      </c>
      <c r="W100" s="67">
        <v>112842</v>
      </c>
      <c r="X100" s="67">
        <v>559</v>
      </c>
    </row>
    <row r="101" spans="1:24">
      <c r="A101" s="67" t="s">
        <v>14</v>
      </c>
      <c r="B101" s="67">
        <v>2022</v>
      </c>
      <c r="C101" s="67">
        <v>32503</v>
      </c>
      <c r="D101" s="67">
        <v>16176</v>
      </c>
      <c r="E101" s="67">
        <v>16327</v>
      </c>
      <c r="F101" s="67">
        <v>1860</v>
      </c>
      <c r="G101" s="67">
        <v>1687</v>
      </c>
      <c r="H101" s="67">
        <v>6575</v>
      </c>
      <c r="I101" s="67">
        <v>9646</v>
      </c>
      <c r="J101" s="67">
        <v>5965</v>
      </c>
      <c r="K101" s="67">
        <v>0</v>
      </c>
      <c r="L101" s="67">
        <v>4860</v>
      </c>
      <c r="M101" s="67">
        <v>9140</v>
      </c>
      <c r="N101" s="67">
        <v>12910</v>
      </c>
      <c r="O101" s="67">
        <v>5580</v>
      </c>
      <c r="P101" s="67">
        <v>14134</v>
      </c>
      <c r="Q101" s="67">
        <v>4477</v>
      </c>
      <c r="R101" s="67">
        <v>4932</v>
      </c>
      <c r="S101" s="67">
        <v>4725</v>
      </c>
      <c r="T101" s="67">
        <v>68.599999999999994</v>
      </c>
      <c r="U101" s="67">
        <v>413</v>
      </c>
      <c r="V101" s="67">
        <v>322</v>
      </c>
      <c r="W101" s="67">
        <v>78894</v>
      </c>
      <c r="X101" s="67">
        <v>518</v>
      </c>
    </row>
    <row r="102" spans="1:24">
      <c r="A102" s="67" t="s">
        <v>275</v>
      </c>
      <c r="B102" s="67">
        <v>2022</v>
      </c>
    </row>
    <row r="103" spans="1:24">
      <c r="A103" s="67" t="s">
        <v>73</v>
      </c>
      <c r="B103" s="67">
        <v>2022</v>
      </c>
      <c r="C103" s="67">
        <v>56535</v>
      </c>
      <c r="D103" s="67">
        <v>27875</v>
      </c>
      <c r="E103" s="67">
        <v>28660</v>
      </c>
      <c r="F103" s="67">
        <v>3089</v>
      </c>
      <c r="G103" s="67">
        <v>2824</v>
      </c>
      <c r="H103" s="67">
        <v>12738</v>
      </c>
      <c r="I103" s="67">
        <v>16237</v>
      </c>
      <c r="J103" s="67">
        <v>10044</v>
      </c>
      <c r="K103" s="67">
        <v>6460</v>
      </c>
      <c r="L103" s="67">
        <v>21940</v>
      </c>
      <c r="M103" s="67">
        <v>14060</v>
      </c>
      <c r="N103" s="67">
        <v>7770</v>
      </c>
      <c r="O103" s="67">
        <v>6320</v>
      </c>
      <c r="P103" s="67">
        <v>25453</v>
      </c>
      <c r="Q103" s="67">
        <v>8422</v>
      </c>
      <c r="R103" s="67">
        <v>8436</v>
      </c>
      <c r="S103" s="67">
        <v>8595</v>
      </c>
      <c r="T103" s="67">
        <v>60.7</v>
      </c>
      <c r="U103" s="67">
        <v>306</v>
      </c>
      <c r="V103" s="67">
        <v>32</v>
      </c>
      <c r="W103" s="67">
        <v>7714</v>
      </c>
      <c r="X103" s="67">
        <v>507</v>
      </c>
    </row>
    <row r="104" spans="1:24">
      <c r="A104" s="67" t="s">
        <v>43</v>
      </c>
      <c r="B104" s="67">
        <v>2022</v>
      </c>
      <c r="C104" s="67">
        <v>93307</v>
      </c>
      <c r="D104" s="67">
        <v>46969</v>
      </c>
      <c r="E104" s="67">
        <v>46338</v>
      </c>
      <c r="F104" s="67">
        <v>5351</v>
      </c>
      <c r="G104" s="67">
        <v>5736</v>
      </c>
      <c r="H104" s="67">
        <v>22594</v>
      </c>
      <c r="I104" s="67">
        <v>26847</v>
      </c>
      <c r="J104" s="67">
        <v>14549</v>
      </c>
      <c r="K104" s="67">
        <v>11000</v>
      </c>
      <c r="L104" s="67">
        <v>29540</v>
      </c>
      <c r="M104" s="67">
        <v>17650</v>
      </c>
      <c r="N104" s="67">
        <v>14580</v>
      </c>
      <c r="O104" s="67">
        <v>20530</v>
      </c>
      <c r="P104" s="67">
        <v>41823</v>
      </c>
      <c r="Q104" s="67">
        <v>14606</v>
      </c>
      <c r="R104" s="67">
        <v>12847</v>
      </c>
      <c r="S104" s="67">
        <v>14370</v>
      </c>
      <c r="T104" s="67">
        <v>62.8</v>
      </c>
      <c r="U104" s="67">
        <v>296</v>
      </c>
      <c r="V104" s="67">
        <v>2855</v>
      </c>
      <c r="W104" s="67">
        <v>215311</v>
      </c>
      <c r="X104" s="67">
        <v>494</v>
      </c>
    </row>
    <row r="105" spans="1:24">
      <c r="A105" s="67" t="s">
        <v>276</v>
      </c>
      <c r="B105" s="67">
        <v>2022</v>
      </c>
    </row>
    <row r="106" spans="1:24">
      <c r="A106" s="67" t="s">
        <v>277</v>
      </c>
      <c r="B106" s="67">
        <v>2022</v>
      </c>
    </row>
    <row r="107" spans="1:24">
      <c r="A107" s="67" t="s">
        <v>278</v>
      </c>
      <c r="B107" s="67">
        <v>2022</v>
      </c>
    </row>
    <row r="108" spans="1:24">
      <c r="A108" s="67" t="s">
        <v>279</v>
      </c>
      <c r="B108" s="67">
        <v>2022</v>
      </c>
    </row>
    <row r="109" spans="1:24">
      <c r="A109" s="67" t="s">
        <v>280</v>
      </c>
      <c r="B109" s="67">
        <v>2022</v>
      </c>
    </row>
    <row r="110" spans="1:24">
      <c r="A110" s="67" t="s">
        <v>281</v>
      </c>
      <c r="B110" s="67">
        <v>2022</v>
      </c>
    </row>
    <row r="111" spans="1:24">
      <c r="A111" s="67" t="s">
        <v>282</v>
      </c>
      <c r="B111" s="67">
        <v>2022</v>
      </c>
    </row>
    <row r="112" spans="1:24">
      <c r="A112" s="67" t="s">
        <v>283</v>
      </c>
      <c r="B112" s="67">
        <v>2022</v>
      </c>
    </row>
    <row r="113" spans="1:24">
      <c r="A113" s="67" t="s">
        <v>95</v>
      </c>
      <c r="B113" s="67">
        <v>2022</v>
      </c>
      <c r="C113" s="67">
        <v>13271</v>
      </c>
      <c r="D113" s="67">
        <v>6795</v>
      </c>
      <c r="E113" s="67">
        <v>6476</v>
      </c>
      <c r="F113" s="67">
        <v>722</v>
      </c>
      <c r="G113" s="67">
        <v>651</v>
      </c>
      <c r="H113" s="67">
        <v>3212</v>
      </c>
      <c r="I113" s="67">
        <v>3608</v>
      </c>
      <c r="J113" s="67">
        <v>2306</v>
      </c>
      <c r="K113" s="67">
        <v>0</v>
      </c>
      <c r="L113" s="67">
        <v>0</v>
      </c>
      <c r="M113" s="67">
        <v>1550</v>
      </c>
      <c r="N113" s="67">
        <v>6300</v>
      </c>
      <c r="O113" s="67">
        <v>5420</v>
      </c>
      <c r="P113" s="67">
        <v>5583</v>
      </c>
      <c r="Q113" s="67">
        <v>1575</v>
      </c>
      <c r="R113" s="67">
        <v>2011</v>
      </c>
      <c r="S113" s="67">
        <v>1997</v>
      </c>
      <c r="T113" s="67">
        <v>77.400000000000006</v>
      </c>
      <c r="U113" s="67">
        <v>377</v>
      </c>
      <c r="V113" s="67">
        <v>700</v>
      </c>
      <c r="W113" s="67">
        <v>336546</v>
      </c>
      <c r="X113" s="67">
        <v>554</v>
      </c>
    </row>
    <row r="114" spans="1:24">
      <c r="A114" s="67" t="s">
        <v>284</v>
      </c>
      <c r="B114" s="67">
        <v>2022</v>
      </c>
    </row>
    <row r="115" spans="1:24">
      <c r="A115" s="67" t="s">
        <v>285</v>
      </c>
      <c r="B115" s="67">
        <v>2022</v>
      </c>
    </row>
    <row r="116" spans="1:24">
      <c r="A116" s="67" t="s">
        <v>74</v>
      </c>
      <c r="B116" s="67">
        <v>2022</v>
      </c>
      <c r="C116" s="67">
        <v>77244</v>
      </c>
      <c r="D116" s="67">
        <v>38516</v>
      </c>
      <c r="E116" s="67">
        <v>38728</v>
      </c>
      <c r="F116" s="67">
        <v>4243</v>
      </c>
      <c r="G116" s="67">
        <v>4561</v>
      </c>
      <c r="H116" s="67">
        <v>17867</v>
      </c>
      <c r="I116" s="67">
        <v>22200</v>
      </c>
      <c r="J116" s="67">
        <v>12971</v>
      </c>
      <c r="K116" s="67">
        <v>13990</v>
      </c>
      <c r="L116" s="67">
        <v>31790</v>
      </c>
      <c r="M116" s="67">
        <v>13810</v>
      </c>
      <c r="N116" s="67">
        <v>10240</v>
      </c>
      <c r="O116" s="67">
        <v>7430</v>
      </c>
      <c r="P116" s="67">
        <v>35638</v>
      </c>
      <c r="Q116" s="67">
        <v>13267</v>
      </c>
      <c r="R116" s="67">
        <v>11000</v>
      </c>
      <c r="S116" s="67">
        <v>11371</v>
      </c>
      <c r="T116" s="67">
        <v>62</v>
      </c>
      <c r="U116" s="67">
        <v>259</v>
      </c>
      <c r="V116" s="67">
        <v>2381</v>
      </c>
      <c r="W116" s="67">
        <v>34873</v>
      </c>
      <c r="X116" s="67">
        <v>484</v>
      </c>
    </row>
    <row r="117" spans="1:24">
      <c r="A117" s="67" t="s">
        <v>286</v>
      </c>
      <c r="B117" s="67">
        <v>2022</v>
      </c>
    </row>
    <row r="118" spans="1:24">
      <c r="A118" s="67" t="s">
        <v>287</v>
      </c>
      <c r="B118" s="67">
        <v>2022</v>
      </c>
    </row>
    <row r="119" spans="1:24">
      <c r="A119" s="67" t="s">
        <v>75</v>
      </c>
      <c r="B119" s="67">
        <v>2022</v>
      </c>
      <c r="C119" s="67">
        <v>23326</v>
      </c>
      <c r="D119" s="67">
        <v>11777</v>
      </c>
      <c r="E119" s="67">
        <v>11549</v>
      </c>
      <c r="F119" s="67">
        <v>1079</v>
      </c>
      <c r="G119" s="67">
        <v>1184</v>
      </c>
      <c r="H119" s="67">
        <v>5144</v>
      </c>
      <c r="I119" s="67">
        <v>7467</v>
      </c>
      <c r="J119" s="67">
        <v>4231</v>
      </c>
      <c r="K119" s="67">
        <v>0</v>
      </c>
      <c r="L119" s="67">
        <v>0</v>
      </c>
      <c r="M119" s="67">
        <v>5560</v>
      </c>
      <c r="N119" s="67">
        <v>11060</v>
      </c>
      <c r="O119" s="67">
        <v>6700</v>
      </c>
      <c r="P119" s="67">
        <v>10141</v>
      </c>
      <c r="Q119" s="67">
        <v>2889</v>
      </c>
      <c r="R119" s="67">
        <v>3649</v>
      </c>
      <c r="S119" s="67">
        <v>3603</v>
      </c>
      <c r="T119" s="67">
        <v>66.7</v>
      </c>
      <c r="U119" s="67">
        <v>314</v>
      </c>
      <c r="V119" s="67">
        <v>37</v>
      </c>
      <c r="W119" s="67">
        <v>27837</v>
      </c>
      <c r="X119" s="67">
        <v>564</v>
      </c>
    </row>
    <row r="120" spans="1:24">
      <c r="A120" s="67" t="s">
        <v>288</v>
      </c>
      <c r="B120" s="67">
        <v>2022</v>
      </c>
    </row>
    <row r="121" spans="1:24">
      <c r="A121" s="67" t="s">
        <v>47</v>
      </c>
      <c r="B121" s="67">
        <v>2022</v>
      </c>
    </row>
    <row r="122" spans="1:24">
      <c r="A122" s="67" t="s">
        <v>49</v>
      </c>
      <c r="B122" s="67">
        <v>2022</v>
      </c>
      <c r="C122" s="67">
        <v>29731</v>
      </c>
      <c r="D122" s="67">
        <v>14957</v>
      </c>
      <c r="E122" s="67">
        <v>14774</v>
      </c>
      <c r="F122" s="67">
        <v>1848</v>
      </c>
      <c r="G122" s="67">
        <v>1502</v>
      </c>
      <c r="H122" s="67">
        <v>6192</v>
      </c>
      <c r="I122" s="67">
        <v>8756</v>
      </c>
      <c r="J122" s="67">
        <v>4944</v>
      </c>
      <c r="K122" s="67">
        <v>0</v>
      </c>
      <c r="L122" s="67">
        <v>0</v>
      </c>
      <c r="M122" s="67">
        <v>1680</v>
      </c>
      <c r="N122" s="67">
        <v>20220</v>
      </c>
      <c r="O122" s="67">
        <v>7830</v>
      </c>
      <c r="P122" s="67">
        <v>12323</v>
      </c>
      <c r="Q122" s="67">
        <v>3506</v>
      </c>
      <c r="R122" s="67">
        <v>4129</v>
      </c>
      <c r="S122" s="67">
        <v>4688</v>
      </c>
      <c r="T122" s="67">
        <v>74.3</v>
      </c>
      <c r="U122" s="67">
        <v>393</v>
      </c>
      <c r="V122" s="67">
        <v>1196</v>
      </c>
      <c r="W122" s="67">
        <v>29724</v>
      </c>
      <c r="X122" s="67">
        <v>521</v>
      </c>
    </row>
    <row r="123" spans="1:24">
      <c r="A123" s="67" t="s">
        <v>289</v>
      </c>
      <c r="B123" s="67">
        <v>2022</v>
      </c>
    </row>
    <row r="124" spans="1:24">
      <c r="A124" s="67" t="s">
        <v>96</v>
      </c>
      <c r="B124" s="67">
        <v>2022</v>
      </c>
      <c r="C124" s="67">
        <v>19701</v>
      </c>
      <c r="D124" s="67">
        <v>10042</v>
      </c>
      <c r="E124" s="67">
        <v>9659</v>
      </c>
      <c r="F124" s="67">
        <v>1062</v>
      </c>
      <c r="G124" s="67">
        <v>1127</v>
      </c>
      <c r="H124" s="67">
        <v>4697</v>
      </c>
      <c r="I124" s="67">
        <v>5821</v>
      </c>
      <c r="J124" s="67">
        <v>3051</v>
      </c>
      <c r="K124" s="67">
        <v>0</v>
      </c>
      <c r="L124" s="67">
        <v>980</v>
      </c>
      <c r="M124" s="67">
        <v>7120</v>
      </c>
      <c r="N124" s="67">
        <v>3610</v>
      </c>
      <c r="O124" s="67">
        <v>7990</v>
      </c>
      <c r="P124" s="67">
        <v>8349</v>
      </c>
      <c r="Q124" s="67">
        <v>2459</v>
      </c>
      <c r="R124" s="67">
        <v>2919</v>
      </c>
      <c r="S124" s="67">
        <v>2971</v>
      </c>
      <c r="T124" s="67">
        <v>72</v>
      </c>
      <c r="U124" s="67">
        <v>353</v>
      </c>
      <c r="V124" s="67">
        <v>3733</v>
      </c>
      <c r="W124" s="67">
        <v>138179</v>
      </c>
      <c r="X124" s="67">
        <v>532</v>
      </c>
    </row>
    <row r="125" spans="1:24">
      <c r="A125" s="67" t="s">
        <v>97</v>
      </c>
      <c r="B125" s="67">
        <v>2022</v>
      </c>
      <c r="C125" s="67">
        <v>17775</v>
      </c>
      <c r="D125" s="67">
        <v>8747</v>
      </c>
      <c r="E125" s="67">
        <v>9028</v>
      </c>
      <c r="F125" s="67">
        <v>1040</v>
      </c>
      <c r="G125" s="67">
        <v>878</v>
      </c>
      <c r="H125" s="67">
        <v>3959</v>
      </c>
      <c r="I125" s="67">
        <v>4990</v>
      </c>
      <c r="J125" s="67">
        <v>2604</v>
      </c>
      <c r="K125" s="67">
        <v>0</v>
      </c>
      <c r="L125" s="67">
        <v>0</v>
      </c>
      <c r="M125" s="67">
        <v>0</v>
      </c>
      <c r="N125" s="67">
        <v>15750</v>
      </c>
      <c r="O125" s="67">
        <v>2020</v>
      </c>
      <c r="P125" s="67">
        <v>7501</v>
      </c>
      <c r="Q125" s="67">
        <v>2163</v>
      </c>
      <c r="R125" s="67">
        <v>2495</v>
      </c>
      <c r="S125" s="67">
        <v>2843</v>
      </c>
      <c r="T125" s="67">
        <v>74.400000000000006</v>
      </c>
      <c r="U125" s="67">
        <v>401</v>
      </c>
      <c r="V125" s="67">
        <v>117</v>
      </c>
      <c r="W125" s="67">
        <v>19741</v>
      </c>
      <c r="X125" s="67">
        <v>531</v>
      </c>
    </row>
    <row r="126" spans="1:24">
      <c r="A126" s="67" t="s">
        <v>290</v>
      </c>
      <c r="B126" s="67">
        <v>2022</v>
      </c>
    </row>
    <row r="127" spans="1:24">
      <c r="A127" s="67" t="s">
        <v>291</v>
      </c>
      <c r="B127" s="67">
        <v>2022</v>
      </c>
    </row>
    <row r="128" spans="1:24">
      <c r="A128" s="67" t="s">
        <v>292</v>
      </c>
      <c r="B128" s="67">
        <v>2022</v>
      </c>
    </row>
    <row r="129" spans="1:24">
      <c r="A129" s="67" t="s">
        <v>76</v>
      </c>
      <c r="B129" s="67">
        <v>2022</v>
      </c>
      <c r="C129" s="67">
        <v>24333</v>
      </c>
      <c r="D129" s="67">
        <v>12348</v>
      </c>
      <c r="E129" s="67">
        <v>11985</v>
      </c>
      <c r="F129" s="67">
        <v>1281</v>
      </c>
      <c r="G129" s="67">
        <v>1283</v>
      </c>
      <c r="H129" s="67">
        <v>5539</v>
      </c>
      <c r="I129" s="67">
        <v>7265</v>
      </c>
      <c r="J129" s="67">
        <v>4321</v>
      </c>
      <c r="K129" s="67">
        <v>0</v>
      </c>
      <c r="L129" s="67">
        <v>0</v>
      </c>
      <c r="M129" s="67">
        <v>7460</v>
      </c>
      <c r="N129" s="67">
        <v>9060</v>
      </c>
      <c r="O129" s="67">
        <v>7810</v>
      </c>
      <c r="P129" s="67">
        <v>11058</v>
      </c>
      <c r="Q129" s="67">
        <v>3700</v>
      </c>
      <c r="R129" s="67">
        <v>3840</v>
      </c>
      <c r="S129" s="67">
        <v>3518</v>
      </c>
      <c r="T129" s="67">
        <v>70</v>
      </c>
      <c r="U129" s="67">
        <v>286</v>
      </c>
      <c r="V129" s="67">
        <v>2292</v>
      </c>
      <c r="W129" s="67">
        <v>21047</v>
      </c>
      <c r="X129" s="67">
        <v>533</v>
      </c>
    </row>
    <row r="130" spans="1:24">
      <c r="A130" s="67" t="s">
        <v>293</v>
      </c>
      <c r="B130" s="67">
        <v>2022</v>
      </c>
    </row>
    <row r="131" spans="1:24">
      <c r="A131" s="67" t="s">
        <v>294</v>
      </c>
      <c r="B131" s="67">
        <v>2022</v>
      </c>
    </row>
    <row r="132" spans="1:24">
      <c r="A132" s="67" t="s">
        <v>16</v>
      </c>
      <c r="B132" s="67">
        <v>2022</v>
      </c>
      <c r="C132" s="67">
        <v>224459</v>
      </c>
      <c r="D132" s="67">
        <v>111887</v>
      </c>
      <c r="E132" s="67">
        <v>112572</v>
      </c>
      <c r="F132" s="67">
        <v>13188</v>
      </c>
      <c r="G132" s="67">
        <v>21055</v>
      </c>
      <c r="H132" s="67">
        <v>62621</v>
      </c>
      <c r="I132" s="67">
        <v>56805</v>
      </c>
      <c r="J132" s="67">
        <v>29522</v>
      </c>
      <c r="K132" s="67">
        <v>106580</v>
      </c>
      <c r="L132" s="67">
        <v>60810</v>
      </c>
      <c r="M132" s="67">
        <v>31390</v>
      </c>
      <c r="N132" s="67">
        <v>20760</v>
      </c>
      <c r="O132" s="67">
        <v>4910</v>
      </c>
      <c r="P132" s="67">
        <v>111851</v>
      </c>
      <c r="Q132" s="67">
        <v>51428</v>
      </c>
      <c r="R132" s="67">
        <v>28924</v>
      </c>
      <c r="S132" s="67">
        <v>31499</v>
      </c>
      <c r="T132" s="67">
        <v>49.9</v>
      </c>
      <c r="U132" s="67">
        <v>269</v>
      </c>
      <c r="V132" s="67">
        <v>235</v>
      </c>
      <c r="W132" s="67">
        <v>47333</v>
      </c>
      <c r="X132" s="67">
        <v>424</v>
      </c>
    </row>
    <row r="133" spans="1:24">
      <c r="A133" s="67" t="s">
        <v>51</v>
      </c>
      <c r="B133" s="67">
        <v>2022</v>
      </c>
    </row>
    <row r="134" spans="1:24">
      <c r="A134" s="67" t="s">
        <v>295</v>
      </c>
      <c r="B134" s="67">
        <v>2022</v>
      </c>
    </row>
    <row r="135" spans="1:24">
      <c r="A135" s="67" t="s">
        <v>98</v>
      </c>
      <c r="B135" s="67">
        <v>2022</v>
      </c>
      <c r="C135" s="67">
        <v>31236</v>
      </c>
      <c r="D135" s="67">
        <v>15505</v>
      </c>
      <c r="E135" s="67">
        <v>15731</v>
      </c>
      <c r="F135" s="67">
        <v>1577</v>
      </c>
      <c r="G135" s="67">
        <v>1602</v>
      </c>
      <c r="H135" s="67">
        <v>6891</v>
      </c>
      <c r="I135" s="67">
        <v>8839</v>
      </c>
      <c r="J135" s="67">
        <v>5931</v>
      </c>
      <c r="K135" s="67">
        <v>0</v>
      </c>
      <c r="L135" s="67">
        <v>12060</v>
      </c>
      <c r="M135" s="67">
        <v>12130</v>
      </c>
      <c r="N135" s="67">
        <v>4530</v>
      </c>
      <c r="O135" s="67">
        <v>2510</v>
      </c>
      <c r="P135" s="67">
        <v>14664</v>
      </c>
      <c r="Q135" s="67">
        <v>5246</v>
      </c>
      <c r="R135" s="67">
        <v>4974</v>
      </c>
      <c r="S135" s="67">
        <v>4444</v>
      </c>
      <c r="T135" s="67">
        <v>60.1</v>
      </c>
      <c r="U135" s="67">
        <v>327</v>
      </c>
      <c r="V135" s="67">
        <v>97</v>
      </c>
      <c r="W135" s="67">
        <v>18220</v>
      </c>
      <c r="X135" s="67">
        <v>525</v>
      </c>
    </row>
    <row r="136" spans="1:24">
      <c r="A136" s="67" t="s">
        <v>296</v>
      </c>
      <c r="B136" s="67">
        <v>2022</v>
      </c>
    </row>
    <row r="137" spans="1:24">
      <c r="A137" s="67" t="s">
        <v>99</v>
      </c>
      <c r="B137" s="67">
        <v>2022</v>
      </c>
      <c r="C137" s="67">
        <v>45822</v>
      </c>
      <c r="D137" s="67">
        <v>22952</v>
      </c>
      <c r="E137" s="67">
        <v>22870</v>
      </c>
      <c r="F137" s="67">
        <v>2540</v>
      </c>
      <c r="G137" s="67">
        <v>2284</v>
      </c>
      <c r="H137" s="67">
        <v>10906</v>
      </c>
      <c r="I137" s="67">
        <v>13019</v>
      </c>
      <c r="J137" s="67">
        <v>7511</v>
      </c>
      <c r="K137" s="67">
        <v>2180</v>
      </c>
      <c r="L137" s="67">
        <v>27350</v>
      </c>
      <c r="M137" s="67">
        <v>10680</v>
      </c>
      <c r="N137" s="67">
        <v>2990</v>
      </c>
      <c r="O137" s="67">
        <v>2640</v>
      </c>
      <c r="P137" s="67">
        <v>20431</v>
      </c>
      <c r="Q137" s="67">
        <v>6721</v>
      </c>
      <c r="R137" s="67">
        <v>6641</v>
      </c>
      <c r="S137" s="67">
        <v>7069</v>
      </c>
      <c r="T137" s="67">
        <v>67.2</v>
      </c>
      <c r="U137" s="67">
        <v>375</v>
      </c>
      <c r="V137" s="67">
        <v>289</v>
      </c>
      <c r="W137" s="67">
        <v>3966</v>
      </c>
      <c r="X137" s="67">
        <v>499</v>
      </c>
    </row>
    <row r="138" spans="1:24">
      <c r="A138" s="67" t="s">
        <v>297</v>
      </c>
      <c r="B138" s="67">
        <v>2022</v>
      </c>
    </row>
    <row r="139" spans="1:24">
      <c r="A139" s="67" t="s">
        <v>298</v>
      </c>
      <c r="B139" s="67">
        <v>2022</v>
      </c>
    </row>
    <row r="140" spans="1:24">
      <c r="A140" s="67" t="s">
        <v>299</v>
      </c>
      <c r="B140" s="67">
        <v>2022</v>
      </c>
    </row>
    <row r="141" spans="1:24">
      <c r="A141" s="67" t="s">
        <v>53</v>
      </c>
      <c r="B141" s="67">
        <v>2022</v>
      </c>
      <c r="C141" s="67">
        <v>31783</v>
      </c>
      <c r="D141" s="67">
        <v>15826</v>
      </c>
      <c r="E141" s="67">
        <v>15957</v>
      </c>
      <c r="F141" s="67">
        <v>1818</v>
      </c>
      <c r="G141" s="67">
        <v>1278</v>
      </c>
      <c r="H141" s="67">
        <v>6974</v>
      </c>
      <c r="I141" s="67">
        <v>9187</v>
      </c>
      <c r="J141" s="67">
        <v>5256</v>
      </c>
      <c r="K141" s="67">
        <v>0</v>
      </c>
      <c r="L141" s="67">
        <v>8300</v>
      </c>
      <c r="M141" s="67">
        <v>10690</v>
      </c>
      <c r="N141" s="67">
        <v>7560</v>
      </c>
      <c r="O141" s="67">
        <v>5240</v>
      </c>
      <c r="P141" s="67">
        <v>13556</v>
      </c>
      <c r="Q141" s="67">
        <v>4402</v>
      </c>
      <c r="R141" s="67">
        <v>4325</v>
      </c>
      <c r="S141" s="67">
        <v>4829</v>
      </c>
      <c r="T141" s="67">
        <v>64.5</v>
      </c>
      <c r="U141" s="67">
        <v>438</v>
      </c>
      <c r="V141" s="67">
        <v>297</v>
      </c>
      <c r="W141" s="67">
        <v>9780</v>
      </c>
      <c r="X141" s="67">
        <v>479</v>
      </c>
    </row>
    <row r="142" spans="1:24">
      <c r="A142" s="67" t="s">
        <v>100</v>
      </c>
      <c r="B142" s="67">
        <v>2022</v>
      </c>
      <c r="C142" s="67">
        <v>17626</v>
      </c>
      <c r="D142" s="67">
        <v>8731</v>
      </c>
      <c r="E142" s="67">
        <v>8895</v>
      </c>
      <c r="F142" s="67">
        <v>1036</v>
      </c>
      <c r="G142" s="67">
        <v>737</v>
      </c>
      <c r="H142" s="67">
        <v>3567</v>
      </c>
      <c r="I142" s="67">
        <v>5066</v>
      </c>
      <c r="J142" s="67">
        <v>2991</v>
      </c>
      <c r="K142" s="67">
        <v>0</v>
      </c>
      <c r="L142" s="67">
        <v>0</v>
      </c>
      <c r="M142" s="67">
        <v>5490</v>
      </c>
      <c r="N142" s="67">
        <v>10960</v>
      </c>
      <c r="O142" s="67">
        <v>1180</v>
      </c>
      <c r="P142" s="67">
        <v>7711</v>
      </c>
      <c r="Q142" s="67">
        <v>2411</v>
      </c>
      <c r="R142" s="67">
        <v>2548</v>
      </c>
      <c r="S142" s="67">
        <v>2752</v>
      </c>
      <c r="T142" s="67">
        <v>74.2</v>
      </c>
      <c r="U142" s="67">
        <v>420</v>
      </c>
      <c r="V142" s="67">
        <v>2</v>
      </c>
      <c r="W142" s="67">
        <v>1</v>
      </c>
      <c r="X142" s="67">
        <v>525</v>
      </c>
    </row>
    <row r="143" spans="1:24">
      <c r="A143" s="67" t="s">
        <v>18</v>
      </c>
      <c r="B143" s="67">
        <v>2022</v>
      </c>
      <c r="C143" s="67">
        <v>49342</v>
      </c>
      <c r="D143" s="67">
        <v>24696</v>
      </c>
      <c r="E143" s="67">
        <v>24646</v>
      </c>
      <c r="F143" s="67">
        <v>2704</v>
      </c>
      <c r="G143" s="67">
        <v>2718</v>
      </c>
      <c r="H143" s="67">
        <v>12410</v>
      </c>
      <c r="I143" s="67">
        <v>13538</v>
      </c>
      <c r="J143" s="67">
        <v>8143</v>
      </c>
      <c r="K143" s="67">
        <v>0</v>
      </c>
      <c r="L143" s="67">
        <v>17050</v>
      </c>
      <c r="M143" s="67">
        <v>14490</v>
      </c>
      <c r="N143" s="67">
        <v>12210</v>
      </c>
      <c r="O143" s="67">
        <v>5590</v>
      </c>
      <c r="P143" s="67">
        <v>22491</v>
      </c>
      <c r="Q143" s="67">
        <v>7949</v>
      </c>
      <c r="R143" s="67">
        <v>7108</v>
      </c>
      <c r="S143" s="67">
        <v>7434</v>
      </c>
      <c r="T143" s="67">
        <v>60.3</v>
      </c>
      <c r="U143" s="67">
        <v>295</v>
      </c>
      <c r="V143" s="67">
        <v>2031</v>
      </c>
      <c r="W143" s="67">
        <v>6547</v>
      </c>
      <c r="X143" s="67">
        <v>516</v>
      </c>
    </row>
    <row r="144" spans="1:24">
      <c r="A144" s="67" t="s">
        <v>300</v>
      </c>
      <c r="B144" s="67">
        <v>2022</v>
      </c>
    </row>
    <row r="145" spans="1:24">
      <c r="A145" s="67" t="s">
        <v>301</v>
      </c>
      <c r="B145" s="67">
        <v>2022</v>
      </c>
    </row>
    <row r="146" spans="1:24">
      <c r="A146" s="67" t="s">
        <v>302</v>
      </c>
      <c r="B146" s="67">
        <v>2022</v>
      </c>
    </row>
    <row r="147" spans="1:24">
      <c r="A147" s="67" t="s">
        <v>303</v>
      </c>
      <c r="B147" s="67">
        <v>2022</v>
      </c>
    </row>
    <row r="148" spans="1:24">
      <c r="A148" s="67" t="s">
        <v>77</v>
      </c>
      <c r="B148" s="67">
        <v>2022</v>
      </c>
      <c r="C148" s="67">
        <v>22112</v>
      </c>
      <c r="D148" s="67">
        <v>11076</v>
      </c>
      <c r="E148" s="67">
        <v>11036</v>
      </c>
      <c r="F148" s="67">
        <v>1150</v>
      </c>
      <c r="G148" s="67">
        <v>1120</v>
      </c>
      <c r="H148" s="67">
        <v>4644</v>
      </c>
      <c r="I148" s="67">
        <v>6750</v>
      </c>
      <c r="J148" s="67">
        <v>4105</v>
      </c>
      <c r="K148" s="67">
        <v>0</v>
      </c>
      <c r="L148" s="67">
        <v>0</v>
      </c>
      <c r="M148" s="67">
        <v>4670</v>
      </c>
      <c r="N148" s="67">
        <v>12240</v>
      </c>
      <c r="O148" s="67">
        <v>5200</v>
      </c>
      <c r="P148" s="67">
        <v>9819</v>
      </c>
      <c r="Q148" s="67">
        <v>2919</v>
      </c>
      <c r="R148" s="67">
        <v>3623</v>
      </c>
      <c r="S148" s="67">
        <v>3277</v>
      </c>
      <c r="T148" s="67">
        <v>72.3</v>
      </c>
      <c r="U148" s="67">
        <v>292</v>
      </c>
      <c r="V148" s="67">
        <v>693</v>
      </c>
      <c r="W148" s="67">
        <v>18784</v>
      </c>
      <c r="X148" s="67">
        <v>548</v>
      </c>
    </row>
    <row r="149" spans="1:24">
      <c r="A149" s="67" t="s">
        <v>304</v>
      </c>
      <c r="B149" s="67">
        <v>2022</v>
      </c>
    </row>
    <row r="150" spans="1:24">
      <c r="A150" s="67" t="s">
        <v>305</v>
      </c>
      <c r="B150" s="67">
        <v>2022</v>
      </c>
    </row>
    <row r="151" spans="1:24">
      <c r="A151" s="67" t="s">
        <v>306</v>
      </c>
      <c r="B151" s="67">
        <v>2022</v>
      </c>
    </row>
    <row r="152" spans="1:24">
      <c r="A152" s="67" t="s">
        <v>78</v>
      </c>
      <c r="B152" s="67">
        <v>2022</v>
      </c>
      <c r="C152" s="67">
        <v>22260</v>
      </c>
      <c r="D152" s="67">
        <v>11405</v>
      </c>
      <c r="E152" s="67">
        <v>10855</v>
      </c>
      <c r="F152" s="67">
        <v>1076</v>
      </c>
      <c r="G152" s="67">
        <v>1282</v>
      </c>
      <c r="H152" s="67">
        <v>4928</v>
      </c>
      <c r="I152" s="67">
        <v>6842</v>
      </c>
      <c r="J152" s="67">
        <v>3878</v>
      </c>
      <c r="K152" s="67">
        <v>0</v>
      </c>
      <c r="L152" s="67">
        <v>0</v>
      </c>
      <c r="M152" s="67">
        <v>4200</v>
      </c>
      <c r="N152" s="67">
        <v>8750</v>
      </c>
      <c r="O152" s="67">
        <v>9310</v>
      </c>
      <c r="P152" s="67">
        <v>9758</v>
      </c>
      <c r="Q152" s="67">
        <v>3083</v>
      </c>
      <c r="R152" s="67">
        <v>3438</v>
      </c>
      <c r="S152" s="67">
        <v>3237</v>
      </c>
      <c r="T152" s="67">
        <v>74.7</v>
      </c>
      <c r="U152" s="67">
        <v>357</v>
      </c>
      <c r="V152" s="67">
        <v>125</v>
      </c>
      <c r="W152" s="67">
        <v>45271</v>
      </c>
      <c r="X152" s="67">
        <v>558</v>
      </c>
    </row>
    <row r="153" spans="1:24">
      <c r="A153" s="67" t="s">
        <v>307</v>
      </c>
      <c r="B153" s="67">
        <v>2022</v>
      </c>
    </row>
    <row r="154" spans="1:24">
      <c r="A154" s="67" t="s">
        <v>308</v>
      </c>
      <c r="B154" s="67">
        <v>2022</v>
      </c>
    </row>
    <row r="155" spans="1:24">
      <c r="A155" s="67" t="s">
        <v>38</v>
      </c>
      <c r="B155" s="67">
        <v>2022</v>
      </c>
      <c r="C155" s="67">
        <v>15817</v>
      </c>
      <c r="D155" s="67">
        <v>7699</v>
      </c>
      <c r="E155" s="67">
        <v>8118</v>
      </c>
      <c r="F155" s="67">
        <v>771</v>
      </c>
      <c r="G155" s="67">
        <v>785</v>
      </c>
      <c r="H155" s="67">
        <v>3304</v>
      </c>
      <c r="I155" s="67">
        <v>4744</v>
      </c>
      <c r="J155" s="67">
        <v>3117</v>
      </c>
      <c r="K155" s="67">
        <v>0</v>
      </c>
      <c r="L155" s="67">
        <v>0</v>
      </c>
      <c r="M155" s="67">
        <v>7400</v>
      </c>
      <c r="N155" s="67">
        <v>3960</v>
      </c>
      <c r="O155" s="67">
        <v>4460</v>
      </c>
      <c r="P155" s="67">
        <v>7374</v>
      </c>
      <c r="Q155" s="67">
        <v>2404</v>
      </c>
      <c r="R155" s="67">
        <v>2701</v>
      </c>
      <c r="S155" s="67">
        <v>2269</v>
      </c>
      <c r="T155" s="67">
        <v>69.900000000000006</v>
      </c>
      <c r="U155" s="67">
        <v>252</v>
      </c>
      <c r="V155" s="67">
        <v>5</v>
      </c>
      <c r="W155" s="67">
        <v>0</v>
      </c>
      <c r="X155" s="67">
        <v>580</v>
      </c>
    </row>
    <row r="156" spans="1:24">
      <c r="A156" s="67" t="s">
        <v>40</v>
      </c>
      <c r="B156" s="67">
        <v>2022</v>
      </c>
      <c r="C156" s="67">
        <v>35922</v>
      </c>
      <c r="D156" s="67">
        <v>17887</v>
      </c>
      <c r="E156" s="67">
        <v>18035</v>
      </c>
      <c r="F156" s="67">
        <v>1747</v>
      </c>
      <c r="G156" s="67">
        <v>1671</v>
      </c>
      <c r="H156" s="67">
        <v>7393</v>
      </c>
      <c r="I156" s="67">
        <v>10877</v>
      </c>
      <c r="J156" s="67">
        <v>7210</v>
      </c>
      <c r="K156" s="67">
        <v>0</v>
      </c>
      <c r="L156" s="67">
        <v>140</v>
      </c>
      <c r="M156" s="67">
        <v>320</v>
      </c>
      <c r="N156" s="67">
        <v>16890</v>
      </c>
      <c r="O156" s="67">
        <v>18580</v>
      </c>
      <c r="P156" s="67">
        <v>16290</v>
      </c>
      <c r="Q156" s="67">
        <v>4943</v>
      </c>
      <c r="R156" s="67">
        <v>6037</v>
      </c>
      <c r="S156" s="67">
        <v>5310</v>
      </c>
      <c r="T156" s="67">
        <v>73.099999999999994</v>
      </c>
      <c r="U156" s="67">
        <v>263</v>
      </c>
      <c r="V156" s="67">
        <v>1778</v>
      </c>
      <c r="W156" s="67">
        <v>546</v>
      </c>
      <c r="X156" s="67">
        <v>597</v>
      </c>
    </row>
    <row r="157" spans="1:24">
      <c r="A157" s="67" t="s">
        <v>20</v>
      </c>
      <c r="B157" s="67">
        <v>2022</v>
      </c>
      <c r="C157" s="67">
        <v>13408</v>
      </c>
      <c r="D157" s="67">
        <v>6733</v>
      </c>
      <c r="E157" s="67">
        <v>6675</v>
      </c>
      <c r="F157" s="67">
        <v>763</v>
      </c>
      <c r="G157" s="67">
        <v>696</v>
      </c>
      <c r="H157" s="67">
        <v>2793</v>
      </c>
      <c r="I157" s="67">
        <v>4023</v>
      </c>
      <c r="J157" s="67">
        <v>2531</v>
      </c>
      <c r="K157" s="67">
        <v>0</v>
      </c>
      <c r="L157" s="67">
        <v>0</v>
      </c>
      <c r="M157" s="67">
        <v>3770</v>
      </c>
      <c r="N157" s="67">
        <v>6160</v>
      </c>
      <c r="O157" s="67">
        <v>3480</v>
      </c>
      <c r="P157" s="67">
        <v>5979</v>
      </c>
      <c r="Q157" s="67">
        <v>1817</v>
      </c>
      <c r="R157" s="67">
        <v>2130</v>
      </c>
      <c r="S157" s="67">
        <v>2032</v>
      </c>
      <c r="T157" s="67">
        <v>67.099999999999994</v>
      </c>
      <c r="U157" s="67">
        <v>252</v>
      </c>
      <c r="V157" s="67">
        <v>156</v>
      </c>
      <c r="W157" s="67">
        <v>8653</v>
      </c>
      <c r="X157" s="67">
        <v>529</v>
      </c>
    </row>
    <row r="158" spans="1:24">
      <c r="A158" s="67" t="s">
        <v>309</v>
      </c>
      <c r="B158" s="67">
        <v>2022</v>
      </c>
    </row>
    <row r="159" spans="1:24">
      <c r="A159" s="67" t="s">
        <v>23</v>
      </c>
      <c r="B159" s="67">
        <v>2022</v>
      </c>
      <c r="C159" s="67">
        <v>13106</v>
      </c>
      <c r="D159" s="67">
        <v>6599</v>
      </c>
      <c r="E159" s="67">
        <v>6507</v>
      </c>
      <c r="F159" s="67">
        <v>671</v>
      </c>
      <c r="G159" s="67">
        <v>719</v>
      </c>
      <c r="H159" s="67">
        <v>2569</v>
      </c>
      <c r="I159" s="67">
        <v>4219</v>
      </c>
      <c r="J159" s="67">
        <v>2538</v>
      </c>
      <c r="K159" s="67">
        <v>0</v>
      </c>
      <c r="L159" s="67">
        <v>0</v>
      </c>
      <c r="M159" s="67">
        <v>0</v>
      </c>
      <c r="N159" s="67">
        <v>3950</v>
      </c>
      <c r="O159" s="67">
        <v>9150</v>
      </c>
      <c r="P159" s="67">
        <v>5722</v>
      </c>
      <c r="Q159" s="67">
        <v>1662</v>
      </c>
      <c r="R159" s="67">
        <v>2110</v>
      </c>
      <c r="S159" s="67">
        <v>1950</v>
      </c>
      <c r="T159" s="67">
        <v>71.099999999999994</v>
      </c>
      <c r="U159" s="67">
        <v>281</v>
      </c>
      <c r="V159" s="67">
        <v>609</v>
      </c>
      <c r="W159" s="67">
        <v>42241</v>
      </c>
      <c r="X159" s="67">
        <v>593</v>
      </c>
    </row>
    <row r="160" spans="1:24">
      <c r="A160" s="67" t="s">
        <v>310</v>
      </c>
      <c r="B160" s="67">
        <v>2022</v>
      </c>
    </row>
    <row r="161" spans="1:24">
      <c r="A161" s="67" t="s">
        <v>311</v>
      </c>
      <c r="B161" s="67">
        <v>2022</v>
      </c>
    </row>
    <row r="162" spans="1:24">
      <c r="A162" s="67" t="s">
        <v>42</v>
      </c>
      <c r="B162" s="67">
        <v>2022</v>
      </c>
      <c r="C162" s="67">
        <v>27674</v>
      </c>
      <c r="D162" s="67">
        <v>13643</v>
      </c>
      <c r="E162" s="67">
        <v>14031</v>
      </c>
      <c r="F162" s="67">
        <v>1312</v>
      </c>
      <c r="G162" s="67">
        <v>1386</v>
      </c>
      <c r="H162" s="67">
        <v>5960</v>
      </c>
      <c r="I162" s="67">
        <v>8364</v>
      </c>
      <c r="J162" s="67">
        <v>5393</v>
      </c>
      <c r="K162" s="67">
        <v>1040</v>
      </c>
      <c r="L162" s="67">
        <v>16530</v>
      </c>
      <c r="M162" s="67">
        <v>8450</v>
      </c>
      <c r="N162" s="67">
        <v>1510</v>
      </c>
      <c r="O162" s="67">
        <v>150</v>
      </c>
      <c r="P162" s="67">
        <v>13683</v>
      </c>
      <c r="Q162" s="67">
        <v>5433</v>
      </c>
      <c r="R162" s="67">
        <v>4322</v>
      </c>
      <c r="S162" s="67">
        <v>3928</v>
      </c>
      <c r="T162" s="67">
        <v>60.9</v>
      </c>
      <c r="U162" s="67">
        <v>188</v>
      </c>
      <c r="V162" s="67">
        <v>0</v>
      </c>
      <c r="W162" s="67">
        <v>0</v>
      </c>
      <c r="X162" s="67">
        <v>553</v>
      </c>
    </row>
    <row r="163" spans="1:24">
      <c r="A163" s="67" t="s">
        <v>312</v>
      </c>
      <c r="B163" s="67">
        <v>2022</v>
      </c>
    </row>
    <row r="164" spans="1:24">
      <c r="A164" s="67" t="s">
        <v>5</v>
      </c>
      <c r="B164" s="67">
        <v>2022</v>
      </c>
      <c r="C164" s="67">
        <v>31731</v>
      </c>
      <c r="D164" s="67">
        <v>15883</v>
      </c>
      <c r="E164" s="67">
        <v>15848</v>
      </c>
      <c r="F164" s="67">
        <v>1553</v>
      </c>
      <c r="G164" s="67">
        <v>1532</v>
      </c>
      <c r="H164" s="67">
        <v>6565</v>
      </c>
      <c r="I164" s="67">
        <v>9727</v>
      </c>
      <c r="J164" s="67">
        <v>6506</v>
      </c>
      <c r="K164" s="67">
        <v>0</v>
      </c>
      <c r="L164" s="67">
        <v>2290</v>
      </c>
      <c r="M164" s="67">
        <v>6840</v>
      </c>
      <c r="N164" s="67">
        <v>9860</v>
      </c>
      <c r="O164" s="67">
        <v>12740</v>
      </c>
      <c r="P164" s="67">
        <v>14380</v>
      </c>
      <c r="Q164" s="67">
        <v>4683</v>
      </c>
      <c r="R164" s="67">
        <v>5168</v>
      </c>
      <c r="S164" s="67">
        <v>4529</v>
      </c>
      <c r="T164" s="67">
        <v>70.400000000000006</v>
      </c>
      <c r="U164" s="67">
        <v>260</v>
      </c>
      <c r="V164" s="67">
        <v>1518</v>
      </c>
      <c r="W164" s="67">
        <v>58439</v>
      </c>
      <c r="X164" s="67">
        <v>577</v>
      </c>
    </row>
    <row r="165" spans="1:24">
      <c r="A165" s="67" t="s">
        <v>313</v>
      </c>
      <c r="B165" s="67">
        <v>2022</v>
      </c>
    </row>
    <row r="166" spans="1:24">
      <c r="A166" s="67" t="s">
        <v>44</v>
      </c>
      <c r="B166" s="67">
        <v>2022</v>
      </c>
      <c r="C166" s="67">
        <v>25857</v>
      </c>
      <c r="D166" s="67">
        <v>12938</v>
      </c>
      <c r="E166" s="67">
        <v>12919</v>
      </c>
      <c r="F166" s="67">
        <v>1333</v>
      </c>
      <c r="G166" s="67">
        <v>1184</v>
      </c>
      <c r="H166" s="67">
        <v>5381</v>
      </c>
      <c r="I166" s="67">
        <v>7523</v>
      </c>
      <c r="J166" s="67">
        <v>5059</v>
      </c>
      <c r="K166" s="67">
        <v>0</v>
      </c>
      <c r="L166" s="67">
        <v>0</v>
      </c>
      <c r="M166" s="67">
        <v>3660</v>
      </c>
      <c r="N166" s="67">
        <v>5870</v>
      </c>
      <c r="O166" s="67">
        <v>16330</v>
      </c>
      <c r="P166" s="67">
        <v>11262</v>
      </c>
      <c r="Q166" s="67">
        <v>3129</v>
      </c>
      <c r="R166" s="67">
        <v>4246</v>
      </c>
      <c r="S166" s="67">
        <v>3887</v>
      </c>
      <c r="T166" s="67">
        <v>77.099999999999994</v>
      </c>
      <c r="U166" s="67">
        <v>317</v>
      </c>
      <c r="V166" s="67">
        <v>301</v>
      </c>
      <c r="W166" s="67">
        <v>42</v>
      </c>
      <c r="X166" s="67">
        <v>556</v>
      </c>
    </row>
    <row r="167" spans="1:24">
      <c r="A167" s="67" t="s">
        <v>314</v>
      </c>
      <c r="B167" s="67">
        <v>2022</v>
      </c>
    </row>
    <row r="168" spans="1:24">
      <c r="A168" s="67" t="s">
        <v>25</v>
      </c>
      <c r="B168" s="67">
        <v>2022</v>
      </c>
      <c r="C168" s="67">
        <v>17237</v>
      </c>
      <c r="D168" s="67">
        <v>8795</v>
      </c>
      <c r="E168" s="67">
        <v>8442</v>
      </c>
      <c r="F168" s="67">
        <v>994</v>
      </c>
      <c r="G168" s="67">
        <v>844</v>
      </c>
      <c r="H168" s="67">
        <v>3484</v>
      </c>
      <c r="I168" s="67">
        <v>5207</v>
      </c>
      <c r="J168" s="67">
        <v>3374</v>
      </c>
      <c r="K168" s="67">
        <v>0</v>
      </c>
      <c r="L168" s="67">
        <v>0</v>
      </c>
      <c r="M168" s="67">
        <v>4960</v>
      </c>
      <c r="N168" s="67">
        <v>4620</v>
      </c>
      <c r="O168" s="67">
        <v>7660</v>
      </c>
      <c r="P168" s="67">
        <v>7457</v>
      </c>
      <c r="Q168" s="67">
        <v>2437</v>
      </c>
      <c r="R168" s="67">
        <v>2559</v>
      </c>
      <c r="S168" s="67">
        <v>2461</v>
      </c>
      <c r="T168" s="67">
        <v>66.099999999999994</v>
      </c>
      <c r="U168" s="67">
        <v>290</v>
      </c>
      <c r="V168" s="67">
        <v>1483</v>
      </c>
      <c r="W168" s="67">
        <v>12513</v>
      </c>
      <c r="X168" s="67">
        <v>533</v>
      </c>
    </row>
    <row r="169" spans="1:24">
      <c r="A169" s="67" t="s">
        <v>315</v>
      </c>
      <c r="B169" s="67">
        <v>2022</v>
      </c>
    </row>
    <row r="170" spans="1:24">
      <c r="A170" s="67" t="s">
        <v>316</v>
      </c>
      <c r="B170" s="67">
        <v>2022</v>
      </c>
    </row>
    <row r="171" spans="1:24">
      <c r="A171" s="67" t="s">
        <v>46</v>
      </c>
      <c r="B171" s="67">
        <v>2022</v>
      </c>
      <c r="C171" s="67">
        <v>14178</v>
      </c>
      <c r="D171" s="67">
        <v>7124</v>
      </c>
      <c r="E171" s="67">
        <v>7054</v>
      </c>
      <c r="F171" s="67">
        <v>598</v>
      </c>
      <c r="G171" s="67">
        <v>636</v>
      </c>
      <c r="H171" s="67">
        <v>2627</v>
      </c>
      <c r="I171" s="67">
        <v>4456</v>
      </c>
      <c r="J171" s="67">
        <v>3212</v>
      </c>
      <c r="K171" s="67">
        <v>0</v>
      </c>
      <c r="L171" s="67">
        <v>0</v>
      </c>
      <c r="M171" s="67">
        <v>0</v>
      </c>
      <c r="N171" s="67">
        <v>2960</v>
      </c>
      <c r="O171" s="67">
        <v>11220</v>
      </c>
      <c r="P171" s="67">
        <v>6586</v>
      </c>
      <c r="Q171" s="67">
        <v>2165</v>
      </c>
      <c r="R171" s="67">
        <v>2543</v>
      </c>
      <c r="S171" s="67">
        <v>1878</v>
      </c>
      <c r="T171" s="67">
        <v>66.7</v>
      </c>
      <c r="U171" s="67">
        <v>285</v>
      </c>
      <c r="V171" s="67">
        <v>3773</v>
      </c>
      <c r="W171" s="67">
        <v>62</v>
      </c>
      <c r="X171" s="67">
        <v>575</v>
      </c>
    </row>
    <row r="172" spans="1:24">
      <c r="A172" s="67" t="s">
        <v>317</v>
      </c>
      <c r="B172" s="67">
        <v>2022</v>
      </c>
    </row>
    <row r="173" spans="1:24">
      <c r="A173" s="67" t="s">
        <v>318</v>
      </c>
      <c r="B173" s="67">
        <v>2022</v>
      </c>
    </row>
    <row r="174" spans="1:24">
      <c r="A174" s="67" t="s">
        <v>48</v>
      </c>
      <c r="B174" s="67">
        <v>2022</v>
      </c>
      <c r="C174" s="67">
        <v>86845</v>
      </c>
      <c r="D174" s="67">
        <v>43402</v>
      </c>
      <c r="E174" s="67">
        <v>43443</v>
      </c>
      <c r="F174" s="67">
        <v>4065</v>
      </c>
      <c r="G174" s="67">
        <v>4787</v>
      </c>
      <c r="H174" s="67">
        <v>20973</v>
      </c>
      <c r="I174" s="67">
        <v>25206</v>
      </c>
      <c r="J174" s="67">
        <v>15324</v>
      </c>
      <c r="K174" s="67">
        <v>9200</v>
      </c>
      <c r="L174" s="67">
        <v>52880</v>
      </c>
      <c r="M174" s="67">
        <v>18030</v>
      </c>
      <c r="N174" s="67">
        <v>6030</v>
      </c>
      <c r="O174" s="67">
        <v>700</v>
      </c>
      <c r="P174" s="67">
        <v>45614</v>
      </c>
      <c r="Q174" s="67">
        <v>21411</v>
      </c>
      <c r="R174" s="67">
        <v>12320</v>
      </c>
      <c r="S174" s="67">
        <v>11883</v>
      </c>
      <c r="T174" s="67">
        <v>46.7</v>
      </c>
      <c r="U174" s="67">
        <v>171</v>
      </c>
      <c r="V174" s="67">
        <v>252</v>
      </c>
      <c r="W174" s="67">
        <v>8</v>
      </c>
      <c r="X174" s="67">
        <v>494</v>
      </c>
    </row>
    <row r="175" spans="1:24">
      <c r="A175" s="67" t="s">
        <v>319</v>
      </c>
      <c r="B175" s="67">
        <v>2022</v>
      </c>
    </row>
    <row r="176" spans="1:24">
      <c r="A176" s="67" t="s">
        <v>320</v>
      </c>
      <c r="B176" s="67">
        <v>2022</v>
      </c>
    </row>
    <row r="177" spans="1:24">
      <c r="A177" s="67" t="s">
        <v>321</v>
      </c>
      <c r="B177" s="67">
        <v>2022</v>
      </c>
    </row>
    <row r="178" spans="1:24">
      <c r="A178" s="67" t="s">
        <v>27</v>
      </c>
      <c r="B178" s="67">
        <v>2022</v>
      </c>
      <c r="C178" s="67">
        <v>43039</v>
      </c>
      <c r="D178" s="67">
        <v>21694</v>
      </c>
      <c r="E178" s="67">
        <v>21345</v>
      </c>
      <c r="F178" s="67">
        <v>2522</v>
      </c>
      <c r="G178" s="67">
        <v>2481</v>
      </c>
      <c r="H178" s="67">
        <v>9475</v>
      </c>
      <c r="I178" s="67">
        <v>12860</v>
      </c>
      <c r="J178" s="67">
        <v>7346</v>
      </c>
      <c r="K178" s="67">
        <v>0</v>
      </c>
      <c r="L178" s="67">
        <v>1140</v>
      </c>
      <c r="M178" s="67">
        <v>7680</v>
      </c>
      <c r="N178" s="67">
        <v>12770</v>
      </c>
      <c r="O178" s="67">
        <v>21460</v>
      </c>
      <c r="P178" s="67">
        <v>18593</v>
      </c>
      <c r="Q178" s="67">
        <v>5670</v>
      </c>
      <c r="R178" s="67">
        <v>6622</v>
      </c>
      <c r="S178" s="67">
        <v>6301</v>
      </c>
      <c r="T178" s="67">
        <v>75.5</v>
      </c>
      <c r="U178" s="67">
        <v>295</v>
      </c>
      <c r="V178" s="67">
        <v>1826</v>
      </c>
      <c r="W178" s="67">
        <v>181086</v>
      </c>
      <c r="X178" s="67">
        <v>544</v>
      </c>
    </row>
    <row r="179" spans="1:24">
      <c r="A179" s="67" t="s">
        <v>322</v>
      </c>
      <c r="B179" s="67">
        <v>2022</v>
      </c>
    </row>
    <row r="180" spans="1:24">
      <c r="A180" s="67" t="s">
        <v>50</v>
      </c>
      <c r="B180" s="67">
        <v>2022</v>
      </c>
      <c r="C180" s="67">
        <v>45324</v>
      </c>
      <c r="D180" s="67">
        <v>22752</v>
      </c>
      <c r="E180" s="67">
        <v>22572</v>
      </c>
      <c r="F180" s="67">
        <v>1920</v>
      </c>
      <c r="G180" s="67">
        <v>2115</v>
      </c>
      <c r="H180" s="67">
        <v>10066</v>
      </c>
      <c r="I180" s="67">
        <v>13658</v>
      </c>
      <c r="J180" s="67">
        <v>8995</v>
      </c>
      <c r="K180" s="67">
        <v>5710</v>
      </c>
      <c r="L180" s="67">
        <v>21020</v>
      </c>
      <c r="M180" s="67">
        <v>12520</v>
      </c>
      <c r="N180" s="67">
        <v>5720</v>
      </c>
      <c r="O180" s="67">
        <v>350</v>
      </c>
      <c r="P180" s="67">
        <v>23070</v>
      </c>
      <c r="Q180" s="67">
        <v>9818</v>
      </c>
      <c r="R180" s="67">
        <v>7120</v>
      </c>
      <c r="S180" s="67">
        <v>6132</v>
      </c>
      <c r="T180" s="67">
        <v>52.8</v>
      </c>
      <c r="U180" s="67">
        <v>171</v>
      </c>
      <c r="V180" s="67">
        <v>351</v>
      </c>
      <c r="W180" s="67">
        <v>3</v>
      </c>
      <c r="X180" s="67">
        <v>519</v>
      </c>
    </row>
    <row r="181" spans="1:24">
      <c r="A181" s="67" t="s">
        <v>323</v>
      </c>
      <c r="B181" s="67">
        <v>2022</v>
      </c>
    </row>
    <row r="182" spans="1:24">
      <c r="A182" s="67" t="s">
        <v>52</v>
      </c>
      <c r="B182" s="67">
        <v>2022</v>
      </c>
      <c r="C182" s="67">
        <v>37023</v>
      </c>
      <c r="D182" s="67">
        <v>18218</v>
      </c>
      <c r="E182" s="67">
        <v>18805</v>
      </c>
      <c r="F182" s="67">
        <v>1781</v>
      </c>
      <c r="G182" s="67">
        <v>1709</v>
      </c>
      <c r="H182" s="67">
        <v>7871</v>
      </c>
      <c r="I182" s="67">
        <v>11183</v>
      </c>
      <c r="J182" s="67">
        <v>7557</v>
      </c>
      <c r="K182" s="67">
        <v>0</v>
      </c>
      <c r="L182" s="67">
        <v>20490</v>
      </c>
      <c r="M182" s="67">
        <v>12080</v>
      </c>
      <c r="N182" s="67">
        <v>3120</v>
      </c>
      <c r="O182" s="67">
        <v>1340</v>
      </c>
      <c r="P182" s="67">
        <v>17632</v>
      </c>
      <c r="Q182" s="67">
        <v>6279</v>
      </c>
      <c r="R182" s="67">
        <v>6063</v>
      </c>
      <c r="S182" s="67">
        <v>5290</v>
      </c>
      <c r="T182" s="67">
        <v>63.1</v>
      </c>
      <c r="U182" s="67">
        <v>212</v>
      </c>
      <c r="V182" s="67">
        <v>202</v>
      </c>
      <c r="W182" s="67">
        <v>0</v>
      </c>
      <c r="X182" s="67">
        <v>553</v>
      </c>
    </row>
    <row r="183" spans="1:24">
      <c r="A183" s="67" t="s">
        <v>7</v>
      </c>
      <c r="B183" s="67">
        <v>2022</v>
      </c>
      <c r="C183" s="67">
        <v>35928</v>
      </c>
      <c r="D183" s="67">
        <v>18200</v>
      </c>
      <c r="E183" s="67">
        <v>17728</v>
      </c>
      <c r="F183" s="67">
        <v>1974</v>
      </c>
      <c r="G183" s="67">
        <v>1985</v>
      </c>
      <c r="H183" s="67">
        <v>7212</v>
      </c>
      <c r="I183" s="67">
        <v>11108</v>
      </c>
      <c r="J183" s="67">
        <v>6903</v>
      </c>
      <c r="K183" s="67">
        <v>0</v>
      </c>
      <c r="L183" s="67">
        <v>0</v>
      </c>
      <c r="M183" s="67">
        <v>0</v>
      </c>
      <c r="N183" s="67">
        <v>13300</v>
      </c>
      <c r="O183" s="67">
        <v>22630</v>
      </c>
      <c r="P183" s="67">
        <v>15836</v>
      </c>
      <c r="Q183" s="67">
        <v>4813</v>
      </c>
      <c r="R183" s="67">
        <v>5890</v>
      </c>
      <c r="S183" s="67">
        <v>5133</v>
      </c>
      <c r="T183" s="67">
        <v>77.5</v>
      </c>
      <c r="U183" s="67">
        <v>281</v>
      </c>
      <c r="V183" s="67">
        <v>2760</v>
      </c>
      <c r="W183" s="67">
        <v>205872</v>
      </c>
      <c r="X183" s="67">
        <v>580</v>
      </c>
    </row>
    <row r="184" spans="1:24">
      <c r="A184" s="67" t="s">
        <v>324</v>
      </c>
      <c r="B184" s="67">
        <v>2022</v>
      </c>
    </row>
    <row r="185" spans="1:24">
      <c r="A185" s="67" t="s">
        <v>325</v>
      </c>
      <c r="B185" s="67">
        <v>2022</v>
      </c>
    </row>
    <row r="186" spans="1:24">
      <c r="A186" s="67" t="s">
        <v>9</v>
      </c>
      <c r="B186" s="67">
        <v>2022</v>
      </c>
      <c r="C186" s="67">
        <v>24028</v>
      </c>
      <c r="D186" s="67">
        <v>12096</v>
      </c>
      <c r="E186" s="67">
        <v>11932</v>
      </c>
      <c r="F186" s="67">
        <v>1135</v>
      </c>
      <c r="G186" s="67">
        <v>1173</v>
      </c>
      <c r="H186" s="67">
        <v>4836</v>
      </c>
      <c r="I186" s="67">
        <v>7415</v>
      </c>
      <c r="J186" s="67">
        <v>5112</v>
      </c>
      <c r="K186" s="67">
        <v>0</v>
      </c>
      <c r="L186" s="67">
        <v>0</v>
      </c>
      <c r="M186" s="67">
        <v>0</v>
      </c>
      <c r="N186" s="67">
        <v>8700</v>
      </c>
      <c r="O186" s="67">
        <v>15330</v>
      </c>
      <c r="P186" s="67">
        <v>10790</v>
      </c>
      <c r="Q186" s="67">
        <v>3439</v>
      </c>
      <c r="R186" s="67">
        <v>4073</v>
      </c>
      <c r="S186" s="67">
        <v>3278</v>
      </c>
      <c r="T186" s="67">
        <v>74.599999999999994</v>
      </c>
      <c r="U186" s="67">
        <v>272</v>
      </c>
      <c r="V186" s="67">
        <v>187</v>
      </c>
      <c r="W186" s="67">
        <v>1395</v>
      </c>
      <c r="X186" s="67">
        <v>577</v>
      </c>
    </row>
    <row r="187" spans="1:24">
      <c r="A187" s="67" t="s">
        <v>54</v>
      </c>
      <c r="B187" s="67">
        <v>2022</v>
      </c>
      <c r="C187" s="67">
        <v>121151</v>
      </c>
      <c r="D187" s="67">
        <v>57943</v>
      </c>
      <c r="E187" s="67">
        <v>63208</v>
      </c>
      <c r="F187" s="67">
        <v>7899</v>
      </c>
      <c r="G187" s="67">
        <v>15695</v>
      </c>
      <c r="H187" s="67">
        <v>28796</v>
      </c>
      <c r="I187" s="67">
        <v>29274</v>
      </c>
      <c r="J187" s="67">
        <v>19947</v>
      </c>
      <c r="K187" s="67">
        <v>51510</v>
      </c>
      <c r="L187" s="67">
        <v>42760</v>
      </c>
      <c r="M187" s="67">
        <v>16130</v>
      </c>
      <c r="N187" s="67">
        <v>7440</v>
      </c>
      <c r="O187" s="67">
        <v>3320</v>
      </c>
      <c r="P187" s="67">
        <v>69289</v>
      </c>
      <c r="Q187" s="67">
        <v>38364</v>
      </c>
      <c r="R187" s="67">
        <v>17556</v>
      </c>
      <c r="S187" s="67">
        <v>13369</v>
      </c>
      <c r="T187" s="67">
        <v>39</v>
      </c>
      <c r="U187" s="67">
        <v>258</v>
      </c>
      <c r="V187" s="67">
        <v>17</v>
      </c>
      <c r="W187" s="67">
        <v>0</v>
      </c>
      <c r="X187" s="67">
        <v>366</v>
      </c>
    </row>
    <row r="188" spans="1:24">
      <c r="A188" s="67" t="s">
        <v>326</v>
      </c>
      <c r="B188" s="67">
        <v>2022</v>
      </c>
    </row>
    <row r="189" spans="1:24">
      <c r="A189" s="67" t="s">
        <v>327</v>
      </c>
      <c r="B189" s="67">
        <v>2022</v>
      </c>
    </row>
    <row r="190" spans="1:24">
      <c r="A190" s="67" t="s">
        <v>57</v>
      </c>
      <c r="B190" s="67">
        <v>2022</v>
      </c>
      <c r="C190" s="67">
        <v>18581</v>
      </c>
      <c r="D190" s="67">
        <v>9151</v>
      </c>
      <c r="E190" s="67">
        <v>9430</v>
      </c>
      <c r="F190" s="67">
        <v>994</v>
      </c>
      <c r="G190" s="67">
        <v>845</v>
      </c>
      <c r="H190" s="67">
        <v>3483</v>
      </c>
      <c r="I190" s="67">
        <v>5800</v>
      </c>
      <c r="J190" s="67">
        <v>3779</v>
      </c>
      <c r="K190" s="67">
        <v>0</v>
      </c>
      <c r="L190" s="67">
        <v>0</v>
      </c>
      <c r="M190" s="67">
        <v>830</v>
      </c>
      <c r="N190" s="67">
        <v>10110</v>
      </c>
      <c r="O190" s="67">
        <v>7640</v>
      </c>
      <c r="P190" s="67">
        <v>8504</v>
      </c>
      <c r="Q190" s="67">
        <v>2673</v>
      </c>
      <c r="R190" s="67">
        <v>3177</v>
      </c>
      <c r="S190" s="67">
        <v>2654</v>
      </c>
      <c r="T190" s="67">
        <v>72.400000000000006</v>
      </c>
      <c r="U190" s="67">
        <v>299</v>
      </c>
      <c r="V190" s="67">
        <v>692</v>
      </c>
      <c r="W190" s="67">
        <v>17</v>
      </c>
      <c r="X190" s="67">
        <v>551</v>
      </c>
    </row>
    <row r="191" spans="1:24">
      <c r="A191" s="67" t="s">
        <v>328</v>
      </c>
      <c r="B191" s="67">
        <v>2022</v>
      </c>
    </row>
    <row r="192" spans="1:24">
      <c r="A192" s="67" t="s">
        <v>29</v>
      </c>
      <c r="B192" s="67">
        <v>2022</v>
      </c>
      <c r="C192" s="67">
        <v>7989</v>
      </c>
      <c r="D192" s="67">
        <v>3948</v>
      </c>
      <c r="E192" s="67">
        <v>4041</v>
      </c>
      <c r="F192" s="67">
        <v>508</v>
      </c>
      <c r="G192" s="67">
        <v>371</v>
      </c>
      <c r="H192" s="67">
        <v>1355</v>
      </c>
      <c r="I192" s="67">
        <v>2602</v>
      </c>
      <c r="J192" s="67">
        <v>1664</v>
      </c>
      <c r="K192" s="67">
        <v>0</v>
      </c>
      <c r="L192" s="67">
        <v>0</v>
      </c>
      <c r="M192" s="67">
        <v>0</v>
      </c>
      <c r="N192" s="67">
        <v>4130</v>
      </c>
      <c r="O192" s="67">
        <v>3860</v>
      </c>
      <c r="P192" s="67">
        <v>3643</v>
      </c>
      <c r="Q192" s="67">
        <v>1137</v>
      </c>
      <c r="R192" s="67">
        <v>1366</v>
      </c>
      <c r="S192" s="67">
        <v>1140</v>
      </c>
      <c r="T192" s="67">
        <v>74.900000000000006</v>
      </c>
      <c r="U192" s="67">
        <v>349</v>
      </c>
      <c r="V192" s="67">
        <v>762</v>
      </c>
      <c r="W192" s="67">
        <v>0</v>
      </c>
      <c r="X192" s="67">
        <v>571</v>
      </c>
    </row>
    <row r="193" spans="1:24">
      <c r="A193" s="67" t="s">
        <v>11</v>
      </c>
      <c r="B193" s="67">
        <v>2022</v>
      </c>
      <c r="C193" s="67">
        <v>17323</v>
      </c>
      <c r="D193" s="67">
        <v>8794</v>
      </c>
      <c r="E193" s="67">
        <v>8529</v>
      </c>
      <c r="F193" s="67">
        <v>911</v>
      </c>
      <c r="G193" s="67">
        <v>984</v>
      </c>
      <c r="H193" s="67">
        <v>3700</v>
      </c>
      <c r="I193" s="67">
        <v>5169</v>
      </c>
      <c r="J193" s="67">
        <v>3138</v>
      </c>
      <c r="K193" s="67">
        <v>0</v>
      </c>
      <c r="L193" s="67">
        <v>0</v>
      </c>
      <c r="M193" s="67">
        <v>5730</v>
      </c>
      <c r="N193" s="67">
        <v>3100</v>
      </c>
      <c r="O193" s="67">
        <v>8490</v>
      </c>
      <c r="P193" s="67">
        <v>7488</v>
      </c>
      <c r="Q193" s="67">
        <v>2172</v>
      </c>
      <c r="R193" s="67">
        <v>2787</v>
      </c>
      <c r="S193" s="67">
        <v>2529</v>
      </c>
      <c r="T193" s="67">
        <v>71.2</v>
      </c>
      <c r="U193" s="67">
        <v>315</v>
      </c>
      <c r="V193" s="67">
        <v>1450</v>
      </c>
      <c r="W193" s="67">
        <v>251879</v>
      </c>
      <c r="X193" s="67">
        <v>569</v>
      </c>
    </row>
    <row r="194" spans="1:24">
      <c r="A194" s="67" t="s">
        <v>329</v>
      </c>
      <c r="B194" s="67">
        <v>2022</v>
      </c>
    </row>
    <row r="195" spans="1:24">
      <c r="A195" s="67" t="s">
        <v>330</v>
      </c>
      <c r="B195" s="67">
        <v>2022</v>
      </c>
    </row>
    <row r="196" spans="1:24">
      <c r="A196" s="67" t="s">
        <v>31</v>
      </c>
      <c r="B196" s="67">
        <v>2022</v>
      </c>
      <c r="C196" s="67">
        <v>44278</v>
      </c>
      <c r="D196" s="67">
        <v>22590</v>
      </c>
      <c r="E196" s="67">
        <v>21688</v>
      </c>
      <c r="F196" s="67">
        <v>2458</v>
      </c>
      <c r="G196" s="67">
        <v>2427</v>
      </c>
      <c r="H196" s="67">
        <v>9832</v>
      </c>
      <c r="I196" s="67">
        <v>13081</v>
      </c>
      <c r="J196" s="67">
        <v>7906</v>
      </c>
      <c r="K196" s="67">
        <v>0</v>
      </c>
      <c r="L196" s="67">
        <v>0</v>
      </c>
      <c r="M196" s="67">
        <v>6210</v>
      </c>
      <c r="N196" s="67">
        <v>21020</v>
      </c>
      <c r="O196" s="67">
        <v>17050</v>
      </c>
      <c r="P196" s="67">
        <v>18923</v>
      </c>
      <c r="Q196" s="67">
        <v>5522</v>
      </c>
      <c r="R196" s="67">
        <v>6818</v>
      </c>
      <c r="S196" s="67">
        <v>6583</v>
      </c>
      <c r="T196" s="67">
        <v>73.3</v>
      </c>
      <c r="U196" s="67">
        <v>299</v>
      </c>
      <c r="V196" s="67">
        <v>692</v>
      </c>
      <c r="W196" s="67">
        <v>247200</v>
      </c>
      <c r="X196" s="67">
        <v>544</v>
      </c>
    </row>
    <row r="197" spans="1:24">
      <c r="A197" s="67" t="s">
        <v>13</v>
      </c>
      <c r="B197" s="67">
        <v>2022</v>
      </c>
      <c r="C197" s="67">
        <v>20558</v>
      </c>
      <c r="D197" s="67">
        <v>10310</v>
      </c>
      <c r="E197" s="67">
        <v>10248</v>
      </c>
      <c r="F197" s="67">
        <v>985</v>
      </c>
      <c r="G197" s="67">
        <v>908</v>
      </c>
      <c r="H197" s="67">
        <v>4093</v>
      </c>
      <c r="I197" s="67">
        <v>6249</v>
      </c>
      <c r="J197" s="67">
        <v>4448</v>
      </c>
      <c r="K197" s="67">
        <v>0</v>
      </c>
      <c r="L197" s="67">
        <v>0</v>
      </c>
      <c r="M197" s="67">
        <v>0</v>
      </c>
      <c r="N197" s="67">
        <v>5620</v>
      </c>
      <c r="O197" s="67">
        <v>14940</v>
      </c>
      <c r="P197" s="67">
        <v>9427</v>
      </c>
      <c r="Q197" s="67">
        <v>2966</v>
      </c>
      <c r="R197" s="67">
        <v>3576</v>
      </c>
      <c r="S197" s="67">
        <v>2885</v>
      </c>
      <c r="T197" s="67">
        <v>74.5</v>
      </c>
      <c r="U197" s="67">
        <v>261</v>
      </c>
      <c r="V197" s="67">
        <v>422</v>
      </c>
      <c r="W197" s="67">
        <v>30005</v>
      </c>
      <c r="X197" s="67">
        <v>590</v>
      </c>
    </row>
    <row r="198" spans="1:24">
      <c r="A198" s="67" t="s">
        <v>15</v>
      </c>
      <c r="B198" s="67">
        <v>2022</v>
      </c>
      <c r="C198" s="67">
        <v>59184</v>
      </c>
      <c r="D198" s="67">
        <v>29297</v>
      </c>
      <c r="E198" s="67">
        <v>29887</v>
      </c>
      <c r="F198" s="67">
        <v>3008</v>
      </c>
      <c r="G198" s="67">
        <v>3187</v>
      </c>
      <c r="H198" s="67">
        <v>14860</v>
      </c>
      <c r="I198" s="67">
        <v>16665</v>
      </c>
      <c r="J198" s="67">
        <v>10018</v>
      </c>
      <c r="K198" s="67">
        <v>8590</v>
      </c>
      <c r="L198" s="67">
        <v>16470</v>
      </c>
      <c r="M198" s="67">
        <v>15770</v>
      </c>
      <c r="N198" s="67">
        <v>13450</v>
      </c>
      <c r="O198" s="67">
        <v>4890</v>
      </c>
      <c r="P198" s="67">
        <v>28716</v>
      </c>
      <c r="Q198" s="67">
        <v>11869</v>
      </c>
      <c r="R198" s="67">
        <v>8334</v>
      </c>
      <c r="S198" s="67">
        <v>8513</v>
      </c>
      <c r="T198" s="67">
        <v>54.3</v>
      </c>
      <c r="U198" s="67">
        <v>244</v>
      </c>
      <c r="V198" s="67">
        <v>1638</v>
      </c>
      <c r="W198" s="67">
        <v>4077</v>
      </c>
      <c r="X198" s="67">
        <v>481</v>
      </c>
    </row>
    <row r="199" spans="1:24">
      <c r="A199" s="67" t="s">
        <v>331</v>
      </c>
      <c r="B199" s="67">
        <v>2022</v>
      </c>
    </row>
    <row r="200" spans="1:24">
      <c r="A200" s="67" t="s">
        <v>332</v>
      </c>
      <c r="B200" s="67">
        <v>2022</v>
      </c>
    </row>
    <row r="201" spans="1:24">
      <c r="A201" s="67" t="s">
        <v>333</v>
      </c>
      <c r="B201" s="67">
        <v>2022</v>
      </c>
    </row>
    <row r="202" spans="1:24">
      <c r="A202" s="67" t="s">
        <v>59</v>
      </c>
      <c r="B202" s="67">
        <v>2022</v>
      </c>
      <c r="C202" s="67">
        <v>10425</v>
      </c>
      <c r="D202" s="67">
        <v>5143</v>
      </c>
      <c r="E202" s="67">
        <v>5282</v>
      </c>
      <c r="F202" s="67">
        <v>518</v>
      </c>
      <c r="G202" s="67">
        <v>496</v>
      </c>
      <c r="H202" s="67">
        <v>2097</v>
      </c>
      <c r="I202" s="67">
        <v>3154</v>
      </c>
      <c r="J202" s="67">
        <v>2119</v>
      </c>
      <c r="K202" s="67">
        <v>0</v>
      </c>
      <c r="L202" s="67">
        <v>0</v>
      </c>
      <c r="M202" s="67">
        <v>0</v>
      </c>
      <c r="N202" s="67">
        <v>8670</v>
      </c>
      <c r="O202" s="67">
        <v>1760</v>
      </c>
      <c r="P202" s="67">
        <v>4929</v>
      </c>
      <c r="Q202" s="67">
        <v>1684</v>
      </c>
      <c r="R202" s="67">
        <v>1768</v>
      </c>
      <c r="S202" s="67">
        <v>1477</v>
      </c>
      <c r="T202" s="67">
        <v>63</v>
      </c>
      <c r="U202" s="67">
        <v>212</v>
      </c>
      <c r="V202" s="67">
        <v>161</v>
      </c>
      <c r="W202" s="67">
        <v>2346</v>
      </c>
      <c r="X202" s="67">
        <v>579</v>
      </c>
    </row>
    <row r="203" spans="1:24">
      <c r="A203" s="67" t="s">
        <v>334</v>
      </c>
      <c r="B203" s="67">
        <v>2022</v>
      </c>
    </row>
    <row r="204" spans="1:24">
      <c r="A204" s="67" t="s">
        <v>61</v>
      </c>
      <c r="B204" s="67">
        <v>2022</v>
      </c>
      <c r="C204" s="67">
        <v>91719</v>
      </c>
      <c r="D204" s="67">
        <v>45446</v>
      </c>
      <c r="E204" s="67">
        <v>46273</v>
      </c>
      <c r="F204" s="67">
        <v>4498</v>
      </c>
      <c r="G204" s="67">
        <v>5004</v>
      </c>
      <c r="H204" s="67">
        <v>20856</v>
      </c>
      <c r="I204" s="67">
        <v>27200</v>
      </c>
      <c r="J204" s="67">
        <v>17026</v>
      </c>
      <c r="K204" s="67">
        <v>7230</v>
      </c>
      <c r="L204" s="67">
        <v>31980</v>
      </c>
      <c r="M204" s="67">
        <v>20110</v>
      </c>
      <c r="N204" s="67">
        <v>23400</v>
      </c>
      <c r="O204" s="67">
        <v>9010</v>
      </c>
      <c r="P204" s="67">
        <v>45314</v>
      </c>
      <c r="Q204" s="67">
        <v>18436</v>
      </c>
      <c r="R204" s="67">
        <v>14166</v>
      </c>
      <c r="S204" s="67">
        <v>12712</v>
      </c>
      <c r="T204" s="67">
        <v>58.6</v>
      </c>
      <c r="U204" s="67">
        <v>218</v>
      </c>
      <c r="V204" s="67">
        <v>878</v>
      </c>
      <c r="W204" s="67">
        <v>6338</v>
      </c>
      <c r="X204" s="67">
        <v>524</v>
      </c>
    </row>
    <row r="205" spans="1:24">
      <c r="A205" s="67" t="s">
        <v>63</v>
      </c>
      <c r="B205" s="67">
        <v>2022</v>
      </c>
      <c r="C205" s="67">
        <v>24803</v>
      </c>
      <c r="D205" s="67">
        <v>12274</v>
      </c>
      <c r="E205" s="67">
        <v>12529</v>
      </c>
      <c r="F205" s="67">
        <v>1296</v>
      </c>
      <c r="G205" s="67">
        <v>1124</v>
      </c>
      <c r="H205" s="67">
        <v>4931</v>
      </c>
      <c r="I205" s="67">
        <v>7508</v>
      </c>
      <c r="J205" s="67">
        <v>5290</v>
      </c>
      <c r="K205" s="67">
        <v>0</v>
      </c>
      <c r="L205" s="67">
        <v>0</v>
      </c>
      <c r="M205" s="67">
        <v>12300</v>
      </c>
      <c r="N205" s="67">
        <v>8050</v>
      </c>
      <c r="O205" s="67">
        <v>4450</v>
      </c>
      <c r="P205" s="67">
        <v>11572</v>
      </c>
      <c r="Q205" s="67">
        <v>3673</v>
      </c>
      <c r="R205" s="67">
        <v>4318</v>
      </c>
      <c r="S205" s="67">
        <v>3581</v>
      </c>
      <c r="T205" s="67">
        <v>72</v>
      </c>
      <c r="U205" s="67">
        <v>244</v>
      </c>
      <c r="V205" s="67">
        <v>237</v>
      </c>
      <c r="W205" s="67">
        <v>2813</v>
      </c>
      <c r="X205" s="67">
        <v>584</v>
      </c>
    </row>
    <row r="206" spans="1:24">
      <c r="A206" s="67" t="s">
        <v>335</v>
      </c>
      <c r="B206" s="67">
        <v>2022</v>
      </c>
    </row>
    <row r="207" spans="1:24">
      <c r="A207" s="67" t="s">
        <v>336</v>
      </c>
      <c r="B207" s="67">
        <v>2022</v>
      </c>
    </row>
    <row r="208" spans="1:24">
      <c r="A208" s="67" t="s">
        <v>337</v>
      </c>
      <c r="B208" s="67">
        <v>2022</v>
      </c>
    </row>
    <row r="209" spans="1:24">
      <c r="A209" s="67" t="s">
        <v>338</v>
      </c>
      <c r="B209" s="67">
        <v>2022</v>
      </c>
    </row>
    <row r="210" spans="1:24">
      <c r="A210" s="67" t="s">
        <v>339</v>
      </c>
      <c r="B210" s="67">
        <v>2022</v>
      </c>
    </row>
    <row r="211" spans="1:24">
      <c r="A211" s="67" t="s">
        <v>65</v>
      </c>
      <c r="B211" s="67">
        <v>2022</v>
      </c>
      <c r="C211" s="67">
        <v>10135</v>
      </c>
      <c r="D211" s="67">
        <v>5205</v>
      </c>
      <c r="E211" s="67">
        <v>4930</v>
      </c>
      <c r="F211" s="67">
        <v>474</v>
      </c>
      <c r="G211" s="67">
        <v>735</v>
      </c>
      <c r="H211" s="67">
        <v>1904</v>
      </c>
      <c r="I211" s="67">
        <v>3041</v>
      </c>
      <c r="J211" s="67">
        <v>2131</v>
      </c>
      <c r="K211" s="67">
        <v>0</v>
      </c>
      <c r="L211" s="67">
        <v>3400</v>
      </c>
      <c r="M211" s="67">
        <v>3770</v>
      </c>
      <c r="N211" s="67">
        <v>340</v>
      </c>
      <c r="O211" s="67">
        <v>2630</v>
      </c>
      <c r="P211" s="67">
        <v>5542</v>
      </c>
      <c r="Q211" s="67">
        <v>2712</v>
      </c>
      <c r="R211" s="67">
        <v>1678</v>
      </c>
      <c r="S211" s="67">
        <v>1152</v>
      </c>
      <c r="T211" s="67">
        <v>43.9</v>
      </c>
      <c r="U211" s="67">
        <v>189</v>
      </c>
      <c r="V211" s="67">
        <v>103</v>
      </c>
      <c r="W211" s="67">
        <v>0</v>
      </c>
      <c r="X211" s="67">
        <v>471</v>
      </c>
    </row>
    <row r="212" spans="1:24">
      <c r="A212" s="67" t="s">
        <v>67</v>
      </c>
      <c r="B212" s="67">
        <v>2022</v>
      </c>
      <c r="C212" s="67">
        <v>16167</v>
      </c>
      <c r="D212" s="67">
        <v>7980</v>
      </c>
      <c r="E212" s="67">
        <v>8187</v>
      </c>
      <c r="F212" s="67">
        <v>700</v>
      </c>
      <c r="G212" s="67">
        <v>760</v>
      </c>
      <c r="H212" s="67">
        <v>3117</v>
      </c>
      <c r="I212" s="67">
        <v>4956</v>
      </c>
      <c r="J212" s="67">
        <v>3563</v>
      </c>
      <c r="K212" s="67">
        <v>0</v>
      </c>
      <c r="L212" s="67">
        <v>0</v>
      </c>
      <c r="M212" s="67">
        <v>3970</v>
      </c>
      <c r="N212" s="67">
        <v>3600</v>
      </c>
      <c r="O212" s="67">
        <v>8600</v>
      </c>
      <c r="P212" s="67">
        <v>7861</v>
      </c>
      <c r="Q212" s="67">
        <v>2981</v>
      </c>
      <c r="R212" s="67">
        <v>2766</v>
      </c>
      <c r="S212" s="67">
        <v>2114</v>
      </c>
      <c r="T212" s="67">
        <v>59.9</v>
      </c>
      <c r="U212" s="67">
        <v>274</v>
      </c>
      <c r="V212" s="67">
        <v>276</v>
      </c>
      <c r="W212" s="67">
        <v>0</v>
      </c>
      <c r="X212" s="67">
        <v>544</v>
      </c>
    </row>
    <row r="213" spans="1:24">
      <c r="A213" s="67" t="s">
        <v>33</v>
      </c>
      <c r="B213" s="67">
        <v>2022</v>
      </c>
      <c r="C213" s="67">
        <v>102136</v>
      </c>
      <c r="D213" s="67">
        <v>50986</v>
      </c>
      <c r="E213" s="67">
        <v>51150</v>
      </c>
      <c r="F213" s="67">
        <v>5498</v>
      </c>
      <c r="G213" s="67">
        <v>5816</v>
      </c>
      <c r="H213" s="67">
        <v>24515</v>
      </c>
      <c r="I213" s="67">
        <v>28912</v>
      </c>
      <c r="J213" s="67">
        <v>17338</v>
      </c>
      <c r="K213" s="67">
        <v>19530</v>
      </c>
      <c r="L213" s="67">
        <v>36850</v>
      </c>
      <c r="M213" s="67">
        <v>16720</v>
      </c>
      <c r="N213" s="67">
        <v>17970</v>
      </c>
      <c r="O213" s="67">
        <v>11080</v>
      </c>
      <c r="P213" s="67">
        <v>48589</v>
      </c>
      <c r="Q213" s="67">
        <v>18968</v>
      </c>
      <c r="R213" s="67">
        <v>14889</v>
      </c>
      <c r="S213" s="67">
        <v>14732</v>
      </c>
      <c r="T213" s="67">
        <v>58.6</v>
      </c>
      <c r="U213" s="67">
        <v>241</v>
      </c>
      <c r="V213" s="67">
        <v>3319</v>
      </c>
      <c r="W213" s="67">
        <v>16508</v>
      </c>
      <c r="X213" s="67">
        <v>468</v>
      </c>
    </row>
    <row r="214" spans="1:24">
      <c r="A214" s="67" t="s">
        <v>35</v>
      </c>
      <c r="B214" s="67">
        <v>2022</v>
      </c>
      <c r="C214" s="67">
        <v>43964</v>
      </c>
      <c r="D214" s="67">
        <v>22402</v>
      </c>
      <c r="E214" s="67">
        <v>21562</v>
      </c>
      <c r="F214" s="67">
        <v>2470</v>
      </c>
      <c r="G214" s="67">
        <v>2550</v>
      </c>
      <c r="H214" s="67">
        <v>9976</v>
      </c>
      <c r="I214" s="67">
        <v>12883</v>
      </c>
      <c r="J214" s="67">
        <v>7459</v>
      </c>
      <c r="K214" s="67">
        <v>0</v>
      </c>
      <c r="L214" s="67">
        <v>12930</v>
      </c>
      <c r="M214" s="67">
        <v>10450</v>
      </c>
      <c r="N214" s="67">
        <v>4800</v>
      </c>
      <c r="O214" s="67">
        <v>15780</v>
      </c>
      <c r="P214" s="67">
        <v>19423</v>
      </c>
      <c r="Q214" s="67">
        <v>6555</v>
      </c>
      <c r="R214" s="67">
        <v>6366</v>
      </c>
      <c r="S214" s="67">
        <v>6502</v>
      </c>
      <c r="T214" s="67">
        <v>64</v>
      </c>
      <c r="U214" s="67">
        <v>276</v>
      </c>
      <c r="V214" s="67">
        <v>4217</v>
      </c>
      <c r="W214" s="67">
        <v>561730</v>
      </c>
      <c r="X214" s="67">
        <v>508</v>
      </c>
    </row>
    <row r="215" spans="1:24">
      <c r="A215" s="67" t="s">
        <v>69</v>
      </c>
      <c r="B215" s="67">
        <v>2022</v>
      </c>
      <c r="C215" s="67">
        <v>12426</v>
      </c>
      <c r="D215" s="67">
        <v>6093</v>
      </c>
      <c r="E215" s="67">
        <v>6333</v>
      </c>
      <c r="F215" s="67">
        <v>595</v>
      </c>
      <c r="G215" s="67">
        <v>539</v>
      </c>
      <c r="H215" s="67">
        <v>2421</v>
      </c>
      <c r="I215" s="67">
        <v>3636</v>
      </c>
      <c r="J215" s="67">
        <v>2590</v>
      </c>
      <c r="K215" s="67">
        <v>0</v>
      </c>
      <c r="L215" s="67">
        <v>0</v>
      </c>
      <c r="M215" s="67">
        <v>0</v>
      </c>
      <c r="N215" s="67">
        <v>6090</v>
      </c>
      <c r="O215" s="67">
        <v>6330</v>
      </c>
      <c r="P215" s="67">
        <v>5633</v>
      </c>
      <c r="Q215" s="67">
        <v>1699</v>
      </c>
      <c r="R215" s="67">
        <v>2100</v>
      </c>
      <c r="S215" s="67">
        <v>1834</v>
      </c>
      <c r="T215" s="67">
        <v>70.7</v>
      </c>
      <c r="U215" s="67">
        <v>281</v>
      </c>
      <c r="V215" s="67">
        <v>321</v>
      </c>
      <c r="W215" s="67">
        <v>5884</v>
      </c>
      <c r="X215" s="67">
        <v>576</v>
      </c>
    </row>
    <row r="216" spans="1:24">
      <c r="A216" s="67" t="s">
        <v>17</v>
      </c>
      <c r="B216" s="67">
        <v>2022</v>
      </c>
      <c r="C216" s="67">
        <v>50346</v>
      </c>
      <c r="D216" s="67">
        <v>25196</v>
      </c>
      <c r="E216" s="67">
        <v>25150</v>
      </c>
      <c r="F216" s="67">
        <v>2632</v>
      </c>
      <c r="G216" s="67">
        <v>2882</v>
      </c>
      <c r="H216" s="67">
        <v>11505</v>
      </c>
      <c r="I216" s="67">
        <v>14482</v>
      </c>
      <c r="J216" s="67">
        <v>8885</v>
      </c>
      <c r="K216" s="67">
        <v>2990</v>
      </c>
      <c r="L216" s="67">
        <v>16850</v>
      </c>
      <c r="M216" s="67">
        <v>10970</v>
      </c>
      <c r="N216" s="67">
        <v>12130</v>
      </c>
      <c r="O216" s="67">
        <v>7400</v>
      </c>
      <c r="P216" s="67">
        <v>23284</v>
      </c>
      <c r="Q216" s="67">
        <v>8535</v>
      </c>
      <c r="R216" s="67">
        <v>7415</v>
      </c>
      <c r="S216" s="67">
        <v>7334</v>
      </c>
      <c r="T216" s="67">
        <v>65.8</v>
      </c>
      <c r="U216" s="67">
        <v>275</v>
      </c>
      <c r="V216" s="67">
        <v>667</v>
      </c>
      <c r="W216" s="67">
        <v>78672</v>
      </c>
      <c r="X216" s="67">
        <v>493</v>
      </c>
    </row>
    <row r="217" spans="1:24">
      <c r="A217" s="67" t="s">
        <v>340</v>
      </c>
      <c r="B217" s="67">
        <v>2022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BA26008F54D4BB6272E361AB93C5E" ma:contentTypeVersion="4" ma:contentTypeDescription="Een nieuw document maken." ma:contentTypeScope="" ma:versionID="c623382a420eb6a0407e276bfbbd8cdd">
  <xsd:schema xmlns:xsd="http://www.w3.org/2001/XMLSchema" xmlns:xs="http://www.w3.org/2001/XMLSchema" xmlns:p="http://schemas.microsoft.com/office/2006/metadata/properties" xmlns:ns2="d3fc1233-bc0c-44fb-a2df-0234f6085504" xmlns:ns3="decf0738-6463-4aee-8a72-2d4425d98629" targetNamespace="http://schemas.microsoft.com/office/2006/metadata/properties" ma:root="true" ma:fieldsID="b7fdf1b40d75c8053e23f12badbea616" ns2:_="" ns3:_="">
    <xsd:import namespace="d3fc1233-bc0c-44fb-a2df-0234f6085504"/>
    <xsd:import namespace="decf0738-6463-4aee-8a72-2d4425d98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c1233-bc0c-44fb-a2df-0234f60855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f0738-6463-4aee-8a72-2d4425d98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5B0167-3B32-4847-9B32-FA935726AE57}"/>
</file>

<file path=customXml/itemProps2.xml><?xml version="1.0" encoding="utf-8"?>
<ds:datastoreItem xmlns:ds="http://schemas.openxmlformats.org/officeDocument/2006/customXml" ds:itemID="{4576C906-A3EA-4889-AF7E-85AED733F4D2}"/>
</file>

<file path=customXml/itemProps3.xml><?xml version="1.0" encoding="utf-8"?>
<ds:datastoreItem xmlns:ds="http://schemas.openxmlformats.org/officeDocument/2006/customXml" ds:itemID="{8048260E-E20B-4A1A-9C4C-EB9AFEE49E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Sandra Kamphuis</cp:lastModifiedBy>
  <cp:revision/>
  <dcterms:created xsi:type="dcterms:W3CDTF">2021-10-18T10:06:31Z</dcterms:created>
  <dcterms:modified xsi:type="dcterms:W3CDTF">2023-03-06T11:16:00Z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0x010100A66BA26008F54D4BB6272E361AB93C5E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