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ORG/Lease fietsen 2023/Bestek/"/>
    </mc:Choice>
  </mc:AlternateContent>
  <xr:revisionPtr revIDLastSave="48" documentId="8_{F6BBF748-84B3-455F-9B6F-5186417B8112}" xr6:coauthVersionLast="47" xr6:coauthVersionMax="47" xr10:uidLastSave="{D78001A6-EC6E-401F-B275-EA757D9BA9D4}"/>
  <bookViews>
    <workbookView xWindow="-120" yWindow="-120" windowWidth="29040" windowHeight="15720" xr2:uid="{0500828F-8151-4179-B8D4-56B7AD94B420}"/>
  </bookViews>
  <sheets>
    <sheet name="Opgave koste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O5" i="3"/>
  <c r="G9" i="3"/>
  <c r="H9" i="3" s="1"/>
  <c r="G8" i="3"/>
  <c r="G16" i="3"/>
  <c r="G14" i="3"/>
  <c r="G12" i="3"/>
  <c r="G10" i="3"/>
  <c r="G6" i="3"/>
  <c r="G7" i="3"/>
  <c r="G11" i="3"/>
  <c r="G13" i="3"/>
  <c r="G15" i="3"/>
  <c r="H5" i="3" l="1"/>
  <c r="O9" i="3"/>
  <c r="P9" i="3" s="1"/>
  <c r="H8" i="3"/>
  <c r="O8" i="3" s="1"/>
  <c r="P8" i="3" s="1"/>
  <c r="H6" i="3"/>
  <c r="O6" i="3" s="1"/>
  <c r="P6" i="3" s="1"/>
  <c r="H16" i="3"/>
  <c r="O16" i="3" s="1"/>
  <c r="P16" i="3" s="1"/>
  <c r="H14" i="3"/>
  <c r="O14" i="3" s="1"/>
  <c r="P14" i="3" s="1"/>
  <c r="H12" i="3"/>
  <c r="O12" i="3" s="1"/>
  <c r="P12" i="3" s="1"/>
  <c r="H10" i="3"/>
  <c r="O10" i="3" s="1"/>
  <c r="P10" i="3" s="1"/>
  <c r="H13" i="3"/>
  <c r="O13" i="3" s="1"/>
  <c r="H15" i="3"/>
  <c r="O15" i="3" s="1"/>
  <c r="H11" i="3"/>
  <c r="O11" i="3" s="1"/>
  <c r="H7" i="3"/>
  <c r="O7" i="3" s="1"/>
  <c r="P5" i="3" l="1"/>
  <c r="P7" i="3"/>
  <c r="P11" i="3"/>
  <c r="P15" i="3"/>
  <c r="P13" i="3"/>
  <c r="P17" i="3" l="1"/>
  <c r="P18" i="3" s="1"/>
</calcChain>
</file>

<file path=xl/sharedStrings.xml><?xml version="1.0" encoding="utf-8"?>
<sst xmlns="http://schemas.openxmlformats.org/spreadsheetml/2006/main" count="54" uniqueCount="42">
  <si>
    <t>Afschrijving per maand</t>
  </si>
  <si>
    <t>Rente percentage per maand</t>
  </si>
  <si>
    <t>Verzekering</t>
  </si>
  <si>
    <t>Inschrijver dient alleen de groene cellen in te vullen.</t>
  </si>
  <si>
    <t>Cataloguswaarde in btw tot</t>
  </si>
  <si>
    <t>Categorie Fiets  Dames of Heren</t>
  </si>
  <si>
    <t>Bijlage 5 Calculatieblad</t>
  </si>
  <si>
    <t>Rekenkundige inschrijfprijs (gebaseerd op looptijd 36 maanden)</t>
  </si>
  <si>
    <t>Bedragen/tarieven inclusief BTW.</t>
  </si>
  <si>
    <t>Cataloguswaarde in btw van</t>
  </si>
  <si>
    <t>Gemiddelde restwaarde percentage</t>
  </si>
  <si>
    <t>Preventief en correctief onderhoud, service en reparatie per maand</t>
  </si>
  <si>
    <t>Pechhulp binnen en buitenland</t>
  </si>
  <si>
    <t>Stadsfiets cat 1</t>
  </si>
  <si>
    <t>Stadsfiets cat 2</t>
  </si>
  <si>
    <t>Racefiets cat 1</t>
  </si>
  <si>
    <t>Racefiets cat 2</t>
  </si>
  <si>
    <t>Mountainbike cat 1</t>
  </si>
  <si>
    <t>Mountainbike cat 2</t>
  </si>
  <si>
    <t>Elektrische fiets cat 1</t>
  </si>
  <si>
    <t>Elektrische fiets cat 2</t>
  </si>
  <si>
    <t>Elektrische bakfiets cat 1</t>
  </si>
  <si>
    <t>Elektrische bakfiets cat 2</t>
  </si>
  <si>
    <t>Speed pedelec cat 1</t>
  </si>
  <si>
    <t>Speed pedelec cat 2</t>
  </si>
  <si>
    <t>omschrijving bijkomende kosten</t>
  </si>
  <si>
    <t>Ondertekening</t>
  </si>
  <si>
    <t>Naam Inschrijver</t>
  </si>
  <si>
    <t>Datum</t>
  </si>
  <si>
    <t>Functie</t>
  </si>
  <si>
    <t>Handtekening</t>
  </si>
  <si>
    <t>Aantal *</t>
  </si>
  <si>
    <t>WA en allrisk</t>
  </si>
  <si>
    <t>Totaalkosten leaseovereenkomst
(36 maanden)</t>
  </si>
  <si>
    <t>Restwaarde t.b.v. eventuele overname in privé</t>
  </si>
  <si>
    <t>Leasebedrag per maand incl. Btw t.b.v. fietsregeling</t>
  </si>
  <si>
    <t>Naam ondertekening</t>
  </si>
  <si>
    <t>Overige kosten per maand**</t>
  </si>
  <si>
    <t>** Uitsplitsing overige kosten per maand</t>
  </si>
  <si>
    <t xml:space="preserve"> *NB Aan de opgegeven aantallen kunnen geen rechten worden ontleend, het betreffen rekenkundige aantallen</t>
  </si>
  <si>
    <t xml:space="preserve">***Rente per maand </t>
  </si>
  <si>
    <t>*** u mag bij de rente per maand ook een formule toepassen om de rente per categorie te berekenen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</si>
</sst>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4" fontId="0" fillId="0" borderId="11" xfId="0" applyNumberFormat="1" applyBorder="1"/>
    <xf numFmtId="0" fontId="4" fillId="0" borderId="11" xfId="0" applyFont="1" applyBorder="1"/>
    <xf numFmtId="0" fontId="0" fillId="0" borderId="0" xfId="0" applyAlignment="1">
      <alignment wrapText="1"/>
    </xf>
    <xf numFmtId="44" fontId="5" fillId="0" borderId="11" xfId="1" applyFont="1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7" fillId="2" borderId="0" xfId="0" applyFont="1" applyFill="1"/>
    <xf numFmtId="0" fontId="1" fillId="0" borderId="11" xfId="0" applyFont="1" applyBorder="1"/>
    <xf numFmtId="10" fontId="1" fillId="3" borderId="11" xfId="2" applyNumberFormat="1" applyFont="1" applyFill="1" applyBorder="1"/>
    <xf numFmtId="0" fontId="4" fillId="4" borderId="11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42" fontId="2" fillId="5" borderId="8" xfId="0" applyNumberFormat="1" applyFont="1" applyFill="1" applyBorder="1" applyAlignment="1">
      <alignment horizontal="center"/>
    </xf>
    <xf numFmtId="42" fontId="1" fillId="7" borderId="11" xfId="0" applyNumberFormat="1" applyFont="1" applyFill="1" applyBorder="1" applyAlignment="1">
      <alignment horizontal="center"/>
    </xf>
    <xf numFmtId="0" fontId="8" fillId="4" borderId="19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9" fillId="4" borderId="19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9" fillId="4" borderId="20" xfId="0" applyFont="1" applyFill="1" applyBorder="1" applyAlignment="1">
      <alignment horizontal="left" vertical="top"/>
    </xf>
    <xf numFmtId="0" fontId="9" fillId="4" borderId="21" xfId="0" applyFont="1" applyFill="1" applyBorder="1" applyAlignment="1">
      <alignment horizontal="left" vertical="top"/>
    </xf>
    <xf numFmtId="0" fontId="5" fillId="0" borderId="0" xfId="0" applyFont="1"/>
    <xf numFmtId="0" fontId="1" fillId="2" borderId="9" xfId="0" applyFont="1" applyFill="1" applyBorder="1"/>
    <xf numFmtId="44" fontId="0" fillId="8" borderId="11" xfId="0" applyNumberFormat="1" applyFill="1" applyBorder="1" applyProtection="1">
      <protection locked="0"/>
    </xf>
    <xf numFmtId="42" fontId="0" fillId="0" borderId="0" xfId="0" applyNumberFormat="1"/>
    <xf numFmtId="0" fontId="8" fillId="8" borderId="19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0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6" borderId="4" xfId="0" applyFill="1" applyBorder="1" applyAlignment="1">
      <alignment horizontal="center" vertical="center" wrapText="1"/>
    </xf>
    <xf numFmtId="0" fontId="1" fillId="2" borderId="0" xfId="0" applyFont="1" applyFill="1"/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B803-CF87-40BE-A672-985BB2FBFFF6}">
  <dimension ref="A1:Q42"/>
  <sheetViews>
    <sheetView tabSelected="1" workbookViewId="0">
      <selection activeCell="H20" sqref="H20"/>
    </sheetView>
  </sheetViews>
  <sheetFormatPr defaultRowHeight="15" x14ac:dyDescent="0.25"/>
  <cols>
    <col min="1" max="1" width="2.7109375" customWidth="1"/>
    <col min="2" max="2" width="32.5703125" customWidth="1"/>
    <col min="3" max="3" width="13" customWidth="1"/>
    <col min="4" max="4" width="17.85546875" customWidth="1"/>
    <col min="5" max="5" width="17.140625" customWidth="1"/>
    <col min="6" max="6" width="12.5703125" customWidth="1"/>
    <col min="7" max="7" width="15.28515625" customWidth="1"/>
    <col min="8" max="8" width="14.42578125" customWidth="1"/>
    <col min="9" max="9" width="12.7109375" customWidth="1"/>
    <col min="10" max="10" width="16.85546875" customWidth="1"/>
    <col min="11" max="14" width="18.5703125" customWidth="1"/>
    <col min="15" max="15" width="17.42578125" customWidth="1"/>
    <col min="16" max="16" width="19.5703125" bestFit="1" customWidth="1"/>
    <col min="17" max="17" width="54.85546875" bestFit="1" customWidth="1"/>
    <col min="18" max="18" width="18.85546875" customWidth="1"/>
    <col min="19" max="19" width="66.42578125" customWidth="1"/>
  </cols>
  <sheetData>
    <row r="1" spans="1:17" ht="21" x14ac:dyDescent="0.35">
      <c r="A1" s="11" t="s">
        <v>6</v>
      </c>
      <c r="B1" s="1"/>
      <c r="C1" s="1"/>
      <c r="D1" s="1"/>
      <c r="E1" s="10" t="s">
        <v>3</v>
      </c>
      <c r="F1" s="10"/>
      <c r="G1" s="10"/>
      <c r="H1" s="1"/>
      <c r="I1" s="1"/>
      <c r="J1" s="1"/>
      <c r="K1" s="1"/>
      <c r="L1" s="1"/>
      <c r="M1" s="1"/>
      <c r="N1" s="1"/>
      <c r="O1" s="2"/>
      <c r="P1" s="2"/>
      <c r="Q1" s="2"/>
    </row>
    <row r="2" spans="1:17" ht="15.75" thickBot="1" x14ac:dyDescent="0.3">
      <c r="A2" s="3"/>
      <c r="B2" s="34"/>
      <c r="C2" s="34"/>
      <c r="D2" s="34"/>
      <c r="E2" t="s">
        <v>8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</row>
    <row r="3" spans="1:17" ht="28.9" customHeight="1" x14ac:dyDescent="0.25">
      <c r="A3" s="56"/>
      <c r="B3" s="57" t="s">
        <v>5</v>
      </c>
      <c r="C3" s="52" t="s">
        <v>31</v>
      </c>
      <c r="D3" s="52" t="s">
        <v>9</v>
      </c>
      <c r="E3" s="52" t="s">
        <v>4</v>
      </c>
      <c r="F3" s="52" t="s">
        <v>10</v>
      </c>
      <c r="G3" s="52" t="s">
        <v>34</v>
      </c>
      <c r="H3" s="52" t="s">
        <v>0</v>
      </c>
      <c r="I3" s="52" t="s">
        <v>1</v>
      </c>
      <c r="J3" s="52" t="s">
        <v>40</v>
      </c>
      <c r="K3" s="52" t="s">
        <v>11</v>
      </c>
      <c r="L3" s="52" t="s">
        <v>12</v>
      </c>
      <c r="M3" s="8" t="s">
        <v>2</v>
      </c>
      <c r="N3" s="52" t="s">
        <v>37</v>
      </c>
      <c r="O3" s="52" t="s">
        <v>35</v>
      </c>
      <c r="P3" s="59" t="s">
        <v>33</v>
      </c>
      <c r="Q3" s="54"/>
    </row>
    <row r="4" spans="1:17" ht="40.9" customHeight="1" x14ac:dyDescent="0.25">
      <c r="A4" s="56"/>
      <c r="B4" s="58"/>
      <c r="C4" s="53"/>
      <c r="D4" s="53"/>
      <c r="E4" s="53"/>
      <c r="F4" s="55"/>
      <c r="G4" s="53"/>
      <c r="H4" s="53"/>
      <c r="I4" s="53"/>
      <c r="J4" s="53"/>
      <c r="K4" s="53"/>
      <c r="L4" s="53"/>
      <c r="M4" s="9" t="s">
        <v>32</v>
      </c>
      <c r="N4" s="53"/>
      <c r="O4" s="53"/>
      <c r="P4" s="60"/>
      <c r="Q4" s="54"/>
    </row>
    <row r="5" spans="1:17" x14ac:dyDescent="0.25">
      <c r="A5" s="1"/>
      <c r="B5" s="12" t="s">
        <v>13</v>
      </c>
      <c r="C5" s="5">
        <v>15</v>
      </c>
      <c r="D5" s="4">
        <v>250</v>
      </c>
      <c r="E5" s="4">
        <v>500</v>
      </c>
      <c r="F5" s="13">
        <v>0</v>
      </c>
      <c r="G5" s="4">
        <f>E5*F5</f>
        <v>0</v>
      </c>
      <c r="H5" s="4">
        <f>(E5-G5)/36</f>
        <v>13.888888888888889</v>
      </c>
      <c r="I5" s="13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7">
        <f t="shared" ref="O5:O16" si="0">H5+J5+K5+L5+M5+N5</f>
        <v>13.888888888888889</v>
      </c>
      <c r="P5" s="20">
        <f t="shared" ref="P5:P16" si="1">O5*C5*36</f>
        <v>7500</v>
      </c>
    </row>
    <row r="6" spans="1:17" x14ac:dyDescent="0.25">
      <c r="A6" s="1"/>
      <c r="B6" s="12" t="s">
        <v>14</v>
      </c>
      <c r="C6" s="5">
        <v>25</v>
      </c>
      <c r="D6" s="4">
        <v>501</v>
      </c>
      <c r="E6" s="4">
        <v>1000</v>
      </c>
      <c r="F6" s="13">
        <v>0</v>
      </c>
      <c r="G6" s="4">
        <f t="shared" ref="G6" si="2">E6*F6</f>
        <v>0</v>
      </c>
      <c r="H6" s="4">
        <f>(E6-G6)/36</f>
        <v>27.777777777777779</v>
      </c>
      <c r="I6" s="13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7">
        <f t="shared" si="0"/>
        <v>27.777777777777779</v>
      </c>
      <c r="P6" s="20">
        <f t="shared" si="1"/>
        <v>25000</v>
      </c>
    </row>
    <row r="7" spans="1:17" x14ac:dyDescent="0.25">
      <c r="A7" s="1"/>
      <c r="B7" s="12" t="s">
        <v>15</v>
      </c>
      <c r="C7" s="5">
        <v>15</v>
      </c>
      <c r="D7" s="4">
        <v>750</v>
      </c>
      <c r="E7" s="4">
        <v>1500</v>
      </c>
      <c r="F7" s="13">
        <v>0</v>
      </c>
      <c r="G7" s="4">
        <f t="shared" ref="G7:G15" si="3">E7*F7</f>
        <v>0</v>
      </c>
      <c r="H7" s="4">
        <f t="shared" ref="H7:H15" si="4">(E7-G7)/36</f>
        <v>41.666666666666664</v>
      </c>
      <c r="I7" s="13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7">
        <f t="shared" si="0"/>
        <v>41.666666666666664</v>
      </c>
      <c r="P7" s="20">
        <f t="shared" si="1"/>
        <v>22500</v>
      </c>
    </row>
    <row r="8" spans="1:17" x14ac:dyDescent="0.25">
      <c r="A8" s="1"/>
      <c r="B8" s="12" t="s">
        <v>16</v>
      </c>
      <c r="C8" s="5">
        <v>50</v>
      </c>
      <c r="D8" s="4">
        <v>1501</v>
      </c>
      <c r="E8" s="4">
        <v>3000</v>
      </c>
      <c r="F8" s="13">
        <v>0</v>
      </c>
      <c r="G8" s="4">
        <f t="shared" ref="G8:G9" si="5">E8*F8</f>
        <v>0</v>
      </c>
      <c r="H8" s="4">
        <f t="shared" ref="H8:H9" si="6">(E8-G8)/36</f>
        <v>83.333333333333329</v>
      </c>
      <c r="I8" s="13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7">
        <f t="shared" si="0"/>
        <v>83.333333333333329</v>
      </c>
      <c r="P8" s="20">
        <f t="shared" si="1"/>
        <v>149999.99999999997</v>
      </c>
    </row>
    <row r="9" spans="1:17" x14ac:dyDescent="0.25">
      <c r="A9" s="1"/>
      <c r="B9" s="12" t="s">
        <v>17</v>
      </c>
      <c r="C9" s="5">
        <v>25</v>
      </c>
      <c r="D9" s="4">
        <v>500</v>
      </c>
      <c r="E9" s="4">
        <v>1000</v>
      </c>
      <c r="F9" s="13">
        <v>0</v>
      </c>
      <c r="G9" s="4">
        <f t="shared" si="5"/>
        <v>0</v>
      </c>
      <c r="H9" s="4">
        <f t="shared" si="6"/>
        <v>27.777777777777779</v>
      </c>
      <c r="I9" s="13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7">
        <f t="shared" si="0"/>
        <v>27.777777777777779</v>
      </c>
      <c r="P9" s="20">
        <f t="shared" si="1"/>
        <v>25000</v>
      </c>
    </row>
    <row r="10" spans="1:17" x14ac:dyDescent="0.25">
      <c r="A10" s="1"/>
      <c r="B10" s="12" t="s">
        <v>18</v>
      </c>
      <c r="C10" s="5">
        <v>50</v>
      </c>
      <c r="D10" s="4">
        <v>1001</v>
      </c>
      <c r="E10" s="4">
        <v>2500</v>
      </c>
      <c r="F10" s="13">
        <v>0</v>
      </c>
      <c r="G10" s="4">
        <f t="shared" ref="G10" si="7">E10*F10</f>
        <v>0</v>
      </c>
      <c r="H10" s="4">
        <f t="shared" ref="H10" si="8">(E10-G10)/36</f>
        <v>69.444444444444443</v>
      </c>
      <c r="I10" s="13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7">
        <f t="shared" si="0"/>
        <v>69.444444444444443</v>
      </c>
      <c r="P10" s="20">
        <f t="shared" si="1"/>
        <v>125000</v>
      </c>
    </row>
    <row r="11" spans="1:17" x14ac:dyDescent="0.25">
      <c r="A11" s="1"/>
      <c r="B11" s="12" t="s">
        <v>19</v>
      </c>
      <c r="C11" s="5">
        <v>75</v>
      </c>
      <c r="D11" s="4">
        <v>850</v>
      </c>
      <c r="E11" s="4">
        <v>1750</v>
      </c>
      <c r="F11" s="13">
        <v>0</v>
      </c>
      <c r="G11" s="4">
        <f t="shared" si="3"/>
        <v>0</v>
      </c>
      <c r="H11" s="4">
        <f t="shared" si="4"/>
        <v>48.611111111111114</v>
      </c>
      <c r="I11" s="13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7">
        <f t="shared" si="0"/>
        <v>48.611111111111114</v>
      </c>
      <c r="P11" s="20">
        <f t="shared" si="1"/>
        <v>131250</v>
      </c>
    </row>
    <row r="12" spans="1:17" x14ac:dyDescent="0.25">
      <c r="A12" s="1"/>
      <c r="B12" s="12" t="s">
        <v>20</v>
      </c>
      <c r="C12" s="5">
        <v>50</v>
      </c>
      <c r="D12" s="4">
        <v>1751</v>
      </c>
      <c r="E12" s="4">
        <v>3000</v>
      </c>
      <c r="F12" s="13">
        <v>0</v>
      </c>
      <c r="G12" s="4">
        <f t="shared" ref="G12" si="9">E12*F12</f>
        <v>0</v>
      </c>
      <c r="H12" s="4">
        <f t="shared" ref="H12" si="10">(E12-G12)/36</f>
        <v>83.333333333333329</v>
      </c>
      <c r="I12" s="13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7">
        <f t="shared" si="0"/>
        <v>83.333333333333329</v>
      </c>
      <c r="P12" s="20">
        <f t="shared" si="1"/>
        <v>149999.99999999997</v>
      </c>
    </row>
    <row r="13" spans="1:17" x14ac:dyDescent="0.25">
      <c r="A13" s="1"/>
      <c r="B13" s="12" t="s">
        <v>21</v>
      </c>
      <c r="C13" s="5">
        <v>50</v>
      </c>
      <c r="D13" s="4">
        <v>1000</v>
      </c>
      <c r="E13" s="4">
        <v>2500</v>
      </c>
      <c r="F13" s="13">
        <v>0</v>
      </c>
      <c r="G13" s="4">
        <f t="shared" si="3"/>
        <v>0</v>
      </c>
      <c r="H13" s="4">
        <f t="shared" si="4"/>
        <v>69.444444444444443</v>
      </c>
      <c r="I13" s="13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7">
        <f t="shared" si="0"/>
        <v>69.444444444444443</v>
      </c>
      <c r="P13" s="20">
        <f t="shared" si="1"/>
        <v>125000</v>
      </c>
    </row>
    <row r="14" spans="1:17" x14ac:dyDescent="0.25">
      <c r="A14" s="1"/>
      <c r="B14" s="12" t="s">
        <v>22</v>
      </c>
      <c r="C14" s="5">
        <v>50</v>
      </c>
      <c r="D14" s="4">
        <v>2501</v>
      </c>
      <c r="E14" s="4">
        <v>5000</v>
      </c>
      <c r="F14" s="13">
        <v>0</v>
      </c>
      <c r="G14" s="4">
        <f t="shared" ref="G14" si="11">E14*F14</f>
        <v>0</v>
      </c>
      <c r="H14" s="4">
        <f t="shared" ref="H14" si="12">(E14-G14)/36</f>
        <v>138.88888888888889</v>
      </c>
      <c r="I14" s="13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7">
        <f t="shared" si="0"/>
        <v>138.88888888888889</v>
      </c>
      <c r="P14" s="20">
        <f t="shared" si="1"/>
        <v>250000</v>
      </c>
    </row>
    <row r="15" spans="1:17" x14ac:dyDescent="0.25">
      <c r="A15" s="1"/>
      <c r="B15" s="5" t="s">
        <v>23</v>
      </c>
      <c r="C15" s="5">
        <v>25</v>
      </c>
      <c r="D15" s="4">
        <v>1500</v>
      </c>
      <c r="E15" s="4">
        <v>3000</v>
      </c>
      <c r="F15" s="13">
        <v>0</v>
      </c>
      <c r="G15" s="4">
        <f t="shared" si="3"/>
        <v>0</v>
      </c>
      <c r="H15" s="4">
        <f t="shared" si="4"/>
        <v>83.333333333333329</v>
      </c>
      <c r="I15" s="13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7">
        <f t="shared" si="0"/>
        <v>83.333333333333329</v>
      </c>
      <c r="P15" s="20">
        <f t="shared" si="1"/>
        <v>74999.999999999985</v>
      </c>
    </row>
    <row r="16" spans="1:17" x14ac:dyDescent="0.25">
      <c r="A16" s="1"/>
      <c r="B16" s="5" t="s">
        <v>24</v>
      </c>
      <c r="C16" s="14">
        <v>50</v>
      </c>
      <c r="D16" s="4">
        <v>3001</v>
      </c>
      <c r="E16" s="4">
        <v>5000</v>
      </c>
      <c r="F16" s="13">
        <v>0</v>
      </c>
      <c r="G16" s="4">
        <f t="shared" ref="G16" si="13">E16*F16</f>
        <v>0</v>
      </c>
      <c r="H16" s="4">
        <f t="shared" ref="H16" si="14">(E16-G16)/36</f>
        <v>138.88888888888889</v>
      </c>
      <c r="I16" s="13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7">
        <f t="shared" si="0"/>
        <v>138.88888888888889</v>
      </c>
      <c r="P16" s="20">
        <f t="shared" si="1"/>
        <v>250000</v>
      </c>
    </row>
    <row r="17" spans="1:16" ht="16.5" thickBot="1" x14ac:dyDescent="0.3">
      <c r="A17" s="1"/>
      <c r="B17" s="15" t="s">
        <v>7</v>
      </c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19">
        <f>SUM(P5:P16)</f>
        <v>1336250</v>
      </c>
    </row>
    <row r="18" spans="1:16" x14ac:dyDescent="0.25">
      <c r="G18" s="6"/>
      <c r="H18" s="6"/>
      <c r="I18" s="6"/>
      <c r="J18" s="6"/>
      <c r="K18" s="6"/>
      <c r="L18" s="6"/>
      <c r="M18" s="6"/>
      <c r="N18" s="6"/>
      <c r="O18" s="6"/>
      <c r="P18" s="36">
        <f>P17/3</f>
        <v>445416.66666666669</v>
      </c>
    </row>
    <row r="19" spans="1:16" x14ac:dyDescent="0.25">
      <c r="B19" t="s">
        <v>39</v>
      </c>
      <c r="H19" t="s">
        <v>41</v>
      </c>
    </row>
    <row r="21" spans="1:16" x14ac:dyDescent="0.25">
      <c r="B21" s="33" t="s">
        <v>38</v>
      </c>
      <c r="C21" s="33" t="s">
        <v>25</v>
      </c>
      <c r="D21" s="33"/>
      <c r="E21" s="33"/>
      <c r="F21" s="33"/>
    </row>
    <row r="22" spans="1:16" x14ac:dyDescent="0.25">
      <c r="B22" s="12" t="s">
        <v>13</v>
      </c>
      <c r="C22" s="46"/>
      <c r="D22" s="47"/>
      <c r="E22" s="47"/>
      <c r="F22" s="48"/>
    </row>
    <row r="23" spans="1:16" x14ac:dyDescent="0.25">
      <c r="B23" s="12" t="s">
        <v>14</v>
      </c>
      <c r="C23" s="46"/>
      <c r="D23" s="47"/>
      <c r="E23" s="47"/>
      <c r="F23" s="48"/>
    </row>
    <row r="24" spans="1:16" x14ac:dyDescent="0.25">
      <c r="B24" s="12" t="s">
        <v>15</v>
      </c>
      <c r="C24" s="46"/>
      <c r="D24" s="47"/>
      <c r="E24" s="47"/>
      <c r="F24" s="48"/>
    </row>
    <row r="25" spans="1:16" x14ac:dyDescent="0.25">
      <c r="B25" s="12" t="s">
        <v>16</v>
      </c>
      <c r="C25" s="46"/>
      <c r="D25" s="47"/>
      <c r="E25" s="47"/>
      <c r="F25" s="48"/>
    </row>
    <row r="26" spans="1:16" x14ac:dyDescent="0.25">
      <c r="B26" s="12" t="s">
        <v>17</v>
      </c>
      <c r="C26" s="46"/>
      <c r="D26" s="47"/>
      <c r="E26" s="47"/>
      <c r="F26" s="48"/>
    </row>
    <row r="27" spans="1:16" x14ac:dyDescent="0.25">
      <c r="B27" s="12" t="s">
        <v>18</v>
      </c>
      <c r="C27" s="46"/>
      <c r="D27" s="47"/>
      <c r="E27" s="47"/>
      <c r="F27" s="48"/>
    </row>
    <row r="28" spans="1:16" x14ac:dyDescent="0.25">
      <c r="B28" s="12" t="s">
        <v>19</v>
      </c>
      <c r="C28" s="46"/>
      <c r="D28" s="47"/>
      <c r="E28" s="47"/>
      <c r="F28" s="48"/>
    </row>
    <row r="29" spans="1:16" x14ac:dyDescent="0.25">
      <c r="B29" s="12" t="s">
        <v>20</v>
      </c>
      <c r="C29" s="46"/>
      <c r="D29" s="47"/>
      <c r="E29" s="47"/>
      <c r="F29" s="48"/>
    </row>
    <row r="30" spans="1:16" x14ac:dyDescent="0.25">
      <c r="B30" s="12" t="s">
        <v>21</v>
      </c>
      <c r="C30" s="46"/>
      <c r="D30" s="47"/>
      <c r="E30" s="47"/>
      <c r="F30" s="48"/>
    </row>
    <row r="31" spans="1:16" x14ac:dyDescent="0.25">
      <c r="B31" s="12" t="s">
        <v>22</v>
      </c>
      <c r="C31" s="46"/>
      <c r="D31" s="47"/>
      <c r="E31" s="47"/>
      <c r="F31" s="48"/>
    </row>
    <row r="32" spans="1:16" x14ac:dyDescent="0.25">
      <c r="B32" s="5" t="s">
        <v>23</v>
      </c>
      <c r="C32" s="46"/>
      <c r="D32" s="47"/>
      <c r="E32" s="47"/>
      <c r="F32" s="48"/>
    </row>
    <row r="33" spans="2:6" x14ac:dyDescent="0.25">
      <c r="B33" s="5" t="s">
        <v>24</v>
      </c>
      <c r="C33" s="46"/>
      <c r="D33" s="47"/>
      <c r="E33" s="47"/>
      <c r="F33" s="48"/>
    </row>
    <row r="35" spans="2:6" x14ac:dyDescent="0.25">
      <c r="B35" s="21" t="s">
        <v>26</v>
      </c>
      <c r="C35" s="22"/>
      <c r="D35" s="49"/>
      <c r="E35" s="50"/>
      <c r="F35" s="51"/>
    </row>
    <row r="36" spans="2:6" x14ac:dyDescent="0.25">
      <c r="B36" s="23" t="s">
        <v>27</v>
      </c>
      <c r="C36" s="24"/>
      <c r="D36" s="49"/>
      <c r="E36" s="50"/>
      <c r="F36" s="51"/>
    </row>
    <row r="37" spans="2:6" x14ac:dyDescent="0.25">
      <c r="B37" s="25" t="s">
        <v>28</v>
      </c>
      <c r="C37" s="26"/>
      <c r="D37" s="49"/>
      <c r="E37" s="50"/>
      <c r="F37" s="51"/>
    </row>
    <row r="38" spans="2:6" x14ac:dyDescent="0.25">
      <c r="B38" s="27" t="s">
        <v>36</v>
      </c>
      <c r="C38" s="28"/>
      <c r="D38" s="49"/>
      <c r="E38" s="50"/>
      <c r="F38" s="51"/>
    </row>
    <row r="39" spans="2:6" x14ac:dyDescent="0.25">
      <c r="B39" s="27" t="s">
        <v>29</v>
      </c>
      <c r="C39" s="28"/>
      <c r="D39" s="49"/>
      <c r="E39" s="50"/>
      <c r="F39" s="51"/>
    </row>
    <row r="40" spans="2:6" x14ac:dyDescent="0.25">
      <c r="B40" s="29" t="s">
        <v>30</v>
      </c>
      <c r="C40" s="30"/>
      <c r="D40" s="37"/>
      <c r="E40" s="38"/>
      <c r="F40" s="39"/>
    </row>
    <row r="41" spans="2:6" x14ac:dyDescent="0.25">
      <c r="B41" s="29"/>
      <c r="C41" s="30"/>
      <c r="D41" s="40"/>
      <c r="E41" s="41"/>
      <c r="F41" s="42"/>
    </row>
    <row r="42" spans="2:6" x14ac:dyDescent="0.25">
      <c r="B42" s="31"/>
      <c r="C42" s="32"/>
      <c r="D42" s="43"/>
      <c r="E42" s="44"/>
      <c r="F42" s="45"/>
    </row>
  </sheetData>
  <sheetProtection selectLockedCells="1"/>
  <mergeCells count="34">
    <mergeCell ref="Q3:Q4"/>
    <mergeCell ref="F3:F4"/>
    <mergeCell ref="A3:A4"/>
    <mergeCell ref="B3:B4"/>
    <mergeCell ref="C3:C4"/>
    <mergeCell ref="E3:E4"/>
    <mergeCell ref="G3:G4"/>
    <mergeCell ref="P3:P4"/>
    <mergeCell ref="O3:O4"/>
    <mergeCell ref="L3:L4"/>
    <mergeCell ref="I3:I4"/>
    <mergeCell ref="H3:H4"/>
    <mergeCell ref="D3:D4"/>
    <mergeCell ref="C23:F23"/>
    <mergeCell ref="C22:F22"/>
    <mergeCell ref="C24:F24"/>
    <mergeCell ref="N3:N4"/>
    <mergeCell ref="J3:J4"/>
    <mergeCell ref="K3:K4"/>
    <mergeCell ref="C25:F25"/>
    <mergeCell ref="C26:F26"/>
    <mergeCell ref="C27:F27"/>
    <mergeCell ref="C28:F28"/>
    <mergeCell ref="C29:F29"/>
    <mergeCell ref="D40:F42"/>
    <mergeCell ref="C30:F30"/>
    <mergeCell ref="C31:F31"/>
    <mergeCell ref="C32:F32"/>
    <mergeCell ref="C33:F33"/>
    <mergeCell ref="D35:F35"/>
    <mergeCell ref="D36:F36"/>
    <mergeCell ref="D37:F37"/>
    <mergeCell ref="D38:F38"/>
    <mergeCell ref="D39:F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C3884A-16D3-43D3-B8AA-93F0F4A0F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44D86-B2D5-44A2-998E-1B0F8D9BF009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A17B6FB7-1D8A-461B-859E-FF5650E56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Opgave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Kamp, Wietske</dc:creator>
  <cp:keywords/>
  <dc:description/>
  <cp:lastModifiedBy>Willem Maassen van den Brink</cp:lastModifiedBy>
  <cp:revision/>
  <dcterms:created xsi:type="dcterms:W3CDTF">2022-11-03T11:43:27Z</dcterms:created>
  <dcterms:modified xsi:type="dcterms:W3CDTF">2023-03-28T11:46:09Z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