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bij12kantoor.sharepoint.com/sites/ProjectLDOaanbesteding/Shared Documents/General/02. Project Initiatie/Aanbestedingsdocumenten (toegang beoordelingsgroep)/Publicatie/"/>
    </mc:Choice>
  </mc:AlternateContent>
  <xr:revisionPtr revIDLastSave="790" documentId="8_{73582B28-C2E0-48DE-B11B-AAF70FDFB4B6}" xr6:coauthVersionLast="47" xr6:coauthVersionMax="47" xr10:uidLastSave="{7E5BDE50-164F-4B23-87B9-880FE0939B40}"/>
  <bookViews>
    <workbookView xWindow="-110" yWindow="-110" windowWidth="19420" windowHeight="10420" activeTab="1" xr2:uid="{6795C772-629A-4C5B-9089-88B9CB70B8BF}"/>
  </bookViews>
  <sheets>
    <sheet name="Voorblad" sheetId="6" r:id="rId1"/>
    <sheet name="Wensen" sheetId="1" r:id="rId2"/>
    <sheet name="Tabellen" sheetId="3" r:id="rId3"/>
    <sheet name="Pivot puntenverdeling" sheetId="5" r:id="rId4"/>
  </sheets>
  <definedNames>
    <definedName name="_xlnm._FilterDatabase" localSheetId="1" hidden="1">Wensen!$B$16:$T$72</definedName>
  </definedNames>
  <calcPr calcId="191028"/>
  <pivotCaches>
    <pivotCache cacheId="3"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4" i="1" l="1"/>
  <c r="L54" i="1" s="1"/>
  <c r="K18" i="1"/>
  <c r="L18" i="1" s="1"/>
  <c r="K19" i="1"/>
  <c r="L19" i="1" s="1"/>
  <c r="K20" i="1"/>
  <c r="L20" i="1" s="1"/>
  <c r="K21" i="1"/>
  <c r="L21" i="1" s="1"/>
  <c r="K22" i="1"/>
  <c r="K23" i="1"/>
  <c r="L23" i="1" s="1"/>
  <c r="K24" i="1"/>
  <c r="L24" i="1" s="1"/>
  <c r="K25" i="1"/>
  <c r="L25" i="1" s="1"/>
  <c r="K26" i="1"/>
  <c r="L26" i="1" s="1"/>
  <c r="K27" i="1"/>
  <c r="L27" i="1" s="1"/>
  <c r="K28" i="1"/>
  <c r="L28" i="1" s="1"/>
  <c r="K29" i="1"/>
  <c r="L29" i="1" s="1"/>
  <c r="K30" i="1"/>
  <c r="L30" i="1" s="1"/>
  <c r="K31" i="1"/>
  <c r="L31" i="1" s="1"/>
  <c r="K32" i="1"/>
  <c r="L32" i="1" s="1"/>
  <c r="K33" i="1"/>
  <c r="L33" i="1" s="1"/>
  <c r="K34" i="1"/>
  <c r="L34" i="1" s="1"/>
  <c r="K35" i="1"/>
  <c r="L35" i="1" s="1"/>
  <c r="K36" i="1"/>
  <c r="L36" i="1" s="1"/>
  <c r="K37" i="1"/>
  <c r="L37" i="1" s="1"/>
  <c r="K38" i="1"/>
  <c r="L38" i="1" s="1"/>
  <c r="K39" i="1"/>
  <c r="L39" i="1" s="1"/>
  <c r="K40" i="1"/>
  <c r="L40" i="1" s="1"/>
  <c r="K41" i="1"/>
  <c r="L41" i="1" s="1"/>
  <c r="K42" i="1"/>
  <c r="L42" i="1" s="1"/>
  <c r="K43" i="1"/>
  <c r="L43" i="1" s="1"/>
  <c r="K44" i="1"/>
  <c r="L44" i="1" s="1"/>
  <c r="K45" i="1"/>
  <c r="L45" i="1" s="1"/>
  <c r="K46" i="1"/>
  <c r="L46" i="1" s="1"/>
  <c r="K47" i="1"/>
  <c r="L47" i="1" s="1"/>
  <c r="K48" i="1"/>
  <c r="L48" i="1" s="1"/>
  <c r="K49" i="1"/>
  <c r="L49" i="1" s="1"/>
  <c r="K50" i="1"/>
  <c r="L50" i="1" s="1"/>
  <c r="K51" i="1"/>
  <c r="L51" i="1" s="1"/>
  <c r="K52" i="1"/>
  <c r="L52" i="1" s="1"/>
  <c r="K53" i="1"/>
  <c r="L53" i="1" s="1"/>
  <c r="K55" i="1"/>
  <c r="L55" i="1" s="1"/>
  <c r="K56" i="1"/>
  <c r="L56" i="1" s="1"/>
  <c r="K57" i="1"/>
  <c r="L57" i="1" s="1"/>
  <c r="K58" i="1"/>
  <c r="L58" i="1" s="1"/>
  <c r="K59" i="1"/>
  <c r="L59" i="1" s="1"/>
  <c r="K60" i="1"/>
  <c r="L60" i="1" s="1"/>
  <c r="K61" i="1"/>
  <c r="L61" i="1" s="1"/>
  <c r="K62" i="1"/>
  <c r="L62" i="1" s="1"/>
  <c r="K63" i="1"/>
  <c r="L63" i="1" s="1"/>
  <c r="K64" i="1"/>
  <c r="L64" i="1" s="1"/>
  <c r="K65" i="1"/>
  <c r="L65" i="1" s="1"/>
  <c r="K66" i="1"/>
  <c r="L66" i="1" s="1"/>
  <c r="K67" i="1"/>
  <c r="L67" i="1" s="1"/>
  <c r="K68" i="1"/>
  <c r="L68" i="1" s="1"/>
  <c r="K69" i="1"/>
  <c r="L69" i="1" s="1"/>
  <c r="K70" i="1"/>
  <c r="L70" i="1" s="1"/>
  <c r="K17" i="1"/>
  <c r="L17" i="1" s="1"/>
  <c r="H3" i="1"/>
  <c r="H5" i="1" s="1"/>
  <c r="M61" i="1" l="1"/>
  <c r="M52" i="1"/>
  <c r="M44" i="1"/>
  <c r="M36" i="1"/>
  <c r="M68" i="1"/>
  <c r="M60" i="1"/>
  <c r="M69" i="1"/>
  <c r="M65" i="1"/>
  <c r="M57" i="1"/>
  <c r="M48" i="1"/>
  <c r="M40" i="1"/>
  <c r="M35" i="1"/>
  <c r="M66" i="1"/>
  <c r="M58" i="1"/>
  <c r="M49" i="1"/>
  <c r="M41" i="1"/>
  <c r="M33" i="1"/>
  <c r="M25" i="1"/>
  <c r="M54" i="1"/>
  <c r="M32" i="1"/>
  <c r="M24" i="1"/>
  <c r="M56" i="1"/>
  <c r="M23" i="1"/>
  <c r="M64" i="1"/>
  <c r="M47" i="1"/>
  <c r="M31" i="1"/>
  <c r="M17" i="1"/>
  <c r="M63" i="1"/>
  <c r="M55" i="1"/>
  <c r="M46" i="1"/>
  <c r="M38" i="1"/>
  <c r="M30" i="1"/>
  <c r="M39" i="1"/>
  <c r="M70" i="1"/>
  <c r="M62" i="1"/>
  <c r="M53" i="1"/>
  <c r="M45" i="1"/>
  <c r="M37" i="1"/>
  <c r="M29" i="1"/>
  <c r="M21" i="1"/>
  <c r="M28" i="1"/>
  <c r="M20" i="1"/>
  <c r="M43" i="1"/>
  <c r="M19" i="1"/>
  <c r="M51" i="1"/>
  <c r="M27" i="1"/>
  <c r="M67" i="1"/>
  <c r="M59" i="1"/>
  <c r="M50" i="1"/>
  <c r="M42" i="1"/>
  <c r="M34" i="1"/>
  <c r="M26" i="1"/>
  <c r="M18" i="1"/>
  <c r="L22" i="1"/>
  <c r="H8" i="1" l="1"/>
  <c r="H9" i="1" s="1"/>
  <c r="H10" i="1" s="1"/>
  <c r="M22" i="1"/>
</calcChain>
</file>

<file path=xl/sharedStrings.xml><?xml version="1.0" encoding="utf-8"?>
<sst xmlns="http://schemas.openxmlformats.org/spreadsheetml/2006/main" count="454" uniqueCount="251">
  <si>
    <t>Deze termijn van 6 maanden is een fatale termijn. Overschrijding daarvan brengt de opdrachtnemer zonder nadere ingebrekestelling direct in verzuim op grond van het Burgerlijk Wetboek.</t>
  </si>
  <si>
    <t>Invulinstructie:</t>
  </si>
  <si>
    <t>Nog te doen:</t>
  </si>
  <si>
    <t>Gewicht cumulatief:</t>
  </si>
  <si>
    <t>Geef in de kolom "Realisatie van functionaliteit" (kolom I) aan hoe u aan de wens voldoet</t>
  </si>
  <si>
    <t>v</t>
  </si>
  <si>
    <t>F-18</t>
  </si>
  <si>
    <t>Uitleg fatale termijn opnemen in contract. Zie B1;</t>
  </si>
  <si>
    <t>F-19</t>
  </si>
  <si>
    <t>Maximaal te behalen score:</t>
  </si>
  <si>
    <t>Geef desgewenst een toelichting in de kolom "Toelichting aanbieder" (kolom J)</t>
  </si>
  <si>
    <t>Maximaal te behalen aantal punten voor het subgunningscriterium Wensen:</t>
  </si>
  <si>
    <t>zie leidraad</t>
  </si>
  <si>
    <t>Uw score:</t>
  </si>
  <si>
    <t>De door u behaalde score wordt automatisch berekend</t>
  </si>
  <si>
    <t>Percentage:</t>
  </si>
  <si>
    <t>Uw score is een bepaald percentage van de maximaal haalbare score</t>
  </si>
  <si>
    <t>Behaalde punten op subgunningscriterium:</t>
  </si>
  <si>
    <t>Dit percentage wordt vervolgens vermenigvuldigd met het maximaal te behalen aantal punten voor het subgunningscriterium "Wensen".</t>
  </si>
  <si>
    <t>Sortering</t>
  </si>
  <si>
    <t>ID</t>
  </si>
  <si>
    <t>Categorie</t>
  </si>
  <si>
    <t>Subcategorie</t>
  </si>
  <si>
    <t>Wens</t>
  </si>
  <si>
    <t>Criteria</t>
  </si>
  <si>
    <t>Gewicht van de wens</t>
  </si>
  <si>
    <t>Realisatie van functionaliteit</t>
  </si>
  <si>
    <t>Toelichting aanbieder</t>
  </si>
  <si>
    <t>Score</t>
  </si>
  <si>
    <t>Totaal-score</t>
  </si>
  <si>
    <t>Gewogen totaal-score</t>
  </si>
  <si>
    <t>W-01</t>
  </si>
  <si>
    <t>Functioneel</t>
  </si>
  <si>
    <t>Toegankelijkheid</t>
  </si>
  <si>
    <t>Browser</t>
  </si>
  <si>
    <t>De Oplossing werkt met alle gangbare, door de leverancier van die webbrowser ondersteunde, webbrowsers, waaronder ten minste Edge, Chrome, Firefox en Safari.
Onder gangbaar wordt verstaan: De webbrowser heeft een marktaandeel van meer dan 2,5% in de laatste 12 maanden. 
Zie: https://www.similarweb.com/browsers/</t>
  </si>
  <si>
    <t>Standaard</t>
  </si>
  <si>
    <t>W-02</t>
  </si>
  <si>
    <t>Bediening</t>
  </si>
  <si>
    <r>
      <t xml:space="preserve">De Oplossing biedt gebruikers de mogelijkheid de oplossing te bedienen d.m.v. de volgende hulpmiddelen en/of interfaces:
- schermlezer;
- stembediening;
- schakelbediening;
- toetsenbordbediening;
- muisbediening;
- penbediening.
</t>
    </r>
    <r>
      <rPr>
        <i/>
        <sz val="11"/>
        <color theme="1"/>
        <rFont val="Calibri"/>
        <family val="2"/>
        <scheme val="minor"/>
      </rPr>
      <t>N.B.: De eisen t.b.v. digitale toegankelijkheid zijn (nog) niet van toepassing op kaartmateriaal. Alle overige functionaliteit van de Oplossing moet echter m.b.v. verschillende hulpmiddelen en/of interfaces kunnen worden bediend.</t>
    </r>
  </si>
  <si>
    <t>W-03</t>
  </si>
  <si>
    <t>Modulariteit</t>
  </si>
  <si>
    <t>Algemeen</t>
  </si>
  <si>
    <t>De kern van de Oplossing vormt een kleine, solide basis die server-side eenvoudig is uit te breiden met extra modules en/of koppelingen.
Een extra koppeling t.b.v. import of export van overstromingsscenario's en/of samengestelde kaartbeelden kan worden toegevoegd zonder de oorspronkelijke functionaliteit te verstoren. Ook functionaliteit t.b.v. het beheer van overstromingsrisico's als gevolg van neerslag kan als module worden toegevoegd.</t>
  </si>
  <si>
    <t>W-04</t>
  </si>
  <si>
    <t>Scheiding frontend en backend</t>
  </si>
  <si>
    <t>De user interface van de Oplossing maakt gebruik van dezelfde API's als de extern ter beschikking gestelde interfaces (API's en/of webservices).
Binnen de Oplossing zijn user interface en back-end gescheiden onderdelen. De functionaliteit en gegevens in de back-end worden ontsloten d.m.v. API's, welke gebruikt kunnen worden door zowel de user interface als de extern aangeboden API's/webservices.</t>
  </si>
  <si>
    <t>W-05</t>
  </si>
  <si>
    <t>Scheiding database en functionaliteit</t>
  </si>
  <si>
    <t>De door de Oplossing gebruikte database mag niet verweven zijn met de functionaliteiten, maar vormt een apart onderdeel van het LDO-instrumentarium.   
Er is geen functionaliteit opgenomen in de database. De database dient puur voor de opslag van gegevens.</t>
  </si>
  <si>
    <t>W-06</t>
  </si>
  <si>
    <t>User Interface</t>
  </si>
  <si>
    <t>Terminologie</t>
  </si>
  <si>
    <t>De Oplossing biedt de functioneel beheerder van Opdrachtgever de mogelijkheid om terminologie in de User Interface naar het eigen begrippenkader aanpassen.</t>
  </si>
  <si>
    <t>W-07</t>
  </si>
  <si>
    <t>Taalkeuze</t>
  </si>
  <si>
    <t>De Oplossing is instelbaar voor zowel de Engelse als Nederlandse taal, inclusief helpfunctie.</t>
  </si>
  <si>
    <t>W-08</t>
  </si>
  <si>
    <t>Personalisatie</t>
  </si>
  <si>
    <t>Persoonlijke landingspagina</t>
  </si>
  <si>
    <t>De Oplossing biedt iedere gebruiker een persoonlijke landingspagina, inclusief de voor die gebruiker relevante functionaliteit en eventuele berichten/notificaties.</t>
  </si>
  <si>
    <t>W-09</t>
  </si>
  <si>
    <t>Persoonlijke instellingen</t>
  </si>
  <si>
    <t xml:space="preserve"> De Oplossing biedt gebruikers de mogelijkheid om zelf persoonlijke instellingen aan te passen op basis van hun individuele voorkeuren.
De instellingen omvatten o.a. (niet uitputtend):
- De positie van schermonderdelen t.o.v. elkaar;
- Voorkeurstaal;
- Standaardselectie van bronsysteem en/of brongegevensformaat bij importeren;
- Standaard presentatie van overstromingsscenario (waterstand, waterdiepte, stroomsnelheid, etc.).
- Etc.</t>
  </si>
  <si>
    <t>W-10</t>
  </si>
  <si>
    <t>Configuratie</t>
  </si>
  <si>
    <t>De Oplossing kan door Opdrachtgever zelf worden ingericht door middel van configuratie, d.w.z. voor de inrichting hoeft niet te worden geprogrammeerd.
De Oplossing ondersteunt tenminste het gebruikersbeheer (gebruikers, rollen, rechten, organisaties/bronhouders);</t>
  </si>
  <si>
    <t>W-11</t>
  </si>
  <si>
    <t xml:space="preserve">Aanvullend op het gebruikersbeheer ondersteunt de Oplossing:
- Het beheer van bronsystemen en bestandsformaten per bronhouder;
- Het beheer van doelsystemen en bestandsformaten;
- Het beheer van metainformatiedefinities.
</t>
  </si>
  <si>
    <t>W-12</t>
  </si>
  <si>
    <t>Gebruikersbeheer</t>
  </si>
  <si>
    <t>Gedelegeerde gebruiker</t>
  </si>
  <si>
    <r>
      <rPr>
        <sz val="11"/>
        <color rgb="FF000000"/>
        <rFont val="Calibri"/>
        <family val="2"/>
      </rPr>
      <t xml:space="preserve">De Oplossing staat toe dat een gebruiker bepaalde functionaliteit van de Oplossing kan gebruiken namens een andere gebruiker.
Een </t>
    </r>
    <r>
      <rPr>
        <i/>
        <sz val="11"/>
        <color rgb="FF000000"/>
        <rFont val="Calibri"/>
        <family val="2"/>
      </rPr>
      <t>gedelegeerde</t>
    </r>
    <r>
      <rPr>
        <sz val="11"/>
        <color rgb="FF000000"/>
        <rFont val="Calibri"/>
        <family val="2"/>
      </rPr>
      <t xml:space="preserve"> </t>
    </r>
    <r>
      <rPr>
        <i/>
        <sz val="11"/>
        <color rgb="FF000000"/>
        <rFont val="Calibri"/>
        <family val="2"/>
      </rPr>
      <t>bronhouder</t>
    </r>
    <r>
      <rPr>
        <sz val="11"/>
        <color rgb="FF000000"/>
        <rFont val="Calibri"/>
        <family val="2"/>
      </rPr>
      <t xml:space="preserve"> kan bijvoorbeeld </t>
    </r>
    <r>
      <rPr>
        <i/>
        <sz val="11"/>
        <color rgb="FF000000"/>
        <rFont val="Calibri"/>
        <family val="2"/>
      </rPr>
      <t>namens</t>
    </r>
    <r>
      <rPr>
        <sz val="11"/>
        <color rgb="FF000000"/>
        <rFont val="Calibri"/>
        <family val="2"/>
      </rPr>
      <t xml:space="preserve"> een bronhouder overstromingsscenario's importeren, die door de betreffende bronhouder zijn vervaardigd. In dit geval wordt de meta-informatie die hoort bij de betreffende bronhouder aan de overstromingsscenario's gekoppeld.
Daarnaast kan de gebruiker zich voordoen als een andere gebruiker, om zo de gebruikersinterface en informatie voorgeschoteld te krijgen zoals die andere gebruiker (die meestal beperktere rechten heeft) die ook te zien krijgt.</t>
    </r>
  </si>
  <si>
    <t>W-13</t>
  </si>
  <si>
    <r>
      <t>Vier-ogen principe</t>
    </r>
    <r>
      <rPr>
        <strike/>
        <sz val="11"/>
        <rFont val="Calibri"/>
        <family val="2"/>
        <scheme val="minor"/>
      </rPr>
      <t xml:space="preserve">
</t>
    </r>
  </si>
  <si>
    <r>
      <rPr>
        <sz val="11"/>
        <color rgb="FF000000"/>
        <rFont val="Calibri"/>
        <family val="2"/>
      </rPr>
      <t xml:space="preserve">De Oplossing biedt de mogelijkheid om het vier-ogen principe toe te kunnen passen. 
De Oplossing biedt daarbij de mogelijkheid om te verhinderen dat aan één gebruiker conflicterende rechten worden toebedeeld. Een gebruiker die overstromingsscenario's of samengestelde kaartbeelden aanbiedt voor landelijk gebruik zou deze overstromingsscenario's of samengestelde kaartbeelden niet zelf mogen accepteren voor landelijk gebruik.
</t>
    </r>
    <r>
      <rPr>
        <i/>
        <sz val="11"/>
        <color rgb="FF000000"/>
        <rFont val="Calibri"/>
        <family val="2"/>
      </rPr>
      <t>N.B.: Het afdwingen van deze bedrijfsregel moet door een beheerder aan- en uitgezet kunnen worden.</t>
    </r>
  </si>
  <si>
    <t>W-14</t>
  </si>
  <si>
    <t>Afnemers</t>
  </si>
  <si>
    <r>
      <t xml:space="preserve">De Oplossing biedt werkende koppelingen ten behoeve van het exporteren van samengestelde overstromingsgevaar- en overstromingsrisicokaarten, inclusief bijbehorende metainformatie, ten behoeve van tenminste de volgende afnemers:
- Richtlijn Overstromingsrisico's (ROR)
- Risicokaart/Atlas Leefomgeving (risicokaart.nl, overstroomik.nl)
- EU Inspire
- Landelijke Voorziening Overstromingsinformatie (LIWO)
</t>
    </r>
    <r>
      <rPr>
        <sz val="11"/>
        <rFont val="Calibri"/>
        <family val="2"/>
      </rPr>
      <t xml:space="preserve">Indien één of meer van de gewenste koppelvlakken tussen de Oplossing en afnemende systemen ontbreekt, zal Opdrachtnemer betreffende koppelvlakken binnen 6 maanden na contractsluiting toevoegen, e.e.a. in nauw overleg met Opdrachtgever en de aan te sluiten partijen. Deze termijn van 6 maanden is een fatale termijn. </t>
    </r>
  </si>
  <si>
    <t>W-15</t>
  </si>
  <si>
    <t>Bronsystemen</t>
  </si>
  <si>
    <t xml:space="preserve">De Oplossing ondersteunt het geautomatiseerd en/of handmatig inlezen van overstromingsscenario's en de bijbehorende metainformatie vanuit ten minste de volgende bronsystemen:
- SOBEK
- D-Hydro
- Tygron
- 3Di
- Delft FLS
- Infoworks (optioneel)
- GIS/ESRI
Indien één of meer van de gewenste koppelvlakken tussen de Oplossing en bronsystemen ontbreekt, zal Opdrachtnemer betreffende koppelvlakken binnen 6 maanden na contractsluiting toevoegen, e.e.a. in nauw overleg met Opdrachtgever en de aan te sluiten partijen. Deze termijn van 6 maanden is een fatale termijn. </t>
  </si>
  <si>
    <t>W-16</t>
  </si>
  <si>
    <t>Geautomatiseerde imports</t>
  </si>
  <si>
    <t>De Oplossing biedt de mogelijkheid om per bronhouder, voor ieder bronsysteem dat deze bronhouder in gebruik heeft, de configuratie voor het volledig geautomatiseerd uitlezen van deze bronsystemen vast te leggen en te beheren. 
Het gaat hierbij om o.a. de volgende configuratie-items (niet uitputtend): 
- URL’s (API-endpoints) van externe bronsystemen, die door de Oplossing worden uitgelezen;
- Authenticatiegegevens voor gebruik van de URL's (API-endpoints);
- Versie van de gehanteerde meta-informatiedefinitie;
- Gehanteerd informatieschema t.a.v. de geografische informatie en de output van de rekenmodellen;
- Uitleesfrequentie en uitleesmomenten;
- Etc.
De gebruiker heeft hierbij de mogelijkheid om van de standaardconfiguratie af te wijken en configuratie-items (tijdelijk of permanent) te overschrijven.</t>
  </si>
  <si>
    <t>W-17</t>
  </si>
  <si>
    <t>Exports</t>
  </si>
  <si>
    <t>De Oplossing biedt de mogelijkheid om bij de exports de configuratie vast te leggen en te beheren t.b.v. het handmatig en/of geautomatiseerd ontsluiten van de overstromingsscenario's, samengestelde kaartbeelden en andere resultaten. 
Het gaat hierbij om o.a. de volgende configuratie-items (niet uitputtend): 
- URL’s (API-endpoints) die door de Oplossing worden aangeboden;
- Versie van de gehanteerde meta-informatiedefinitie;
- Het informatieschema van de beschikbaargestelde informatie;
- Etc.
De gebruiker heeft hierbij de mogelijkheid om van de standaardconfiguratie af te wijken en configuratie-items (tijdelijk of permanent) te overschrijven.</t>
  </si>
  <si>
    <t>W-18</t>
  </si>
  <si>
    <t>Beheer van meta-informatiedefinities</t>
  </si>
  <si>
    <t xml:space="preserve">Bewerken meta-informatie definitie </t>
  </si>
  <si>
    <r>
      <rPr>
        <sz val="11"/>
        <color rgb="FF000000"/>
        <rFont val="Calibri"/>
        <family val="2"/>
      </rPr>
      <t xml:space="preserve">De Oplossing biedt aan beheerders (rol: Administrator) de mogelijkheid om de meta-informatiedefinitie te bewerken.
De meta-informatiedefinitie kan worden aangepast zonder tussenkomst van Opdrachtnemer (Leverancier).
De "Administrator" kan: 
- extra velden (attributen) toevoegen aan de meta-informatie;
- velden verwijderen in de meta-informatie. In verband met archivering worden de velden niet daadwerkelijk verwijderd, maar </t>
    </r>
    <r>
      <rPr>
        <i/>
        <sz val="11"/>
        <color rgb="FF000000"/>
        <rFont val="Calibri"/>
        <family val="2"/>
      </rPr>
      <t>gedeactiveerd</t>
    </r>
    <r>
      <rPr>
        <sz val="11"/>
        <color rgb="FF000000"/>
        <rFont val="Calibri"/>
        <family val="2"/>
      </rPr>
      <t>, zodat ze voor gebruikers niet meer zichtbaar zijn;
- velden wijzigen in de meta-informatie;
- velden als "verplicht" of "optioneel" markeren;
- keuzelijsten voorzien van de mogelijke opties;
- de labels t.b.v. presentatie van het meta-informatieveld aanpassen.</t>
    </r>
  </si>
  <si>
    <t>W-19</t>
  </si>
  <si>
    <t>Versiebeheer op de definitie van meta-informatie</t>
  </si>
  <si>
    <t>De Oplossing past automatisch versiebeheer toe op de definitie van de meta-informatie.
De meta-informatiedefinitie is bepalend t.a.v. welke concrete meta-informatie er kan worden geïmporteerd. De meta-informatiedefinitie beschrijft als het ware de API/interface van LDO t.a.v. de meta-informatie. 
Aangezien verschillende versies van de meta-informatiedefinitie niet per se compatibel hoeven te zijn, moet de Oplossing strikt versiebeheer toepassen op de meta-informatiedefinitie.</t>
  </si>
  <si>
    <t>W-20</t>
  </si>
  <si>
    <t>Publicatie van een nieuwe versie van de definitie van de meta-informatie</t>
  </si>
  <si>
    <t>De Oplossing ondersteunt een proces waarbij een nieuwe versie van de meta-informatie expliciet moeten worden gepubliceerd.
Een nieuwe versie van de meta-informatie (d.w.z., de nieuwe set aan meta-informatievelden inclusief namen, formaten, labels, kardinaliteit, etc.) moet expliciet worden vastgesteld en gepubliceerd. Een afgesproken set aan meta-infomatie heeft hiertoe naast een versienummer ook een status.</t>
  </si>
  <si>
    <t>W-21</t>
  </si>
  <si>
    <t>Verschillende versies van meta-informatiedefinites naast elkaar</t>
  </si>
  <si>
    <r>
      <t xml:space="preserve">De Oplossing ondersteunt het naast elkaar bestaan van verschillende versies van de set aan meta-informatie.
Verschillende versies van de meta-informatiedefinitie kunnen naast elkaar bestaan. </t>
    </r>
    <r>
      <rPr>
        <sz val="11"/>
        <color rgb="FFFF0000"/>
        <rFont val="Calibri"/>
        <family val="2"/>
        <scheme val="minor"/>
      </rPr>
      <t xml:space="preserve">
</t>
    </r>
    <r>
      <rPr>
        <sz val="11"/>
        <color theme="1"/>
        <rFont val="Calibri"/>
        <family val="2"/>
        <scheme val="minor"/>
      </rPr>
      <t>- Wanneer beheerders van de Oplossing de definitie van de meta-informatie zelf kunnen aanpassen kan geen backward compatibility tussen de verschillende versies van die meta-datadefinities worden verondersteld;
- Bronhouders, d.w.z. de aanbieders van brondata, moeten de gelegenheid hebben het formaat van de door hen aangeboden data aan te passen naar een nieuwere versie;
- Het verdient de voorkeur om altijd maar één versie van de meta-informatiedefinitie actief te hebben. Bronhouders en/of leveranciers van bronsystemen moeten dan wel voldoende tijd krijgen om hun software aan te passen.</t>
    </r>
  </si>
  <si>
    <t>W-22</t>
  </si>
  <si>
    <t>Uniforme definitie van meta-informatie</t>
  </si>
  <si>
    <t>De Oplossing hanteert dezelfde meta-informatiedefinitie voor alle typen overstromingen en voor alle bronsystemen.
Voor alle typen overstromingen (buitendijks gebied, primaire en regionale waterkeringen) en 3Di wordt één en dezelfde set aan meta-informatievelden gehanteerd. Alle bronsystemen maken gebruik van dezelfde set aan meta-informatievelden.</t>
  </si>
  <si>
    <t>W-23</t>
  </si>
  <si>
    <t>Kwaliteitsbewaking</t>
  </si>
  <si>
    <t>De Oplossing valideert te importeren meta-informatie op het moment van importeren. 
De Oplossing voert tijdens het importeren van de meta-informatie een (automatische) scan uit, waarbij voor de hand liggende fouten worden geïdentificeerd. Denk hierbij aan ongewenste spaties of enters, of onjuist geformateerde datum- of numerieke waarden. 
De bronhouder krijgt de mogelijkheid geboden om geconstateerde fouten te herstellen voordat de import definitief is opgeslagen binnen de Oplossing.
De set aan validatieregels m.b.t. de meta-informatie is aanpasbaar en uitbreidbaar.
- Indien de meta-informatie incompleet is of op een andere manier niet voldoet aan de vereisten (volgens de meta-informatiedefinitie), dan keurt de Oplossing de meta-informatie af. De Oplossing genereert hierbij helder geformuleerde foutmeldingen en geeft aan wat de gebruiker moet doen om de meta-informatie te verbeteren en te laten voldoen aan de definitie.
- Scenario’s met niet volledig ingevulde verplichte velden worden niet geaccepteerd voor de landelijke samengestelde overstromingsgevaar- en overstromingsrisicokaarten (ROR en risicokaart.nl/Atlas Leefomgeving) en voor export naar LIWO. Daarom is het nodig om reeds bij het importeren van de meta-informatie de validatie te laten plaatsvinden.</t>
  </si>
  <si>
    <t>W-24</t>
  </si>
  <si>
    <t>Overstromingsscenario's</t>
  </si>
  <si>
    <r>
      <t xml:space="preserve">De Oplossing valideert te importeren overstromingsscenario's op het moment van importeren. 
De Oplossing voert tijdens het importeren van de overstromingsscenario's een (automatische) scan uit, waarbij voor de hand liggende fouten worden geïdentificeerd. Denk hierbij aan:
- RD-coördinaten die voor een set aan scenario's hetzelfde zouden moeten zijn, maar die binnen bepaalde marges afwijken;
- Geometrieën die niet aan de standaarden voldoen. 
De bronhouder krijgt de mogelijkheid geboden om geconstateerde fouten te herstellen voordat de import definitief is opgeslagen binnen de Oplossing.
De set aan validatieregels m.b.t. de overstromingsscenario's is aanpasbaar en uitbreidbaar.
</t>
    </r>
    <r>
      <rPr>
        <i/>
        <sz val="11"/>
        <rFont val="Calibri"/>
        <family val="2"/>
        <scheme val="minor"/>
      </rPr>
      <t xml:space="preserve">N.B. Opdrachtgever heeft voor diverse imports van geo-data diverse validatieregels beschikbaar (binnen de tool FME). </t>
    </r>
  </si>
  <si>
    <t>W-25</t>
  </si>
  <si>
    <t>Automatisch foutherstel</t>
  </si>
  <si>
    <t>De Oplossing herstelt waar mogelijk automatisch de tijdens het importeren geconstateerde fouten. 
De importfunctionaliteit beschikt over een geavanceerde validatiemodule waarbinnen validatieregels kunnen worden vastgelegd en beheerd. 
De validatieregels kunnen validatieberichten genereren met verschillend gewicht (bijvoorbeeld informatief, waarschuwing, foutmelding, onherstelbare fouten). 
Daarnaast kan de validatiemodule een groot deel van de geconstateerde fouten automatisch herstellen, bijvoorbeeld door het repareren van geometrieën zodat ze aan de OCG-standaarden voldoen.
Alle validatieberichten en automatisch herstelde fouten worden samengevat in een foutrapportage.</t>
  </si>
  <si>
    <t>W-26</t>
  </si>
  <si>
    <t xml:space="preserve">Schade- en slachtofferberekening </t>
  </si>
  <si>
    <t>Schade- en slachtofferberekening uitvoeren</t>
  </si>
  <si>
    <t>De Oplossing maakt automatisch een schade- en slachtofferberekening. 
Bij het inlezen van een overstromingsscenario berekent de Oplossing automatisch de totale schade, het aantal slachtoffers, aantal getroffenen en de mortaliteit, conform het meest actuele SSM-model (huidige is SSM2017). Hierbij is het volgende vereist:
- De belangrijkste uitvoergegevens van de schade- en slachtofferberekening worden aan het overstromingsscenario gekoppeld. Het gaat daarbij zowel om de totalen als om de resultaten per raster zodat deze op kaartbeelden kunnen worden verwerkt;
- De Oplossing voegt bij een schade- en slachtofferberekening de toepasselijke meta-informatie toe (als onderdeel van de meta-informatie van het overstromingsscenario), waaronder versienummer van de (her)berekening, status, datum van (her)berekening, reden van (her)berekening, SSM-versie en gebruikte module (“Hoofdwatersysteem Binnendijks”, “Hoofdwatersysteem Buitendijks” of “Watersysteem Regionaal”);
- De Oplossing biedt gebruikers de mogelijkheid om overstromingsscenario's te bekijken inclusief de resultaten van de schade- en slachtofferberekeningen;
- De Oplossing biedt gebruikers de mogelijkheid om overstromingsscenario's te exporteren en/of te downloaden inclusief de resultaten van de schade- en slachtofferberekening(en).</t>
  </si>
  <si>
    <t>W-27</t>
  </si>
  <si>
    <t>Schade- en slachtofferberekening opnieuw uitvoeren</t>
  </si>
  <si>
    <t xml:space="preserve">De Oplossing biedt de mogelijkheid een bestaande schade- en slachtofferberekening opnieuw uit te voeren.
Bij een update naar een nieuwe versie van SSM moet het mogelijk zijn dat de bestaande schade- en slachtofferberekeningen worden bijgewerkt:
- Deze herberekening gebeurt bij voorkeur automatisch;
- Indien de eerdere berekening reeds een formele status had gekregen moeten de resultaten van die berekening worden gearchiveerd;
Ook moet het mogelijk zijn om voor reeds in de LDO-database aanwezige overstromingsscenario’s een berekening met SSM uit te voeren. Deze berekening is naar keuze voor een selectie van de overstromingsscenario’s of alle overstromingsscenario’s.
</t>
  </si>
  <si>
    <t>W-28</t>
  </si>
  <si>
    <t>Beheer van meta-informatie</t>
  </si>
  <si>
    <t>Invoeren meta-informatie</t>
  </si>
  <si>
    <t>De Oplossing maakt het mogelijk om de meta-informatie, behorende bij het overstromingsscenario, snel en op een gebruiksvriendelijke manier in te voeren. 
De meta-informatie moet eenvoudig en door niet-technisch onderlegde gebruikers kunnen worden ingevoerd. 
Dit impliceert o.a.:
- een lijst- of tabelgeörienteerde invoer;
- alle reeds bekende zaken zijn vooringevuld/voorgeselecteerd;
- zoveel mogelijk gebruikmaken van keuzelijstjes en zo min mogelijk handmatige invoer;
- zo weinig mogelijk muiskliks;
- automatisch opslaan tijdens het bewerken van de meta-informatie.</t>
  </si>
  <si>
    <t>W-29</t>
  </si>
  <si>
    <t>Meta-informatie bewerken</t>
  </si>
  <si>
    <t xml:space="preserve">De Oplossing biedt de mogelijkheid om meta-informatie te bewerken.
De Oplossing biedt de mogelijkheid om eenmaal ingevoerde en opgeslagen meta-informatie achteraf nog binnen de Oplossing te bewerken en aan te vullen. Ook de inhoud van verplichte velden moet gewijzigd kunnen worden.
Voorbeeld: De doorbraaklocaties moeten bewerkt kunnen worden, omdat door afronding de RD-coördinaten van een doorbraaklocatie in verschillende overstromingsscenario’s enkele centimeters uit elkaar kunnen komen te liggen. In de LDO zijn het dan twee verschillende doorbraakpunten, terwijl het om één en dezelfde locatie gaat. De bronhouder moet dit kunnen herstellen. 
</t>
  </si>
  <si>
    <t>W-30</t>
  </si>
  <si>
    <t>Meta-informatie bewerken in Excel</t>
  </si>
  <si>
    <r>
      <t xml:space="preserve">De meta-informatie kan in Excel worden ingelezen, bewerkt en (opnieuw) geïmporteerd in de Oplossing.
De meta-informatie van meerdere overstromingsscenario’s kan d.m.v. één Excelbestand in de Oplossing worden geïmporteerd (groepsimport).
Ook is het voor de "Bronhouder" en "Provinciale ROR-coördinator" mogelijk de meta-informatie in een Excelbestand te downloaden, te bewerken en weer terug in de Oplossing te importeren.
</t>
    </r>
    <r>
      <rPr>
        <i/>
        <sz val="11"/>
        <color theme="1"/>
        <rFont val="Calibri"/>
        <family val="2"/>
        <scheme val="minor"/>
      </rPr>
      <t>Zie ook de eisen t.a.v. Groepsimport.</t>
    </r>
  </si>
  <si>
    <t>W-31</t>
  </si>
  <si>
    <t>Meta-informatie geautomatiseerd (laten) toevoegen</t>
  </si>
  <si>
    <t>De meta-informatie moet zoveel mogelijk geautomatiseerd worden toegevoegd vanuit de bron. 
De meta-informatie moet zoveel mogelijk geautomatiseerd worden toegevoegd zodra deze bekend is. Dit kan op één of meer van de volgende momenten:
- bij het genereren van exports van de scenario's vanuit de modelsoftware. Het invullen van de meta-informatie vindt dan plaats vanuit gegevens die in de bronsoftware door modelleur vooraf zijn gedefinieerd;
- bij het inlezen van de scenario's in de Oplossing.
Vanuit de modelsoftware is detailinformatie over het scenario zelf beschikbaar. Bij het inlezen in de Oplossing kunnen aan de hand van de ingelogde gebruiker en diens rol de geconfigureerde bronhouder en het bronsysteem worden vastgesteld.</t>
  </si>
  <si>
    <t>W-32</t>
  </si>
  <si>
    <t>Beheer van overstromings-scenario's</t>
  </si>
  <si>
    <t>Delen van overstromingsscenario's met andere gebruikers van LDO</t>
  </si>
  <si>
    <t>De Oplossing biedt brondhouders de mogelijkheid om overstromingsscenario's te delen met andere gebruikers van de Oplossing.
De geïmporteerde overstromingsscenario's zijn initieel alleen beschikbaar voor gebruik door de eigenaar/bronhouder. De bronhouder moet expliciet aangeven dat de scenario's ook beschikbaar zijn voor andere gebruikers.</t>
  </si>
  <si>
    <t>W-33</t>
  </si>
  <si>
    <t>Kwaliteitsopmerkingen beheren</t>
  </si>
  <si>
    <t>De Oplossing biedt de mogelijkheid om kwaliteitsopmerkingen bij overstromingsscenario's te beheren.
De bronhouder en kwaliteitscontroleur kunnen kwaliteitsopmerkingen aan een overstromingsscenario toevoegen. Deze opmerkingen kunnen worden beoordeeld (goedgekeurd of afgekeurd) en gearchiveerd. Door het uitvoeren van deze acties wijzigt de status van het overstromingsscenario.</t>
  </si>
  <si>
    <t>W-34</t>
  </si>
  <si>
    <t>Dimensies</t>
  </si>
  <si>
    <t xml:space="preserve">De Oplossing biedt de mogelijkheid overstromingsscenario's en samengestelde kaartbeelden te bekijken in verschillende dimensies en/of vanuit diverse perspectieven.
Naast de standaardweergaven in de vorm van doorsnedes (1D) en vlakken (2D) is de Oplossing ook in staat om de overstromingsscenario's en samengestelde kaartbeelden ruimtelijk (3D) te presenteren.
</t>
  </si>
  <si>
    <t>W-35</t>
  </si>
  <si>
    <t>Beheer van samengestelde kaartbeelden</t>
  </si>
  <si>
    <t>Selecteren bestaande samengestelde kaart(en) als basis voor nieuwe samengestelde kaart</t>
  </si>
  <si>
    <t>De Oplossing biedt de mogelijkheid om één of meer reeds bestaande samengestelde, gebiedsdekkende kaarten te gebruiken als basis voor een nieuwe samengestelde kaart.
De Oplossing maakt daarbij een kopie van de geselecteerde, bestaande samengestelde kaart(en), inclusief de meta-informatie en de verwijzingen naar individuele overstromingsscenario's.</t>
  </si>
  <si>
    <t>W-36</t>
  </si>
  <si>
    <t>Vrijgeven van samengestelde kaartbeelden</t>
  </si>
  <si>
    <t xml:space="preserve">De Oplossing biedt de gebruiker, i.c. de Beheerder gevaar- en risicokaarten en/of de Beheerder LIWO, de mogelijkheid om samengestelde, gebiedsdekkende kaarten vrij te geven voor gebruik buiten de Oplossing.
Zodra de samengestelde, gebiedsdekkende kaarten zijn vrijgegeven, zijn deze opvraagbaar via de API's en/of webservices. </t>
  </si>
  <si>
    <t>W-37</t>
  </si>
  <si>
    <t>Exporteren</t>
  </si>
  <si>
    <t xml:space="preserve">Alle gegevens in één handeling exporteren </t>
  </si>
  <si>
    <t xml:space="preserve">De Oplossing biedt de gebruiker de mogelijkheid om in één handeling alle in de Oplossing aanwezige overstromingsscenario's en samengestelde kaartbeelden te exporteren, inclusief meta-informatie en bijvoorkeur ook de resultaten van de SSM-berekeningen. 
De export bestaat uit de standaard bestandsformaten die ook voor de gangbare exports worden gebruikt. Deze export kan worden gebruikt als externe back-up (d.w.z. een back-up buiten de Oplossing en buiten de omgeving van Opdrachtnemer). </t>
  </si>
  <si>
    <t>W-38</t>
  </si>
  <si>
    <t>Simulaan exporteren</t>
  </si>
  <si>
    <t>De Oplossing biedt de mogelijkheid om meerdere exports tegelijkertijd uit te voeren.
De Oplossing ondersteunt gelijktijdige exports van één of meer gebruikers zonder merkbaar performance verlies. 
Dit kunnen handmatige exports zijn vanuit de user interfaces of geautomatiseerde d.m.v. een API en/of webservice, of beide. Ook het type export (v.w.b. doelsysteem) maakt hierbij niet uit.</t>
  </si>
  <si>
    <t>W-39</t>
  </si>
  <si>
    <t>Beheren van exports</t>
  </si>
  <si>
    <t>De Oplossing biedt de mogelijkheid om de exports te beheren.
Onder export wordt hier verstaan alle gegevenssets die daadwerkelijk buiten de Oplossing terecht zijn gekomen en de procesinformatie:
- alle (handmatige gestarte) downloads vanuit de user interface van de Oplossing; 
- alle opvragingen via API's en/of webservices van individuele overstromingsscenario's en samengestelde kaartbeelden.
De Oplossing biedt een overzicht van alle exports die eerder zijn gedaan. Bij het zoeken naar en presenteren van de exports kan de gebruiker hierbij onderscheid maken (filteren) naar het type export:
- ROR;
- Risicokaart.nl/Atlas van de leefomgeving;
- EU-INSPIRE;
- LIWO;
- Overige Webservces;
- Overige bestanden.
Van iedere export is vastgelegd en in te zien: 
- via welke exportroute de export is gedaan;
- wie de export heeft gestart (natuurlijke persoon of systeem);
- waneer de export heeft plaatsgevonden;
- welke data er is geëxporteerd, met welke meta-informatie;
- hoe vaak dezelfde export is uitgevoerd/hoe vaak dezelfde API-endpoint is bevraagd.</t>
  </si>
  <si>
    <t>W-40</t>
  </si>
  <si>
    <t>Notificaties</t>
  </si>
  <si>
    <t>Automatisch versturen van notificaties</t>
  </si>
  <si>
    <t>De Oplossing biedt gebruikers de mogelijkheid notificaties in te stellen op basis van gebeurtenissen. Deze notificaties kunnen waar nodig ook weer worden uitgeschakeld.
Notificaties zijn onder andere gewenst als er nieuwe overstromingsscenario's worden gedeeld, beschikbaar worden gesteld voor landelijk gebruik en goedgekeurd voor landelijk gebruik. Gebruikers moeten zich kunnen abonneren op notificaties die relevant zijn voor hun werkproces.</t>
  </si>
  <si>
    <t>W-41</t>
  </si>
  <si>
    <t>Versturen via eigen domein</t>
  </si>
  <si>
    <t>Als notificaties en/of e-mail namens een domein van Opdrachtgever worden verstuurd of een domein van Opdrachtgever als afzender hebben (bijvoorbeeld bij12.nl), dan verloopt het berichtenverkeer via een smarthost van Opdrachtgever.</t>
  </si>
  <si>
    <t>W-42</t>
  </si>
  <si>
    <t>Domeinnaam configureerbaar</t>
  </si>
  <si>
    <t xml:space="preserve">De Oplossing biedt beheerders de mogelijkheid om zelf aan te geven onder welke domeinnaam/afzender notificaties en/of e-mail vanuit de Oplossing worden verstuurd. </t>
  </si>
  <si>
    <t>W-43</t>
  </si>
  <si>
    <t>Zoeken</t>
  </si>
  <si>
    <t>Toegankelijke zoekbalk</t>
  </si>
  <si>
    <t xml:space="preserve">De Oplossing biedt in ieder venster een simpele zoekbalk waarmee een zoekopdracht kan worden gestart. De resultaten van deze zoekvraag worden getoond in een uitgebreider zoekvenster. </t>
  </si>
  <si>
    <t>W-44</t>
  </si>
  <si>
    <t>Vrije tekst</t>
  </si>
  <si>
    <t>De Oplossing biedt de mogelijheid om te kunnen zoeken op vrije tekst.
De gebruiker kan één of meer zoektermen in de vorm van vrije tekst ingeven via een tekstvak.</t>
  </si>
  <si>
    <t>W-45</t>
  </si>
  <si>
    <t>Kenmerken</t>
  </si>
  <si>
    <t xml:space="preserve">De Oplossing biedt de mogelijheid om te kunnen zoeken op één of meer kenmerken.
De gebruiker kan zoeken o.b.v. één of meer voorgedefinieerde, door de gebruiker te selecteren kenmerken of meta-informatie. </t>
  </si>
  <si>
    <t>W-46</t>
  </si>
  <si>
    <t>Combinatie van vrije tekst en kenmerken</t>
  </si>
  <si>
    <t>De Oplossing biedt de mogelijheid om te kunnen zoeken op een combinatie van vrije tekst en kenmerken.</t>
  </si>
  <si>
    <t>W-47</t>
  </si>
  <si>
    <t>Zoekresultaten verfijnen</t>
  </si>
  <si>
    <t>De Oplossing biedt de mogelijkheid om initiële zoekresultaten te kunnen verfijnen door filters in te stellen (faceted search).
Eerder ingestelde onderdelen van de zoekvraag (vrije tekst, geselecteerde kenmerken) blijven actief totdat de gebruiker expliciet aangeeft dat hij alle filters wil wissen.</t>
  </si>
  <si>
    <t>W-48</t>
  </si>
  <si>
    <t>Zoekopdrachten bewaren</t>
  </si>
  <si>
    <t>De Oplossing biedt de mogelijheid om een zoekopdracht kunnen bewaren.
De gebruiker kan de ingegeven zoektekst en optioneel ingestelde filters bewaren, zodat hij of zij later nogmaals dezelfde zoekopdracht kan uitvoeren.
N.B.: Als de Oplossing gebruikmaakt van standaard HTTP query parameters in de URL in de adresbalk van de browser, dan kan de gebruiker de URL opslaan in de bladwijzers (bookmarks). Als de Oplossing zoekopdrachten uitvoert op de achtergrond, zonder de webpagina volledig te verversen, dan moet de Oplossing zelf voorzien in een mogelijkheid om de zoekopdracht op te slaan.</t>
  </si>
  <si>
    <t>W-49</t>
  </si>
  <si>
    <t>Usability</t>
  </si>
  <si>
    <t>Batch-mutaties</t>
  </si>
  <si>
    <t>De Oplossing biedt expert-gebruikers (zoals funtioneel beheerders) de mogelijkheid om bulksgewijs (=batch-) mutaties door te voeren, bij voorkeur d.m.v. API-endpoints en/of via scripting.</t>
  </si>
  <si>
    <t>W-50</t>
  </si>
  <si>
    <t>Koppelvlakken</t>
  </si>
  <si>
    <t>Beveiliging</t>
  </si>
  <si>
    <t>Integratie t.b.v. Single Sign-on (SSO)</t>
  </si>
  <si>
    <t>T.b.v. Single Sign-on (SSO) zal Opdrachtnemer in samenspraak met Opdrachtgever een koppeling aanbrengen tussen de Oplossing en het Identity &amp; Access Management (IAM)-systeem van Opdrachtgever.
Opdrachtgever gebruikt Microsoft Azure AD als IAM-systeem.</t>
  </si>
  <si>
    <t>W-51</t>
  </si>
  <si>
    <t>Extern toegangsbeheer algemeen</t>
  </si>
  <si>
    <r>
      <t xml:space="preserve">De Oplossing biedt Opdrachtgever de mogelijkheid om gebruikersaccounts en de aan de accounts </t>
    </r>
    <r>
      <rPr>
        <i/>
        <sz val="11"/>
        <rFont val="Calibri"/>
        <family val="2"/>
        <scheme val="minor"/>
      </rPr>
      <t>toegekende</t>
    </r>
    <r>
      <rPr>
        <sz val="11"/>
        <rFont val="Calibri"/>
        <family val="2"/>
        <scheme val="minor"/>
      </rPr>
      <t xml:space="preserve"> gebruikersrollen en/of -profielen extern te beheren vanuit een Identity &amp; Access Management-systeem (IAM).
Naast de provisioning van gebruikersaccounts, zoals hieronder expliciet benoemd, gaat het hier om het wijzigen, verwijderen, (tijdelijk) blokkeren en archiveren van gebruikersaccounts, alsmede om het toekennen en intrekken van rollen van deze gebruikersaccounts. 
Opdrachtgever maakt voor het beheer van identiteiten en rollen gebruik van Identity &amp; Access Management (IAM) o.b.v. Microsoft Azure AD.</t>
    </r>
  </si>
  <si>
    <t>W-52</t>
  </si>
  <si>
    <t>Provisioning</t>
  </si>
  <si>
    <t>Gebruikersaccounts</t>
  </si>
  <si>
    <t>De Oplossing biedt de mogelijkheid om (gebruikers)accounts, die door een extern Identity &amp; Access Management-systeem worden beheerd, te ontvangen en vast te leggen. 
Opdrachtgever maakt voor het beheer van identiteiten en rollen gebruik van Identity &amp; Access Management (IAM) o.b.v. Microsoft Azure AD. Gebruikersaccounts zullen vanuit IAM d.m.v. provisioning aan de Oplossing worden aangeboden.</t>
  </si>
  <si>
    <t>W-53</t>
  </si>
  <si>
    <t>Toegekende rollen van gebruikers</t>
  </si>
  <si>
    <t xml:space="preserve">De Oplossing biedt de mogelijkheid om de extern aan de gebruiker toegekende rol of rollen te ontvangen en vast te leggen.
Opdrachtgever maakt voor het beheer van identiteiten en rollen gebruik van Identity &amp; Access Management (IAM) o.b.v. Microsoft Azure AD. De aan de gebruiker toegekende rollen, d.w.z. de toekenningen, niet de rollen zelf, zullen vanuit IAM naar de Oplossing worden overgebracht. </t>
  </si>
  <si>
    <t>W-54</t>
  </si>
  <si>
    <t>Ontsluiten van samengestelde kaartbeelden t.b.v. EU INSPIRE</t>
  </si>
  <si>
    <t>De Oplossing biedt de mogelijkheid om samengestelde kaartbeelden t.b.v. EU INSPIRE te onsluiten via een webservice.
De verschillende gevaren-en gevolgenkaarten, die worden geproduceerd t.b.v. de ROR, moeten ook kunnen worden ontsloten t.b.v. EU INSPIRE.
De verschillende kaarten moeten worden geserveerd als webservice (WFS) die exclusief ter beschikking staat aan EU INSPIRE. 
Deze webservice moet voldoen aan de INSPIRE-richtlijn. Omdat INSPIRE stringentere eisen stelt aan het data-model dan de ROR zijn dit doorgaans net afwijkende exports. De translatie is beschreven in documentatie en/of scripts. De huidige scripts kunnen op aanvraag beschikbaar gesteld worden.</t>
  </si>
  <si>
    <t>Tabellen t.a.v. automatiseren van scoring</t>
  </si>
  <si>
    <t>Naam</t>
  </si>
  <si>
    <t>Omschrijving</t>
  </si>
  <si>
    <t>Waarde</t>
  </si>
  <si>
    <t>Vervallen</t>
  </si>
  <si>
    <t>Bijzonder kleine wens</t>
  </si>
  <si>
    <t>Zeer kleine wens</t>
  </si>
  <si>
    <t>Kleine wens</t>
  </si>
  <si>
    <t>Grote wens</t>
  </si>
  <si>
    <t>Zeer grote wens</t>
  </si>
  <si>
    <t>Bijzonder grote wens</t>
  </si>
  <si>
    <t>De manier waarop de wens wordt gerealiseerd</t>
  </si>
  <si>
    <t>Maak uw keuze:</t>
  </si>
  <si>
    <t>Deze functionaliteit is standaard aanwezig</t>
  </si>
  <si>
    <t>Extra pakket</t>
  </si>
  <si>
    <t>Deze functionaliteit is mogelijk door een extra softwarepakket in te zetten</t>
  </si>
  <si>
    <t>Maatwerk</t>
  </si>
  <si>
    <t>Deze functionaliteit kan met maatwerk gerealiseerd worden</t>
  </si>
  <si>
    <t>Niet mogelijk</t>
  </si>
  <si>
    <t>Deze functionaliteit is niet mogelijk</t>
  </si>
  <si>
    <t>Aantal wensen per zwaartecategorie</t>
  </si>
  <si>
    <t>Gewogen puntenverdeling (totaal 350 punten)</t>
  </si>
  <si>
    <t>Aantal van Score</t>
  </si>
  <si>
    <t>Kolomlabels</t>
  </si>
  <si>
    <t>Som van Gewogen totaal-score</t>
  </si>
  <si>
    <t>Rijlabels</t>
  </si>
  <si>
    <t>Eindtotaal</t>
  </si>
  <si>
    <t>Auteur</t>
  </si>
  <si>
    <t>:</t>
  </si>
  <si>
    <t>Albert Plomp</t>
  </si>
  <si>
    <t>Status</t>
  </si>
  <si>
    <t>Versie</t>
  </si>
  <si>
    <t>Datum</t>
  </si>
  <si>
    <t>Definitief</t>
  </si>
  <si>
    <t>1.0</t>
  </si>
  <si>
    <t>Project</t>
  </si>
  <si>
    <t xml:space="preserve">: </t>
  </si>
  <si>
    <t>Landelijke Databank Overstromingsinformatie (LDO)</t>
  </si>
  <si>
    <t>BJILAGE - Wensen</t>
  </si>
  <si>
    <t>Meta-informatie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</si>
</sst>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theme="1"/>
      <name val="Calibri"/>
      <family val="2"/>
    </font>
    <font>
      <sz val="11"/>
      <color rgb="FF000000"/>
      <name val="Calibri"/>
      <family val="2"/>
    </font>
    <font>
      <i/>
      <sz val="11"/>
      <color rgb="FF000000"/>
      <name val="Calibri"/>
      <family val="2"/>
    </font>
    <font>
      <strike/>
      <sz val="11"/>
      <name val="Calibri"/>
      <family val="2"/>
      <scheme val="minor"/>
    </font>
    <font>
      <i/>
      <sz val="11"/>
      <name val="Calibri"/>
      <family val="2"/>
      <scheme val="minor"/>
    </font>
    <font>
      <sz val="11"/>
      <name val="Calibri"/>
      <family val="2"/>
    </font>
    <font>
      <sz val="16"/>
      <color theme="1"/>
      <name val="Calibri"/>
      <family val="2"/>
      <scheme val="minor"/>
    </font>
    <font>
      <sz val="14"/>
      <color theme="1"/>
      <name val="Calibri"/>
      <family val="2"/>
      <scheme val="minor"/>
    </font>
    <font>
      <b/>
      <sz val="11"/>
      <color theme="1"/>
      <name val="Calibri"/>
      <family val="2"/>
    </font>
    <font>
      <u/>
      <sz val="11"/>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rgb="FFE2EFDA"/>
        <bgColor indexed="64"/>
      </patternFill>
    </fill>
    <fill>
      <patternFill patternType="solid">
        <fgColor rgb="FFFFFF00"/>
        <bgColor indexed="64"/>
      </patternFill>
    </fill>
    <fill>
      <patternFill patternType="solid">
        <fgColor theme="5"/>
        <bgColor theme="5"/>
      </patternFill>
    </fill>
    <fill>
      <patternFill patternType="solid">
        <fgColor theme="0" tint="-4.9989318521683403E-2"/>
        <bgColor indexed="64"/>
      </patternFill>
    </fill>
    <fill>
      <patternFill patternType="solid">
        <fgColor theme="7" tint="-0.499984740745262"/>
        <bgColor theme="5"/>
      </patternFill>
    </fill>
    <fill>
      <patternFill patternType="solid">
        <fgColor theme="5"/>
        <bgColor indexed="64"/>
      </patternFill>
    </fill>
    <fill>
      <patternFill patternType="solid">
        <fgColor theme="0"/>
        <bgColor indexed="64"/>
      </patternFill>
    </fill>
  </fills>
  <borders count="9">
    <border>
      <left/>
      <right/>
      <top/>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right/>
      <top style="thin">
        <color theme="5"/>
      </top>
      <bottom style="thin">
        <color theme="5"/>
      </bottom>
      <diagonal/>
    </border>
    <border>
      <left style="thin">
        <color theme="5"/>
      </left>
      <right/>
      <top/>
      <bottom/>
      <diagonal/>
    </border>
    <border>
      <left/>
      <right style="thin">
        <color theme="5"/>
      </right>
      <top/>
      <bottom/>
      <diagonal/>
    </border>
    <border>
      <left style="thin">
        <color theme="5"/>
      </left>
      <right/>
      <top/>
      <bottom style="thin">
        <color theme="5"/>
      </bottom>
      <diagonal/>
    </border>
    <border>
      <left/>
      <right style="thin">
        <color theme="5"/>
      </right>
      <top/>
      <bottom style="thin">
        <color theme="5"/>
      </bottom>
      <diagonal/>
    </border>
  </borders>
  <cellStyleXfs count="1">
    <xf numFmtId="0" fontId="0" fillId="0" borderId="0"/>
  </cellStyleXfs>
  <cellXfs count="64">
    <xf numFmtId="0" fontId="0" fillId="0" borderId="0" xfId="0"/>
    <xf numFmtId="0" fontId="0" fillId="2" borderId="2" xfId="0" applyFill="1" applyBorder="1" applyAlignment="1">
      <alignment vertical="top" wrapText="1"/>
    </xf>
    <xf numFmtId="0" fontId="0" fillId="2" borderId="2" xfId="0" applyFill="1" applyBorder="1" applyAlignment="1">
      <alignment horizontal="left" vertical="top" wrapText="1"/>
    </xf>
    <xf numFmtId="0" fontId="4" fillId="2" borderId="2" xfId="0" applyFont="1" applyFill="1" applyBorder="1" applyAlignment="1">
      <alignment horizontal="left" vertical="top" wrapText="1"/>
    </xf>
    <xf numFmtId="0" fontId="0" fillId="3" borderId="2" xfId="0" applyFill="1" applyBorder="1" applyAlignment="1">
      <alignment vertical="top" wrapText="1"/>
    </xf>
    <xf numFmtId="0" fontId="4" fillId="2" borderId="2" xfId="0" applyFont="1" applyFill="1" applyBorder="1" applyAlignment="1">
      <alignment vertical="top" wrapText="1"/>
    </xf>
    <xf numFmtId="0" fontId="11" fillId="2" borderId="2" xfId="0" applyFont="1" applyFill="1" applyBorder="1" applyAlignment="1">
      <alignment horizontal="left" vertical="top" wrapText="1"/>
    </xf>
    <xf numFmtId="0" fontId="0" fillId="2" borderId="4" xfId="0" applyFill="1" applyBorder="1" applyAlignment="1">
      <alignment vertical="top" wrapText="1"/>
    </xf>
    <xf numFmtId="0" fontId="0" fillId="2" borderId="4" xfId="0" applyFill="1" applyBorder="1" applyAlignment="1">
      <alignment horizontal="left" vertical="top" wrapText="1"/>
    </xf>
    <xf numFmtId="0" fontId="0" fillId="0" borderId="0" xfId="0" applyAlignment="1">
      <alignment horizontal="left" vertical="top"/>
    </xf>
    <xf numFmtId="0" fontId="3" fillId="0" borderId="0" xfId="0" applyFont="1"/>
    <xf numFmtId="0" fontId="6" fillId="0" borderId="0" xfId="0" applyFont="1" applyAlignment="1">
      <alignment horizontal="left" vertical="top"/>
    </xf>
    <xf numFmtId="1" fontId="0" fillId="2" borderId="2" xfId="0" applyNumberFormat="1" applyFill="1" applyBorder="1" applyAlignment="1">
      <alignment horizontal="center" vertical="top" wrapText="1"/>
    </xf>
    <xf numFmtId="1" fontId="4" fillId="2" borderId="2" xfId="0" applyNumberFormat="1" applyFont="1" applyFill="1" applyBorder="1" applyAlignment="1">
      <alignment horizontal="center" vertical="top" wrapText="1"/>
    </xf>
    <xf numFmtId="0" fontId="12" fillId="0" borderId="0" xfId="0" applyFont="1"/>
    <xf numFmtId="1" fontId="0" fillId="6" borderId="2" xfId="0" applyNumberFormat="1" applyFill="1" applyBorder="1" applyAlignment="1">
      <alignment horizontal="center" vertical="top" wrapText="1"/>
    </xf>
    <xf numFmtId="0" fontId="0" fillId="6" borderId="2" xfId="0" applyFill="1" applyBorder="1" applyAlignment="1">
      <alignment vertical="top" wrapText="1"/>
    </xf>
    <xf numFmtId="1" fontId="4" fillId="6" borderId="2" xfId="0" applyNumberFormat="1" applyFont="1" applyFill="1" applyBorder="1" applyAlignment="1">
      <alignment horizontal="center" vertical="top" wrapText="1"/>
    </xf>
    <xf numFmtId="0" fontId="0" fillId="6" borderId="2" xfId="0" applyFill="1" applyBorder="1" applyAlignment="1">
      <alignment horizontal="left" vertical="top" wrapText="1"/>
    </xf>
    <xf numFmtId="0" fontId="4" fillId="6" borderId="2" xfId="0" applyFont="1" applyFill="1" applyBorder="1" applyAlignment="1">
      <alignment horizontal="left" vertical="top" wrapText="1"/>
    </xf>
    <xf numFmtId="0" fontId="1" fillId="5" borderId="0" xfId="0" applyFont="1" applyFill="1" applyAlignment="1">
      <alignment wrapText="1"/>
    </xf>
    <xf numFmtId="0" fontId="1" fillId="7" borderId="0" xfId="0" applyFont="1" applyFill="1" applyAlignment="1">
      <alignment wrapText="1"/>
    </xf>
    <xf numFmtId="0" fontId="0" fillId="0" borderId="0" xfId="0" applyAlignment="1">
      <alignment horizontal="right"/>
    </xf>
    <xf numFmtId="0" fontId="0" fillId="0" borderId="0" xfId="0" applyAlignment="1">
      <alignment horizontal="right" vertical="top"/>
    </xf>
    <xf numFmtId="0" fontId="13" fillId="0" borderId="0" xfId="0" applyFont="1"/>
    <xf numFmtId="1" fontId="0" fillId="6" borderId="2" xfId="0" applyNumberFormat="1" applyFill="1" applyBorder="1" applyAlignment="1">
      <alignment horizontal="left" vertical="top" wrapText="1"/>
    </xf>
    <xf numFmtId="0" fontId="14" fillId="0" borderId="0" xfId="0" applyFont="1" applyAlignment="1">
      <alignment horizontal="left" vertical="top"/>
    </xf>
    <xf numFmtId="0" fontId="1" fillId="8" borderId="0" xfId="0" applyFont="1" applyFill="1" applyAlignment="1">
      <alignment wrapText="1"/>
    </xf>
    <xf numFmtId="0" fontId="0" fillId="2" borderId="0" xfId="0" applyFill="1" applyAlignment="1">
      <alignment vertical="top" wrapText="1"/>
    </xf>
    <xf numFmtId="0" fontId="0" fillId="2" borderId="0" xfId="0" applyFill="1" applyAlignment="1">
      <alignment horizontal="left" vertical="top" wrapText="1"/>
    </xf>
    <xf numFmtId="1" fontId="0" fillId="0" borderId="0" xfId="0" applyNumberFormat="1"/>
    <xf numFmtId="0" fontId="0" fillId="9" borderId="1" xfId="0" applyFill="1" applyBorder="1" applyAlignment="1">
      <alignment horizontal="right"/>
    </xf>
    <xf numFmtId="0" fontId="0" fillId="9" borderId="3" xfId="0" applyFill="1" applyBorder="1"/>
    <xf numFmtId="0" fontId="0" fillId="9" borderId="5" xfId="0" applyFill="1" applyBorder="1" applyAlignment="1">
      <alignment horizontal="right"/>
    </xf>
    <xf numFmtId="0" fontId="0" fillId="9" borderId="6" xfId="0" applyFill="1" applyBorder="1"/>
    <xf numFmtId="0" fontId="0" fillId="9" borderId="5" xfId="0" applyFill="1" applyBorder="1"/>
    <xf numFmtId="1" fontId="0" fillId="9" borderId="6" xfId="0" applyNumberFormat="1" applyFill="1" applyBorder="1"/>
    <xf numFmtId="0" fontId="0" fillId="9" borderId="7" xfId="0" applyFill="1" applyBorder="1" applyAlignment="1">
      <alignment horizontal="right"/>
    </xf>
    <xf numFmtId="1" fontId="0" fillId="9" borderId="8" xfId="0" applyNumberFormat="1" applyFill="1" applyBorder="1"/>
    <xf numFmtId="0" fontId="2" fillId="0" borderId="0" xfId="0" applyFont="1"/>
    <xf numFmtId="0" fontId="2" fillId="4" borderId="0" xfId="0" applyFont="1" applyFill="1"/>
    <xf numFmtId="0" fontId="0" fillId="0" borderId="0" xfId="0" applyAlignment="1">
      <alignment horizontal="center"/>
    </xf>
    <xf numFmtId="0" fontId="0" fillId="9" borderId="0" xfId="0" applyFill="1" applyAlignment="1">
      <alignment horizontal="right"/>
    </xf>
    <xf numFmtId="1" fontId="0" fillId="9" borderId="0" xfId="0" applyNumberFormat="1" applyFill="1"/>
    <xf numFmtId="0" fontId="2" fillId="4" borderId="6" xfId="0" applyFont="1" applyFill="1" applyBorder="1"/>
    <xf numFmtId="0" fontId="0" fillId="0" borderId="0" xfId="0" pivotButton="1"/>
    <xf numFmtId="0" fontId="0" fillId="0" borderId="0" xfId="0" applyAlignment="1">
      <alignment horizontal="left"/>
    </xf>
    <xf numFmtId="0" fontId="0" fillId="0" borderId="0" xfId="0" applyAlignment="1">
      <alignment horizontal="left" indent="1"/>
    </xf>
    <xf numFmtId="164" fontId="4" fillId="2" borderId="0" xfId="0" applyNumberFormat="1" applyFont="1" applyFill="1" applyAlignment="1">
      <alignment horizontal="center" vertical="top" wrapText="1"/>
    </xf>
    <xf numFmtId="0" fontId="7" fillId="2" borderId="2" xfId="0" applyFont="1" applyFill="1" applyBorder="1" applyAlignment="1">
      <alignment vertical="top" wrapText="1"/>
    </xf>
    <xf numFmtId="0" fontId="7" fillId="2" borderId="2" xfId="0" applyFont="1" applyFill="1" applyBorder="1" applyAlignment="1">
      <alignment horizontal="left" vertical="top" wrapText="1"/>
    </xf>
    <xf numFmtId="0" fontId="15" fillId="0" borderId="0" xfId="0" applyFont="1"/>
    <xf numFmtId="0" fontId="0" fillId="9" borderId="0" xfId="0" applyFill="1"/>
    <xf numFmtId="14" fontId="0" fillId="9" borderId="0" xfId="0" applyNumberFormat="1" applyFill="1" applyAlignment="1">
      <alignment horizontal="left"/>
    </xf>
    <xf numFmtId="0" fontId="15" fillId="9" borderId="0" xfId="0" applyFont="1" applyFill="1"/>
    <xf numFmtId="0" fontId="0" fillId="6" borderId="0" xfId="0" applyFill="1"/>
    <xf numFmtId="14" fontId="0" fillId="6" borderId="0" xfId="0" applyNumberFormat="1" applyFill="1"/>
    <xf numFmtId="0" fontId="0" fillId="9" borderId="0" xfId="0" applyFill="1" applyBorder="1"/>
    <xf numFmtId="14" fontId="0" fillId="9" borderId="0" xfId="0" applyNumberFormat="1" applyFill="1" applyBorder="1"/>
    <xf numFmtId="0" fontId="15" fillId="9" borderId="0" xfId="0" applyFont="1" applyFill="1" applyBorder="1"/>
    <xf numFmtId="0" fontId="0" fillId="6" borderId="0" xfId="0" applyFill="1" applyBorder="1"/>
    <xf numFmtId="14" fontId="0" fillId="6" borderId="0" xfId="0" applyNumberFormat="1" applyFill="1" applyBorder="1"/>
    <xf numFmtId="0" fontId="12" fillId="9" borderId="0" xfId="0" applyFont="1" applyFill="1" applyBorder="1"/>
    <xf numFmtId="0" fontId="0" fillId="0" borderId="0" xfId="0" applyNumberFormat="1"/>
  </cellXfs>
  <cellStyles count="1">
    <cellStyle name="Standaard" xfId="0" builtinId="0"/>
  </cellStyles>
  <dxfs count="19">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numFmt numFmtId="164" formatCode="0.000"/>
      <fill>
        <patternFill patternType="solid">
          <fgColor indexed="64"/>
          <bgColor theme="9" tint="0.79998168889431442"/>
        </patternFill>
      </fill>
      <alignment horizontal="center" vertical="top" textRotation="0" wrapText="1" indent="0" justifyLastLine="0" shrinkToFit="0" readingOrder="0"/>
      <border diagonalUp="0" diagonalDown="0">
        <left/>
        <right/>
        <top style="thin">
          <color theme="5"/>
        </top>
        <bottom/>
      </border>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theme="9" tint="0.79998168889431442"/>
        </patternFill>
      </fill>
      <alignment horizontal="center"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theme="9" tint="0.79998168889431442"/>
        </patternFill>
      </fill>
      <alignment horizontal="center" vertical="top" textRotation="0" wrapText="1" indent="0" justifyLastLine="0" shrinkToFit="0" readingOrder="0"/>
      <border diagonalUp="0" diagonalDown="0">
        <left/>
        <right/>
        <top style="thin">
          <color theme="5"/>
        </top>
        <bottom/>
      </border>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theme="0" tint="-4.9989318521683403E-2"/>
        </patternFill>
      </fill>
      <alignment horizontal="center"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theme="0" tint="-4.9989318521683403E-2"/>
        </patternFill>
      </fill>
      <alignment horizontal="left"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theme="9" tint="0.79998168889431442"/>
        </patternFill>
      </fill>
      <alignment horizontal="center"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left" vertical="top" textRotation="0" wrapText="1" indent="0" justifyLastLine="0" shrinkToFit="0" readingOrder="0"/>
      <border diagonalUp="0" diagonalDown="0">
        <left/>
        <right/>
        <top style="thin">
          <color theme="5"/>
        </top>
        <bottom/>
        <vertical/>
        <horizontal/>
      </border>
    </dxf>
    <dxf>
      <fill>
        <patternFill patternType="solid">
          <fgColor indexed="64"/>
          <bgColor theme="9" tint="0.79998168889431442"/>
        </patternFill>
      </fill>
      <alignment horizontal="left" vertical="top" textRotation="0" wrapText="1" indent="0" justifyLastLine="0" shrinkToFit="0" readingOrder="0"/>
      <border diagonalUp="0" diagonalDown="0">
        <left/>
        <right/>
        <top style="thin">
          <color theme="5"/>
        </top>
        <bottom/>
        <vertical/>
        <horizontal/>
      </border>
    </dxf>
    <dxf>
      <fill>
        <patternFill patternType="solid">
          <fgColor indexed="64"/>
          <bgColor theme="9" tint="0.79998168889431442"/>
        </patternFill>
      </fill>
      <alignment horizontal="general" vertical="top" textRotation="0" wrapText="1" indent="0" justifyLastLine="0" shrinkToFit="0" readingOrder="0"/>
      <border diagonalUp="0" diagonalDown="0">
        <left/>
        <right/>
        <top style="thin">
          <color theme="5"/>
        </top>
        <bottom/>
        <vertical/>
        <horizontal/>
      </border>
    </dxf>
    <dxf>
      <fill>
        <patternFill patternType="solid">
          <fgColor indexed="64"/>
          <bgColor theme="9" tint="0.79998168889431442"/>
        </patternFill>
      </fill>
      <alignment horizontal="general" vertical="top" textRotation="0" wrapText="1" indent="0" justifyLastLine="0" shrinkToFit="0" readingOrder="0"/>
      <border diagonalUp="0" diagonalDown="0">
        <left/>
        <right/>
        <top style="thin">
          <color theme="5"/>
        </top>
        <bottom/>
        <vertical/>
        <horizontal/>
      </border>
    </dxf>
    <dxf>
      <fill>
        <patternFill patternType="solid">
          <fgColor indexed="64"/>
          <bgColor theme="9" tint="0.79998168889431442"/>
        </patternFill>
      </fill>
      <alignment horizontal="general" vertical="top" textRotation="0" wrapText="1" indent="0" justifyLastLine="0" shrinkToFit="0" readingOrder="0"/>
      <border diagonalUp="0" diagonalDown="0">
        <left/>
        <right/>
        <top style="thin">
          <color theme="5"/>
        </top>
        <bottom/>
        <vertical/>
        <horizontal/>
      </border>
    </dxf>
    <dxf>
      <fill>
        <patternFill patternType="solid">
          <fgColor indexed="64"/>
          <bgColor theme="9" tint="0.79998168889431442"/>
        </patternFill>
      </fill>
      <alignment horizontal="general" vertical="top" textRotation="0" wrapText="1" indent="0" justifyLastLine="0" shrinkToFit="0" readingOrder="0"/>
      <border diagonalUp="0" diagonalDown="0">
        <left/>
        <right/>
        <top style="thin">
          <color theme="5"/>
        </top>
        <bottom/>
        <vertical/>
        <horizontal/>
      </border>
    </dxf>
    <dxf>
      <border outline="0">
        <left style="thin">
          <color theme="5"/>
        </left>
        <right style="thin">
          <color theme="5"/>
        </right>
        <top style="thin">
          <color theme="5"/>
        </top>
        <bottom style="thin">
          <color theme="5"/>
        </bottom>
      </border>
    </dxf>
    <dxf>
      <font>
        <b/>
        <i val="0"/>
        <strike val="0"/>
        <condense val="0"/>
        <extend val="0"/>
        <outline val="0"/>
        <shadow val="0"/>
        <u val="none"/>
        <vertAlign val="baseline"/>
        <sz val="11"/>
        <color theme="0"/>
        <name val="Calibri"/>
        <family val="2"/>
        <scheme val="minor"/>
      </font>
      <fill>
        <patternFill patternType="solid">
          <fgColor theme="5"/>
          <bgColor theme="5"/>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236022</xdr:colOff>
      <xdr:row>6</xdr:row>
      <xdr:rowOff>30480</xdr:rowOff>
    </xdr:to>
    <xdr:pic>
      <xdr:nvPicPr>
        <xdr:cNvPr id="2" name="Afbeelding 1">
          <a:extLst>
            <a:ext uri="{FF2B5EF4-FFF2-40B4-BE49-F238E27FC236}">
              <a16:creationId xmlns:a16="http://schemas.microsoft.com/office/drawing/2014/main" id="{D3079C25-EE1B-4F71-9720-77CC39B2B3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4503222" cy="98298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005.394121874997" createdVersion="8" refreshedVersion="8" minRefreshableVersion="3" recordCount="54" xr:uid="{EB6A1359-9D53-4A5F-8A99-B8BDE3E2F216}">
  <cacheSource type="worksheet">
    <worksheetSource name="Tabel6"/>
  </cacheSource>
  <cacheFields count="12">
    <cacheField name="Sortering" numFmtId="0">
      <sharedItems containsSemiMixedTypes="0" containsString="0" containsNumber="1" containsInteger="1" minValue="1" maxValue="54"/>
    </cacheField>
    <cacheField name="ID" numFmtId="0">
      <sharedItems/>
    </cacheField>
    <cacheField name="Categorie" numFmtId="0">
      <sharedItems count="2">
        <s v="Functioneel"/>
        <s v="Koppelvlakken"/>
      </sharedItems>
    </cacheField>
    <cacheField name="Subcategorie" numFmtId="0">
      <sharedItems count="19">
        <s v="Toegankelijkheid"/>
        <s v="Modulariteit"/>
        <s v="User Interface"/>
        <s v="Personalisatie"/>
        <s v="Algemeen"/>
        <s v="Gebruikersbeheer"/>
        <s v="Configuratie"/>
        <s v="Beheer van meta-informatiedefinities"/>
        <s v="Kwaliteitsbewaking"/>
        <s v="Schade- en slachtofferberekening "/>
        <s v="Beheer van meta-informatie"/>
        <s v="Beheer van overstromings-scenario's"/>
        <s v="Beheer van samengestelde kaartbeelden"/>
        <s v="Exporteren"/>
        <s v="Notificaties"/>
        <s v="Zoeken"/>
        <s v="Usability"/>
        <s v="Beveiliging"/>
        <s v="Provisioning"/>
      </sharedItems>
    </cacheField>
    <cacheField name="Wens" numFmtId="0">
      <sharedItems/>
    </cacheField>
    <cacheField name="Criteria" numFmtId="0">
      <sharedItems longText="1"/>
    </cacheField>
    <cacheField name="Gewicht van de wens" numFmtId="1">
      <sharedItems containsSemiMixedTypes="0" containsString="0" containsNumber="1" containsInteger="1" minValue="1" maxValue="21" count="7">
        <n v="5"/>
        <n v="3"/>
        <n v="8"/>
        <n v="1"/>
        <n v="2"/>
        <n v="21"/>
        <n v="13"/>
      </sharedItems>
    </cacheField>
    <cacheField name="Realisatie van functionaliteit" numFmtId="1">
      <sharedItems/>
    </cacheField>
    <cacheField name="Toelichting aanbieder" numFmtId="0">
      <sharedItems containsNonDate="0" containsString="0" containsBlank="1"/>
    </cacheField>
    <cacheField name="Score" numFmtId="1">
      <sharedItems containsSemiMixedTypes="0" containsString="0" containsNumber="1" containsInteger="1" minValue="3" maxValue="3"/>
    </cacheField>
    <cacheField name="Totaal-score" numFmtId="1">
      <sharedItems containsSemiMixedTypes="0" containsString="0" containsNumber="1" containsInteger="1" minValue="3" maxValue="63"/>
    </cacheField>
    <cacheField name="Gewogen totaal-score" numFmtId="164">
      <sharedItems containsSemiMixedTypes="0" containsString="0" containsNumber="1" minValue="1.2962962962962963" maxValue="27.22222222222222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
  <r>
    <n v="1"/>
    <s v="W-01"/>
    <x v="0"/>
    <x v="0"/>
    <s v="Browser"/>
    <s v="De Oplossing werkt met alle gangbare, door de leverancier van die webbrowser ondersteunde, webbrowsers, waaronder ten minste Edge, Chrome, Firefox en Safari._x000a__x000a_Onder gangbaar wordt verstaan: De webbrowser heeft een marktaandeel van meer dan 2,5% in de laatste 12 maanden. _x000a_Zie: https://www.similarweb.com/browsers/"/>
    <x v="0"/>
    <s v="Standaard"/>
    <m/>
    <n v="3"/>
    <n v="15"/>
    <n v="6.481481481481481"/>
  </r>
  <r>
    <n v="2"/>
    <s v="W-02"/>
    <x v="0"/>
    <x v="0"/>
    <s v="Bediening"/>
    <s v="De Oplossing biedt gebruikers de mogelijkheid de oplossing te bedienen d.m.v. de volgende hulpmiddelen en/of interfaces:_x000a_- schermlezer;_x000a_- stembediening;_x000a_- schakelbediening;_x000a_- toetsenbordbediening;_x000a_- muisbediening;_x000a_- penbediening._x000a__x000a_N.B.: De eisen t.b.v. digitale toegankelijkheid zijn (nog) niet van toepassing op kaartmateriaal. Alle overige functionaliteit van de Oplossing moet echter m.b.v. verschillende hulpmiddelen en/of interfaces kunnen worden bediend."/>
    <x v="1"/>
    <s v="Standaard"/>
    <m/>
    <n v="3"/>
    <n v="9"/>
    <n v="3.8888888888888888"/>
  </r>
  <r>
    <n v="3"/>
    <s v="W-03"/>
    <x v="0"/>
    <x v="1"/>
    <s v="Algemeen"/>
    <s v="De kern van de Oplossing vormt een kleine, solide basis die server-side eenvoudig is uit te breiden met extra modules en/of koppelingen._x000a__x000a_Een extra koppeling t.b.v. import of export van overstromingsscenario's en/of samengestelde kaartbeelden kan worden toegevoegd zonder de oorspronkelijke functionaliteit te verstoren. Ook functionaliteit t.b.v. het beheer van overstromingsrisico's als gevolg van neerslag kan als module worden toegevoegd."/>
    <x v="2"/>
    <s v="Standaard"/>
    <m/>
    <n v="3"/>
    <n v="24"/>
    <n v="10.37037037037037"/>
  </r>
  <r>
    <n v="4"/>
    <s v="W-04"/>
    <x v="0"/>
    <x v="1"/>
    <s v="Scheiding frontend en backend"/>
    <s v="De user interface van de Oplossing maakt gebruik van dezelfde API's als de extern ter beschikking gestelde interfaces (API's en/of webservices)._x000a__x000a_Binnen de Oplossing zijn user interface en back-end gescheiden onderdelen. De functionaliteit en gegevens in de back-end worden ontsloten d.m.v. API's, welke gebruikt kunnen worden door zowel de user interface als de extern aangeboden API's/webservices."/>
    <x v="1"/>
    <s v="Standaard"/>
    <m/>
    <n v="3"/>
    <n v="9"/>
    <n v="3.8888888888888888"/>
  </r>
  <r>
    <n v="5"/>
    <s v="W-05"/>
    <x v="0"/>
    <x v="1"/>
    <s v="Scheiding database en functionaliteit"/>
    <s v="De door de Oplossing gebruikte database mag niet verweven zijn met de functionaliteiten, maar vormt een apart onderdeel van het LDO-instrumentarium.   _x000a__x000a_Er is geen functionaliteit opgenomen in de database. De database dient puur voor de opslag van gegevens."/>
    <x v="0"/>
    <s v="Standaard"/>
    <m/>
    <n v="3"/>
    <n v="15"/>
    <n v="6.481481481481481"/>
  </r>
  <r>
    <n v="6"/>
    <s v="W-06"/>
    <x v="0"/>
    <x v="2"/>
    <s v="Terminologie"/>
    <s v="De Oplossing biedt de functioneel beheerder van Opdrachtgever de mogelijkheid om terminologie in de User Interface naar het eigen begrippenkader aanpassen."/>
    <x v="3"/>
    <s v="Standaard"/>
    <m/>
    <n v="3"/>
    <n v="3"/>
    <n v="1.2962962962962963"/>
  </r>
  <r>
    <n v="7"/>
    <s v="W-07"/>
    <x v="0"/>
    <x v="2"/>
    <s v="Taalkeuze"/>
    <s v="De Oplossing is instelbaar voor zowel de Engelse als Nederlandse taal, inclusief helpfunctie."/>
    <x v="0"/>
    <s v="Standaard"/>
    <m/>
    <n v="3"/>
    <n v="15"/>
    <n v="6.481481481481481"/>
  </r>
  <r>
    <n v="8"/>
    <s v="W-08"/>
    <x v="0"/>
    <x v="3"/>
    <s v="Persoonlijke landingspagina"/>
    <s v="De Oplossing biedt iedere gebruiker een persoonlijke landingspagina, inclusief de voor die gebruiker relevante functionaliteit en eventuele berichten/notificaties."/>
    <x v="4"/>
    <s v="Standaard"/>
    <m/>
    <n v="3"/>
    <n v="6"/>
    <n v="2.5925925925925926"/>
  </r>
  <r>
    <n v="9"/>
    <s v="W-09"/>
    <x v="0"/>
    <x v="3"/>
    <s v="Persoonlijke instellingen"/>
    <s v=" De Oplossing biedt gebruikers de mogelijkheid om zelf persoonlijke instellingen aan te passen op basis van hun individuele voorkeuren._x000a__x000a_De instellingen omvatten o.a. (niet uitputtend):_x000a_- De positie van schermonderdelen t.o.v. elkaar;_x000a_- Voorkeurstaal;_x000a_- Standaardselectie van bronsysteem en/of brongegevensformaat bij importeren;_x000a_- Standaard presentatie van overstromingsscenario (waterstand, waterdiepte, stroomsnelheid, etc.)._x000a_- Etc."/>
    <x v="3"/>
    <s v="Standaard"/>
    <m/>
    <n v="3"/>
    <n v="3"/>
    <n v="1.2962962962962963"/>
  </r>
  <r>
    <n v="10"/>
    <s v="W-10"/>
    <x v="0"/>
    <x v="4"/>
    <s v="Configuratie"/>
    <s v="De Oplossing kan door Opdrachtgever zelf worden ingericht door middel van configuratie, d.w.z. voor de inrichting hoeft niet te worden geprogrammeerd._x000a__x000a_De Oplossing ondersteunt tenminste het gebruikersbeheer (gebruikers, rollen, rechten, organisaties/bronhouders);"/>
    <x v="2"/>
    <s v="Standaard"/>
    <m/>
    <n v="3"/>
    <n v="24"/>
    <n v="10.37037037037037"/>
  </r>
  <r>
    <n v="11"/>
    <s v="W-11"/>
    <x v="0"/>
    <x v="4"/>
    <s v="Configuratie"/>
    <s v="Aanvullend op het gebruikersbeheer ondersteunt de Oplossing:_x000a_- Het beheer van bronsystemen en bestandsformaten per bronhouder;_x000a_- Het beheer van doelsystemen en bestandsformaten;_x000a_- Het beheer van metainformatiedefinities._x000a_"/>
    <x v="3"/>
    <s v="Standaard"/>
    <m/>
    <n v="3"/>
    <n v="3"/>
    <n v="1.2962962962962963"/>
  </r>
  <r>
    <n v="12"/>
    <s v="W-12"/>
    <x v="0"/>
    <x v="5"/>
    <s v="Gedelegeerde gebruiker"/>
    <s v="De Oplossing staat toe dat een gebruiker bepaalde functionaliteit van de Oplossing kan gebruiken namens een andere gebruiker._x000a__x000a_Een gedelegeerde bronhouder kan bijvoorbeeld namens een bronhouder overstromingsscenario's importeren, die door de betreffende bronhouder zijn vervaardigd. In dit geval wordt de meta-informatie die hoort bij de betreffende bronhouder aan de overstromingsscenario's gekoppeld._x000a__x000a_Daarnaast kan de gebruiker zich voordoen als een andere gebruiker, om zo de gebruikersinterface en informatie voorgeschoteld te krijgen zoals die andere gebruiker (die meestal beperktere rechten heeft) die ook te zien krijgt."/>
    <x v="1"/>
    <s v="Standaard"/>
    <m/>
    <n v="3"/>
    <n v="9"/>
    <n v="3.8888888888888888"/>
  </r>
  <r>
    <n v="13"/>
    <s v="W-13"/>
    <x v="0"/>
    <x v="5"/>
    <s v="Vier-ogen principe_x000a_"/>
    <s v="De Oplossing biedt de mogelijkheid om het vier-ogen principe toe te kunnen passen. _x000a__x000a_De Oplossing biedt daarbij de mogelijkheid om te verhinderen dat aan één gebruiker conflicterende rechten worden toebedeeld. Een gebruiker die overstromingsscenario's of samengestelde kaartbeelden aanbiedt voor landelijk gebruik zou deze overstromingsscenario's of samengestelde kaartbeelden niet zelf mogen accepteren voor landelijk gebruik._x000a__x000a_N.B.: Het afdwingen van deze bedrijfsregel moet door een beheerder aan- en uitgezet kunnen worden."/>
    <x v="2"/>
    <s v="Standaard"/>
    <m/>
    <n v="3"/>
    <n v="24"/>
    <n v="10.37037037037037"/>
  </r>
  <r>
    <n v="14"/>
    <s v="W-14"/>
    <x v="0"/>
    <x v="4"/>
    <s v="Afnemers"/>
    <s v="De Oplossing biedt werkende koppelingen ten behoeve van het exporteren van samengestelde overstromingsgevaar- en overstromingsrisicokaarten, inclusief bijbehorende metainformatie, ten behoeve van tenminste de volgende afnemers:_x000a_- Richtlijn Overstromingsrisico's (ROR)_x000a_- Risicokaart/Atlas Leefomgeving (risicokaart.nl, overstroomik.nl)_x000a_- EU Inspire_x000a_- Landelijke Voorziening Overstromingsinformatie (LIWO)_x000a__x000a_Indien één of meer van de gewenste koppelvlakken tussen de Oplossing en afnemende systemen ontbreekt, zal Opdrachtnemer betreffende koppelvlakken binnen 6 maanden na contractsluiting toevoegen, e.e.a. in nauw overleg met Opdrachtgever en de aan te sluiten partijen. Deze termijn van 6 maanden is een fatale termijn. "/>
    <x v="5"/>
    <s v="Standaard"/>
    <m/>
    <n v="3"/>
    <n v="63"/>
    <n v="27.222222222222221"/>
  </r>
  <r>
    <n v="15"/>
    <s v="W-15"/>
    <x v="0"/>
    <x v="6"/>
    <s v="Bronsystemen"/>
    <s v="De Oplossing ondersteunt het geautomatiseerd en/of handmatig inlezen van overstromingsscenario's en de bijbehorende metainformatie vanuit ten minste de volgende bronsystemen:_x000a_- SOBEK_x000a_- D-Hydro_x000a_- Tygron_x000a_- 3Di_x000a_- Delft FLS_x000a_- Infoworks (optioneel)_x000a_- GIS/ESRI_x000a__x000a_Indien één of meer van de gewenste koppelvlakken tussen de Oplossing en bronsystemen ontbreekt, zal Opdrachtnemer betreffende koppelvlakken binnen 6 maanden na contractsluiting toevoegen, e.e.a. in nauw overleg met Opdrachtgever en de aan te sluiten partijen. Deze termijn van 6 maanden is een fatale termijn. "/>
    <x v="5"/>
    <s v="Standaard"/>
    <m/>
    <n v="3"/>
    <n v="63"/>
    <n v="27.222222222222221"/>
  </r>
  <r>
    <n v="16"/>
    <s v="W-16"/>
    <x v="0"/>
    <x v="6"/>
    <s v="Geautomatiseerde imports"/>
    <s v="De Oplossing biedt de mogelijkheid om per bronhouder, voor ieder bronsysteem dat deze bronhouder in gebruik heeft, de configuratie voor het volledig geautomatiseerd uitlezen van deze bronsystemen vast te leggen en te beheren. _x000a__x000a_Het gaat hierbij om o.a. de volgende configuratie-items (niet uitputtend): _x000a_- URL’s (API-endpoints) van externe bronsystemen, die door de Oplossing worden uitgelezen;_x000a_- Authenticatiegegevens voor gebruik van de URL's (API-endpoints);_x000a_- Versie van de gehanteerde meta-informatiedefinitie;_x000a_- Gehanteerd informatieschema t.a.v. de geografische informatie en de output van de rekenmodellen;_x000a_- Uitleesfrequentie en uitleesmomenten;_x000a_- Etc._x000a__x000a_De gebruiker heeft hierbij de mogelijkheid om van de standaardconfiguratie af te wijken en configuratie-items (tijdelijk of permanent) te overschrijven."/>
    <x v="1"/>
    <s v="Standaard"/>
    <m/>
    <n v="3"/>
    <n v="9"/>
    <n v="3.8888888888888888"/>
  </r>
  <r>
    <n v="17"/>
    <s v="W-17"/>
    <x v="0"/>
    <x v="6"/>
    <s v="Exports"/>
    <s v="De Oplossing biedt de mogelijkheid om bij de exports de configuratie vast te leggen en te beheren t.b.v. het handmatig en/of geautomatiseerd ontsluiten van de overstromingsscenario's, samengestelde kaartbeelden en andere resultaten. _x000a__x000a_Het gaat hierbij om o.a. de volgende configuratie-items (niet uitputtend): _x000a_- URL’s (API-endpoints) die door de Oplossing worden aangeboden;_x000a_- Versie van de gehanteerde meta-informatiedefinitie;_x000a_- Het informatieschema van de beschikbaargestelde informatie;_x000a_- Etc._x000a__x000a_De gebruiker heeft hierbij de mogelijkheid om van de standaardconfiguratie af te wijken en configuratie-items (tijdelijk of permanent) te overschrijven."/>
    <x v="1"/>
    <s v="Standaard"/>
    <m/>
    <n v="3"/>
    <n v="9"/>
    <n v="3.8888888888888888"/>
  </r>
  <r>
    <n v="18"/>
    <s v="W-18"/>
    <x v="0"/>
    <x v="7"/>
    <s v="Bewerken meta-informatie definitie "/>
    <s v="De Oplossing biedt aan beheerders (rol: Administrator) de mogelijkheid om de meta-informatiedefinitie te bewerken._x000a__x000a_De meta-informatiedefinitie kan worden aangepast zonder tussenkomst van Opdrachtnemer (Leverancier)._x000a__x000a_De &quot;Administrator&quot; kan: _x000a_- extra velden (attributen) toevoegen aan de meta-informatie;_x000a_- velden verwijderen in de meta-informatie. In verband met archivering worden de velden niet daadwerkelijk verwijderd, maar gedeactiveerd, zodat ze voor gebruikers niet meer zichtbaar zijn;_x000a_- velden wijzigen in de meta-informatie;_x000a_- velden als &quot;verplicht&quot; of &quot;optioneel&quot; markeren;_x000a_- keuzelijsten voorzien van de mogelijke opties;_x000a_- de labels t.b.v. presentatie van het meta-informatieveld aanpassen."/>
    <x v="4"/>
    <s v="Standaard"/>
    <m/>
    <n v="3"/>
    <n v="6"/>
    <n v="2.5925925925925926"/>
  </r>
  <r>
    <n v="19"/>
    <s v="W-19"/>
    <x v="0"/>
    <x v="7"/>
    <s v="Versiebeheer op de definitie van meta-informatie"/>
    <s v="De Oplossing past automatisch versiebeheer toe op de definitie van de meta-informatie._x000a__x000a_De meta-informatiedefinitie is bepalend t.a.v. welke concrete meta-informatie er kan worden geïmporteerd. De meta-informatiedefinitie beschrijft als het ware de API/interface van LDO t.a.v. de meta-informatie. _x000a__x000a_Aangezien verschillende versies van de meta-informatiedefinitie niet per se compatibel hoeven te zijn, moet de Oplossing strikt versiebeheer toepassen op de meta-informatiedefinitie."/>
    <x v="0"/>
    <s v="Standaard"/>
    <m/>
    <n v="3"/>
    <n v="15"/>
    <n v="6.481481481481481"/>
  </r>
  <r>
    <n v="20"/>
    <s v="W-20"/>
    <x v="0"/>
    <x v="7"/>
    <s v="Publicatie van een nieuwe versie van de definitie van de meta-informatie"/>
    <s v="De Oplossing ondersteunt een proces waarbij een nieuwe versie van de meta-informatie expliciet moeten worden gepubliceerd._x000a__x000a_Een nieuwe versie van de meta-informatie (d.w.z., de nieuwe set aan meta-informatievelden inclusief namen, formaten, labels, kardinaliteit, etc.) moet expliciet worden vastgesteld en gepubliceerd. Een afgesproken set aan meta-infomatie heeft hiertoe naast een versienummer ook een status."/>
    <x v="1"/>
    <s v="Standaard"/>
    <m/>
    <n v="3"/>
    <n v="9"/>
    <n v="3.8888888888888888"/>
  </r>
  <r>
    <n v="21"/>
    <s v="W-21"/>
    <x v="0"/>
    <x v="7"/>
    <s v="Verschillende versies van meta-informatiedefinites naast elkaar"/>
    <s v="De Oplossing ondersteunt het naast elkaar bestaan van verschillende versies van de set aan meta-informatie._x000a__x000a_Verschillende versies van de meta-informatiedefinitie kunnen naast elkaar bestaan. _x000a_- Wanneer beheerders van de Oplossing de definitie van de meta-informatie zelf kunnen aanpassen kan geen backward compatibility tussen de verschillende versies van die meta-datadefinities worden verondersteld;_x000a__x000a_- Bronhouders, d.w.z. de aanbieders van brondata, moeten de gelegenheid hebben het formaat van de door hen aangeboden data aan te passen naar een nieuwere versie;_x000a__x000a_- Het verdient de voorkeur om altijd maar één versie van de meta-informatiedefinitie actief te hebben. Bronhouders en/of leveranciers van bronsystemen moeten dan wel voldoende tijd krijgen om hun software aan te passen."/>
    <x v="3"/>
    <s v="Standaard"/>
    <m/>
    <n v="3"/>
    <n v="3"/>
    <n v="1.2962962962962963"/>
  </r>
  <r>
    <n v="22"/>
    <s v="W-22"/>
    <x v="0"/>
    <x v="7"/>
    <s v="Uniforme definitie van meta-informatie"/>
    <s v="De Oplossing hanteert dezelfde meta-informatiedefinitie voor alle typen overstromingen en voor alle bronsystemen._x000a__x000a_Voor alle typen overstromingen (buitendijks gebied, primaire en regionale waterkeringen) en 3Di wordt één en dezelfde set aan meta-informatievelden gehanteerd. Alle bronsystemen maken gebruik van dezelfde set aan meta-informatievelden."/>
    <x v="0"/>
    <s v="Standaard"/>
    <m/>
    <n v="3"/>
    <n v="15"/>
    <n v="6.481481481481481"/>
  </r>
  <r>
    <n v="23"/>
    <s v="W-23"/>
    <x v="0"/>
    <x v="8"/>
    <s v="Kwaliteitsbewaking"/>
    <s v="De Oplossing valideert te importeren meta-informatie op het moment van importeren. _x000a__x000a_De Oplossing voert tijdens het importeren van de meta-informatie een (automatische) scan uit, waarbij voor de hand liggende fouten worden geïdentificeerd. Denk hierbij aan ongewenste spaties of enters, of onjuist geformateerde datum- of numerieke waarden. _x000a__x000a_De bronhouder krijgt de mogelijkheid geboden om geconstateerde fouten te herstellen voordat de import definitief is opgeslagen binnen de Oplossing._x000a__x000a_De set aan validatieregels m.b.t. de meta-informatie is aanpasbaar en uitbreidbaar._x000a__x000a_- Indien de meta-informatie incompleet is of op een andere manier niet voldoet aan de vereisten (volgens de meta-informatiedefinitie), dan keurt de Oplossing de meta-informatie af. De Oplossing genereert hierbij helder geformuleerde foutmeldingen en geeft aan wat de gebruiker moet doen om de meta-informatie te verbeteren en te laten voldoen aan de definitie._x000a__x000a_- Scenario’s met niet volledig ingevulde verplichte velden worden niet geaccepteerd voor de landelijke samengestelde overstromingsgevaar- en overstromingsrisicokaarten (ROR en risicokaart.nl/Atlas Leefomgeving) en voor export naar LIWO. Daarom is het nodig om reeds bij het importeren van de meta-informatie de validatie te laten plaatsvinden."/>
    <x v="0"/>
    <s v="Standaard"/>
    <m/>
    <n v="3"/>
    <n v="15"/>
    <n v="6.481481481481481"/>
  </r>
  <r>
    <n v="24"/>
    <s v="W-24"/>
    <x v="0"/>
    <x v="8"/>
    <s v="Overstromingsscenario's"/>
    <s v="De Oplossing valideert te importeren overstromingsscenario's op het moment van importeren. _x000a__x000a_De Oplossing voert tijdens het importeren van de overstromingsscenario's een (automatische) scan uit, waarbij voor de hand liggende fouten worden geïdentificeerd. Denk hierbij aan:_x000a_- RD-coördinaten die voor een set aan scenario's hetzelfde zouden moeten zijn, maar die binnen bepaalde marges afwijken;_x000a_- Geometrieën die niet aan de standaarden voldoen. _x000a__x000a_De bronhouder krijgt de mogelijkheid geboden om geconstateerde fouten te herstellen voordat de import definitief is opgeslagen binnen de Oplossing._x000a__x000a_De set aan validatieregels m.b.t. de overstromingsscenario's is aanpasbaar en uitbreidbaar._x000a__x000a_N.B. Opdrachtgever heeft voor diverse imports van geo-data diverse validatieregels beschikbaar (binnen de tool FME). "/>
    <x v="2"/>
    <s v="Standaard"/>
    <m/>
    <n v="3"/>
    <n v="24"/>
    <n v="10.37037037037037"/>
  </r>
  <r>
    <n v="25"/>
    <s v="W-25"/>
    <x v="0"/>
    <x v="8"/>
    <s v="Automatisch foutherstel"/>
    <s v="De Oplossing herstelt waar mogelijk automatisch de tijdens het importeren geconstateerde fouten. _x000a__x000a_De importfunctionaliteit beschikt over een geavanceerde validatiemodule waarbinnen validatieregels kunnen worden vastgelegd en beheerd. _x000a__x000a_De validatieregels kunnen validatieberichten genereren met verschillend gewicht (bijvoorbeeld informatief, waarschuwing, foutmelding, onherstelbare fouten). _x000a__x000a_Daarnaast kan de validatiemodule een groot deel van de geconstateerde fouten automatisch herstellen, bijvoorbeeld door het repareren van geometrieën zodat ze aan de OCG-standaarden voldoen._x000a__x000a_Alle validatieberichten en automatisch herstelde fouten worden samengevat in een foutrapportage."/>
    <x v="3"/>
    <s v="Standaard"/>
    <m/>
    <n v="3"/>
    <n v="3"/>
    <n v="1.2962962962962963"/>
  </r>
  <r>
    <n v="26"/>
    <s v="W-26"/>
    <x v="0"/>
    <x v="9"/>
    <s v="Schade- en slachtofferberekening uitvoeren"/>
    <s v="De Oplossing maakt automatisch een schade- en slachtofferberekening. _x000a__x000a_Bij het inlezen van een overstromingsscenario berekent de Oplossing automatisch de totale schade, het aantal slachtoffers, aantal getroffenen en de mortaliteit, conform het meest actuele SSM-model (huidige is SSM2017). Hierbij is het volgende vereist:_x000a__x000a_- De belangrijkste uitvoergegevens van de schade- en slachtofferberekening worden aan het overstromingsscenario gekoppeld. Het gaat daarbij zowel om de totalen als om de resultaten per raster zodat deze op kaartbeelden kunnen worden verwerkt;_x000a__x000a_- De Oplossing voegt bij een schade- en slachtofferberekening de toepasselijke meta-informatie toe (als onderdeel van de meta-informatie van het overstromingsscenario), waaronder versienummer van de (her)berekening, status, datum van (her)berekening, reden van (her)berekening, SSM-versie en gebruikte module (“Hoofdwatersysteem Binnendijks”, “Hoofdwatersysteem Buitendijks” of “Watersysteem Regionaal”);_x000a__x000a_- De Oplossing biedt gebruikers de mogelijkheid om overstromingsscenario's te bekijken inclusief de resultaten van de schade- en slachtofferberekeningen;_x000a__x000a_- De Oplossing biedt gebruikers de mogelijkheid om overstromingsscenario's te exporteren en/of te downloaden inclusief de resultaten van de schade- en slachtofferberekening(en)."/>
    <x v="6"/>
    <s v="Standaard"/>
    <m/>
    <n v="3"/>
    <n v="39"/>
    <n v="16.851851851851851"/>
  </r>
  <r>
    <n v="27"/>
    <s v="W-27"/>
    <x v="0"/>
    <x v="9"/>
    <s v="Schade- en slachtofferberekening opnieuw uitvoeren"/>
    <s v="De Oplossing biedt de mogelijkheid een bestaande schade- en slachtofferberekening opnieuw uit te voeren._x000a__x000a_Bij een update naar een nieuwe versie van SSM moet het mogelijk zijn dat de bestaande schade- en slachtofferberekeningen worden bijgewerkt:_x000a_- Deze herberekening gebeurt bij voorkeur automatisch;_x000a_- Indien de eerdere berekening reeds een formele status had gekregen moeten de resultaten van die berekening worden gearchiveerd;_x000a__x000a_Ook moet het mogelijk zijn om voor reeds in de LDO-database aanwezige overstromingsscenario’s een berekening met SSM uit te voeren. Deze berekening is naar keuze voor een selectie van de overstromingsscenario’s of alle overstromingsscenario’s._x000a_"/>
    <x v="6"/>
    <s v="Standaard"/>
    <m/>
    <n v="3"/>
    <n v="39"/>
    <n v="16.851851851851851"/>
  </r>
  <r>
    <n v="28"/>
    <s v="W-28"/>
    <x v="0"/>
    <x v="10"/>
    <s v="Invoeren meta-informatie"/>
    <s v="De Oplossing maakt het mogelijk om de meta-informatie, behorende bij het overstromingsscenario, snel en op een gebruiksvriendelijke manier in te voeren. _x000a__x000a_De meta-informatie moet eenvoudig en door niet-technisch onderlegde gebruikers kunnen worden ingevoerd. _x000a__x000a_Dit impliceert o.a.:_x000a_- een lijst- of tabelgeörienteerde invoer;_x000a_- alle reeds bekende zaken zijn vooringevuld/voorgeselecteerd;_x000a_- zoveel mogelijk gebruikmaken van keuzelijstjes en zo min mogelijk handmatige invoer;_x000a_- zo weinig mogelijk muiskliks;_x000a_- automatisch opslaan tijdens het bewerken van de meta-informatie."/>
    <x v="1"/>
    <s v="Standaard"/>
    <m/>
    <n v="3"/>
    <n v="9"/>
    <n v="3.8888888888888888"/>
  </r>
  <r>
    <n v="29"/>
    <s v="W-29"/>
    <x v="0"/>
    <x v="10"/>
    <s v="Meta-informatie bewerken"/>
    <s v="De Oplossing biedt de mogelijkheid om meta-informatie te bewerken._x000a__x000a_De Oplossing biedt de mogelijkheid om eenmaal ingevoerde en opgeslagen meta-informatie achteraf nog binnen de Oplossing te bewerken en aan te vullen. Ook de inhoud van verplichte velden moet gewijzigd kunnen worden._x000a__x000a_Voorbeeld: De doorbraaklocaties moeten bewerkt kunnen worden, omdat door afronding de RD-coördinaten van een doorbraaklocatie in verschillende overstromingsscenario’s enkele centimeters uit elkaar kunnen komen te liggen. In de LDO zijn het dan twee verschillende doorbraakpunten, terwijl het om één en dezelfde locatie gaat. De bronhouder moet dit kunnen herstellen. _x000a__x000a_"/>
    <x v="2"/>
    <s v="Standaard"/>
    <m/>
    <n v="3"/>
    <n v="24"/>
    <n v="10.37037037037037"/>
  </r>
  <r>
    <n v="30"/>
    <s v="W-30"/>
    <x v="0"/>
    <x v="10"/>
    <s v="Meta-informatie bewerken in Excel"/>
    <s v="De meta-informatie kan in Excel worden ingelezen, bewerkt en (opnieuw) geïmporteerd in de Oplossing._x000a__x000a_De meta-informatie van meerdere overstromingsscenario’s kan d.m.v. één Excelbestand in de Oplossing worden geïmporteerd (groepsimport)._x000a__x000a_Ook is het voor de &quot;Bronhouder&quot; en &quot;Provinciale ROR-coördinator&quot; mogelijk de meta-informatie in een Excelbestand te downloaden, te bewerken en weer terug in de Oplossing te importeren._x000a__x000a_Zie ook de eisen t.a.v. Groepsimport."/>
    <x v="1"/>
    <s v="Standaard"/>
    <m/>
    <n v="3"/>
    <n v="9"/>
    <n v="3.8888888888888888"/>
  </r>
  <r>
    <n v="31"/>
    <s v="W-31"/>
    <x v="0"/>
    <x v="10"/>
    <s v="Meta-informatie geautomatiseerd (laten) toevoegen"/>
    <s v="De meta-informatie moet zoveel mogelijk geautomatiseerd worden toegevoegd vanuit de bron. _x000a__x000a_De meta-informatie moet zoveel mogelijk geautomatiseerd worden toegevoegd zodra deze bekend is. Dit kan op één of meer van de volgende momenten:_x000a_- bij het genereren van exports van de scenario's vanuit de modelsoftware. Het invullen van de meta-informatie vindt dan plaats vanuit gegevens die in de bronsoftware door modelleur vooraf zijn gedefinieerd;_x000a_- bij het inlezen van de scenario's in de Oplossing._x000a__x000a_Vanuit de modelsoftware is detailinformatie over het scenario zelf beschikbaar. Bij het inlezen in de Oplossing kunnen aan de hand van de ingelogde gebruiker en diens rol de geconfigureerde bronhouder en het bronsysteem worden vastgesteld."/>
    <x v="3"/>
    <s v="Standaard"/>
    <m/>
    <n v="3"/>
    <n v="3"/>
    <n v="1.2962962962962963"/>
  </r>
  <r>
    <n v="32"/>
    <s v="W-32"/>
    <x v="0"/>
    <x v="11"/>
    <s v="Delen van overstromingsscenario's met andere gebruikers van LDO"/>
    <s v="De Oplossing biedt brondhouders de mogelijkheid om overstromingsscenario's te delen met andere gebruikers van de Oplossing._x000a__x000a_De geïmporteerde overstromingsscenario's zijn initieel alleen beschikbaar voor gebruik door de eigenaar/bronhouder. De bronhouder moet expliciet aangeven dat de scenario's ook beschikbaar zijn voor andere gebruikers."/>
    <x v="2"/>
    <s v="Standaard"/>
    <m/>
    <n v="3"/>
    <n v="24"/>
    <n v="10.37037037037037"/>
  </r>
  <r>
    <n v="33"/>
    <s v="W-33"/>
    <x v="0"/>
    <x v="11"/>
    <s v="Kwaliteitsopmerkingen beheren"/>
    <s v="De Oplossing biedt de mogelijkheid om kwaliteitsopmerkingen bij overstromingsscenario's te beheren._x000a__x000a_De bronhouder en kwaliteitscontroleur kunnen kwaliteitsopmerkingen aan een overstromingsscenario toevoegen. Deze opmerkingen kunnen worden beoordeeld (goedgekeurd of afgekeurd) en gearchiveerd. Door het uitvoeren van deze acties wijzigt de status van het overstromingsscenario."/>
    <x v="4"/>
    <s v="Standaard"/>
    <m/>
    <n v="3"/>
    <n v="6"/>
    <n v="2.5925925925925926"/>
  </r>
  <r>
    <n v="34"/>
    <s v="W-34"/>
    <x v="0"/>
    <x v="11"/>
    <s v="Dimensies"/>
    <s v="De Oplossing biedt de mogelijkheid overstromingsscenario's en samengestelde kaartbeelden te bekijken in verschillende dimensies en/of vanuit diverse perspectieven._x000a__x000a_Naast de standaardweergaven in de vorm van doorsnedes (1D) en vlakken (2D) is de Oplossing ook in staat om de overstromingsscenario's en samengestelde kaartbeelden ruimtelijk (3D) te presenteren._x000a_"/>
    <x v="0"/>
    <s v="Standaard"/>
    <m/>
    <n v="3"/>
    <n v="15"/>
    <n v="6.481481481481481"/>
  </r>
  <r>
    <n v="35"/>
    <s v="W-35"/>
    <x v="0"/>
    <x v="12"/>
    <s v="Selecteren bestaande samengestelde kaart(en) als basis voor nieuwe samengestelde kaart"/>
    <s v="De Oplossing biedt de mogelijkheid om één of meer reeds bestaande samengestelde, gebiedsdekkende kaarten te gebruiken als basis voor een nieuwe samengestelde kaart._x000a__x000a_De Oplossing maakt daarbij een kopie van de geselecteerde, bestaande samengestelde kaart(en), inclusief de meta-informatie en de verwijzingen naar individuele overstromingsscenario's."/>
    <x v="2"/>
    <s v="Standaard"/>
    <m/>
    <n v="3"/>
    <n v="24"/>
    <n v="10.37037037037037"/>
  </r>
  <r>
    <n v="36"/>
    <s v="W-36"/>
    <x v="0"/>
    <x v="12"/>
    <s v="Vrijgeven van samengestelde kaartbeelden"/>
    <s v="De Oplossing biedt de gebruiker, i.c. de Beheerder gevaar- en risicokaarten en/of de Beheerder LIWO, de mogelijkheid om samengestelde, gebiedsdekkende kaarten vrij te geven voor gebruik buiten de Oplossing._x000a__x000a_Zodra de samengestelde, gebiedsdekkende kaarten zijn vrijgegeven, zijn deze opvraagbaar via de API's en/of webservices. "/>
    <x v="2"/>
    <s v="Standaard"/>
    <m/>
    <n v="3"/>
    <n v="24"/>
    <n v="10.37037037037037"/>
  </r>
  <r>
    <n v="37"/>
    <s v="W-37"/>
    <x v="0"/>
    <x v="13"/>
    <s v="Alle gegevens in één handeling exporteren "/>
    <s v="De Oplossing biedt de gebruiker de mogelijkheid om in één handeling alle in de Oplossing aanwezige overstromingsscenario's en samengestelde kaartbeelden te exporteren, inclusief meta-informatie en bijvoorkeur ook de resultaten van de SSM-berekeningen. _x000a__x000a_De export bestaat uit de standaard bestandsformaten die ook voor de gangbare exports worden gebruikt. Deze export kan worden gebruikt als externe back-up (d.w.z. een back-up buiten de Oplossing en buiten de omgeving van Opdrachtnemer). "/>
    <x v="0"/>
    <s v="Standaard"/>
    <m/>
    <n v="3"/>
    <n v="15"/>
    <n v="6.481481481481481"/>
  </r>
  <r>
    <n v="38"/>
    <s v="W-38"/>
    <x v="0"/>
    <x v="13"/>
    <s v="Simulaan exporteren"/>
    <s v="De Oplossing biedt de mogelijkheid om meerdere exports tegelijkertijd uit te voeren._x000a__x000a_De Oplossing ondersteunt gelijktijdige exports van één of meer gebruikers zonder merkbaar performance verlies. _x000a__x000a_Dit kunnen handmatige exports zijn vanuit de user interfaces of geautomatiseerde d.m.v. een API en/of webservice, of beide. Ook het type export (v.w.b. doelsysteem) maakt hierbij niet uit."/>
    <x v="0"/>
    <s v="Standaard"/>
    <m/>
    <n v="3"/>
    <n v="15"/>
    <n v="6.481481481481481"/>
  </r>
  <r>
    <n v="39"/>
    <s v="W-39"/>
    <x v="0"/>
    <x v="13"/>
    <s v="Beheren van exports"/>
    <s v="De Oplossing biedt de mogelijkheid om de exports te beheren._x000a__x000a_Onder export wordt hier verstaan alle gegevenssets die daadwerkelijk buiten de Oplossing terecht zijn gekomen en de procesinformatie:_x000a_- alle (handmatige gestarte) downloads vanuit de user interface van de Oplossing; _x000a_- alle opvragingen via API's en/of webservices van individuele overstromingsscenario's en samengestelde kaartbeelden._x000a__x000a_De Oplossing biedt een overzicht van alle exports die eerder zijn gedaan. Bij het zoeken naar en presenteren van de exports kan de gebruiker hierbij onderscheid maken (filteren) naar het type export:_x000a_- ROR;_x000a_- Risicokaart.nl/Atlas van de leefomgeving;_x000a_- EU-INSPIRE;_x000a_- LIWO;_x000a_- Overige Webservces;_x000a_- Overige bestanden._x000a__x000a_Van iedere export is vastgelegd en in te zien: _x000a_- via welke exportroute de export is gedaan;_x000a_- wie de export heeft gestart (natuurlijke persoon of systeem);_x000a_- waneer de export heeft plaatsgevonden;_x000a_- welke data er is geëxporteerd, met welke meta-informatie;_x000a_- hoe vaak dezelfde export is uitgevoerd/hoe vaak dezelfde API-endpoint is bevraagd."/>
    <x v="1"/>
    <s v="Standaard"/>
    <m/>
    <n v="3"/>
    <n v="9"/>
    <n v="3.8888888888888888"/>
  </r>
  <r>
    <n v="40"/>
    <s v="W-40"/>
    <x v="0"/>
    <x v="14"/>
    <s v="Automatisch versturen van notificaties"/>
    <s v="De Oplossing biedt gebruikers de mogelijkheid notificaties in te stellen op basis van gebeurtenissen. Deze notificaties kunnen waar nodig ook weer worden uitgeschakeld._x000a__x000a_Notificaties zijn onder andere gewenst als er nieuwe overstromingsscenario's worden gedeeld, beschikbaar worden gesteld voor landelijk gebruik en goedgekeurd voor landelijk gebruik. Gebruikers moeten zich kunnen abonneren op notificaties die relevant zijn voor hun werkproces."/>
    <x v="2"/>
    <s v="Standaard"/>
    <m/>
    <n v="3"/>
    <n v="24"/>
    <n v="10.37037037037037"/>
  </r>
  <r>
    <n v="41"/>
    <s v="W-41"/>
    <x v="0"/>
    <x v="14"/>
    <s v="Versturen via eigen domein"/>
    <s v="Als notificaties en/of e-mail namens een domein van Opdrachtgever worden verstuurd of een domein van Opdrachtgever als afzender hebben (bijvoorbeeld bij12.nl), dan verloopt het berichtenverkeer via een smarthost van Opdrachtgever."/>
    <x v="3"/>
    <s v="Standaard"/>
    <m/>
    <n v="3"/>
    <n v="3"/>
    <n v="1.2962962962962963"/>
  </r>
  <r>
    <n v="42"/>
    <s v="W-42"/>
    <x v="0"/>
    <x v="14"/>
    <s v="Domeinnaam configureerbaar"/>
    <s v="De Oplossing biedt beheerders de mogelijkheid om zelf aan te geven onder welke domeinnaam/afzender notificaties en/of e-mail vanuit de Oplossing worden verstuurd. "/>
    <x v="3"/>
    <s v="Standaard"/>
    <m/>
    <n v="3"/>
    <n v="3"/>
    <n v="1.2962962962962963"/>
  </r>
  <r>
    <n v="43"/>
    <s v="W-43"/>
    <x v="0"/>
    <x v="15"/>
    <s v="Toegankelijke zoekbalk"/>
    <s v="De Oplossing biedt in ieder venster een simpele zoekbalk waarmee een zoekopdracht kan worden gestart. De resultaten van deze zoekvraag worden getoond in een uitgebreider zoekvenster. "/>
    <x v="1"/>
    <s v="Standaard"/>
    <m/>
    <n v="3"/>
    <n v="9"/>
    <n v="3.8888888888888888"/>
  </r>
  <r>
    <n v="44"/>
    <s v="W-44"/>
    <x v="0"/>
    <x v="15"/>
    <s v="Vrije tekst"/>
    <s v="De Oplossing biedt de mogelijheid om te kunnen zoeken op vrije tekst._x000a__x000a_De gebruiker kan één of meer zoektermen in de vorm van vrije tekst ingeven via een tekstvak."/>
    <x v="1"/>
    <s v="Standaard"/>
    <m/>
    <n v="3"/>
    <n v="9"/>
    <n v="3.8888888888888888"/>
  </r>
  <r>
    <n v="45"/>
    <s v="W-45"/>
    <x v="0"/>
    <x v="15"/>
    <s v="Kenmerken"/>
    <s v="De Oplossing biedt de mogelijheid om te kunnen zoeken op één of meer kenmerken._x000a__x000a_De gebruiker kan zoeken o.b.v. één of meer voorgedefinieerde, door de gebruiker te selecteren kenmerken of meta-informatie. "/>
    <x v="1"/>
    <s v="Standaard"/>
    <m/>
    <n v="3"/>
    <n v="9"/>
    <n v="3.8888888888888888"/>
  </r>
  <r>
    <n v="46"/>
    <s v="W-46"/>
    <x v="0"/>
    <x v="15"/>
    <s v="Combinatie van vrije tekst en kenmerken"/>
    <s v="De Oplossing biedt de mogelijheid om te kunnen zoeken op een combinatie van vrije tekst en kenmerken."/>
    <x v="1"/>
    <s v="Standaard"/>
    <m/>
    <n v="3"/>
    <n v="9"/>
    <n v="3.8888888888888888"/>
  </r>
  <r>
    <n v="47"/>
    <s v="W-47"/>
    <x v="0"/>
    <x v="15"/>
    <s v="Zoekresultaten verfijnen"/>
    <s v="De Oplossing biedt de mogelijkheid om initiële zoekresultaten te kunnen verfijnen door filters in te stellen (faceted search)._x000a__x000a_Eerder ingestelde onderdelen van de zoekvraag (vrije tekst, geselecteerde kenmerken) blijven actief totdat de gebruiker expliciet aangeeft dat hij alle filters wil wissen."/>
    <x v="3"/>
    <s v="Standaard"/>
    <m/>
    <n v="3"/>
    <n v="3"/>
    <n v="1.2962962962962963"/>
  </r>
  <r>
    <n v="48"/>
    <s v="W-48"/>
    <x v="0"/>
    <x v="15"/>
    <s v="Zoekopdrachten bewaren"/>
    <s v="De Oplossing biedt de mogelijheid om een zoekopdracht kunnen bewaren._x000a__x000a_De gebruiker kan de ingegeven zoektekst en optioneel ingestelde filters bewaren, zodat hij of zij later nogmaals dezelfde zoekopdracht kan uitvoeren._x000a__x000a_N.B.: Als de Oplossing gebruikmaakt van standaard HTTP query parameters in de URL in de adresbalk van de browser, dan kan de gebruiker de URL opslaan in de bladwijzers (bookmarks). Als de Oplossing zoekopdrachten uitvoert op de achtergrond, zonder de webpagina volledig te verversen, dan moet de Oplossing zelf voorzien in een mogelijkheid om de zoekopdracht op te slaan."/>
    <x v="3"/>
    <s v="Standaard"/>
    <m/>
    <n v="3"/>
    <n v="3"/>
    <n v="1.2962962962962963"/>
  </r>
  <r>
    <n v="49"/>
    <s v="W-49"/>
    <x v="0"/>
    <x v="16"/>
    <s v="Batch-mutaties"/>
    <s v="De Oplossing biedt expert-gebruikers (zoals funtioneel beheerders) de mogelijkheid om bulksgewijs (=batch-) mutaties door te voeren, bij voorkeur d.m.v. API-endpoints en/of via scripting."/>
    <x v="0"/>
    <s v="Standaard"/>
    <m/>
    <n v="3"/>
    <n v="15"/>
    <n v="6.481481481481481"/>
  </r>
  <r>
    <n v="50"/>
    <s v="W-50"/>
    <x v="1"/>
    <x v="17"/>
    <s v="Integratie t.b.v. Single Sign-on (SSO)"/>
    <s v="T.b.v. Single Sign-on (SSO) zal Opdrachtnemer in samenspraak met Opdrachtgever een koppeling aanbrengen tussen de Oplossing en het Identity &amp; Access Management (IAM)-systeem van Opdrachtgever._x000a__x000a_Opdrachtgever gebruikt Microsoft Azure AD als IAM-systeem."/>
    <x v="2"/>
    <s v="Standaard"/>
    <m/>
    <n v="3"/>
    <n v="24"/>
    <n v="10.37037037037037"/>
  </r>
  <r>
    <n v="51"/>
    <s v="W-51"/>
    <x v="1"/>
    <x v="17"/>
    <s v="Extern toegangsbeheer algemeen"/>
    <s v="De Oplossing biedt Opdrachtgever de mogelijkheid om gebruikersaccounts en de aan de accounts toegekende gebruikersrollen en/of -profielen extern te beheren vanuit een Identity &amp; Access Management-systeem (IAM)._x000a__x000a_Naast de provisioning van gebruikersaccounts, zoals hieronder expliciet benoemd, gaat het hier om het wijzigen, verwijderen, (tijdelijk) blokkeren en archiveren van gebruikersaccounts, alsmede om het toekennen en intrekken van rollen van deze gebruikersaccounts. _x000a__x000a_Opdrachtgever maakt voor het beheer van identiteiten en rollen gebruik van Identity &amp; Access Management (IAM) o.b.v. Microsoft Azure AD."/>
    <x v="1"/>
    <s v="Standaard"/>
    <m/>
    <n v="3"/>
    <n v="9"/>
    <n v="3.8888888888888888"/>
  </r>
  <r>
    <n v="52"/>
    <s v="W-52"/>
    <x v="1"/>
    <x v="18"/>
    <s v="Gebruikersaccounts"/>
    <s v="De Oplossing biedt de mogelijkheid om (gebruikers)accounts, die door een extern Identity &amp; Access Management-systeem worden beheerd, te ontvangen en vast te leggen. _x000a__x000a_Opdrachtgever maakt voor het beheer van identiteiten en rollen gebruik van Identity &amp; Access Management (IAM) o.b.v. Microsoft Azure AD. Gebruikersaccounts zullen vanuit IAM d.m.v. provisioning aan de Oplossing worden aangeboden."/>
    <x v="1"/>
    <s v="Standaard"/>
    <m/>
    <n v="3"/>
    <n v="9"/>
    <n v="3.8888888888888888"/>
  </r>
  <r>
    <n v="53"/>
    <s v="W-53"/>
    <x v="1"/>
    <x v="18"/>
    <s v="Toegekende rollen van gebruikers"/>
    <s v="De Oplossing biedt de mogelijkheid om de extern aan de gebruiker toegekende rol of rollen te ontvangen en vast te leggen._x000a__x000a_Opdrachtgever maakt voor het beheer van identiteiten en rollen gebruik van Identity &amp; Access Management (IAM) o.b.v. Microsoft Azure AD. De aan de gebruiker toegekende rollen, d.w.z. de toekenningen, niet de rollen zelf, zullen vanuit IAM naar de Oplossing worden overgebracht. "/>
    <x v="1"/>
    <s v="Standaard"/>
    <m/>
    <n v="3"/>
    <n v="9"/>
    <n v="3.8888888888888888"/>
  </r>
  <r>
    <n v="54"/>
    <s v="W-54"/>
    <x v="1"/>
    <x v="13"/>
    <s v="Ontsluiten van samengestelde kaartbeelden t.b.v. EU INSPIRE"/>
    <s v="De Oplossing biedt de mogelijkheid om samengestelde kaartbeelden t.b.v. EU INSPIRE te onsluiten via een webservice._x000a__x000a_De verschillende gevaren-en gevolgenkaarten, die worden geproduceerd t.b.v. de ROR, moeten ook kunnen worden ontsloten t.b.v. EU INSPIRE._x000a__x000a_De verschillende kaarten moeten worden geserveerd als webservice (WFS) die exclusief ter beschikking staat aan EU INSPIRE. _x000a__x000a_Deze webservice moet voldoen aan de INSPIRE-richtlijn. Omdat INSPIRE stringentere eisen stelt aan het data-model dan de ROR zijn dit doorgaans net afwijkende exports. De translatie is beschreven in documentatie en/of scripts. De huidige scripts kunnen op aanvraag beschikbaar gesteld worden."/>
    <x v="2"/>
    <s v="Standaard"/>
    <m/>
    <n v="3"/>
    <n v="24"/>
    <n v="10.3703703703703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0BC555E-D49E-48C9-8C17-613149B2FEFB}" name="Draaitabel2" cacheId="3"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K3:S27" firstHeaderRow="1" firstDataRow="2" firstDataCol="1"/>
  <pivotFields count="12">
    <pivotField showAll="0"/>
    <pivotField showAll="0"/>
    <pivotField axis="axisRow" showAll="0">
      <items count="3">
        <item x="0"/>
        <item x="1"/>
        <item t="default"/>
      </items>
    </pivotField>
    <pivotField axis="axisRow" showAll="0">
      <items count="20">
        <item x="4"/>
        <item x="10"/>
        <item x="7"/>
        <item x="11"/>
        <item x="12"/>
        <item x="17"/>
        <item x="6"/>
        <item x="13"/>
        <item x="5"/>
        <item x="8"/>
        <item x="1"/>
        <item x="14"/>
        <item x="3"/>
        <item x="18"/>
        <item x="9"/>
        <item x="0"/>
        <item x="16"/>
        <item x="2"/>
        <item x="15"/>
        <item t="default"/>
      </items>
    </pivotField>
    <pivotField showAll="0"/>
    <pivotField showAll="0"/>
    <pivotField axis="axisCol" numFmtId="1" showAll="0">
      <items count="8">
        <item x="3"/>
        <item x="4"/>
        <item x="1"/>
        <item x="0"/>
        <item x="2"/>
        <item x="6"/>
        <item x="5"/>
        <item t="default"/>
      </items>
    </pivotField>
    <pivotField showAll="0"/>
    <pivotField showAll="0"/>
    <pivotField numFmtId="1" showAll="0"/>
    <pivotField numFmtId="1" showAll="0"/>
    <pivotField dataField="1" numFmtId="1" showAll="0"/>
  </pivotFields>
  <rowFields count="2">
    <field x="2"/>
    <field x="3"/>
  </rowFields>
  <rowItems count="23">
    <i>
      <x/>
    </i>
    <i r="1">
      <x/>
    </i>
    <i r="1">
      <x v="1"/>
    </i>
    <i r="1">
      <x v="2"/>
    </i>
    <i r="1">
      <x v="3"/>
    </i>
    <i r="1">
      <x v="4"/>
    </i>
    <i r="1">
      <x v="6"/>
    </i>
    <i r="1">
      <x v="7"/>
    </i>
    <i r="1">
      <x v="8"/>
    </i>
    <i r="1">
      <x v="9"/>
    </i>
    <i r="1">
      <x v="10"/>
    </i>
    <i r="1">
      <x v="11"/>
    </i>
    <i r="1">
      <x v="12"/>
    </i>
    <i r="1">
      <x v="14"/>
    </i>
    <i r="1">
      <x v="15"/>
    </i>
    <i r="1">
      <x v="16"/>
    </i>
    <i r="1">
      <x v="17"/>
    </i>
    <i r="1">
      <x v="18"/>
    </i>
    <i>
      <x v="1"/>
    </i>
    <i r="1">
      <x v="5"/>
    </i>
    <i r="1">
      <x v="7"/>
    </i>
    <i r="1">
      <x v="13"/>
    </i>
    <i t="grand">
      <x/>
    </i>
  </rowItems>
  <colFields count="1">
    <field x="6"/>
  </colFields>
  <colItems count="8">
    <i>
      <x/>
    </i>
    <i>
      <x v="1"/>
    </i>
    <i>
      <x v="2"/>
    </i>
    <i>
      <x v="3"/>
    </i>
    <i>
      <x v="4"/>
    </i>
    <i>
      <x v="5"/>
    </i>
    <i>
      <x v="6"/>
    </i>
    <i t="grand">
      <x/>
    </i>
  </colItems>
  <dataFields count="1">
    <dataField name="Som van Gewogen totaal-score" fld="11" baseField="2" baseItem="0"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D1387D8-FE97-45E3-A354-3A5CEF8A5871}" name="Draaitabel1" cacheId="3"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I27" firstHeaderRow="1" firstDataRow="2" firstDataCol="1"/>
  <pivotFields count="12">
    <pivotField showAll="0"/>
    <pivotField showAll="0"/>
    <pivotField axis="axisRow" showAll="0">
      <items count="3">
        <item x="0"/>
        <item x="1"/>
        <item t="default"/>
      </items>
    </pivotField>
    <pivotField axis="axisRow" showAll="0">
      <items count="20">
        <item x="4"/>
        <item x="10"/>
        <item x="7"/>
        <item x="11"/>
        <item x="12"/>
        <item x="17"/>
        <item x="6"/>
        <item x="13"/>
        <item x="5"/>
        <item x="8"/>
        <item x="1"/>
        <item x="14"/>
        <item x="3"/>
        <item x="18"/>
        <item x="9"/>
        <item x="0"/>
        <item x="16"/>
        <item x="2"/>
        <item x="15"/>
        <item t="default"/>
      </items>
    </pivotField>
    <pivotField showAll="0"/>
    <pivotField showAll="0"/>
    <pivotField axis="axisCol" numFmtId="1" showAll="0">
      <items count="8">
        <item x="3"/>
        <item x="4"/>
        <item x="1"/>
        <item x="0"/>
        <item x="2"/>
        <item x="6"/>
        <item x="5"/>
        <item t="default"/>
      </items>
    </pivotField>
    <pivotField showAll="0"/>
    <pivotField showAll="0"/>
    <pivotField dataField="1" numFmtId="1" showAll="0"/>
    <pivotField numFmtId="1" showAll="0"/>
    <pivotField numFmtId="1" showAll="0"/>
  </pivotFields>
  <rowFields count="2">
    <field x="2"/>
    <field x="3"/>
  </rowFields>
  <rowItems count="23">
    <i>
      <x/>
    </i>
    <i r="1">
      <x/>
    </i>
    <i r="1">
      <x v="1"/>
    </i>
    <i r="1">
      <x v="2"/>
    </i>
    <i r="1">
      <x v="3"/>
    </i>
    <i r="1">
      <x v="4"/>
    </i>
    <i r="1">
      <x v="6"/>
    </i>
    <i r="1">
      <x v="7"/>
    </i>
    <i r="1">
      <x v="8"/>
    </i>
    <i r="1">
      <x v="9"/>
    </i>
    <i r="1">
      <x v="10"/>
    </i>
    <i r="1">
      <x v="11"/>
    </i>
    <i r="1">
      <x v="12"/>
    </i>
    <i r="1">
      <x v="14"/>
    </i>
    <i r="1">
      <x v="15"/>
    </i>
    <i r="1">
      <x v="16"/>
    </i>
    <i r="1">
      <x v="17"/>
    </i>
    <i r="1">
      <x v="18"/>
    </i>
    <i>
      <x v="1"/>
    </i>
    <i r="1">
      <x v="5"/>
    </i>
    <i r="1">
      <x v="7"/>
    </i>
    <i r="1">
      <x v="13"/>
    </i>
    <i t="grand">
      <x/>
    </i>
  </rowItems>
  <colFields count="1">
    <field x="6"/>
  </colFields>
  <colItems count="8">
    <i>
      <x/>
    </i>
    <i>
      <x v="1"/>
    </i>
    <i>
      <x v="2"/>
    </i>
    <i>
      <x v="3"/>
    </i>
    <i>
      <x v="4"/>
    </i>
    <i>
      <x v="5"/>
    </i>
    <i>
      <x v="6"/>
    </i>
    <i t="grand">
      <x/>
    </i>
  </colItems>
  <dataFields count="1">
    <dataField name="Aantal van Score" fld="9" subtotal="count" baseField="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0CC035-7838-4BD9-8AF1-8A8C9B046DBB}" name="Tabel6" displayName="Tabel6" ref="B16:M70" totalsRowShown="0" headerRowDxfId="18" tableBorderDxfId="17">
  <autoFilter ref="B16:M70" xr:uid="{8F0CC035-7838-4BD9-8AF1-8A8C9B046DBB}"/>
  <tableColumns count="12">
    <tableColumn id="1" xr3:uid="{3338C3DE-2937-47C0-AD1F-A1F86CECD0C1}" name="Sortering" dataDxfId="16"/>
    <tableColumn id="2" xr3:uid="{CE0B5474-7790-499A-B926-13DCF5CCF526}" name="ID" dataDxfId="15"/>
    <tableColumn id="3" xr3:uid="{95B9354B-3EA6-4DD8-B433-0E4D30171769}" name="Categorie" dataDxfId="14"/>
    <tableColumn id="4" xr3:uid="{73E9FC46-A674-47B1-87C4-2F587E118DA8}" name="Subcategorie" dataDxfId="13"/>
    <tableColumn id="5" xr3:uid="{AD3A9019-7B9E-46D1-B89E-600752CB2212}" name="Wens" dataDxfId="12"/>
    <tableColumn id="6" xr3:uid="{A82A2583-4BDC-477A-BA84-9BBF9566DD78}" name="Criteria" dataDxfId="11"/>
    <tableColumn id="8" xr3:uid="{B77F2A5C-C316-459E-A426-FA67D107A081}" name="Gewicht van de wens" dataDxfId="10"/>
    <tableColumn id="9" xr3:uid="{FF58AF2F-10E6-49C9-B7AC-EF22B1F1AF2C}" name="Realisatie van functionaliteit" dataDxfId="9"/>
    <tableColumn id="10" xr3:uid="{A63698BD-C662-4043-9EDC-D9E427DD6D9C}" name="Toelichting aanbieder" dataDxfId="8"/>
    <tableColumn id="20" xr3:uid="{B1A24712-DCAD-4971-99C9-EE89AA3668C8}" name="Score" dataDxfId="7">
      <calculatedColumnFormula>VLOOKUP(I17,Tabel14[],3,0)</calculatedColumnFormula>
    </tableColumn>
    <tableColumn id="19" xr3:uid="{0737EF29-328A-40BF-9A25-3DC13F7E3A97}" name="Totaal-score" dataDxfId="6">
      <calculatedColumnFormula>Tabel6[[#This Row],[Gewicht van de wens]]*Tabel6[[#This Row],[Score]]</calculatedColumnFormula>
    </tableColumn>
    <tableColumn id="7" xr3:uid="{0BF23B22-5981-4FC1-AF39-E39803414070}" name="Gewogen totaal-score" dataDxfId="5">
      <calculatedColumnFormula>Tabel6[[#This Row],[Totaal-score]]*($H$6/$H$5)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35DDBB7-1979-4778-8207-4FC9536B9017}" name="Tabel14" displayName="Tabel14" ref="B22:D27" totalsRowShown="0" headerRowDxfId="4">
  <autoFilter ref="B22:D27" xr:uid="{A81F782B-67B3-4BAE-9D0F-402FF8EF0815}"/>
  <tableColumns count="3">
    <tableColumn id="1" xr3:uid="{08B7DC1C-6387-4EE8-836B-E280EF66EA2D}" name="Naam" dataDxfId="3"/>
    <tableColumn id="2" xr3:uid="{2836B36B-0813-437D-B876-036DE988C80C}" name="Omschrijving" dataDxfId="2"/>
    <tableColumn id="3" xr3:uid="{00BDA5CE-C959-4AB0-89C5-AB6D41EE1AA4}" name="Score" dataDxfId="1"/>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E3B3A16-3526-45EB-8304-82AAC0501E7E}" name="Tabel7" displayName="Tabel7" ref="B7:D15" totalsRowShown="0">
  <autoFilter ref="B7:D15" xr:uid="{CE3B3A16-3526-45EB-8304-82AAC0501E7E}"/>
  <tableColumns count="3">
    <tableColumn id="1" xr3:uid="{C0A48EBD-9BEF-4FDC-8533-8776EC385EE0}" name="Naam"/>
    <tableColumn id="2" xr3:uid="{7FD56A49-66E5-4F99-9060-3DB043E9C315}" name="Omschrijving"/>
    <tableColumn id="3" xr3:uid="{E0E10C94-452F-4AED-B257-34A2639AA3AB}" name="Waarde" dataDxfId="0"/>
  </tableColumns>
  <tableStyleInfo name="TableStyleLight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26ADD-4505-4F73-BA39-DB08D9F729C5}">
  <dimension ref="A1:K60"/>
  <sheetViews>
    <sheetView workbookViewId="0"/>
  </sheetViews>
  <sheetFormatPr defaultRowHeight="15" x14ac:dyDescent="0.35"/>
  <cols>
    <col min="2" max="2" width="24.1796875" customWidth="1"/>
    <col min="3" max="3" width="5" customWidth="1"/>
    <col min="4" max="4" width="40.54296875" bestFit="1" customWidth="1"/>
    <col min="5" max="5" width="10.453125" bestFit="1" customWidth="1"/>
    <col min="6" max="6" width="21.81640625" bestFit="1" customWidth="1"/>
    <col min="7" max="7" width="30.26953125" bestFit="1" customWidth="1"/>
    <col min="8" max="8" width="26.1796875" bestFit="1" customWidth="1"/>
  </cols>
  <sheetData>
    <row r="1" spans="1:11" x14ac:dyDescent="0.35">
      <c r="A1" s="52"/>
      <c r="B1" s="52"/>
      <c r="C1" s="52"/>
      <c r="D1" s="52"/>
      <c r="E1" s="52"/>
      <c r="F1" s="52"/>
      <c r="G1" s="52"/>
      <c r="H1" s="52"/>
      <c r="I1" s="52"/>
      <c r="J1" s="52"/>
      <c r="K1" s="52"/>
    </row>
    <row r="2" spans="1:11" x14ac:dyDescent="0.35">
      <c r="A2" s="52"/>
      <c r="B2" s="52"/>
      <c r="C2" s="52"/>
      <c r="D2" s="52"/>
      <c r="E2" s="52"/>
      <c r="F2" s="52"/>
      <c r="G2" s="52"/>
      <c r="H2" s="52"/>
      <c r="I2" s="52"/>
      <c r="J2" s="52"/>
      <c r="K2" s="52"/>
    </row>
    <row r="3" spans="1:11" x14ac:dyDescent="0.35">
      <c r="A3" s="52"/>
      <c r="B3" s="52"/>
      <c r="C3" s="52"/>
      <c r="D3" s="52"/>
      <c r="E3" s="52"/>
      <c r="F3" s="52"/>
      <c r="G3" s="52"/>
      <c r="H3" s="52"/>
      <c r="I3" s="52"/>
      <c r="J3" s="52"/>
      <c r="K3" s="52"/>
    </row>
    <row r="4" spans="1:11" x14ac:dyDescent="0.35">
      <c r="A4" s="52"/>
      <c r="B4" s="52"/>
      <c r="C4" s="52"/>
      <c r="D4" s="52"/>
      <c r="E4" s="52"/>
      <c r="F4" s="52"/>
      <c r="G4" s="52"/>
      <c r="H4" s="52"/>
      <c r="I4" s="52"/>
      <c r="J4" s="52"/>
      <c r="K4" s="52"/>
    </row>
    <row r="5" spans="1:11" x14ac:dyDescent="0.35">
      <c r="A5" s="52"/>
      <c r="B5" s="52"/>
      <c r="C5" s="52"/>
      <c r="D5" s="52"/>
      <c r="E5" s="52"/>
      <c r="F5" s="52"/>
      <c r="G5" s="52"/>
      <c r="H5" s="52"/>
      <c r="I5" s="52"/>
      <c r="J5" s="52"/>
      <c r="K5" s="52"/>
    </row>
    <row r="6" spans="1:11" x14ac:dyDescent="0.35">
      <c r="A6" s="52"/>
      <c r="B6" s="52"/>
      <c r="C6" s="52"/>
      <c r="D6" s="52"/>
      <c r="E6" s="52"/>
      <c r="F6" s="52"/>
      <c r="G6" s="52"/>
      <c r="H6" s="52"/>
      <c r="I6" s="52"/>
      <c r="J6" s="52"/>
      <c r="K6" s="52"/>
    </row>
    <row r="7" spans="1:11" x14ac:dyDescent="0.35">
      <c r="A7" s="52"/>
      <c r="B7" s="52"/>
      <c r="C7" s="52"/>
      <c r="D7" s="52"/>
      <c r="E7" s="52"/>
      <c r="F7" s="52"/>
      <c r="G7" s="52"/>
      <c r="H7" s="52"/>
      <c r="I7" s="52"/>
      <c r="J7" s="52"/>
      <c r="K7" s="52"/>
    </row>
    <row r="8" spans="1:11" x14ac:dyDescent="0.35">
      <c r="A8" s="52"/>
      <c r="B8" s="52"/>
      <c r="C8" s="52"/>
      <c r="D8" s="52"/>
      <c r="E8" s="52"/>
      <c r="F8" s="52"/>
      <c r="G8" s="52"/>
      <c r="H8" s="52"/>
      <c r="I8" s="52"/>
      <c r="J8" s="52"/>
      <c r="K8" s="52"/>
    </row>
    <row r="9" spans="1:11" x14ac:dyDescent="0.35">
      <c r="A9" s="52"/>
      <c r="B9" s="52"/>
      <c r="C9" s="52"/>
      <c r="D9" s="52"/>
      <c r="E9" s="52"/>
      <c r="F9" s="52"/>
      <c r="G9" s="52"/>
      <c r="H9" s="52"/>
      <c r="I9" s="52"/>
      <c r="J9" s="52"/>
      <c r="K9" s="52"/>
    </row>
    <row r="10" spans="1:11" x14ac:dyDescent="0.35">
      <c r="A10" s="57"/>
      <c r="B10" s="57"/>
      <c r="C10" s="57"/>
      <c r="D10" s="57"/>
      <c r="E10" s="52"/>
      <c r="F10" s="52"/>
      <c r="G10" s="52"/>
      <c r="H10" s="52"/>
      <c r="I10" s="52"/>
      <c r="J10" s="52"/>
      <c r="K10" s="52"/>
    </row>
    <row r="11" spans="1:11" x14ac:dyDescent="0.35">
      <c r="A11" s="57"/>
      <c r="B11" s="57"/>
      <c r="C11" s="57"/>
      <c r="D11" s="57"/>
      <c r="E11" s="52"/>
      <c r="F11" s="52"/>
      <c r="G11" s="52"/>
      <c r="H11" s="52"/>
      <c r="I11" s="52"/>
      <c r="J11" s="52"/>
      <c r="K11" s="52"/>
    </row>
    <row r="12" spans="1:11" ht="21" x14ac:dyDescent="0.5">
      <c r="A12" s="57"/>
      <c r="B12" s="62" t="s">
        <v>249</v>
      </c>
      <c r="C12" s="57"/>
      <c r="D12" s="57"/>
      <c r="E12" s="52"/>
      <c r="F12" s="52"/>
      <c r="G12" s="52"/>
      <c r="H12" s="52"/>
      <c r="I12" s="52"/>
      <c r="J12" s="52"/>
      <c r="K12" s="52"/>
    </row>
    <row r="13" spans="1:11" x14ac:dyDescent="0.35">
      <c r="A13" s="57"/>
      <c r="B13" s="57"/>
      <c r="C13" s="57"/>
      <c r="D13" s="57"/>
      <c r="E13" s="52"/>
      <c r="F13" s="52"/>
      <c r="G13" s="52"/>
      <c r="H13" s="52"/>
      <c r="I13" s="52"/>
      <c r="J13" s="52"/>
      <c r="K13" s="52"/>
    </row>
    <row r="14" spans="1:11" x14ac:dyDescent="0.35">
      <c r="A14" s="57"/>
      <c r="B14" s="57"/>
      <c r="C14" s="57"/>
      <c r="D14" s="57"/>
      <c r="E14" s="52"/>
      <c r="F14" s="52"/>
      <c r="G14" s="52"/>
      <c r="H14" s="52"/>
      <c r="I14" s="52"/>
      <c r="J14" s="52"/>
      <c r="K14" s="52"/>
    </row>
    <row r="15" spans="1:11" x14ac:dyDescent="0.35">
      <c r="A15" s="57"/>
      <c r="B15" s="57"/>
      <c r="C15" s="57"/>
      <c r="D15" s="57"/>
      <c r="E15" s="52"/>
      <c r="F15" s="52"/>
      <c r="G15" s="52"/>
      <c r="H15" s="52"/>
      <c r="I15" s="52"/>
      <c r="J15" s="52"/>
      <c r="K15" s="52"/>
    </row>
    <row r="16" spans="1:11" x14ac:dyDescent="0.35">
      <c r="A16" s="52"/>
      <c r="B16" s="52"/>
      <c r="C16" s="52"/>
      <c r="D16" s="52"/>
      <c r="E16" s="52"/>
      <c r="F16" s="52"/>
      <c r="G16" s="52"/>
      <c r="H16" s="52"/>
      <c r="I16" s="52"/>
      <c r="J16" s="52"/>
      <c r="K16" s="52"/>
    </row>
    <row r="17" spans="1:11" x14ac:dyDescent="0.35">
      <c r="A17" s="52"/>
      <c r="B17" s="52"/>
      <c r="C17" s="52"/>
      <c r="D17" s="52"/>
      <c r="E17" s="52"/>
      <c r="F17" s="52"/>
      <c r="G17" s="52"/>
      <c r="H17" s="52"/>
      <c r="I17" s="52"/>
      <c r="J17" s="52"/>
      <c r="K17" s="52"/>
    </row>
    <row r="18" spans="1:11" x14ac:dyDescent="0.35">
      <c r="A18" s="52"/>
      <c r="B18" s="52"/>
      <c r="C18" s="52"/>
      <c r="D18" s="52"/>
      <c r="E18" s="52"/>
      <c r="F18" s="52"/>
      <c r="G18" s="52"/>
      <c r="H18" s="52"/>
      <c r="I18" s="52"/>
      <c r="J18" s="52"/>
      <c r="K18" s="52"/>
    </row>
    <row r="19" spans="1:11" x14ac:dyDescent="0.35">
      <c r="A19" s="52"/>
      <c r="B19" s="52"/>
      <c r="C19" s="52"/>
      <c r="D19" s="53"/>
      <c r="E19" s="52"/>
      <c r="F19" s="52"/>
      <c r="G19" s="52"/>
      <c r="H19" s="52"/>
      <c r="I19" s="52"/>
      <c r="J19" s="52"/>
      <c r="K19" s="52"/>
    </row>
    <row r="20" spans="1:11" x14ac:dyDescent="0.35">
      <c r="A20" s="57"/>
      <c r="B20" s="57"/>
      <c r="C20" s="57"/>
      <c r="D20" s="57"/>
      <c r="E20" s="57"/>
      <c r="F20" s="57"/>
      <c r="G20" s="57"/>
      <c r="H20" s="57"/>
      <c r="I20" s="52"/>
      <c r="J20" s="52"/>
      <c r="K20" s="52"/>
    </row>
    <row r="21" spans="1:11" x14ac:dyDescent="0.35">
      <c r="A21" s="57"/>
      <c r="B21" s="57"/>
      <c r="C21" s="57"/>
      <c r="D21" s="57"/>
      <c r="E21" s="57"/>
      <c r="F21" s="57"/>
      <c r="G21" s="57"/>
      <c r="H21" s="57"/>
      <c r="I21" s="52"/>
      <c r="J21" s="52"/>
      <c r="K21" s="52"/>
    </row>
    <row r="22" spans="1:11" x14ac:dyDescent="0.35">
      <c r="A22" s="57"/>
      <c r="B22" s="57"/>
      <c r="C22" s="57"/>
      <c r="D22" s="57"/>
      <c r="E22" s="57"/>
      <c r="F22" s="57"/>
      <c r="G22" s="57"/>
      <c r="H22" s="57"/>
      <c r="I22" s="52"/>
      <c r="J22" s="52"/>
      <c r="K22" s="52"/>
    </row>
    <row r="23" spans="1:11" x14ac:dyDescent="0.35">
      <c r="A23" s="57"/>
      <c r="B23" s="57"/>
      <c r="C23" s="57"/>
      <c r="D23" s="57"/>
      <c r="E23" s="58"/>
      <c r="F23" s="57"/>
      <c r="G23" s="57"/>
      <c r="H23" s="57"/>
      <c r="I23" s="52"/>
      <c r="J23" s="52"/>
      <c r="K23" s="52"/>
    </row>
    <row r="24" spans="1:11" x14ac:dyDescent="0.35">
      <c r="A24" s="57"/>
      <c r="B24" s="57"/>
      <c r="C24" s="57"/>
      <c r="D24" s="57"/>
      <c r="E24" s="58"/>
      <c r="F24" s="57"/>
      <c r="G24" s="57"/>
      <c r="H24" s="57"/>
      <c r="I24" s="52"/>
      <c r="J24" s="52"/>
      <c r="K24" s="52"/>
    </row>
    <row r="25" spans="1:11" x14ac:dyDescent="0.35">
      <c r="A25" s="57"/>
      <c r="B25" s="57"/>
      <c r="C25" s="57"/>
      <c r="D25" s="57"/>
      <c r="E25" s="58"/>
      <c r="F25" s="57"/>
      <c r="G25" s="57"/>
      <c r="H25" s="57"/>
      <c r="I25" s="52"/>
      <c r="J25" s="52"/>
      <c r="K25" s="52"/>
    </row>
    <row r="26" spans="1:11" x14ac:dyDescent="0.35">
      <c r="A26" s="57"/>
      <c r="B26" s="57"/>
      <c r="C26" s="57"/>
      <c r="D26" s="57"/>
      <c r="E26" s="58"/>
      <c r="F26" s="57"/>
      <c r="G26" s="57"/>
      <c r="H26" s="57"/>
      <c r="I26" s="52"/>
      <c r="J26" s="52"/>
      <c r="K26" s="52"/>
    </row>
    <row r="27" spans="1:11" x14ac:dyDescent="0.35">
      <c r="A27" s="57"/>
      <c r="B27" s="57"/>
      <c r="C27" s="57"/>
      <c r="D27" s="57"/>
      <c r="E27" s="58"/>
      <c r="F27" s="57"/>
      <c r="G27" s="57"/>
      <c r="H27" s="57"/>
      <c r="I27" s="52"/>
      <c r="J27" s="52"/>
      <c r="K27" s="52"/>
    </row>
    <row r="28" spans="1:11" x14ac:dyDescent="0.35">
      <c r="A28" s="57"/>
      <c r="B28" s="57"/>
      <c r="C28" s="57"/>
      <c r="D28" s="57"/>
      <c r="E28" s="57"/>
      <c r="F28" s="57"/>
      <c r="G28" s="57"/>
      <c r="H28" s="57"/>
      <c r="I28" s="52"/>
      <c r="J28" s="52"/>
      <c r="K28" s="52"/>
    </row>
    <row r="29" spans="1:11" x14ac:dyDescent="0.35">
      <c r="A29" s="57"/>
      <c r="B29" s="57"/>
      <c r="C29" s="57"/>
      <c r="D29" s="57"/>
      <c r="E29" s="58"/>
      <c r="F29" s="57"/>
      <c r="G29" s="57"/>
      <c r="H29" s="57"/>
      <c r="I29" s="52"/>
      <c r="J29" s="52"/>
      <c r="K29" s="52"/>
    </row>
    <row r="30" spans="1:11" x14ac:dyDescent="0.35">
      <c r="A30" s="57"/>
      <c r="B30" s="57"/>
      <c r="C30" s="57"/>
      <c r="D30" s="57"/>
      <c r="E30" s="58"/>
      <c r="F30" s="57"/>
      <c r="G30" s="57"/>
      <c r="H30" s="57"/>
      <c r="I30" s="52"/>
      <c r="J30" s="52"/>
      <c r="K30" s="52"/>
    </row>
    <row r="31" spans="1:11" x14ac:dyDescent="0.35">
      <c r="A31" s="57"/>
      <c r="B31" s="57"/>
      <c r="C31" s="57"/>
      <c r="D31" s="57"/>
      <c r="E31" s="57"/>
      <c r="F31" s="57"/>
      <c r="G31" s="57"/>
      <c r="H31" s="57"/>
      <c r="I31" s="52"/>
      <c r="J31" s="52"/>
      <c r="K31" s="52"/>
    </row>
    <row r="32" spans="1:11" x14ac:dyDescent="0.35">
      <c r="A32" s="57"/>
      <c r="B32" s="57"/>
      <c r="C32" s="57"/>
      <c r="D32" s="57"/>
      <c r="E32" s="58"/>
      <c r="F32" s="57"/>
      <c r="G32" s="57"/>
      <c r="H32" s="57"/>
      <c r="I32" s="52"/>
      <c r="J32" s="52"/>
      <c r="K32" s="52"/>
    </row>
    <row r="33" spans="1:11" x14ac:dyDescent="0.35">
      <c r="A33" s="57"/>
      <c r="B33" s="57"/>
      <c r="C33" s="57"/>
      <c r="D33" s="57"/>
      <c r="E33" s="58"/>
      <c r="F33" s="57"/>
      <c r="G33" s="57"/>
      <c r="H33" s="57"/>
      <c r="I33" s="52"/>
      <c r="J33" s="52"/>
      <c r="K33" s="52"/>
    </row>
    <row r="34" spans="1:11" x14ac:dyDescent="0.35">
      <c r="A34" s="57"/>
      <c r="B34" s="52" t="s">
        <v>246</v>
      </c>
      <c r="C34" s="52" t="s">
        <v>247</v>
      </c>
      <c r="D34" s="52" t="s">
        <v>248</v>
      </c>
      <c r="E34" s="58"/>
      <c r="F34" s="57"/>
      <c r="G34" s="57"/>
      <c r="H34" s="57"/>
      <c r="I34" s="52"/>
      <c r="J34" s="52"/>
      <c r="K34" s="52"/>
    </row>
    <row r="35" spans="1:11" x14ac:dyDescent="0.35">
      <c r="A35" s="57"/>
      <c r="B35" s="52" t="s">
        <v>238</v>
      </c>
      <c r="C35" s="52" t="s">
        <v>239</v>
      </c>
      <c r="D35" s="52" t="s">
        <v>240</v>
      </c>
      <c r="E35" s="58"/>
      <c r="F35" s="57"/>
      <c r="G35" s="57"/>
      <c r="H35" s="57"/>
      <c r="I35" s="52"/>
      <c r="J35" s="52"/>
      <c r="K35" s="52"/>
    </row>
    <row r="36" spans="1:11" x14ac:dyDescent="0.35">
      <c r="A36" s="57"/>
      <c r="B36" s="52" t="s">
        <v>241</v>
      </c>
      <c r="C36" s="52" t="s">
        <v>239</v>
      </c>
      <c r="D36" s="52" t="s">
        <v>244</v>
      </c>
      <c r="E36" s="57"/>
      <c r="F36" s="57"/>
      <c r="G36" s="57"/>
      <c r="H36" s="57"/>
      <c r="I36" s="52"/>
      <c r="J36" s="52"/>
      <c r="K36" s="52"/>
    </row>
    <row r="37" spans="1:11" s="51" customFormat="1" ht="14.5" x14ac:dyDescent="0.35">
      <c r="A37" s="59"/>
      <c r="B37" s="52" t="s">
        <v>242</v>
      </c>
      <c r="C37" s="52" t="s">
        <v>239</v>
      </c>
      <c r="D37" s="52" t="s">
        <v>245</v>
      </c>
      <c r="E37" s="59"/>
      <c r="F37" s="59"/>
      <c r="G37" s="59"/>
      <c r="H37" s="59"/>
      <c r="I37" s="54"/>
      <c r="J37" s="54"/>
      <c r="K37" s="54"/>
    </row>
    <row r="38" spans="1:11" x14ac:dyDescent="0.35">
      <c r="A38" s="57"/>
      <c r="B38" s="52" t="s">
        <v>243</v>
      </c>
      <c r="C38" s="52" t="s">
        <v>239</v>
      </c>
      <c r="D38" s="53">
        <v>45002</v>
      </c>
      <c r="E38" s="57"/>
      <c r="F38" s="57"/>
      <c r="G38" s="57"/>
      <c r="H38" s="57"/>
      <c r="I38" s="52"/>
      <c r="J38" s="52"/>
      <c r="K38" s="52"/>
    </row>
    <row r="39" spans="1:11" x14ac:dyDescent="0.35">
      <c r="A39" s="57"/>
      <c r="B39" s="57"/>
      <c r="C39" s="57"/>
      <c r="D39" s="57"/>
      <c r="E39" s="57"/>
      <c r="F39" s="57"/>
      <c r="G39" s="57"/>
      <c r="H39" s="57"/>
      <c r="I39" s="52"/>
      <c r="J39" s="52"/>
      <c r="K39" s="52"/>
    </row>
    <row r="40" spans="1:11" x14ac:dyDescent="0.35">
      <c r="A40" s="57"/>
      <c r="B40" s="57"/>
      <c r="C40" s="57"/>
      <c r="D40" s="57"/>
      <c r="E40" s="57"/>
      <c r="F40" s="57"/>
      <c r="G40" s="57"/>
      <c r="H40" s="57"/>
      <c r="I40" s="52"/>
      <c r="J40" s="52"/>
      <c r="K40" s="52"/>
    </row>
    <row r="41" spans="1:11" x14ac:dyDescent="0.35">
      <c r="A41" s="57"/>
      <c r="B41" s="57"/>
      <c r="C41" s="57"/>
      <c r="D41" s="57"/>
      <c r="E41" s="57"/>
      <c r="F41" s="57"/>
      <c r="G41" s="57"/>
      <c r="H41" s="57"/>
      <c r="I41" s="52"/>
      <c r="J41" s="52"/>
      <c r="K41" s="52"/>
    </row>
    <row r="42" spans="1:11" x14ac:dyDescent="0.35">
      <c r="A42" s="57"/>
      <c r="B42" s="57"/>
      <c r="C42" s="57"/>
      <c r="D42" s="57"/>
      <c r="E42" s="57"/>
      <c r="F42" s="57"/>
      <c r="G42" s="57"/>
      <c r="H42" s="57"/>
      <c r="I42" s="52"/>
      <c r="J42" s="52"/>
      <c r="K42" s="52"/>
    </row>
    <row r="43" spans="1:11" x14ac:dyDescent="0.35">
      <c r="A43" s="57"/>
      <c r="B43" s="57"/>
      <c r="C43" s="57"/>
      <c r="D43" s="57"/>
      <c r="E43" s="57"/>
      <c r="F43" s="57"/>
      <c r="G43" s="57"/>
      <c r="H43" s="57"/>
      <c r="I43" s="52"/>
      <c r="J43" s="52"/>
      <c r="K43" s="52"/>
    </row>
    <row r="44" spans="1:11" x14ac:dyDescent="0.35">
      <c r="A44" s="57"/>
      <c r="B44" s="57"/>
      <c r="C44" s="57"/>
      <c r="D44" s="57"/>
      <c r="E44" s="57"/>
      <c r="F44" s="57"/>
      <c r="G44" s="57"/>
      <c r="H44" s="57"/>
      <c r="I44" s="52"/>
      <c r="J44" s="52"/>
      <c r="K44" s="52"/>
    </row>
    <row r="45" spans="1:11" x14ac:dyDescent="0.35">
      <c r="A45" s="57"/>
      <c r="B45" s="57"/>
      <c r="C45" s="57"/>
      <c r="D45" s="57"/>
      <c r="E45" s="57"/>
      <c r="F45" s="57"/>
      <c r="G45" s="57"/>
      <c r="H45" s="57"/>
      <c r="I45" s="52"/>
      <c r="J45" s="52"/>
      <c r="K45" s="52"/>
    </row>
    <row r="46" spans="1:11" x14ac:dyDescent="0.35">
      <c r="A46" s="57"/>
      <c r="B46" s="57"/>
      <c r="C46" s="57"/>
      <c r="D46" s="57"/>
      <c r="E46" s="57"/>
      <c r="F46" s="57"/>
      <c r="G46" s="57"/>
      <c r="H46" s="57"/>
      <c r="I46" s="52"/>
      <c r="J46" s="52"/>
      <c r="K46" s="52"/>
    </row>
    <row r="47" spans="1:11" x14ac:dyDescent="0.35">
      <c r="A47" s="57"/>
      <c r="B47" s="57"/>
      <c r="C47" s="57"/>
      <c r="D47" s="57"/>
      <c r="E47" s="57"/>
      <c r="F47" s="57"/>
      <c r="G47" s="57"/>
      <c r="H47" s="57"/>
      <c r="I47" s="52"/>
      <c r="J47" s="52"/>
      <c r="K47" s="52"/>
    </row>
    <row r="48" spans="1:11" x14ac:dyDescent="0.35">
      <c r="A48" s="57"/>
      <c r="B48" s="57"/>
      <c r="C48" s="57"/>
      <c r="D48" s="57"/>
      <c r="E48" s="57"/>
      <c r="F48" s="57"/>
      <c r="G48" s="57"/>
      <c r="H48" s="57"/>
      <c r="I48" s="52"/>
      <c r="J48" s="52"/>
      <c r="K48" s="52"/>
    </row>
    <row r="49" spans="1:11" x14ac:dyDescent="0.35">
      <c r="A49" s="60"/>
      <c r="B49" s="60"/>
      <c r="C49" s="60"/>
      <c r="D49" s="60"/>
      <c r="E49" s="60"/>
      <c r="F49" s="60"/>
      <c r="G49" s="60"/>
      <c r="H49" s="57"/>
      <c r="I49" s="52"/>
      <c r="J49" s="52"/>
      <c r="K49" s="52"/>
    </row>
    <row r="50" spans="1:11" x14ac:dyDescent="0.35">
      <c r="A50" s="60"/>
      <c r="B50" s="60"/>
      <c r="C50" s="60"/>
      <c r="D50" s="60"/>
      <c r="E50" s="60"/>
      <c r="F50" s="60"/>
      <c r="G50" s="60"/>
      <c r="H50" s="57"/>
      <c r="I50" s="52"/>
      <c r="J50" s="52"/>
      <c r="K50" s="52"/>
    </row>
    <row r="51" spans="1:11" x14ac:dyDescent="0.35">
      <c r="A51" s="60"/>
      <c r="B51" s="60"/>
      <c r="C51" s="60"/>
      <c r="D51" s="60"/>
      <c r="E51" s="60"/>
      <c r="F51" s="60"/>
      <c r="G51" s="60"/>
      <c r="H51" s="57"/>
      <c r="I51" s="52"/>
      <c r="J51" s="52"/>
      <c r="K51" s="52"/>
    </row>
    <row r="52" spans="1:11" x14ac:dyDescent="0.35">
      <c r="A52" s="60"/>
      <c r="B52" s="60"/>
      <c r="C52" s="60"/>
      <c r="D52" s="60"/>
      <c r="E52" s="61"/>
      <c r="F52" s="60"/>
      <c r="G52" s="60"/>
      <c r="H52" s="57"/>
      <c r="I52" s="52"/>
      <c r="J52" s="52"/>
      <c r="K52" s="52"/>
    </row>
    <row r="53" spans="1:11" x14ac:dyDescent="0.35">
      <c r="A53" s="60"/>
      <c r="B53" s="60"/>
      <c r="C53" s="60"/>
      <c r="D53" s="60"/>
      <c r="E53" s="61"/>
      <c r="F53" s="60"/>
      <c r="G53" s="60"/>
      <c r="H53" s="57"/>
      <c r="I53" s="52"/>
      <c r="J53" s="52"/>
      <c r="K53" s="52"/>
    </row>
    <row r="54" spans="1:11" x14ac:dyDescent="0.35">
      <c r="A54" s="55"/>
      <c r="B54" s="55"/>
      <c r="C54" s="55"/>
      <c r="D54" s="55"/>
      <c r="E54" s="56"/>
      <c r="F54" s="55"/>
      <c r="G54" s="55"/>
      <c r="H54" s="52"/>
      <c r="I54" s="52"/>
      <c r="J54" s="52"/>
      <c r="K54" s="52"/>
    </row>
    <row r="55" spans="1:11" x14ac:dyDescent="0.35">
      <c r="A55" s="55"/>
      <c r="B55" s="55"/>
      <c r="C55" s="55"/>
      <c r="D55" s="55"/>
      <c r="E55" s="55"/>
      <c r="F55" s="55"/>
      <c r="G55" s="55"/>
      <c r="H55" s="52"/>
      <c r="I55" s="52"/>
      <c r="J55" s="52"/>
      <c r="K55" s="52"/>
    </row>
    <row r="56" spans="1:11" x14ac:dyDescent="0.35">
      <c r="A56" s="55"/>
      <c r="B56" s="55"/>
      <c r="C56" s="55"/>
      <c r="D56" s="55"/>
      <c r="E56" s="55"/>
      <c r="F56" s="55"/>
      <c r="G56" s="55"/>
      <c r="H56" s="52"/>
      <c r="I56" s="52"/>
      <c r="J56" s="52"/>
      <c r="K56" s="52"/>
    </row>
    <row r="57" spans="1:11" x14ac:dyDescent="0.35">
      <c r="A57" s="55"/>
      <c r="B57" s="55"/>
      <c r="C57" s="55"/>
      <c r="D57" s="55"/>
      <c r="E57" s="55"/>
      <c r="F57" s="55"/>
      <c r="G57" s="55"/>
      <c r="H57" s="52"/>
      <c r="I57" s="52"/>
      <c r="J57" s="52"/>
      <c r="K57" s="52"/>
    </row>
    <row r="58" spans="1:11" x14ac:dyDescent="0.35">
      <c r="A58" s="55"/>
      <c r="B58" s="55"/>
      <c r="C58" s="55"/>
      <c r="D58" s="55"/>
      <c r="E58" s="55"/>
      <c r="F58" s="55"/>
      <c r="G58" s="55"/>
      <c r="H58" s="52"/>
      <c r="I58" s="52"/>
      <c r="J58" s="52"/>
      <c r="K58" s="52"/>
    </row>
    <row r="59" spans="1:11" x14ac:dyDescent="0.35">
      <c r="A59" s="55"/>
      <c r="B59" s="55"/>
      <c r="C59" s="55"/>
      <c r="D59" s="55"/>
      <c r="E59" s="55"/>
      <c r="F59" s="55"/>
      <c r="G59" s="55"/>
      <c r="H59" s="52"/>
      <c r="I59" s="52"/>
      <c r="J59" s="52"/>
      <c r="K59" s="52"/>
    </row>
    <row r="60" spans="1:11" x14ac:dyDescent="0.35">
      <c r="A60" s="55"/>
      <c r="B60" s="55"/>
      <c r="C60" s="55"/>
      <c r="D60" s="55"/>
      <c r="E60" s="55"/>
      <c r="F60" s="55"/>
      <c r="G60" s="55"/>
      <c r="H60" s="52"/>
      <c r="I60" s="52"/>
      <c r="J60" s="52"/>
      <c r="K60" s="5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3F9E9-C91A-4B91-9C16-A2098A33E7BB}">
  <dimension ref="A1:M76"/>
  <sheetViews>
    <sheetView tabSelected="1" topLeftCell="A43" zoomScale="115" zoomScaleNormal="115" workbookViewId="0">
      <selection activeCell="G39" sqref="G39"/>
    </sheetView>
  </sheetViews>
  <sheetFormatPr defaultRowHeight="14.5" x14ac:dyDescent="0.35"/>
  <cols>
    <col min="2" max="2" width="13.81640625" customWidth="1"/>
    <col min="3" max="3" width="6.1796875" bestFit="1" customWidth="1"/>
    <col min="4" max="4" width="21.26953125" customWidth="1"/>
    <col min="5" max="6" width="21.7265625" customWidth="1"/>
    <col min="7" max="7" width="67.26953125" customWidth="1"/>
    <col min="8" max="8" width="12.453125" customWidth="1"/>
    <col min="9" max="9" width="23.1796875" customWidth="1"/>
    <col min="10" max="10" width="47.54296875" customWidth="1"/>
    <col min="11" max="11" width="8" customWidth="1"/>
    <col min="12" max="12" width="10.453125" customWidth="1"/>
    <col min="13" max="13" width="13.81640625" hidden="1" customWidth="1"/>
    <col min="14" max="14" width="14.1796875" customWidth="1"/>
    <col min="15" max="15" width="20" customWidth="1"/>
    <col min="16" max="16" width="37.453125" customWidth="1"/>
    <col min="17" max="17" width="26.453125" customWidth="1"/>
    <col min="18" max="18" width="11.1796875" customWidth="1"/>
    <col min="19" max="19" width="30.7265625" customWidth="1"/>
    <col min="20" max="20" width="44.1796875" customWidth="1"/>
  </cols>
  <sheetData>
    <row r="1" spans="1:13" x14ac:dyDescent="0.35">
      <c r="B1" s="40" t="s">
        <v>0</v>
      </c>
      <c r="C1" s="40"/>
      <c r="D1" s="40"/>
      <c r="E1" s="40"/>
      <c r="F1" s="40"/>
      <c r="G1" s="40"/>
      <c r="H1" s="40"/>
    </row>
    <row r="2" spans="1:13" ht="21" x14ac:dyDescent="0.5">
      <c r="J2" s="14" t="s">
        <v>1</v>
      </c>
    </row>
    <row r="3" spans="1:13" x14ac:dyDescent="0.35">
      <c r="A3" s="41"/>
      <c r="B3" t="s">
        <v>2</v>
      </c>
      <c r="G3" s="31" t="s">
        <v>3</v>
      </c>
      <c r="H3" s="32">
        <f>SUM(H17:H70)</f>
        <v>270</v>
      </c>
      <c r="J3" t="s">
        <v>4</v>
      </c>
    </row>
    <row r="4" spans="1:13" x14ac:dyDescent="0.35">
      <c r="A4" s="41" t="s">
        <v>5</v>
      </c>
      <c r="B4" t="s">
        <v>6</v>
      </c>
      <c r="C4" s="39" t="s">
        <v>7</v>
      </c>
      <c r="G4" s="33"/>
      <c r="H4" s="34"/>
    </row>
    <row r="5" spans="1:13" x14ac:dyDescent="0.35">
      <c r="A5" s="41" t="s">
        <v>5</v>
      </c>
      <c r="B5" t="s">
        <v>8</v>
      </c>
      <c r="C5" s="39" t="s">
        <v>7</v>
      </c>
      <c r="D5" s="39"/>
      <c r="E5" s="39"/>
      <c r="G5" s="33" t="s">
        <v>9</v>
      </c>
      <c r="H5" s="34">
        <f>H3*Tabellen!D24</f>
        <v>810</v>
      </c>
      <c r="J5" t="s">
        <v>10</v>
      </c>
    </row>
    <row r="6" spans="1:13" x14ac:dyDescent="0.35">
      <c r="D6" s="39"/>
      <c r="E6" s="39"/>
      <c r="G6" s="33" t="s">
        <v>11</v>
      </c>
      <c r="H6" s="44">
        <v>350</v>
      </c>
      <c r="I6" s="40" t="s">
        <v>12</v>
      </c>
    </row>
    <row r="7" spans="1:13" x14ac:dyDescent="0.35">
      <c r="A7" s="41"/>
      <c r="G7" s="35"/>
      <c r="H7" s="34"/>
    </row>
    <row r="8" spans="1:13" x14ac:dyDescent="0.35">
      <c r="A8" s="41"/>
      <c r="G8" s="33" t="s">
        <v>13</v>
      </c>
      <c r="H8" s="36">
        <f>SUM(Tabel6[Totaal-score])</f>
        <v>810</v>
      </c>
      <c r="J8" t="s">
        <v>14</v>
      </c>
    </row>
    <row r="9" spans="1:13" x14ac:dyDescent="0.35">
      <c r="A9" s="41"/>
      <c r="G9" s="33" t="s">
        <v>15</v>
      </c>
      <c r="H9" s="36">
        <f>(H8/H5)*100</f>
        <v>100</v>
      </c>
      <c r="J9" t="s">
        <v>16</v>
      </c>
    </row>
    <row r="10" spans="1:13" x14ac:dyDescent="0.35">
      <c r="A10" s="41"/>
      <c r="G10" s="37" t="s">
        <v>17</v>
      </c>
      <c r="H10" s="38">
        <f>(H9*H6)/100</f>
        <v>350</v>
      </c>
      <c r="J10" t="s">
        <v>18</v>
      </c>
    </row>
    <row r="11" spans="1:13" x14ac:dyDescent="0.35">
      <c r="G11" s="42"/>
      <c r="H11" s="43"/>
    </row>
    <row r="16" spans="1:13" ht="29" x14ac:dyDescent="0.35">
      <c r="B16" s="20" t="s">
        <v>19</v>
      </c>
      <c r="C16" s="20" t="s">
        <v>20</v>
      </c>
      <c r="D16" s="20" t="s">
        <v>21</v>
      </c>
      <c r="E16" s="20" t="s">
        <v>22</v>
      </c>
      <c r="F16" s="20" t="s">
        <v>23</v>
      </c>
      <c r="G16" s="20" t="s">
        <v>24</v>
      </c>
      <c r="H16" s="27" t="s">
        <v>25</v>
      </c>
      <c r="I16" s="21" t="s">
        <v>26</v>
      </c>
      <c r="J16" s="21" t="s">
        <v>27</v>
      </c>
      <c r="K16" s="27" t="s">
        <v>28</v>
      </c>
      <c r="L16" s="27" t="s">
        <v>29</v>
      </c>
      <c r="M16" s="20" t="s">
        <v>30</v>
      </c>
    </row>
    <row r="17" spans="2:13" ht="101.5" x14ac:dyDescent="0.35">
      <c r="B17" s="1">
        <v>1</v>
      </c>
      <c r="C17" s="1" t="s">
        <v>31</v>
      </c>
      <c r="D17" s="1" t="s">
        <v>32</v>
      </c>
      <c r="E17" s="1" t="s">
        <v>33</v>
      </c>
      <c r="F17" s="2" t="s">
        <v>34</v>
      </c>
      <c r="G17" s="2" t="s">
        <v>35</v>
      </c>
      <c r="H17" s="12">
        <v>5</v>
      </c>
      <c r="I17" s="25" t="s">
        <v>36</v>
      </c>
      <c r="J17" s="15"/>
      <c r="K17" s="12">
        <f>VLOOKUP(I17,Tabel14[],3,0)</f>
        <v>3</v>
      </c>
      <c r="L17" s="12">
        <f>Tabel6[[#This Row],[Gewicht van de wens]]*Tabel6[[#This Row],[Score]]</f>
        <v>15</v>
      </c>
      <c r="M17" s="48">
        <f>Tabel6[[#This Row],[Totaal-score]]*($H$6/$H$5)</f>
        <v>6.481481481481481</v>
      </c>
    </row>
    <row r="18" spans="2:13" ht="174" x14ac:dyDescent="0.35">
      <c r="B18" s="1">
        <v>2</v>
      </c>
      <c r="C18" s="1" t="s">
        <v>37</v>
      </c>
      <c r="D18" s="1" t="s">
        <v>32</v>
      </c>
      <c r="E18" s="1" t="s">
        <v>33</v>
      </c>
      <c r="F18" s="2" t="s">
        <v>38</v>
      </c>
      <c r="G18" s="2" t="s">
        <v>39</v>
      </c>
      <c r="H18" s="12">
        <v>3</v>
      </c>
      <c r="I18" s="25" t="s">
        <v>36</v>
      </c>
      <c r="J18" s="15"/>
      <c r="K18" s="12">
        <f>VLOOKUP(I18,Tabel14[],3,0)</f>
        <v>3</v>
      </c>
      <c r="L18" s="12">
        <f>Tabel6[[#This Row],[Gewicht van de wens]]*Tabel6[[#This Row],[Score]]</f>
        <v>9</v>
      </c>
      <c r="M18" s="48">
        <f>Tabel6[[#This Row],[Totaal-score]]*($H$6/$H$5)</f>
        <v>3.8888888888888888</v>
      </c>
    </row>
    <row r="19" spans="2:13" ht="116" x14ac:dyDescent="0.35">
      <c r="B19" s="1">
        <v>3</v>
      </c>
      <c r="C19" s="1" t="s">
        <v>40</v>
      </c>
      <c r="D19" s="1" t="s">
        <v>32</v>
      </c>
      <c r="E19" s="1" t="s">
        <v>41</v>
      </c>
      <c r="F19" s="1" t="s">
        <v>42</v>
      </c>
      <c r="G19" s="2" t="s">
        <v>43</v>
      </c>
      <c r="H19" s="12">
        <v>8</v>
      </c>
      <c r="I19" s="25" t="s">
        <v>36</v>
      </c>
      <c r="J19" s="15"/>
      <c r="K19" s="12">
        <f>VLOOKUP(I19,Tabel14[],3,0)</f>
        <v>3</v>
      </c>
      <c r="L19" s="12">
        <f>Tabel6[[#This Row],[Gewicht van de wens]]*Tabel6[[#This Row],[Score]]</f>
        <v>24</v>
      </c>
      <c r="M19" s="48">
        <f>Tabel6[[#This Row],[Totaal-score]]*($H$6/$H$5)</f>
        <v>10.37037037037037</v>
      </c>
    </row>
    <row r="20" spans="2:13" ht="101.5" x14ac:dyDescent="0.35">
      <c r="B20" s="1">
        <v>4</v>
      </c>
      <c r="C20" s="1" t="s">
        <v>44</v>
      </c>
      <c r="D20" s="1" t="s">
        <v>32</v>
      </c>
      <c r="E20" s="1" t="s">
        <v>41</v>
      </c>
      <c r="F20" s="1" t="s">
        <v>45</v>
      </c>
      <c r="G20" s="2" t="s">
        <v>46</v>
      </c>
      <c r="H20" s="12">
        <v>3</v>
      </c>
      <c r="I20" s="25" t="s">
        <v>36</v>
      </c>
      <c r="J20" s="15"/>
      <c r="K20" s="12">
        <f>VLOOKUP(I20,Tabel14[],3,0)</f>
        <v>3</v>
      </c>
      <c r="L20" s="12">
        <f>Tabel6[[#This Row],[Gewicht van de wens]]*Tabel6[[#This Row],[Score]]</f>
        <v>9</v>
      </c>
      <c r="M20" s="48">
        <f>Tabel6[[#This Row],[Totaal-score]]*($H$6/$H$5)</f>
        <v>3.8888888888888888</v>
      </c>
    </row>
    <row r="21" spans="2:13" ht="87" x14ac:dyDescent="0.35">
      <c r="B21" s="1">
        <v>5</v>
      </c>
      <c r="C21" s="1" t="s">
        <v>47</v>
      </c>
      <c r="D21" s="1" t="s">
        <v>32</v>
      </c>
      <c r="E21" s="1" t="s">
        <v>41</v>
      </c>
      <c r="F21" s="2" t="s">
        <v>48</v>
      </c>
      <c r="G21" s="2" t="s">
        <v>49</v>
      </c>
      <c r="H21" s="12">
        <v>5</v>
      </c>
      <c r="I21" s="25" t="s">
        <v>36</v>
      </c>
      <c r="J21" s="15"/>
      <c r="K21" s="12">
        <f>VLOOKUP(I21,Tabel14[],3,0)</f>
        <v>3</v>
      </c>
      <c r="L21" s="12">
        <f>Tabel6[[#This Row],[Gewicht van de wens]]*Tabel6[[#This Row],[Score]]</f>
        <v>15</v>
      </c>
      <c r="M21" s="48">
        <f>Tabel6[[#This Row],[Totaal-score]]*($H$6/$H$5)</f>
        <v>6.481481481481481</v>
      </c>
    </row>
    <row r="22" spans="2:13" ht="43.5" x14ac:dyDescent="0.35">
      <c r="B22" s="1">
        <v>6</v>
      </c>
      <c r="C22" s="1" t="s">
        <v>50</v>
      </c>
      <c r="D22" s="1" t="s">
        <v>32</v>
      </c>
      <c r="E22" s="1" t="s">
        <v>51</v>
      </c>
      <c r="F22" s="2" t="s">
        <v>52</v>
      </c>
      <c r="G22" s="2" t="s">
        <v>53</v>
      </c>
      <c r="H22" s="12">
        <v>1</v>
      </c>
      <c r="I22" s="25" t="s">
        <v>36</v>
      </c>
      <c r="J22" s="16"/>
      <c r="K22" s="12">
        <f>VLOOKUP(I22,Tabel14[],3,0)</f>
        <v>3</v>
      </c>
      <c r="L22" s="12">
        <f>Tabel6[[#This Row],[Gewicht van de wens]]*Tabel6[[#This Row],[Score]]</f>
        <v>3</v>
      </c>
      <c r="M22" s="48">
        <f>Tabel6[[#This Row],[Totaal-score]]*($H$6/$H$5)</f>
        <v>1.2962962962962963</v>
      </c>
    </row>
    <row r="23" spans="2:13" ht="29" x14ac:dyDescent="0.35">
      <c r="B23" s="1">
        <v>7</v>
      </c>
      <c r="C23" s="1" t="s">
        <v>54</v>
      </c>
      <c r="D23" s="1" t="s">
        <v>32</v>
      </c>
      <c r="E23" s="1" t="s">
        <v>51</v>
      </c>
      <c r="F23" s="2" t="s">
        <v>55</v>
      </c>
      <c r="G23" s="2" t="s">
        <v>56</v>
      </c>
      <c r="H23" s="12">
        <v>5</v>
      </c>
      <c r="I23" s="25" t="s">
        <v>36</v>
      </c>
      <c r="J23" s="15"/>
      <c r="K23" s="12">
        <f>VLOOKUP(I23,Tabel14[],3,0)</f>
        <v>3</v>
      </c>
      <c r="L23" s="12">
        <f>Tabel6[[#This Row],[Gewicht van de wens]]*Tabel6[[#This Row],[Score]]</f>
        <v>15</v>
      </c>
      <c r="M23" s="48">
        <f>Tabel6[[#This Row],[Totaal-score]]*($H$6/$H$5)</f>
        <v>6.481481481481481</v>
      </c>
    </row>
    <row r="24" spans="2:13" ht="43.5" x14ac:dyDescent="0.35">
      <c r="B24" s="1">
        <v>8</v>
      </c>
      <c r="C24" s="1" t="s">
        <v>57</v>
      </c>
      <c r="D24" s="1" t="s">
        <v>32</v>
      </c>
      <c r="E24" s="1" t="s">
        <v>58</v>
      </c>
      <c r="F24" s="2" t="s">
        <v>59</v>
      </c>
      <c r="G24" s="2" t="s">
        <v>60</v>
      </c>
      <c r="H24" s="12">
        <v>2</v>
      </c>
      <c r="I24" s="25" t="s">
        <v>36</v>
      </c>
      <c r="J24" s="15"/>
      <c r="K24" s="12">
        <f>VLOOKUP(I24,Tabel14[],3,0)</f>
        <v>3</v>
      </c>
      <c r="L24" s="12">
        <f>Tabel6[[#This Row],[Gewicht van de wens]]*Tabel6[[#This Row],[Score]]</f>
        <v>6</v>
      </c>
      <c r="M24" s="48">
        <f>Tabel6[[#This Row],[Totaal-score]]*($H$6/$H$5)</f>
        <v>2.5925925925925926</v>
      </c>
    </row>
    <row r="25" spans="2:13" ht="159.5" x14ac:dyDescent="0.35">
      <c r="B25" s="1">
        <v>9</v>
      </c>
      <c r="C25" s="1" t="s">
        <v>61</v>
      </c>
      <c r="D25" s="1" t="s">
        <v>32</v>
      </c>
      <c r="E25" s="1" t="s">
        <v>58</v>
      </c>
      <c r="F25" s="5" t="s">
        <v>62</v>
      </c>
      <c r="G25" s="3" t="s">
        <v>63</v>
      </c>
      <c r="H25" s="13">
        <v>1</v>
      </c>
      <c r="I25" s="25" t="s">
        <v>36</v>
      </c>
      <c r="J25" s="15"/>
      <c r="K25" s="12">
        <f>VLOOKUP(I25,Tabel14[],3,0)</f>
        <v>3</v>
      </c>
      <c r="L25" s="12">
        <f>Tabel6[[#This Row],[Gewicht van de wens]]*Tabel6[[#This Row],[Score]]</f>
        <v>3</v>
      </c>
      <c r="M25" s="48">
        <f>Tabel6[[#This Row],[Totaal-score]]*($H$6/$H$5)</f>
        <v>1.2962962962962963</v>
      </c>
    </row>
    <row r="26" spans="2:13" ht="72.5" x14ac:dyDescent="0.35">
      <c r="B26" s="1">
        <v>10</v>
      </c>
      <c r="C26" s="1" t="s">
        <v>64</v>
      </c>
      <c r="D26" s="1" t="s">
        <v>32</v>
      </c>
      <c r="E26" s="1" t="s">
        <v>42</v>
      </c>
      <c r="F26" s="2" t="s">
        <v>65</v>
      </c>
      <c r="G26" s="2" t="s">
        <v>66</v>
      </c>
      <c r="H26" s="12">
        <v>8</v>
      </c>
      <c r="I26" s="25" t="s">
        <v>36</v>
      </c>
      <c r="J26" s="15"/>
      <c r="K26" s="12">
        <f>VLOOKUP(I26,Tabel14[],3,0)</f>
        <v>3</v>
      </c>
      <c r="L26" s="12">
        <f>Tabel6[[#This Row],[Gewicht van de wens]]*Tabel6[[#This Row],[Score]]</f>
        <v>24</v>
      </c>
      <c r="M26" s="48">
        <f>Tabel6[[#This Row],[Totaal-score]]*($H$6/$H$5)</f>
        <v>10.37037037037037</v>
      </c>
    </row>
    <row r="27" spans="2:13" ht="72.5" x14ac:dyDescent="0.35">
      <c r="B27" s="1">
        <v>11</v>
      </c>
      <c r="C27" s="1" t="s">
        <v>67</v>
      </c>
      <c r="D27" s="1" t="s">
        <v>32</v>
      </c>
      <c r="E27" s="1" t="s">
        <v>42</v>
      </c>
      <c r="F27" s="2" t="s">
        <v>65</v>
      </c>
      <c r="G27" s="2" t="s">
        <v>68</v>
      </c>
      <c r="H27" s="12">
        <v>1</v>
      </c>
      <c r="I27" s="25" t="s">
        <v>36</v>
      </c>
      <c r="J27" s="15"/>
      <c r="K27" s="12">
        <f>VLOOKUP(I27,Tabel14[],3,0)</f>
        <v>3</v>
      </c>
      <c r="L27" s="12">
        <f>Tabel6[[#This Row],[Gewicht van de wens]]*Tabel6[[#This Row],[Score]]</f>
        <v>3</v>
      </c>
      <c r="M27" s="48">
        <f>Tabel6[[#This Row],[Totaal-score]]*($H$6/$H$5)</f>
        <v>1.2962962962962963</v>
      </c>
    </row>
    <row r="28" spans="2:13" ht="159.5" x14ac:dyDescent="0.35">
      <c r="B28" s="1">
        <v>12</v>
      </c>
      <c r="C28" s="1" t="s">
        <v>69</v>
      </c>
      <c r="D28" s="1" t="s">
        <v>32</v>
      </c>
      <c r="E28" s="1" t="s">
        <v>70</v>
      </c>
      <c r="F28" s="2" t="s">
        <v>71</v>
      </c>
      <c r="G28" s="49" t="s">
        <v>72</v>
      </c>
      <c r="H28" s="12">
        <v>3</v>
      </c>
      <c r="I28" s="25" t="s">
        <v>36</v>
      </c>
      <c r="J28" s="15"/>
      <c r="K28" s="12">
        <f>VLOOKUP(I28,Tabel14[],3,0)</f>
        <v>3</v>
      </c>
      <c r="L28" s="12">
        <f>Tabel6[[#This Row],[Gewicht van de wens]]*Tabel6[[#This Row],[Score]]</f>
        <v>9</v>
      </c>
      <c r="M28" s="48">
        <f>Tabel6[[#This Row],[Totaal-score]]*($H$6/$H$5)</f>
        <v>3.8888888888888888</v>
      </c>
    </row>
    <row r="29" spans="2:13" ht="159.5" x14ac:dyDescent="0.35">
      <c r="B29" s="1">
        <v>13</v>
      </c>
      <c r="C29" s="1" t="s">
        <v>73</v>
      </c>
      <c r="D29" s="1" t="s">
        <v>32</v>
      </c>
      <c r="E29" s="1" t="s">
        <v>70</v>
      </c>
      <c r="F29" s="3" t="s">
        <v>74</v>
      </c>
      <c r="G29" s="50" t="s">
        <v>75</v>
      </c>
      <c r="H29" s="12">
        <v>8</v>
      </c>
      <c r="I29" s="25" t="s">
        <v>36</v>
      </c>
      <c r="J29" s="15"/>
      <c r="K29" s="12">
        <f>VLOOKUP(I29,Tabel14[],3,0)</f>
        <v>3</v>
      </c>
      <c r="L29" s="12">
        <f>Tabel6[[#This Row],[Gewicht van de wens]]*Tabel6[[#This Row],[Score]]</f>
        <v>24</v>
      </c>
      <c r="M29" s="48">
        <f>Tabel6[[#This Row],[Totaal-score]]*($H$6/$H$5)</f>
        <v>10.37037037037037</v>
      </c>
    </row>
    <row r="30" spans="2:13" ht="203" x14ac:dyDescent="0.35">
      <c r="B30" s="1">
        <v>14</v>
      </c>
      <c r="C30" s="1" t="s">
        <v>76</v>
      </c>
      <c r="D30" s="1" t="s">
        <v>32</v>
      </c>
      <c r="E30" s="1" t="s">
        <v>42</v>
      </c>
      <c r="F30" s="2" t="s">
        <v>77</v>
      </c>
      <c r="G30" s="50" t="s">
        <v>78</v>
      </c>
      <c r="H30" s="13">
        <v>21</v>
      </c>
      <c r="I30" s="25" t="s">
        <v>36</v>
      </c>
      <c r="J30" s="17"/>
      <c r="K30" s="12">
        <f>VLOOKUP(I30,Tabel14[],3,0)</f>
        <v>3</v>
      </c>
      <c r="L30" s="12">
        <f>Tabel6[[#This Row],[Gewicht van de wens]]*Tabel6[[#This Row],[Score]]</f>
        <v>63</v>
      </c>
      <c r="M30" s="48">
        <f>Tabel6[[#This Row],[Totaal-score]]*($H$6/$H$5)</f>
        <v>27.222222222222221</v>
      </c>
    </row>
    <row r="31" spans="2:13" ht="232" x14ac:dyDescent="0.35">
      <c r="B31" s="1">
        <v>15</v>
      </c>
      <c r="C31" s="1" t="s">
        <v>79</v>
      </c>
      <c r="D31" s="4" t="s">
        <v>32</v>
      </c>
      <c r="E31" s="1" t="s">
        <v>65</v>
      </c>
      <c r="F31" s="2" t="s">
        <v>80</v>
      </c>
      <c r="G31" s="3" t="s">
        <v>81</v>
      </c>
      <c r="H31" s="12">
        <v>21</v>
      </c>
      <c r="I31" s="25" t="s">
        <v>36</v>
      </c>
      <c r="J31" s="15"/>
      <c r="K31" s="12">
        <f>VLOOKUP(I31,Tabel14[],3,0)</f>
        <v>3</v>
      </c>
      <c r="L31" s="12">
        <f>Tabel6[[#This Row],[Gewicht van de wens]]*Tabel6[[#This Row],[Score]]</f>
        <v>63</v>
      </c>
      <c r="M31" s="48">
        <f>Tabel6[[#This Row],[Totaal-score]]*($H$6/$H$5)</f>
        <v>27.222222222222221</v>
      </c>
    </row>
    <row r="32" spans="2:13" ht="246.5" x14ac:dyDescent="0.35">
      <c r="B32" s="1">
        <v>16</v>
      </c>
      <c r="C32" s="1" t="s">
        <v>82</v>
      </c>
      <c r="D32" s="1" t="s">
        <v>32</v>
      </c>
      <c r="E32" s="1" t="s">
        <v>65</v>
      </c>
      <c r="F32" s="2" t="s">
        <v>83</v>
      </c>
      <c r="G32" s="2" t="s">
        <v>84</v>
      </c>
      <c r="H32" s="12">
        <v>3</v>
      </c>
      <c r="I32" s="25" t="s">
        <v>36</v>
      </c>
      <c r="J32" s="15"/>
      <c r="K32" s="12">
        <f>VLOOKUP(I32,Tabel14[],3,0)</f>
        <v>3</v>
      </c>
      <c r="L32" s="12">
        <f>Tabel6[[#This Row],[Gewicht van de wens]]*Tabel6[[#This Row],[Score]]</f>
        <v>9</v>
      </c>
      <c r="M32" s="48">
        <f>Tabel6[[#This Row],[Totaal-score]]*($H$6/$H$5)</f>
        <v>3.8888888888888888</v>
      </c>
    </row>
    <row r="33" spans="2:13" ht="188.5" x14ac:dyDescent="0.35">
      <c r="B33" s="1">
        <v>17</v>
      </c>
      <c r="C33" s="1" t="s">
        <v>85</v>
      </c>
      <c r="D33" s="1" t="s">
        <v>32</v>
      </c>
      <c r="E33" s="1" t="s">
        <v>65</v>
      </c>
      <c r="F33" s="2" t="s">
        <v>86</v>
      </c>
      <c r="G33" s="2" t="s">
        <v>87</v>
      </c>
      <c r="H33" s="12">
        <v>3</v>
      </c>
      <c r="I33" s="25" t="s">
        <v>36</v>
      </c>
      <c r="J33" s="15"/>
      <c r="K33" s="12">
        <f>VLOOKUP(I33,Tabel14[],3,0)</f>
        <v>3</v>
      </c>
      <c r="L33" s="12">
        <f>Tabel6[[#This Row],[Gewicht van de wens]]*Tabel6[[#This Row],[Score]]</f>
        <v>9</v>
      </c>
      <c r="M33" s="48">
        <f>Tabel6[[#This Row],[Totaal-score]]*($H$6/$H$5)</f>
        <v>3.8888888888888888</v>
      </c>
    </row>
    <row r="34" spans="2:13" ht="217.5" x14ac:dyDescent="0.35">
      <c r="B34" s="1">
        <v>18</v>
      </c>
      <c r="C34" s="1" t="s">
        <v>88</v>
      </c>
      <c r="D34" s="1" t="s">
        <v>32</v>
      </c>
      <c r="E34" s="1" t="s">
        <v>89</v>
      </c>
      <c r="F34" s="2" t="s">
        <v>90</v>
      </c>
      <c r="G34" s="50" t="s">
        <v>91</v>
      </c>
      <c r="H34" s="12">
        <v>2</v>
      </c>
      <c r="I34" s="25" t="s">
        <v>36</v>
      </c>
      <c r="J34" s="15"/>
      <c r="K34" s="12">
        <f>VLOOKUP(I34,Tabel14[],3,0)</f>
        <v>3</v>
      </c>
      <c r="L34" s="12">
        <f>Tabel6[[#This Row],[Gewicht van de wens]]*Tabel6[[#This Row],[Score]]</f>
        <v>6</v>
      </c>
      <c r="M34" s="48">
        <f>Tabel6[[#This Row],[Totaal-score]]*($H$6/$H$5)</f>
        <v>2.5925925925925926</v>
      </c>
    </row>
    <row r="35" spans="2:13" ht="145" x14ac:dyDescent="0.35">
      <c r="B35" s="1">
        <v>19</v>
      </c>
      <c r="C35" s="1" t="s">
        <v>92</v>
      </c>
      <c r="D35" s="1" t="s">
        <v>32</v>
      </c>
      <c r="E35" s="1" t="s">
        <v>89</v>
      </c>
      <c r="F35" s="2" t="s">
        <v>93</v>
      </c>
      <c r="G35" s="2" t="s">
        <v>94</v>
      </c>
      <c r="H35" s="12">
        <v>5</v>
      </c>
      <c r="I35" s="25" t="s">
        <v>36</v>
      </c>
      <c r="J35" s="15"/>
      <c r="K35" s="12">
        <f>VLOOKUP(I35,Tabel14[],3,0)</f>
        <v>3</v>
      </c>
      <c r="L35" s="12">
        <f>Tabel6[[#This Row],[Gewicht van de wens]]*Tabel6[[#This Row],[Score]]</f>
        <v>15</v>
      </c>
      <c r="M35" s="48">
        <f>Tabel6[[#This Row],[Totaal-score]]*($H$6/$H$5)</f>
        <v>6.481481481481481</v>
      </c>
    </row>
    <row r="36" spans="2:13" ht="101.5" x14ac:dyDescent="0.35">
      <c r="B36" s="1">
        <v>20</v>
      </c>
      <c r="C36" s="1" t="s">
        <v>95</v>
      </c>
      <c r="D36" s="1" t="s">
        <v>32</v>
      </c>
      <c r="E36" s="1" t="s">
        <v>89</v>
      </c>
      <c r="F36" s="2" t="s">
        <v>96</v>
      </c>
      <c r="G36" s="2" t="s">
        <v>97</v>
      </c>
      <c r="H36" s="12">
        <v>3</v>
      </c>
      <c r="I36" s="25" t="s">
        <v>36</v>
      </c>
      <c r="J36" s="15"/>
      <c r="K36" s="12">
        <f>VLOOKUP(I36,Tabel14[],3,0)</f>
        <v>3</v>
      </c>
      <c r="L36" s="12">
        <f>Tabel6[[#This Row],[Gewicht van de wens]]*Tabel6[[#This Row],[Score]]</f>
        <v>9</v>
      </c>
      <c r="M36" s="48">
        <f>Tabel6[[#This Row],[Totaal-score]]*($H$6/$H$5)</f>
        <v>3.8888888888888888</v>
      </c>
    </row>
    <row r="37" spans="2:13" ht="246.5" x14ac:dyDescent="0.35">
      <c r="B37" s="1">
        <v>21</v>
      </c>
      <c r="C37" s="1" t="s">
        <v>98</v>
      </c>
      <c r="D37" s="1" t="s">
        <v>32</v>
      </c>
      <c r="E37" s="1" t="s">
        <v>89</v>
      </c>
      <c r="F37" s="2" t="s">
        <v>99</v>
      </c>
      <c r="G37" s="2" t="s">
        <v>100</v>
      </c>
      <c r="H37" s="12">
        <v>1</v>
      </c>
      <c r="I37" s="25" t="s">
        <v>36</v>
      </c>
      <c r="J37" s="18"/>
      <c r="K37" s="12">
        <f>VLOOKUP(I37,Tabel14[],3,0)</f>
        <v>3</v>
      </c>
      <c r="L37" s="12">
        <f>Tabel6[[#This Row],[Gewicht van de wens]]*Tabel6[[#This Row],[Score]]</f>
        <v>3</v>
      </c>
      <c r="M37" s="48">
        <f>Tabel6[[#This Row],[Totaal-score]]*($H$6/$H$5)</f>
        <v>1.2962962962962963</v>
      </c>
    </row>
    <row r="38" spans="2:13" ht="101.5" x14ac:dyDescent="0.35">
      <c r="B38" s="1">
        <v>22</v>
      </c>
      <c r="C38" s="1" t="s">
        <v>101</v>
      </c>
      <c r="D38" s="1" t="s">
        <v>32</v>
      </c>
      <c r="E38" s="1" t="s">
        <v>89</v>
      </c>
      <c r="F38" s="2" t="s">
        <v>102</v>
      </c>
      <c r="G38" s="3" t="s">
        <v>103</v>
      </c>
      <c r="H38" s="12">
        <v>5</v>
      </c>
      <c r="I38" s="25" t="s">
        <v>36</v>
      </c>
      <c r="J38" s="15"/>
      <c r="K38" s="12">
        <f>VLOOKUP(I38,Tabel14[],3,0)</f>
        <v>3</v>
      </c>
      <c r="L38" s="12">
        <f>Tabel6[[#This Row],[Gewicht van de wens]]*Tabel6[[#This Row],[Score]]</f>
        <v>15</v>
      </c>
      <c r="M38" s="48">
        <f>Tabel6[[#This Row],[Totaal-score]]*($H$6/$H$5)</f>
        <v>6.481481481481481</v>
      </c>
    </row>
    <row r="39" spans="2:13" ht="362.5" x14ac:dyDescent="0.35">
      <c r="B39" s="1">
        <v>23</v>
      </c>
      <c r="C39" s="1" t="s">
        <v>104</v>
      </c>
      <c r="D39" s="1" t="s">
        <v>32</v>
      </c>
      <c r="E39" s="2" t="s">
        <v>105</v>
      </c>
      <c r="F39" s="2" t="s">
        <v>250</v>
      </c>
      <c r="G39" s="2" t="s">
        <v>106</v>
      </c>
      <c r="H39" s="12">
        <v>5</v>
      </c>
      <c r="I39" s="25" t="s">
        <v>36</v>
      </c>
      <c r="J39" s="15"/>
      <c r="K39" s="12">
        <f>VLOOKUP(I39,Tabel14[],3,0)</f>
        <v>3</v>
      </c>
      <c r="L39" s="12">
        <f>Tabel6[[#This Row],[Gewicht van de wens]]*Tabel6[[#This Row],[Score]]</f>
        <v>15</v>
      </c>
      <c r="M39" s="48">
        <f>Tabel6[[#This Row],[Totaal-score]]*($H$6/$H$5)</f>
        <v>6.481481481481481</v>
      </c>
    </row>
    <row r="40" spans="2:13" ht="261" x14ac:dyDescent="0.35">
      <c r="B40" s="1">
        <v>24</v>
      </c>
      <c r="C40" s="1" t="s">
        <v>107</v>
      </c>
      <c r="D40" s="5" t="s">
        <v>32</v>
      </c>
      <c r="E40" s="3" t="s">
        <v>105</v>
      </c>
      <c r="F40" s="3" t="s">
        <v>108</v>
      </c>
      <c r="G40" s="3" t="s">
        <v>109</v>
      </c>
      <c r="H40" s="13">
        <v>8</v>
      </c>
      <c r="I40" s="25" t="s">
        <v>36</v>
      </c>
      <c r="J40" s="17"/>
      <c r="K40" s="12">
        <f>VLOOKUP(I40,Tabel14[],3,0)</f>
        <v>3</v>
      </c>
      <c r="L40" s="12">
        <f>Tabel6[[#This Row],[Gewicht van de wens]]*Tabel6[[#This Row],[Score]]</f>
        <v>24</v>
      </c>
      <c r="M40" s="48">
        <f>Tabel6[[#This Row],[Totaal-score]]*($H$6/$H$5)</f>
        <v>10.37037037037037</v>
      </c>
    </row>
    <row r="41" spans="2:13" ht="232" x14ac:dyDescent="0.35">
      <c r="B41" s="1">
        <v>25</v>
      </c>
      <c r="C41" s="1" t="s">
        <v>110</v>
      </c>
      <c r="D41" s="1" t="s">
        <v>32</v>
      </c>
      <c r="E41" s="2" t="s">
        <v>105</v>
      </c>
      <c r="F41" s="2" t="s">
        <v>111</v>
      </c>
      <c r="G41" s="3" t="s">
        <v>112</v>
      </c>
      <c r="H41" s="12">
        <v>1</v>
      </c>
      <c r="I41" s="25" t="s">
        <v>36</v>
      </c>
      <c r="J41" s="18"/>
      <c r="K41" s="12">
        <f>VLOOKUP(I41,Tabel14[],3,0)</f>
        <v>3</v>
      </c>
      <c r="L41" s="12">
        <f>Tabel6[[#This Row],[Gewicht van de wens]]*Tabel6[[#This Row],[Score]]</f>
        <v>3</v>
      </c>
      <c r="M41" s="48">
        <f>Tabel6[[#This Row],[Totaal-score]]*($H$6/$H$5)</f>
        <v>1.2962962962962963</v>
      </c>
    </row>
    <row r="42" spans="2:13" ht="362.5" x14ac:dyDescent="0.35">
      <c r="B42" s="1">
        <v>26</v>
      </c>
      <c r="C42" s="1" t="s">
        <v>113</v>
      </c>
      <c r="D42" s="1" t="s">
        <v>32</v>
      </c>
      <c r="E42" s="1" t="s">
        <v>114</v>
      </c>
      <c r="F42" s="1" t="s">
        <v>115</v>
      </c>
      <c r="G42" s="3" t="s">
        <v>116</v>
      </c>
      <c r="H42" s="13">
        <v>13</v>
      </c>
      <c r="I42" s="25" t="s">
        <v>36</v>
      </c>
      <c r="J42" s="17"/>
      <c r="K42" s="12">
        <f>VLOOKUP(I42,Tabel14[],3,0)</f>
        <v>3</v>
      </c>
      <c r="L42" s="12">
        <f>Tabel6[[#This Row],[Gewicht van de wens]]*Tabel6[[#This Row],[Score]]</f>
        <v>39</v>
      </c>
      <c r="M42" s="48">
        <f>Tabel6[[#This Row],[Totaal-score]]*($H$6/$H$5)</f>
        <v>16.851851851851851</v>
      </c>
    </row>
    <row r="43" spans="2:13" ht="203" x14ac:dyDescent="0.35">
      <c r="B43" s="1">
        <v>27</v>
      </c>
      <c r="C43" s="1" t="s">
        <v>117</v>
      </c>
      <c r="D43" s="1" t="s">
        <v>32</v>
      </c>
      <c r="E43" s="1" t="s">
        <v>114</v>
      </c>
      <c r="F43" s="1" t="s">
        <v>118</v>
      </c>
      <c r="G43" s="2" t="s">
        <v>119</v>
      </c>
      <c r="H43" s="13">
        <v>13</v>
      </c>
      <c r="I43" s="25" t="s">
        <v>36</v>
      </c>
      <c r="J43" s="19"/>
      <c r="K43" s="12">
        <f>VLOOKUP(I43,Tabel14[],3,0)</f>
        <v>3</v>
      </c>
      <c r="L43" s="12">
        <f>Tabel6[[#This Row],[Gewicht van de wens]]*Tabel6[[#This Row],[Score]]</f>
        <v>39</v>
      </c>
      <c r="M43" s="48">
        <f>Tabel6[[#This Row],[Totaal-score]]*($H$6/$H$5)</f>
        <v>16.851851851851851</v>
      </c>
    </row>
    <row r="44" spans="2:13" ht="203" x14ac:dyDescent="0.35">
      <c r="B44" s="1">
        <v>28</v>
      </c>
      <c r="C44" s="1" t="s">
        <v>120</v>
      </c>
      <c r="D44" s="1" t="s">
        <v>32</v>
      </c>
      <c r="E44" s="1" t="s">
        <v>121</v>
      </c>
      <c r="F44" s="1" t="s">
        <v>122</v>
      </c>
      <c r="G44" s="2" t="s">
        <v>123</v>
      </c>
      <c r="H44" s="12">
        <v>3</v>
      </c>
      <c r="I44" s="25" t="s">
        <v>36</v>
      </c>
      <c r="J44" s="15"/>
      <c r="K44" s="12">
        <f>VLOOKUP(I44,Tabel14[],3,0)</f>
        <v>3</v>
      </c>
      <c r="L44" s="12">
        <f>Tabel6[[#This Row],[Gewicht van de wens]]*Tabel6[[#This Row],[Score]]</f>
        <v>9</v>
      </c>
      <c r="M44" s="48">
        <f>Tabel6[[#This Row],[Totaal-score]]*($H$6/$H$5)</f>
        <v>3.8888888888888888</v>
      </c>
    </row>
    <row r="45" spans="2:13" ht="188.5" x14ac:dyDescent="0.35">
      <c r="B45" s="1">
        <v>29</v>
      </c>
      <c r="C45" s="1" t="s">
        <v>124</v>
      </c>
      <c r="D45" s="1" t="s">
        <v>32</v>
      </c>
      <c r="E45" s="1" t="s">
        <v>121</v>
      </c>
      <c r="F45" s="1" t="s">
        <v>125</v>
      </c>
      <c r="G45" s="2" t="s">
        <v>126</v>
      </c>
      <c r="H45" s="12">
        <v>8</v>
      </c>
      <c r="I45" s="25" t="s">
        <v>36</v>
      </c>
      <c r="J45" s="15"/>
      <c r="K45" s="12">
        <f>VLOOKUP(I45,Tabel14[],3,0)</f>
        <v>3</v>
      </c>
      <c r="L45" s="12">
        <f>Tabel6[[#This Row],[Gewicht van de wens]]*Tabel6[[#This Row],[Score]]</f>
        <v>24</v>
      </c>
      <c r="M45" s="48">
        <f>Tabel6[[#This Row],[Totaal-score]]*($H$6/$H$5)</f>
        <v>10.37037037037037</v>
      </c>
    </row>
    <row r="46" spans="2:13" ht="159.5" x14ac:dyDescent="0.35">
      <c r="B46" s="1">
        <v>30</v>
      </c>
      <c r="C46" s="1" t="s">
        <v>127</v>
      </c>
      <c r="D46" s="1" t="s">
        <v>32</v>
      </c>
      <c r="E46" s="1" t="s">
        <v>121</v>
      </c>
      <c r="F46" s="1" t="s">
        <v>128</v>
      </c>
      <c r="G46" s="2" t="s">
        <v>129</v>
      </c>
      <c r="H46" s="12">
        <v>3</v>
      </c>
      <c r="I46" s="25" t="s">
        <v>36</v>
      </c>
      <c r="J46" s="15"/>
      <c r="K46" s="12">
        <f>VLOOKUP(I46,Tabel14[],3,0)</f>
        <v>3</v>
      </c>
      <c r="L46" s="12">
        <f>Tabel6[[#This Row],[Gewicht van de wens]]*Tabel6[[#This Row],[Score]]</f>
        <v>9</v>
      </c>
      <c r="M46" s="48">
        <f>Tabel6[[#This Row],[Totaal-score]]*($H$6/$H$5)</f>
        <v>3.8888888888888888</v>
      </c>
    </row>
    <row r="47" spans="2:13" ht="217.5" x14ac:dyDescent="0.35">
      <c r="B47" s="1">
        <v>31</v>
      </c>
      <c r="C47" s="1" t="s">
        <v>130</v>
      </c>
      <c r="D47" s="1" t="s">
        <v>32</v>
      </c>
      <c r="E47" s="1" t="s">
        <v>121</v>
      </c>
      <c r="F47" s="2" t="s">
        <v>131</v>
      </c>
      <c r="G47" s="2" t="s">
        <v>132</v>
      </c>
      <c r="H47" s="12">
        <v>1</v>
      </c>
      <c r="I47" s="25" t="s">
        <v>36</v>
      </c>
      <c r="J47" s="18"/>
      <c r="K47" s="12">
        <f>VLOOKUP(I47,Tabel14[],3,0)</f>
        <v>3</v>
      </c>
      <c r="L47" s="12">
        <f>Tabel6[[#This Row],[Gewicht van de wens]]*Tabel6[[#This Row],[Score]]</f>
        <v>3</v>
      </c>
      <c r="M47" s="48">
        <f>Tabel6[[#This Row],[Totaal-score]]*($H$6/$H$5)</f>
        <v>1.2962962962962963</v>
      </c>
    </row>
    <row r="48" spans="2:13" ht="87" x14ac:dyDescent="0.35">
      <c r="B48" s="1">
        <v>32</v>
      </c>
      <c r="C48" s="1" t="s">
        <v>133</v>
      </c>
      <c r="D48" s="1" t="s">
        <v>32</v>
      </c>
      <c r="E48" s="1" t="s">
        <v>134</v>
      </c>
      <c r="F48" s="2" t="s">
        <v>135</v>
      </c>
      <c r="G48" s="2" t="s">
        <v>136</v>
      </c>
      <c r="H48" s="12">
        <v>8</v>
      </c>
      <c r="I48" s="25" t="s">
        <v>36</v>
      </c>
      <c r="J48" s="15"/>
      <c r="K48" s="12">
        <f>VLOOKUP(I48,Tabel14[],3,0)</f>
        <v>3</v>
      </c>
      <c r="L48" s="12">
        <f>Tabel6[[#This Row],[Gewicht van de wens]]*Tabel6[[#This Row],[Score]]</f>
        <v>24</v>
      </c>
      <c r="M48" s="48">
        <f>Tabel6[[#This Row],[Totaal-score]]*($H$6/$H$5)</f>
        <v>10.37037037037037</v>
      </c>
    </row>
    <row r="49" spans="2:13" ht="101.5" x14ac:dyDescent="0.35">
      <c r="B49" s="1">
        <v>33</v>
      </c>
      <c r="C49" s="1" t="s">
        <v>137</v>
      </c>
      <c r="D49" s="1" t="s">
        <v>32</v>
      </c>
      <c r="E49" s="1" t="s">
        <v>134</v>
      </c>
      <c r="F49" s="2" t="s">
        <v>138</v>
      </c>
      <c r="G49" s="3" t="s">
        <v>139</v>
      </c>
      <c r="H49" s="12">
        <v>2</v>
      </c>
      <c r="I49" s="25" t="s">
        <v>36</v>
      </c>
      <c r="J49" s="15"/>
      <c r="K49" s="12">
        <f>VLOOKUP(I49,Tabel14[],3,0)</f>
        <v>3</v>
      </c>
      <c r="L49" s="12">
        <f>Tabel6[[#This Row],[Gewicht van de wens]]*Tabel6[[#This Row],[Score]]</f>
        <v>6</v>
      </c>
      <c r="M49" s="48">
        <f>Tabel6[[#This Row],[Totaal-score]]*($H$6/$H$5)</f>
        <v>2.5925925925925926</v>
      </c>
    </row>
    <row r="50" spans="2:13" ht="116" x14ac:dyDescent="0.35">
      <c r="B50" s="1">
        <v>34</v>
      </c>
      <c r="C50" s="1" t="s">
        <v>140</v>
      </c>
      <c r="D50" s="1" t="s">
        <v>32</v>
      </c>
      <c r="E50" s="1" t="s">
        <v>134</v>
      </c>
      <c r="F50" s="2" t="s">
        <v>141</v>
      </c>
      <c r="G50" s="1" t="s">
        <v>142</v>
      </c>
      <c r="H50" s="12">
        <v>5</v>
      </c>
      <c r="I50" s="25" t="s">
        <v>36</v>
      </c>
      <c r="J50" s="15"/>
      <c r="K50" s="12">
        <f>VLOOKUP(I50,Tabel14[],3,0)</f>
        <v>3</v>
      </c>
      <c r="L50" s="12">
        <f>Tabel6[[#This Row],[Gewicht van de wens]]*Tabel6[[#This Row],[Score]]</f>
        <v>15</v>
      </c>
      <c r="M50" s="48">
        <f>Tabel6[[#This Row],[Totaal-score]]*($H$6/$H$5)</f>
        <v>6.481481481481481</v>
      </c>
    </row>
    <row r="51" spans="2:13" ht="101.5" x14ac:dyDescent="0.35">
      <c r="B51" s="1">
        <v>35</v>
      </c>
      <c r="C51" s="1" t="s">
        <v>143</v>
      </c>
      <c r="D51" s="1" t="s">
        <v>32</v>
      </c>
      <c r="E51" s="1" t="s">
        <v>144</v>
      </c>
      <c r="F51" s="2" t="s">
        <v>145</v>
      </c>
      <c r="G51" s="3" t="s">
        <v>146</v>
      </c>
      <c r="H51" s="12">
        <v>8</v>
      </c>
      <c r="I51" s="25" t="s">
        <v>36</v>
      </c>
      <c r="J51" s="18"/>
      <c r="K51" s="12">
        <f>VLOOKUP(I51,Tabel14[],3,0)</f>
        <v>3</v>
      </c>
      <c r="L51" s="12">
        <f>Tabel6[[#This Row],[Gewicht van de wens]]*Tabel6[[#This Row],[Score]]</f>
        <v>24</v>
      </c>
      <c r="M51" s="48">
        <f>Tabel6[[#This Row],[Totaal-score]]*($H$6/$H$5)</f>
        <v>10.37037037037037</v>
      </c>
    </row>
    <row r="52" spans="2:13" ht="87" x14ac:dyDescent="0.35">
      <c r="B52" s="1">
        <v>36</v>
      </c>
      <c r="C52" s="1" t="s">
        <v>147</v>
      </c>
      <c r="D52" s="1" t="s">
        <v>32</v>
      </c>
      <c r="E52" s="1" t="s">
        <v>144</v>
      </c>
      <c r="F52" s="2" t="s">
        <v>148</v>
      </c>
      <c r="G52" s="3" t="s">
        <v>149</v>
      </c>
      <c r="H52" s="12">
        <v>8</v>
      </c>
      <c r="I52" s="25" t="s">
        <v>36</v>
      </c>
      <c r="J52" s="15"/>
      <c r="K52" s="12">
        <f>VLOOKUP(I52,Tabel14[],3,0)</f>
        <v>3</v>
      </c>
      <c r="L52" s="12">
        <f>Tabel6[[#This Row],[Gewicht van de wens]]*Tabel6[[#This Row],[Score]]</f>
        <v>24</v>
      </c>
      <c r="M52" s="48">
        <f>Tabel6[[#This Row],[Totaal-score]]*($H$6/$H$5)</f>
        <v>10.37037037037037</v>
      </c>
    </row>
    <row r="53" spans="2:13" ht="130.5" x14ac:dyDescent="0.35">
      <c r="B53" s="1">
        <v>37</v>
      </c>
      <c r="C53" s="1" t="s">
        <v>150</v>
      </c>
      <c r="D53" s="7" t="s">
        <v>32</v>
      </c>
      <c r="E53" s="7" t="s">
        <v>151</v>
      </c>
      <c r="F53" s="8" t="s">
        <v>152</v>
      </c>
      <c r="G53" s="8" t="s">
        <v>153</v>
      </c>
      <c r="H53" s="12">
        <v>5</v>
      </c>
      <c r="I53" s="25" t="s">
        <v>36</v>
      </c>
      <c r="J53" s="15"/>
      <c r="K53" s="12">
        <f>VLOOKUP(I53,Tabel14[],3,0)</f>
        <v>3</v>
      </c>
      <c r="L53" s="12">
        <f>Tabel6[[#This Row],[Gewicht van de wens]]*Tabel6[[#This Row],[Score]]</f>
        <v>15</v>
      </c>
      <c r="M53" s="48">
        <f>Tabel6[[#This Row],[Totaal-score]]*($H$6/$H$5)</f>
        <v>6.481481481481481</v>
      </c>
    </row>
    <row r="54" spans="2:13" ht="130.5" x14ac:dyDescent="0.35">
      <c r="B54" s="1">
        <v>38</v>
      </c>
      <c r="C54" s="1" t="s">
        <v>154</v>
      </c>
      <c r="D54" s="28" t="s">
        <v>32</v>
      </c>
      <c r="E54" s="28" t="s">
        <v>151</v>
      </c>
      <c r="F54" s="29" t="s">
        <v>155</v>
      </c>
      <c r="G54" s="29" t="s">
        <v>156</v>
      </c>
      <c r="H54" s="13">
        <v>5</v>
      </c>
      <c r="I54" s="25" t="s">
        <v>36</v>
      </c>
      <c r="J54" s="17"/>
      <c r="K54" s="12">
        <f>VLOOKUP(I54,Tabel14[],3,0)</f>
        <v>3</v>
      </c>
      <c r="L54" s="12">
        <f>Tabel6[[#This Row],[Gewicht van de wens]]*Tabel6[[#This Row],[Score]]</f>
        <v>15</v>
      </c>
      <c r="M54" s="48">
        <f>Tabel6[[#This Row],[Totaal-score]]*($H$6/$H$5)</f>
        <v>6.481481481481481</v>
      </c>
    </row>
    <row r="55" spans="2:13" ht="377" x14ac:dyDescent="0.35">
      <c r="B55" s="1">
        <v>39</v>
      </c>
      <c r="C55" s="1" t="s">
        <v>157</v>
      </c>
      <c r="D55" s="1" t="s">
        <v>32</v>
      </c>
      <c r="E55" s="1" t="s">
        <v>151</v>
      </c>
      <c r="F55" s="2" t="s">
        <v>158</v>
      </c>
      <c r="G55" s="2" t="s">
        <v>159</v>
      </c>
      <c r="H55" s="12">
        <v>3</v>
      </c>
      <c r="I55" s="25" t="s">
        <v>36</v>
      </c>
      <c r="J55" s="15"/>
      <c r="K55" s="12">
        <f>VLOOKUP(I55,Tabel14[],3,0)</f>
        <v>3</v>
      </c>
      <c r="L55" s="12">
        <f>Tabel6[[#This Row],[Gewicht van de wens]]*Tabel6[[#This Row],[Score]]</f>
        <v>9</v>
      </c>
      <c r="M55" s="48">
        <f>Tabel6[[#This Row],[Totaal-score]]*($H$6/$H$5)</f>
        <v>3.8888888888888888</v>
      </c>
    </row>
    <row r="56" spans="2:13" ht="116" x14ac:dyDescent="0.35">
      <c r="B56" s="1">
        <v>40</v>
      </c>
      <c r="C56" s="1" t="s">
        <v>160</v>
      </c>
      <c r="D56" s="1" t="s">
        <v>32</v>
      </c>
      <c r="E56" s="1" t="s">
        <v>161</v>
      </c>
      <c r="F56" s="2" t="s">
        <v>162</v>
      </c>
      <c r="G56" s="2" t="s">
        <v>163</v>
      </c>
      <c r="H56" s="12">
        <v>8</v>
      </c>
      <c r="I56" s="25" t="s">
        <v>36</v>
      </c>
      <c r="J56" s="15"/>
      <c r="K56" s="12">
        <f>VLOOKUP(I56,Tabel14[],3,0)</f>
        <v>3</v>
      </c>
      <c r="L56" s="12">
        <f>Tabel6[[#This Row],[Gewicht van de wens]]*Tabel6[[#This Row],[Score]]</f>
        <v>24</v>
      </c>
      <c r="M56" s="48">
        <f>Tabel6[[#This Row],[Totaal-score]]*($H$6/$H$5)</f>
        <v>10.37037037037037</v>
      </c>
    </row>
    <row r="57" spans="2:13" ht="58" x14ac:dyDescent="0.35">
      <c r="B57" s="1">
        <v>41</v>
      </c>
      <c r="C57" s="1" t="s">
        <v>164</v>
      </c>
      <c r="D57" s="1" t="s">
        <v>32</v>
      </c>
      <c r="E57" s="1" t="s">
        <v>161</v>
      </c>
      <c r="F57" s="2" t="s">
        <v>165</v>
      </c>
      <c r="G57" s="6" t="s">
        <v>166</v>
      </c>
      <c r="H57" s="12">
        <v>1</v>
      </c>
      <c r="I57" s="25" t="s">
        <v>36</v>
      </c>
      <c r="J57" s="15"/>
      <c r="K57" s="12">
        <f>VLOOKUP(I57,Tabel14[],3,0)</f>
        <v>3</v>
      </c>
      <c r="L57" s="12">
        <f>Tabel6[[#This Row],[Gewicht van de wens]]*Tabel6[[#This Row],[Score]]</f>
        <v>3</v>
      </c>
      <c r="M57" s="48">
        <f>Tabel6[[#This Row],[Totaal-score]]*($H$6/$H$5)</f>
        <v>1.2962962962962963</v>
      </c>
    </row>
    <row r="58" spans="2:13" ht="43.5" x14ac:dyDescent="0.35">
      <c r="B58" s="1">
        <v>42</v>
      </c>
      <c r="C58" s="1" t="s">
        <v>167</v>
      </c>
      <c r="D58" s="1" t="s">
        <v>32</v>
      </c>
      <c r="E58" s="1" t="s">
        <v>161</v>
      </c>
      <c r="F58" s="2" t="s">
        <v>168</v>
      </c>
      <c r="G58" s="6" t="s">
        <v>169</v>
      </c>
      <c r="H58" s="12">
        <v>1</v>
      </c>
      <c r="I58" s="25" t="s">
        <v>36</v>
      </c>
      <c r="J58" s="18"/>
      <c r="K58" s="12">
        <f>VLOOKUP(I58,Tabel14[],3,0)</f>
        <v>3</v>
      </c>
      <c r="L58" s="12">
        <f>Tabel6[[#This Row],[Gewicht van de wens]]*Tabel6[[#This Row],[Score]]</f>
        <v>3</v>
      </c>
      <c r="M58" s="48">
        <f>Tabel6[[#This Row],[Totaal-score]]*($H$6/$H$5)</f>
        <v>1.2962962962962963</v>
      </c>
    </row>
    <row r="59" spans="2:13" ht="43.5" x14ac:dyDescent="0.35">
      <c r="B59" s="1">
        <v>43</v>
      </c>
      <c r="C59" s="1" t="s">
        <v>170</v>
      </c>
      <c r="D59" s="1" t="s">
        <v>32</v>
      </c>
      <c r="E59" s="1" t="s">
        <v>171</v>
      </c>
      <c r="F59" s="2" t="s">
        <v>172</v>
      </c>
      <c r="G59" s="2" t="s">
        <v>173</v>
      </c>
      <c r="H59" s="12">
        <v>3</v>
      </c>
      <c r="I59" s="25" t="s">
        <v>36</v>
      </c>
      <c r="J59" s="15"/>
      <c r="K59" s="12">
        <f>VLOOKUP(I59,Tabel14[],3,0)</f>
        <v>3</v>
      </c>
      <c r="L59" s="12">
        <f>Tabel6[[#This Row],[Gewicht van de wens]]*Tabel6[[#This Row],[Score]]</f>
        <v>9</v>
      </c>
      <c r="M59" s="48">
        <f>Tabel6[[#This Row],[Totaal-score]]*($H$6/$H$5)</f>
        <v>3.8888888888888888</v>
      </c>
    </row>
    <row r="60" spans="2:13" ht="58" x14ac:dyDescent="0.35">
      <c r="B60" s="1">
        <v>44</v>
      </c>
      <c r="C60" s="1" t="s">
        <v>174</v>
      </c>
      <c r="D60" s="1" t="s">
        <v>32</v>
      </c>
      <c r="E60" s="1" t="s">
        <v>171</v>
      </c>
      <c r="F60" s="2" t="s">
        <v>175</v>
      </c>
      <c r="G60" s="2" t="s">
        <v>176</v>
      </c>
      <c r="H60" s="12">
        <v>3</v>
      </c>
      <c r="I60" s="25" t="s">
        <v>36</v>
      </c>
      <c r="J60" s="15"/>
      <c r="K60" s="12">
        <f>VLOOKUP(I60,Tabel14[],3,0)</f>
        <v>3</v>
      </c>
      <c r="L60" s="12">
        <f>Tabel6[[#This Row],[Gewicht van de wens]]*Tabel6[[#This Row],[Score]]</f>
        <v>9</v>
      </c>
      <c r="M60" s="48">
        <f>Tabel6[[#This Row],[Totaal-score]]*($H$6/$H$5)</f>
        <v>3.8888888888888888</v>
      </c>
    </row>
    <row r="61" spans="2:13" ht="72.5" x14ac:dyDescent="0.35">
      <c r="B61" s="1">
        <v>45</v>
      </c>
      <c r="C61" s="1" t="s">
        <v>177</v>
      </c>
      <c r="D61" s="1" t="s">
        <v>32</v>
      </c>
      <c r="E61" s="1" t="s">
        <v>171</v>
      </c>
      <c r="F61" s="2" t="s">
        <v>178</v>
      </c>
      <c r="G61" s="2" t="s">
        <v>179</v>
      </c>
      <c r="H61" s="12">
        <v>3</v>
      </c>
      <c r="I61" s="25" t="s">
        <v>36</v>
      </c>
      <c r="J61" s="15"/>
      <c r="K61" s="12">
        <f>VLOOKUP(I61,Tabel14[],3,0)</f>
        <v>3</v>
      </c>
      <c r="L61" s="12">
        <f>Tabel6[[#This Row],[Gewicht van de wens]]*Tabel6[[#This Row],[Score]]</f>
        <v>9</v>
      </c>
      <c r="M61" s="48">
        <f>Tabel6[[#This Row],[Totaal-score]]*($H$6/$H$5)</f>
        <v>3.8888888888888888</v>
      </c>
    </row>
    <row r="62" spans="2:13" ht="29" x14ac:dyDescent="0.35">
      <c r="B62" s="1">
        <v>46</v>
      </c>
      <c r="C62" s="1" t="s">
        <v>180</v>
      </c>
      <c r="D62" s="1" t="s">
        <v>32</v>
      </c>
      <c r="E62" s="1" t="s">
        <v>171</v>
      </c>
      <c r="F62" s="2" t="s">
        <v>181</v>
      </c>
      <c r="G62" s="2" t="s">
        <v>182</v>
      </c>
      <c r="H62" s="12">
        <v>3</v>
      </c>
      <c r="I62" s="25" t="s">
        <v>36</v>
      </c>
      <c r="J62" s="15"/>
      <c r="K62" s="12">
        <f>VLOOKUP(I62,Tabel14[],3,0)</f>
        <v>3</v>
      </c>
      <c r="L62" s="12">
        <f>Tabel6[[#This Row],[Gewicht van de wens]]*Tabel6[[#This Row],[Score]]</f>
        <v>9</v>
      </c>
      <c r="M62" s="48">
        <f>Tabel6[[#This Row],[Totaal-score]]*($H$6/$H$5)</f>
        <v>3.8888888888888888</v>
      </c>
    </row>
    <row r="63" spans="2:13" ht="87" x14ac:dyDescent="0.35">
      <c r="B63" s="1">
        <v>47</v>
      </c>
      <c r="C63" s="1" t="s">
        <v>183</v>
      </c>
      <c r="D63" s="1" t="s">
        <v>32</v>
      </c>
      <c r="E63" s="1" t="s">
        <v>171</v>
      </c>
      <c r="F63" s="2" t="s">
        <v>184</v>
      </c>
      <c r="G63" s="2" t="s">
        <v>185</v>
      </c>
      <c r="H63" s="12">
        <v>1</v>
      </c>
      <c r="I63" s="25" t="s">
        <v>36</v>
      </c>
      <c r="J63" s="16"/>
      <c r="K63" s="12">
        <f>VLOOKUP(I63,Tabel14[],3,0)</f>
        <v>3</v>
      </c>
      <c r="L63" s="12">
        <f>Tabel6[[#This Row],[Gewicht van de wens]]*Tabel6[[#This Row],[Score]]</f>
        <v>3</v>
      </c>
      <c r="M63" s="48">
        <f>Tabel6[[#This Row],[Totaal-score]]*($H$6/$H$5)</f>
        <v>1.2962962962962963</v>
      </c>
    </row>
    <row r="64" spans="2:13" ht="145" x14ac:dyDescent="0.35">
      <c r="B64" s="1">
        <v>48</v>
      </c>
      <c r="C64" s="1" t="s">
        <v>186</v>
      </c>
      <c r="D64" s="1" t="s">
        <v>32</v>
      </c>
      <c r="E64" s="1" t="s">
        <v>171</v>
      </c>
      <c r="F64" s="2" t="s">
        <v>187</v>
      </c>
      <c r="G64" s="2" t="s">
        <v>188</v>
      </c>
      <c r="H64" s="12">
        <v>1</v>
      </c>
      <c r="I64" s="25" t="s">
        <v>36</v>
      </c>
      <c r="J64" s="16"/>
      <c r="K64" s="12">
        <f>VLOOKUP(I64,Tabel14[],3,0)</f>
        <v>3</v>
      </c>
      <c r="L64" s="12">
        <f>Tabel6[[#This Row],[Gewicht van de wens]]*Tabel6[[#This Row],[Score]]</f>
        <v>3</v>
      </c>
      <c r="M64" s="48">
        <f>Tabel6[[#This Row],[Totaal-score]]*($H$6/$H$5)</f>
        <v>1.2962962962962963</v>
      </c>
    </row>
    <row r="65" spans="2:13" ht="43.5" x14ac:dyDescent="0.35">
      <c r="B65" s="1">
        <v>49</v>
      </c>
      <c r="C65" s="1" t="s">
        <v>189</v>
      </c>
      <c r="D65" s="1" t="s">
        <v>32</v>
      </c>
      <c r="E65" s="1" t="s">
        <v>190</v>
      </c>
      <c r="F65" s="2" t="s">
        <v>191</v>
      </c>
      <c r="G65" s="2" t="s">
        <v>192</v>
      </c>
      <c r="H65" s="12">
        <v>5</v>
      </c>
      <c r="I65" s="25" t="s">
        <v>36</v>
      </c>
      <c r="J65" s="15"/>
      <c r="K65" s="12">
        <f>VLOOKUP(I65,Tabel14[],3,0)</f>
        <v>3</v>
      </c>
      <c r="L65" s="12">
        <f>Tabel6[[#This Row],[Gewicht van de wens]]*Tabel6[[#This Row],[Score]]</f>
        <v>15</v>
      </c>
      <c r="M65" s="48">
        <f>Tabel6[[#This Row],[Totaal-score]]*($H$6/$H$5)</f>
        <v>6.481481481481481</v>
      </c>
    </row>
    <row r="66" spans="2:13" ht="72.5" x14ac:dyDescent="0.35">
      <c r="B66" s="1">
        <v>50</v>
      </c>
      <c r="C66" s="1" t="s">
        <v>193</v>
      </c>
      <c r="D66" s="1" t="s">
        <v>194</v>
      </c>
      <c r="E66" s="1" t="s">
        <v>195</v>
      </c>
      <c r="F66" s="2" t="s">
        <v>196</v>
      </c>
      <c r="G66" s="3" t="s">
        <v>197</v>
      </c>
      <c r="H66" s="13">
        <v>8</v>
      </c>
      <c r="I66" s="25" t="s">
        <v>36</v>
      </c>
      <c r="J66" s="17"/>
      <c r="K66" s="12">
        <f>VLOOKUP(I66,Tabel14[],3,0)</f>
        <v>3</v>
      </c>
      <c r="L66" s="12">
        <f>Tabel6[[#This Row],[Gewicht van de wens]]*Tabel6[[#This Row],[Score]]</f>
        <v>24</v>
      </c>
      <c r="M66" s="48">
        <f>Tabel6[[#This Row],[Totaal-score]]*($H$6/$H$5)</f>
        <v>10.37037037037037</v>
      </c>
    </row>
    <row r="67" spans="2:13" ht="159.5" x14ac:dyDescent="0.35">
      <c r="B67" s="1">
        <v>51</v>
      </c>
      <c r="C67" s="1" t="s">
        <v>198</v>
      </c>
      <c r="D67" s="1" t="s">
        <v>194</v>
      </c>
      <c r="E67" s="1" t="s">
        <v>195</v>
      </c>
      <c r="F67" s="2" t="s">
        <v>199</v>
      </c>
      <c r="G67" s="3" t="s">
        <v>200</v>
      </c>
      <c r="H67" s="13">
        <v>3</v>
      </c>
      <c r="I67" s="25" t="s">
        <v>36</v>
      </c>
      <c r="J67" s="17"/>
      <c r="K67" s="12">
        <f>VLOOKUP(I67,Tabel14[],3,0)</f>
        <v>3</v>
      </c>
      <c r="L67" s="12">
        <f>Tabel6[[#This Row],[Gewicht van de wens]]*Tabel6[[#This Row],[Score]]</f>
        <v>9</v>
      </c>
      <c r="M67" s="48">
        <f>Tabel6[[#This Row],[Totaal-score]]*($H$6/$H$5)</f>
        <v>3.8888888888888888</v>
      </c>
    </row>
    <row r="68" spans="2:13" ht="116" x14ac:dyDescent="0.35">
      <c r="B68" s="1">
        <v>52</v>
      </c>
      <c r="C68" s="1" t="s">
        <v>201</v>
      </c>
      <c r="D68" s="1" t="s">
        <v>194</v>
      </c>
      <c r="E68" s="1" t="s">
        <v>202</v>
      </c>
      <c r="F68" s="2" t="s">
        <v>203</v>
      </c>
      <c r="G68" s="3" t="s">
        <v>204</v>
      </c>
      <c r="H68" s="13">
        <v>3</v>
      </c>
      <c r="I68" s="25" t="s">
        <v>36</v>
      </c>
      <c r="J68" s="17"/>
      <c r="K68" s="12">
        <f>VLOOKUP(I68,Tabel14[],3,0)</f>
        <v>3</v>
      </c>
      <c r="L68" s="12">
        <f>Tabel6[[#This Row],[Gewicht van de wens]]*Tabel6[[#This Row],[Score]]</f>
        <v>9</v>
      </c>
      <c r="M68" s="48">
        <f>Tabel6[[#This Row],[Totaal-score]]*($H$6/$H$5)</f>
        <v>3.8888888888888888</v>
      </c>
    </row>
    <row r="69" spans="2:13" ht="101.5" x14ac:dyDescent="0.35">
      <c r="B69" s="1">
        <v>53</v>
      </c>
      <c r="C69" s="1" t="s">
        <v>205</v>
      </c>
      <c r="D69" s="1" t="s">
        <v>194</v>
      </c>
      <c r="E69" s="1" t="s">
        <v>202</v>
      </c>
      <c r="F69" s="2" t="s">
        <v>206</v>
      </c>
      <c r="G69" s="3" t="s">
        <v>207</v>
      </c>
      <c r="H69" s="13">
        <v>3</v>
      </c>
      <c r="I69" s="25" t="s">
        <v>36</v>
      </c>
      <c r="J69" s="17"/>
      <c r="K69" s="12">
        <f>VLOOKUP(I69,Tabel14[],3,0)</f>
        <v>3</v>
      </c>
      <c r="L69" s="12">
        <f>Tabel6[[#This Row],[Gewicht van de wens]]*Tabel6[[#This Row],[Score]]</f>
        <v>9</v>
      </c>
      <c r="M69" s="48">
        <f>Tabel6[[#This Row],[Totaal-score]]*($H$6/$H$5)</f>
        <v>3.8888888888888888</v>
      </c>
    </row>
    <row r="70" spans="2:13" ht="188.5" x14ac:dyDescent="0.35">
      <c r="B70" s="1">
        <v>54</v>
      </c>
      <c r="C70" s="1" t="s">
        <v>208</v>
      </c>
      <c r="D70" s="1" t="s">
        <v>194</v>
      </c>
      <c r="E70" s="1" t="s">
        <v>151</v>
      </c>
      <c r="F70" s="2" t="s">
        <v>209</v>
      </c>
      <c r="G70" s="3" t="s">
        <v>210</v>
      </c>
      <c r="H70" s="12">
        <v>8</v>
      </c>
      <c r="I70" s="25" t="s">
        <v>36</v>
      </c>
      <c r="J70" s="15"/>
      <c r="K70" s="12">
        <f>VLOOKUP(I70,Tabel14[],3,0)</f>
        <v>3</v>
      </c>
      <c r="L70" s="12">
        <f>Tabel6[[#This Row],[Gewicht van de wens]]*Tabel6[[#This Row],[Score]]</f>
        <v>24</v>
      </c>
      <c r="M70" s="48">
        <f>Tabel6[[#This Row],[Totaal-score]]*($H$6/$H$5)</f>
        <v>10.37037037037037</v>
      </c>
    </row>
    <row r="76" spans="2:13" x14ac:dyDescent="0.35">
      <c r="J76" s="22"/>
      <c r="K76" s="30"/>
    </row>
  </sheetData>
  <pageMargins left="0.70866141732283472" right="0.70866141732283472" top="0.74803149606299213" bottom="0.74803149606299213" header="0.31496062992125984" footer="0.31496062992125984"/>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172160CD-D0BD-4998-B5BE-F65B407B2CED}">
          <x14:formula1>
            <xm:f>Tabellen!$B$23:$B$27</xm:f>
          </x14:formula1>
          <xm:sqref>I17:I70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55F95-142F-4D71-AB68-88479238752E}">
  <dimension ref="B2:E35"/>
  <sheetViews>
    <sheetView topLeftCell="A3" zoomScale="130" zoomScaleNormal="130" workbookViewId="0">
      <selection activeCell="D24" sqref="D24"/>
    </sheetView>
  </sheetViews>
  <sheetFormatPr defaultRowHeight="14.5" x14ac:dyDescent="0.35"/>
  <cols>
    <col min="2" max="2" width="22.54296875" customWidth="1"/>
    <col min="3" max="3" width="68.81640625" bestFit="1" customWidth="1"/>
    <col min="4" max="4" width="9.26953125" customWidth="1"/>
    <col min="7" max="7" width="18.453125" customWidth="1"/>
    <col min="8" max="8" width="66.1796875" customWidth="1"/>
    <col min="13" max="13" width="22.453125" bestFit="1" customWidth="1"/>
  </cols>
  <sheetData>
    <row r="2" spans="2:4" ht="21" x14ac:dyDescent="0.5">
      <c r="B2" s="14" t="s">
        <v>211</v>
      </c>
    </row>
    <row r="5" spans="2:4" ht="18.5" x14ac:dyDescent="0.45">
      <c r="B5" s="24" t="s">
        <v>25</v>
      </c>
    </row>
    <row r="7" spans="2:4" x14ac:dyDescent="0.35">
      <c r="B7" t="s">
        <v>212</v>
      </c>
      <c r="C7" t="s">
        <v>213</v>
      </c>
      <c r="D7" t="s">
        <v>214</v>
      </c>
    </row>
    <row r="8" spans="2:4" x14ac:dyDescent="0.35">
      <c r="B8" t="s">
        <v>215</v>
      </c>
      <c r="D8" s="22">
        <v>0</v>
      </c>
    </row>
    <row r="9" spans="2:4" x14ac:dyDescent="0.35">
      <c r="B9" t="s">
        <v>216</v>
      </c>
      <c r="D9" s="23">
        <v>1</v>
      </c>
    </row>
    <row r="10" spans="2:4" x14ac:dyDescent="0.35">
      <c r="B10" t="s">
        <v>217</v>
      </c>
      <c r="D10" s="23">
        <v>2</v>
      </c>
    </row>
    <row r="11" spans="2:4" x14ac:dyDescent="0.35">
      <c r="B11" t="s">
        <v>218</v>
      </c>
      <c r="D11" s="23">
        <v>3</v>
      </c>
    </row>
    <row r="12" spans="2:4" x14ac:dyDescent="0.35">
      <c r="B12" t="s">
        <v>23</v>
      </c>
      <c r="D12" s="23">
        <v>5</v>
      </c>
    </row>
    <row r="13" spans="2:4" x14ac:dyDescent="0.35">
      <c r="B13" t="s">
        <v>219</v>
      </c>
      <c r="D13" s="23">
        <v>8</v>
      </c>
    </row>
    <row r="14" spans="2:4" x14ac:dyDescent="0.35">
      <c r="B14" t="s">
        <v>220</v>
      </c>
      <c r="D14" s="22">
        <v>13</v>
      </c>
    </row>
    <row r="15" spans="2:4" x14ac:dyDescent="0.35">
      <c r="B15" t="s">
        <v>221</v>
      </c>
      <c r="D15" s="23">
        <v>21</v>
      </c>
    </row>
    <row r="20" spans="2:5" ht="18.5" x14ac:dyDescent="0.45">
      <c r="B20" s="24" t="s">
        <v>222</v>
      </c>
    </row>
    <row r="21" spans="2:5" x14ac:dyDescent="0.35">
      <c r="D21" s="22"/>
    </row>
    <row r="22" spans="2:5" x14ac:dyDescent="0.35">
      <c r="B22" s="10" t="s">
        <v>212</v>
      </c>
      <c r="C22" s="10" t="s">
        <v>213</v>
      </c>
      <c r="D22" s="10" t="s">
        <v>28</v>
      </c>
    </row>
    <row r="23" spans="2:5" x14ac:dyDescent="0.35">
      <c r="B23" s="11" t="s">
        <v>223</v>
      </c>
      <c r="C23" s="26"/>
      <c r="D23" s="23">
        <v>0</v>
      </c>
    </row>
    <row r="24" spans="2:5" s="9" customFormat="1" x14ac:dyDescent="0.35">
      <c r="B24" s="11" t="s">
        <v>36</v>
      </c>
      <c r="C24" s="11" t="s">
        <v>224</v>
      </c>
      <c r="D24" s="23">
        <v>3</v>
      </c>
    </row>
    <row r="25" spans="2:5" s="9" customFormat="1" x14ac:dyDescent="0.35">
      <c r="B25" s="11" t="s">
        <v>225</v>
      </c>
      <c r="C25" s="11" t="s">
        <v>226</v>
      </c>
      <c r="D25" s="23">
        <v>2</v>
      </c>
    </row>
    <row r="26" spans="2:5" s="9" customFormat="1" x14ac:dyDescent="0.35">
      <c r="B26" s="11" t="s">
        <v>227</v>
      </c>
      <c r="C26" s="11" t="s">
        <v>228</v>
      </c>
      <c r="D26" s="23">
        <v>1</v>
      </c>
    </row>
    <row r="27" spans="2:5" s="9" customFormat="1" x14ac:dyDescent="0.35">
      <c r="B27" s="11" t="s">
        <v>229</v>
      </c>
      <c r="C27" s="11" t="s">
        <v>230</v>
      </c>
      <c r="D27" s="23">
        <v>0</v>
      </c>
    </row>
    <row r="32" spans="2:5" x14ac:dyDescent="0.35">
      <c r="D32" s="9"/>
      <c r="E32" s="9"/>
    </row>
    <row r="33" spans="2:5" x14ac:dyDescent="0.35">
      <c r="D33" s="9"/>
      <c r="E33" s="9"/>
    </row>
    <row r="34" spans="2:5" x14ac:dyDescent="0.35">
      <c r="B34" s="9"/>
      <c r="C34" s="9"/>
      <c r="D34" s="9"/>
      <c r="E34" s="9"/>
    </row>
    <row r="35" spans="2:5" x14ac:dyDescent="0.35">
      <c r="B35" s="9"/>
      <c r="C35" s="9"/>
      <c r="D35" s="9"/>
      <c r="E35" s="9"/>
    </row>
  </sheetData>
  <pageMargins left="0.7" right="0.7" top="0.75" bottom="0.75" header="0.3" footer="0.3"/>
  <pageSetup paperSize="9" orientation="portrait" horizontalDpi="300" verticalDpi="30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9A9E0-1250-44C0-92C8-D197871319DB}">
  <dimension ref="A2:S27"/>
  <sheetViews>
    <sheetView zoomScale="145" zoomScaleNormal="145" workbookViewId="0">
      <selection activeCell="S18" sqref="S18"/>
    </sheetView>
  </sheetViews>
  <sheetFormatPr defaultRowHeight="14.5" x14ac:dyDescent="0.35"/>
  <cols>
    <col min="1" max="1" width="39.26953125" bestFit="1" customWidth="1"/>
    <col min="2" max="2" width="13.1796875" bestFit="1" customWidth="1"/>
    <col min="3" max="3" width="1.81640625" bestFit="1" customWidth="1"/>
    <col min="4" max="8" width="2.81640625" bestFit="1" customWidth="1"/>
    <col min="9" max="9" width="9.453125" bestFit="1" customWidth="1"/>
    <col min="10" max="10" width="10" bestFit="1" customWidth="1"/>
    <col min="11" max="11" width="39.26953125" bestFit="1" customWidth="1"/>
    <col min="12" max="12" width="13.1796875" bestFit="1" customWidth="1"/>
    <col min="13" max="13" width="1.81640625" bestFit="1" customWidth="1"/>
    <col min="14" max="15" width="2.81640625" bestFit="1" customWidth="1"/>
    <col min="16" max="16" width="3.81640625" bestFit="1" customWidth="1"/>
    <col min="17" max="18" width="2.81640625" bestFit="1" customWidth="1"/>
    <col min="19" max="19" width="9.453125" bestFit="1" customWidth="1"/>
  </cols>
  <sheetData>
    <row r="2" spans="1:19" x14ac:dyDescent="0.35">
      <c r="A2" t="s">
        <v>231</v>
      </c>
      <c r="K2" t="s">
        <v>232</v>
      </c>
    </row>
    <row r="3" spans="1:19" x14ac:dyDescent="0.35">
      <c r="A3" s="45" t="s">
        <v>233</v>
      </c>
      <c r="B3" s="45" t="s">
        <v>234</v>
      </c>
      <c r="K3" s="45" t="s">
        <v>235</v>
      </c>
      <c r="L3" s="45" t="s">
        <v>234</v>
      </c>
    </row>
    <row r="4" spans="1:19" x14ac:dyDescent="0.35">
      <c r="A4" s="45" t="s">
        <v>236</v>
      </c>
      <c r="B4" s="30">
        <v>1</v>
      </c>
      <c r="C4" s="30">
        <v>2</v>
      </c>
      <c r="D4" s="30">
        <v>3</v>
      </c>
      <c r="E4" s="30">
        <v>5</v>
      </c>
      <c r="F4" s="30">
        <v>8</v>
      </c>
      <c r="G4" s="30">
        <v>13</v>
      </c>
      <c r="H4" s="30">
        <v>21</v>
      </c>
      <c r="I4" s="30" t="s">
        <v>237</v>
      </c>
      <c r="K4" s="45" t="s">
        <v>236</v>
      </c>
      <c r="L4" s="30">
        <v>1</v>
      </c>
      <c r="M4" s="30">
        <v>2</v>
      </c>
      <c r="N4" s="30">
        <v>3</v>
      </c>
      <c r="O4" s="30">
        <v>5</v>
      </c>
      <c r="P4" s="30">
        <v>8</v>
      </c>
      <c r="Q4" s="30">
        <v>13</v>
      </c>
      <c r="R4" s="30">
        <v>21</v>
      </c>
      <c r="S4" s="30" t="s">
        <v>237</v>
      </c>
    </row>
    <row r="5" spans="1:19" x14ac:dyDescent="0.35">
      <c r="A5" s="46" t="s">
        <v>32</v>
      </c>
      <c r="B5" s="63">
        <v>10</v>
      </c>
      <c r="C5" s="63">
        <v>3</v>
      </c>
      <c r="D5" s="63">
        <v>13</v>
      </c>
      <c r="E5" s="63">
        <v>10</v>
      </c>
      <c r="F5" s="63">
        <v>9</v>
      </c>
      <c r="G5" s="63">
        <v>2</v>
      </c>
      <c r="H5" s="63">
        <v>2</v>
      </c>
      <c r="I5" s="63">
        <v>49</v>
      </c>
      <c r="K5" s="46" t="s">
        <v>32</v>
      </c>
      <c r="L5" s="30">
        <v>12.962962962962962</v>
      </c>
      <c r="M5" s="30">
        <v>7.7777777777777777</v>
      </c>
      <c r="N5" s="30">
        <v>50.555555555555557</v>
      </c>
      <c r="O5" s="30">
        <v>64.81481481481481</v>
      </c>
      <c r="P5" s="30">
        <v>93.333333333333314</v>
      </c>
      <c r="Q5" s="30">
        <v>33.703703703703702</v>
      </c>
      <c r="R5" s="30">
        <v>54.444444444444443</v>
      </c>
      <c r="S5" s="30">
        <v>317.59259259259261</v>
      </c>
    </row>
    <row r="6" spans="1:19" x14ac:dyDescent="0.35">
      <c r="A6" s="47" t="s">
        <v>42</v>
      </c>
      <c r="B6" s="63">
        <v>1</v>
      </c>
      <c r="C6" s="63"/>
      <c r="D6" s="63"/>
      <c r="E6" s="63"/>
      <c r="F6" s="63">
        <v>1</v>
      </c>
      <c r="G6" s="63"/>
      <c r="H6" s="63">
        <v>1</v>
      </c>
      <c r="I6" s="63">
        <v>3</v>
      </c>
      <c r="K6" s="47" t="s">
        <v>42</v>
      </c>
      <c r="L6" s="30">
        <v>1.2962962962962963</v>
      </c>
      <c r="M6" s="30"/>
      <c r="N6" s="30"/>
      <c r="O6" s="30"/>
      <c r="P6" s="30">
        <v>10.37037037037037</v>
      </c>
      <c r="Q6" s="30"/>
      <c r="R6" s="30">
        <v>27.222222222222221</v>
      </c>
      <c r="S6" s="30">
        <v>38.888888888888886</v>
      </c>
    </row>
    <row r="7" spans="1:19" x14ac:dyDescent="0.35">
      <c r="A7" s="47" t="s">
        <v>121</v>
      </c>
      <c r="B7" s="63">
        <v>1</v>
      </c>
      <c r="C7" s="63"/>
      <c r="D7" s="63">
        <v>2</v>
      </c>
      <c r="E7" s="63"/>
      <c r="F7" s="63">
        <v>1</v>
      </c>
      <c r="G7" s="63"/>
      <c r="H7" s="63"/>
      <c r="I7" s="63">
        <v>4</v>
      </c>
      <c r="K7" s="47" t="s">
        <v>121</v>
      </c>
      <c r="L7" s="30">
        <v>1.2962962962962963</v>
      </c>
      <c r="M7" s="30"/>
      <c r="N7" s="30">
        <v>7.7777777777777777</v>
      </c>
      <c r="O7" s="30"/>
      <c r="P7" s="30">
        <v>10.37037037037037</v>
      </c>
      <c r="Q7" s="30"/>
      <c r="R7" s="30"/>
      <c r="S7" s="30">
        <v>19.444444444444443</v>
      </c>
    </row>
    <row r="8" spans="1:19" x14ac:dyDescent="0.35">
      <c r="A8" s="47" t="s">
        <v>89</v>
      </c>
      <c r="B8" s="63">
        <v>1</v>
      </c>
      <c r="C8" s="63">
        <v>1</v>
      </c>
      <c r="D8" s="63">
        <v>1</v>
      </c>
      <c r="E8" s="63">
        <v>2</v>
      </c>
      <c r="F8" s="63"/>
      <c r="G8" s="63"/>
      <c r="H8" s="63"/>
      <c r="I8" s="63">
        <v>5</v>
      </c>
      <c r="K8" s="47" t="s">
        <v>89</v>
      </c>
      <c r="L8" s="30">
        <v>1.2962962962962963</v>
      </c>
      <c r="M8" s="30">
        <v>2.5925925925925926</v>
      </c>
      <c r="N8" s="30">
        <v>3.8888888888888888</v>
      </c>
      <c r="O8" s="30">
        <v>12.962962962962962</v>
      </c>
      <c r="P8" s="30"/>
      <c r="Q8" s="30"/>
      <c r="R8" s="30"/>
      <c r="S8" s="30">
        <v>20.74074074074074</v>
      </c>
    </row>
    <row r="9" spans="1:19" x14ac:dyDescent="0.35">
      <c r="A9" s="47" t="s">
        <v>134</v>
      </c>
      <c r="B9" s="63"/>
      <c r="C9" s="63">
        <v>1</v>
      </c>
      <c r="D9" s="63"/>
      <c r="E9" s="63">
        <v>1</v>
      </c>
      <c r="F9" s="63">
        <v>1</v>
      </c>
      <c r="G9" s="63"/>
      <c r="H9" s="63"/>
      <c r="I9" s="63">
        <v>3</v>
      </c>
      <c r="K9" s="47" t="s">
        <v>134</v>
      </c>
      <c r="L9" s="30"/>
      <c r="M9" s="30">
        <v>2.5925925925925926</v>
      </c>
      <c r="N9" s="30"/>
      <c r="O9" s="30">
        <v>6.481481481481481</v>
      </c>
      <c r="P9" s="30">
        <v>10.37037037037037</v>
      </c>
      <c r="Q9" s="30"/>
      <c r="R9" s="30"/>
      <c r="S9" s="30">
        <v>19.444444444444443</v>
      </c>
    </row>
    <row r="10" spans="1:19" x14ac:dyDescent="0.35">
      <c r="A10" s="47" t="s">
        <v>144</v>
      </c>
      <c r="B10" s="63"/>
      <c r="C10" s="63"/>
      <c r="D10" s="63"/>
      <c r="E10" s="63"/>
      <c r="F10" s="63">
        <v>2</v>
      </c>
      <c r="G10" s="63"/>
      <c r="H10" s="63"/>
      <c r="I10" s="63">
        <v>2</v>
      </c>
      <c r="K10" s="47" t="s">
        <v>144</v>
      </c>
      <c r="L10" s="30"/>
      <c r="M10" s="30"/>
      <c r="N10" s="30"/>
      <c r="O10" s="30"/>
      <c r="P10" s="30">
        <v>20.74074074074074</v>
      </c>
      <c r="Q10" s="30"/>
      <c r="R10" s="30"/>
      <c r="S10" s="30">
        <v>20.74074074074074</v>
      </c>
    </row>
    <row r="11" spans="1:19" x14ac:dyDescent="0.35">
      <c r="A11" s="47" t="s">
        <v>65</v>
      </c>
      <c r="B11" s="63"/>
      <c r="C11" s="63"/>
      <c r="D11" s="63">
        <v>2</v>
      </c>
      <c r="E11" s="63"/>
      <c r="F11" s="63"/>
      <c r="G11" s="63"/>
      <c r="H11" s="63">
        <v>1</v>
      </c>
      <c r="I11" s="63">
        <v>3</v>
      </c>
      <c r="K11" s="47" t="s">
        <v>65</v>
      </c>
      <c r="L11" s="30"/>
      <c r="M11" s="30"/>
      <c r="N11" s="30">
        <v>7.7777777777777777</v>
      </c>
      <c r="O11" s="30"/>
      <c r="P11" s="30"/>
      <c r="Q11" s="30"/>
      <c r="R11" s="30">
        <v>27.222222222222221</v>
      </c>
      <c r="S11" s="30">
        <v>35</v>
      </c>
    </row>
    <row r="12" spans="1:19" x14ac:dyDescent="0.35">
      <c r="A12" s="47" t="s">
        <v>151</v>
      </c>
      <c r="B12" s="63"/>
      <c r="C12" s="63"/>
      <c r="D12" s="63">
        <v>1</v>
      </c>
      <c r="E12" s="63">
        <v>2</v>
      </c>
      <c r="F12" s="63"/>
      <c r="G12" s="63"/>
      <c r="H12" s="63"/>
      <c r="I12" s="63">
        <v>3</v>
      </c>
      <c r="K12" s="47" t="s">
        <v>151</v>
      </c>
      <c r="L12" s="30"/>
      <c r="M12" s="30"/>
      <c r="N12" s="30">
        <v>3.8888888888888888</v>
      </c>
      <c r="O12" s="30">
        <v>12.962962962962962</v>
      </c>
      <c r="P12" s="30"/>
      <c r="Q12" s="30"/>
      <c r="R12" s="30"/>
      <c r="S12" s="30">
        <v>16.851851851851851</v>
      </c>
    </row>
    <row r="13" spans="1:19" x14ac:dyDescent="0.35">
      <c r="A13" s="47" t="s">
        <v>70</v>
      </c>
      <c r="B13" s="63"/>
      <c r="C13" s="63"/>
      <c r="D13" s="63">
        <v>1</v>
      </c>
      <c r="E13" s="63"/>
      <c r="F13" s="63">
        <v>1</v>
      </c>
      <c r="G13" s="63"/>
      <c r="H13" s="63"/>
      <c r="I13" s="63">
        <v>2</v>
      </c>
      <c r="K13" s="47" t="s">
        <v>70</v>
      </c>
      <c r="L13" s="30"/>
      <c r="M13" s="30"/>
      <c r="N13" s="30">
        <v>3.8888888888888888</v>
      </c>
      <c r="O13" s="30"/>
      <c r="P13" s="30">
        <v>10.37037037037037</v>
      </c>
      <c r="Q13" s="30"/>
      <c r="R13" s="30"/>
      <c r="S13" s="30">
        <v>14.25925925925926</v>
      </c>
    </row>
    <row r="14" spans="1:19" x14ac:dyDescent="0.35">
      <c r="A14" s="47" t="s">
        <v>105</v>
      </c>
      <c r="B14" s="63">
        <v>1</v>
      </c>
      <c r="C14" s="63"/>
      <c r="D14" s="63"/>
      <c r="E14" s="63">
        <v>1</v>
      </c>
      <c r="F14" s="63">
        <v>1</v>
      </c>
      <c r="G14" s="63"/>
      <c r="H14" s="63"/>
      <c r="I14" s="63">
        <v>3</v>
      </c>
      <c r="K14" s="47" t="s">
        <v>105</v>
      </c>
      <c r="L14" s="30">
        <v>1.2962962962962963</v>
      </c>
      <c r="M14" s="30"/>
      <c r="N14" s="30"/>
      <c r="O14" s="30">
        <v>6.481481481481481</v>
      </c>
      <c r="P14" s="30">
        <v>10.37037037037037</v>
      </c>
      <c r="Q14" s="30"/>
      <c r="R14" s="30"/>
      <c r="S14" s="30">
        <v>18.148148148148145</v>
      </c>
    </row>
    <row r="15" spans="1:19" x14ac:dyDescent="0.35">
      <c r="A15" s="47" t="s">
        <v>41</v>
      </c>
      <c r="B15" s="63"/>
      <c r="C15" s="63"/>
      <c r="D15" s="63">
        <v>1</v>
      </c>
      <c r="E15" s="63">
        <v>1</v>
      </c>
      <c r="F15" s="63">
        <v>1</v>
      </c>
      <c r="G15" s="63"/>
      <c r="H15" s="63"/>
      <c r="I15" s="63">
        <v>3</v>
      </c>
      <c r="K15" s="47" t="s">
        <v>41</v>
      </c>
      <c r="L15" s="30"/>
      <c r="M15" s="30"/>
      <c r="N15" s="30">
        <v>3.8888888888888888</v>
      </c>
      <c r="O15" s="30">
        <v>6.481481481481481</v>
      </c>
      <c r="P15" s="30">
        <v>10.37037037037037</v>
      </c>
      <c r="Q15" s="30"/>
      <c r="R15" s="30"/>
      <c r="S15" s="30">
        <v>20.74074074074074</v>
      </c>
    </row>
    <row r="16" spans="1:19" x14ac:dyDescent="0.35">
      <c r="A16" s="47" t="s">
        <v>161</v>
      </c>
      <c r="B16" s="63">
        <v>2</v>
      </c>
      <c r="C16" s="63"/>
      <c r="D16" s="63"/>
      <c r="E16" s="63"/>
      <c r="F16" s="63">
        <v>1</v>
      </c>
      <c r="G16" s="63"/>
      <c r="H16" s="63"/>
      <c r="I16" s="63">
        <v>3</v>
      </c>
      <c r="K16" s="47" t="s">
        <v>161</v>
      </c>
      <c r="L16" s="30">
        <v>2.5925925925925926</v>
      </c>
      <c r="M16" s="30"/>
      <c r="N16" s="30"/>
      <c r="O16" s="30"/>
      <c r="P16" s="30">
        <v>10.37037037037037</v>
      </c>
      <c r="Q16" s="30"/>
      <c r="R16" s="30"/>
      <c r="S16" s="30">
        <v>12.962962962962962</v>
      </c>
    </row>
    <row r="17" spans="1:19" x14ac:dyDescent="0.35">
      <c r="A17" s="47" t="s">
        <v>58</v>
      </c>
      <c r="B17" s="63">
        <v>1</v>
      </c>
      <c r="C17" s="63">
        <v>1</v>
      </c>
      <c r="D17" s="63"/>
      <c r="E17" s="63"/>
      <c r="F17" s="63"/>
      <c r="G17" s="63"/>
      <c r="H17" s="63"/>
      <c r="I17" s="63">
        <v>2</v>
      </c>
      <c r="K17" s="47" t="s">
        <v>58</v>
      </c>
      <c r="L17" s="30">
        <v>1.2962962962962963</v>
      </c>
      <c r="M17" s="30">
        <v>2.5925925925925926</v>
      </c>
      <c r="N17" s="30"/>
      <c r="O17" s="30"/>
      <c r="P17" s="30"/>
      <c r="Q17" s="30"/>
      <c r="R17" s="30"/>
      <c r="S17" s="30">
        <v>3.8888888888888888</v>
      </c>
    </row>
    <row r="18" spans="1:19" x14ac:dyDescent="0.35">
      <c r="A18" s="47" t="s">
        <v>114</v>
      </c>
      <c r="B18" s="63"/>
      <c r="C18" s="63"/>
      <c r="D18" s="63"/>
      <c r="E18" s="63"/>
      <c r="F18" s="63"/>
      <c r="G18" s="63">
        <v>2</v>
      </c>
      <c r="H18" s="63"/>
      <c r="I18" s="63">
        <v>2</v>
      </c>
      <c r="K18" s="47" t="s">
        <v>114</v>
      </c>
      <c r="L18" s="30"/>
      <c r="M18" s="30"/>
      <c r="N18" s="30"/>
      <c r="O18" s="30"/>
      <c r="P18" s="30"/>
      <c r="Q18" s="30">
        <v>33.703703703703702</v>
      </c>
      <c r="R18" s="30"/>
      <c r="S18" s="30">
        <v>33.703703703703702</v>
      </c>
    </row>
    <row r="19" spans="1:19" x14ac:dyDescent="0.35">
      <c r="A19" s="47" t="s">
        <v>33</v>
      </c>
      <c r="B19" s="63"/>
      <c r="C19" s="63"/>
      <c r="D19" s="63">
        <v>1</v>
      </c>
      <c r="E19" s="63">
        <v>1</v>
      </c>
      <c r="F19" s="63"/>
      <c r="G19" s="63"/>
      <c r="H19" s="63"/>
      <c r="I19" s="63">
        <v>2</v>
      </c>
      <c r="K19" s="47" t="s">
        <v>33</v>
      </c>
      <c r="L19" s="30"/>
      <c r="M19" s="30"/>
      <c r="N19" s="30">
        <v>3.8888888888888888</v>
      </c>
      <c r="O19" s="30">
        <v>6.481481481481481</v>
      </c>
      <c r="P19" s="30"/>
      <c r="Q19" s="30"/>
      <c r="R19" s="30"/>
      <c r="S19" s="30">
        <v>10.37037037037037</v>
      </c>
    </row>
    <row r="20" spans="1:19" x14ac:dyDescent="0.35">
      <c r="A20" s="47" t="s">
        <v>190</v>
      </c>
      <c r="B20" s="63"/>
      <c r="C20" s="63"/>
      <c r="D20" s="63"/>
      <c r="E20" s="63">
        <v>1</v>
      </c>
      <c r="F20" s="63"/>
      <c r="G20" s="63"/>
      <c r="H20" s="63"/>
      <c r="I20" s="63">
        <v>1</v>
      </c>
      <c r="K20" s="47" t="s">
        <v>190</v>
      </c>
      <c r="L20" s="30"/>
      <c r="M20" s="30"/>
      <c r="N20" s="30"/>
      <c r="O20" s="30">
        <v>6.481481481481481</v>
      </c>
      <c r="P20" s="30"/>
      <c r="Q20" s="30"/>
      <c r="R20" s="30"/>
      <c r="S20" s="30">
        <v>6.481481481481481</v>
      </c>
    </row>
    <row r="21" spans="1:19" x14ac:dyDescent="0.35">
      <c r="A21" s="47" t="s">
        <v>51</v>
      </c>
      <c r="B21" s="63">
        <v>1</v>
      </c>
      <c r="C21" s="63"/>
      <c r="D21" s="63"/>
      <c r="E21" s="63">
        <v>1</v>
      </c>
      <c r="F21" s="63"/>
      <c r="G21" s="63"/>
      <c r="H21" s="63"/>
      <c r="I21" s="63">
        <v>2</v>
      </c>
      <c r="K21" s="47" t="s">
        <v>51</v>
      </c>
      <c r="L21" s="30">
        <v>1.2962962962962963</v>
      </c>
      <c r="M21" s="30"/>
      <c r="N21" s="30"/>
      <c r="O21" s="30">
        <v>6.481481481481481</v>
      </c>
      <c r="P21" s="30"/>
      <c r="Q21" s="30"/>
      <c r="R21" s="30"/>
      <c r="S21" s="30">
        <v>7.7777777777777768</v>
      </c>
    </row>
    <row r="22" spans="1:19" x14ac:dyDescent="0.35">
      <c r="A22" s="47" t="s">
        <v>171</v>
      </c>
      <c r="B22" s="63">
        <v>2</v>
      </c>
      <c r="C22" s="63"/>
      <c r="D22" s="63">
        <v>4</v>
      </c>
      <c r="E22" s="63"/>
      <c r="F22" s="63"/>
      <c r="G22" s="63"/>
      <c r="H22" s="63"/>
      <c r="I22" s="63">
        <v>6</v>
      </c>
      <c r="K22" s="47" t="s">
        <v>171</v>
      </c>
      <c r="L22" s="30">
        <v>2.5925925925925926</v>
      </c>
      <c r="M22" s="30"/>
      <c r="N22" s="30">
        <v>15.555555555555555</v>
      </c>
      <c r="O22" s="30"/>
      <c r="P22" s="30"/>
      <c r="Q22" s="30"/>
      <c r="R22" s="30"/>
      <c r="S22" s="30">
        <v>18.148148148148149</v>
      </c>
    </row>
    <row r="23" spans="1:19" x14ac:dyDescent="0.35">
      <c r="A23" s="46" t="s">
        <v>194</v>
      </c>
      <c r="B23" s="63"/>
      <c r="C23" s="63"/>
      <c r="D23" s="63">
        <v>3</v>
      </c>
      <c r="E23" s="63"/>
      <c r="F23" s="63">
        <v>2</v>
      </c>
      <c r="G23" s="63"/>
      <c r="H23" s="63"/>
      <c r="I23" s="63">
        <v>5</v>
      </c>
      <c r="K23" s="46" t="s">
        <v>194</v>
      </c>
      <c r="L23" s="30"/>
      <c r="M23" s="30"/>
      <c r="N23" s="30">
        <v>11.666666666666666</v>
      </c>
      <c r="O23" s="30"/>
      <c r="P23" s="30">
        <v>20.74074074074074</v>
      </c>
      <c r="Q23" s="30"/>
      <c r="R23" s="30"/>
      <c r="S23" s="30">
        <v>32.407407407407405</v>
      </c>
    </row>
    <row r="24" spans="1:19" x14ac:dyDescent="0.35">
      <c r="A24" s="47" t="s">
        <v>195</v>
      </c>
      <c r="B24" s="63"/>
      <c r="C24" s="63"/>
      <c r="D24" s="63">
        <v>1</v>
      </c>
      <c r="E24" s="63"/>
      <c r="F24" s="63">
        <v>1</v>
      </c>
      <c r="G24" s="63"/>
      <c r="H24" s="63"/>
      <c r="I24" s="63">
        <v>2</v>
      </c>
      <c r="K24" s="47" t="s">
        <v>195</v>
      </c>
      <c r="L24" s="30"/>
      <c r="M24" s="30"/>
      <c r="N24" s="30">
        <v>3.8888888888888888</v>
      </c>
      <c r="O24" s="30"/>
      <c r="P24" s="30">
        <v>10.37037037037037</v>
      </c>
      <c r="Q24" s="30"/>
      <c r="R24" s="30"/>
      <c r="S24" s="30">
        <v>14.25925925925926</v>
      </c>
    </row>
    <row r="25" spans="1:19" x14ac:dyDescent="0.35">
      <c r="A25" s="47" t="s">
        <v>151</v>
      </c>
      <c r="B25" s="63"/>
      <c r="C25" s="63"/>
      <c r="D25" s="63"/>
      <c r="E25" s="63"/>
      <c r="F25" s="63">
        <v>1</v>
      </c>
      <c r="G25" s="63"/>
      <c r="H25" s="63"/>
      <c r="I25" s="63">
        <v>1</v>
      </c>
      <c r="K25" s="47" t="s">
        <v>151</v>
      </c>
      <c r="L25" s="30"/>
      <c r="M25" s="30"/>
      <c r="N25" s="30"/>
      <c r="O25" s="30"/>
      <c r="P25" s="30">
        <v>10.37037037037037</v>
      </c>
      <c r="Q25" s="30"/>
      <c r="R25" s="30"/>
      <c r="S25" s="30">
        <v>10.37037037037037</v>
      </c>
    </row>
    <row r="26" spans="1:19" x14ac:dyDescent="0.35">
      <c r="A26" s="47" t="s">
        <v>202</v>
      </c>
      <c r="B26" s="63"/>
      <c r="C26" s="63"/>
      <c r="D26" s="63">
        <v>2</v>
      </c>
      <c r="E26" s="63"/>
      <c r="F26" s="63"/>
      <c r="G26" s="63"/>
      <c r="H26" s="63"/>
      <c r="I26" s="63">
        <v>2</v>
      </c>
      <c r="K26" s="47" t="s">
        <v>202</v>
      </c>
      <c r="L26" s="30"/>
      <c r="M26" s="30"/>
      <c r="N26" s="30">
        <v>7.7777777777777777</v>
      </c>
      <c r="O26" s="30"/>
      <c r="P26" s="30"/>
      <c r="Q26" s="30"/>
      <c r="R26" s="30"/>
      <c r="S26" s="30">
        <v>7.7777777777777777</v>
      </c>
    </row>
    <row r="27" spans="1:19" x14ac:dyDescent="0.35">
      <c r="A27" s="46" t="s">
        <v>237</v>
      </c>
      <c r="B27" s="63">
        <v>10</v>
      </c>
      <c r="C27" s="63">
        <v>3</v>
      </c>
      <c r="D27" s="63">
        <v>16</v>
      </c>
      <c r="E27" s="63">
        <v>10</v>
      </c>
      <c r="F27" s="63">
        <v>11</v>
      </c>
      <c r="G27" s="63">
        <v>2</v>
      </c>
      <c r="H27" s="63">
        <v>2</v>
      </c>
      <c r="I27" s="63">
        <v>54</v>
      </c>
      <c r="K27" s="46" t="s">
        <v>237</v>
      </c>
      <c r="L27" s="30">
        <v>12.962962962962962</v>
      </c>
      <c r="M27" s="30">
        <v>7.7777777777777777</v>
      </c>
      <c r="N27" s="30">
        <v>62.222222222222221</v>
      </c>
      <c r="O27" s="30">
        <v>64.81481481481481</v>
      </c>
      <c r="P27" s="30">
        <v>114.07407407407405</v>
      </c>
      <c r="Q27" s="30">
        <v>33.703703703703702</v>
      </c>
      <c r="R27" s="30">
        <v>54.444444444444443</v>
      </c>
      <c r="S27" s="30">
        <v>350</v>
      </c>
    </row>
  </sheetData>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Q D A A B Q S w M E F A A C A A g A n I F s V q U t k s a k A A A A 9 g A A A B I A H A B D b 2 5 m a W c v U G F j a 2 F n Z S 5 4 b W w g o h g A K K A U A A A A A A A A A A A A A A A A A A A A A A A A A A A A h Y 9 N D o I w G E S v Q r q n f 8 T E k F I W b s G Y m B i 3 T a n Y C B + G F s v d X H g k r y B G U X c u 5 8 1 b z N y v N 5 G P b R N d T O 9 s B x l i m K L I g O 4 q C 3 W G B n + I l y i X Y q P 0 S d U m m m R w 6 e i q D B 2 9 P 6 e E h B B w S H D X 1 4 R T y s i + L L b 6 a F q F P r L 9 L 8 c W n F e g D Z J i 9 x o j O W a M 4 w V P M B V k h q K 0 8 B X 4 t P f Z / k C x G h o / 9 E Z C E 6 8 L Q e Y o y P u D f A B Q S w M E F A A C A A g A n I F s 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y B b F Y o i k e 4 D g A A A B E A A A A T A B w A R m 9 y b X V s Y X M v U 2 V j d G l v b j E u b S C i G A A o o B Q A A A A A A A A A A A A A A A A A A A A A A A A A A A A r T k 0 u y c z P U w i G 0 I b W A F B L A Q I t A B Q A A g A I A J y B b F a l L Z L G p A A A A P Y A A A A S A A A A A A A A A A A A A A A A A A A A A A B D b 2 5 m a W c v U G F j a 2 F n Z S 5 4 b W x Q S w E C L Q A U A A I A C A C c g W x W D 8 r p q 6 Q A A A D p A A A A E w A A A A A A A A A A A A A A A A D w A A A A W 0 N v b n R l b n R f V H l w Z X N d L n h t b F B L A Q I t A B Q A A g A I A J y B b F 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7 / I U e 5 k t 3 T 4 i K z 0 z 0 7 9 6 x A A A A A A I A A A A A A B B m A A A A A Q A A I A A A A L 1 H 1 9 o W y X D 9 9 0 u l v M G B M W E x V J 3 s h W K 3 C U C d j i X d H u s 4 A A A A A A 6 A A A A A A g A A I A A A A K r a P u o 7 i 5 x s v O W I 0 O A X g F X Y x Y 4 z W A + X o E / U G m v r d t b P U A A A A G B 4 r S G z Y x M 3 X 6 D K + + 8 b 5 x c y + G Z V H 5 f U S o l z e A 5 I S Q h / R k T Z W M m l S Z n j 2 s 8 9 7 a K 2 / G r b B D o s e y P E H J i W g H 8 B k / B B A Z i 5 H 1 M Z x q 4 V Z x B n y I R p Q A A A A L O I e B b O s 9 m P Q q m / m 7 g u h L h f k R + i u h c w S a G 5 r 0 V r A R k j o W G w m L e t O G I z H d P k l b o J a x v B T P K k l M k H X G 1 s D C Y u B O Q = < / D a t a M a s h u p > 
</file>

<file path=customXml/item2.xml><?xml version="1.0" encoding="utf-8"?>
<p:properties xmlns:p="http://schemas.microsoft.com/office/2006/metadata/properties" xmlns:xsi="http://www.w3.org/2001/XMLSchema-instance" xmlns:pc="http://schemas.microsoft.com/office/infopath/2007/PartnerControls">
  <documentManagement>
    <kb1fed7297714dbb8c8a7b7f109c0ad0 xmlns="ab766f15-1a6d-42ae-97a2-8854072b29d3">
      <Terms xmlns="http://schemas.microsoft.com/office/infopath/2007/PartnerControls"/>
    </kb1fed7297714dbb8c8a7b7f109c0ad0>
    <DocumentSetDescription xmlns="http://schemas.microsoft.com/sharepoint/v3" xsi:nil="true"/>
    <lcf76f155ced4ddcb4097134ff3c332f xmlns="4fe5a3a4-a51e-4119-af1e-8b1f905b7759">
      <Terms xmlns="http://schemas.microsoft.com/office/infopath/2007/PartnerControls"/>
    </lcf76f155ced4ddcb4097134ff3c332f>
    <TaxCatchAll xmlns="fe1fb0e4-8868-444f-97f0-3b33f098f307" xsi:nil="true"/>
    <Versienummer xmlns="ab766f15-1a6d-42ae-97a2-8854072b29d3" xsi:nil="true"/>
    <_dlc_DocId xmlns="fe1fb0e4-8868-444f-97f0-3b33f098f307">A5PMKZ7MPUAF-734117417-1840</_dlc_DocId>
    <_dlc_DocIdUrl xmlns="fe1fb0e4-8868-444f-97f0-3b33f098f307">
      <Url>https://bij12kantoor.sharepoint.com/sites/ProjectLDOaanbesteding/_layouts/15/DocIdRedir.aspx?ID=A5PMKZ7MPUAF-734117417-1840</Url>
      <Description>A5PMKZ7MPUAF-734117417-1840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479BD4C49C309647A4C8791E32BE804B" ma:contentTypeVersion="20" ma:contentTypeDescription="Een nieuw document maken." ma:contentTypeScope="" ma:versionID="741940ae38c2b25d408a3998ca747068">
  <xsd:schema xmlns:xsd="http://www.w3.org/2001/XMLSchema" xmlns:xs="http://www.w3.org/2001/XMLSchema" xmlns:p="http://schemas.microsoft.com/office/2006/metadata/properties" xmlns:ns1="http://schemas.microsoft.com/sharepoint/v3" xmlns:ns2="fe1fb0e4-8868-444f-97f0-3b33f098f307" xmlns:ns3="ab766f15-1a6d-42ae-97a2-8854072b29d3" xmlns:ns4="27b8583e-8680-4107-96b8-8fdc46d916d4" xmlns:ns5="4fe5a3a4-a51e-4119-af1e-8b1f905b7759" targetNamespace="http://schemas.microsoft.com/office/2006/metadata/properties" ma:root="true" ma:fieldsID="6dfe42e6ce234448c38023be34615542" ns1:_="" ns2:_="" ns3:_="" ns4:_="" ns5:_="">
    <xsd:import namespace="http://schemas.microsoft.com/sharepoint/v3"/>
    <xsd:import namespace="fe1fb0e4-8868-444f-97f0-3b33f098f307"/>
    <xsd:import namespace="ab766f15-1a6d-42ae-97a2-8854072b29d3"/>
    <xsd:import namespace="27b8583e-8680-4107-96b8-8fdc46d916d4"/>
    <xsd:import namespace="4fe5a3a4-a51e-4119-af1e-8b1f905b7759"/>
    <xsd:element name="properties">
      <xsd:complexType>
        <xsd:sequence>
          <xsd:element name="documentManagement">
            <xsd:complexType>
              <xsd:all>
                <xsd:element ref="ns2:_dlc_DocId" minOccurs="0"/>
                <xsd:element ref="ns2:_dlc_DocIdUrl" minOccurs="0"/>
                <xsd:element ref="ns2:_dlc_DocIdPersistId" minOccurs="0"/>
                <xsd:element ref="ns3:kb1fed7297714dbb8c8a7b7f109c0ad0" minOccurs="0"/>
                <xsd:element ref="ns3:Versienummer" minOccurs="0"/>
                <xsd:element ref="ns2:TaxCatchAll" minOccurs="0"/>
                <xsd:element ref="ns1:DocumentSetDescription" minOccurs="0"/>
                <xsd:element ref="ns4:SharedWithUsers" minOccurs="0"/>
                <xsd:element ref="ns4:SharedWithDetails" minOccurs="0"/>
                <xsd:element ref="ns3:DLCPolicyLabelValue" minOccurs="0"/>
                <xsd:element ref="ns5:MediaServiceMetadata" minOccurs="0"/>
                <xsd:element ref="ns5:MediaServiceFastMetadata" minOccurs="0"/>
                <xsd:element ref="ns5:MediaServiceAutoKeyPoints" minOccurs="0"/>
                <xsd:element ref="ns5:MediaServiceKeyPoints" minOccurs="0"/>
                <xsd:element ref="ns5:lcf76f155ced4ddcb4097134ff3c332f" minOccurs="0"/>
                <xsd:element ref="ns5:MediaServiceOCR" minOccurs="0"/>
                <xsd:element ref="ns5:MediaServiceGenerationTime" minOccurs="0"/>
                <xsd:element ref="ns5:MediaServiceEventHashCode" minOccurs="0"/>
                <xsd:element ref="ns5: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1fb0e4-8868-444f-97f0-3b33f098f30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1a47ebb5-9cf7-472e-9244-8948ad47cf19}" ma:internalName="TaxCatchAll" ma:showField="CatchAllData" ma:web="fe1fb0e4-8868-444f-97f0-3b33f098f30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kb1fed7297714dbb8c8a7b7f109c0ad0" ma:index="11" nillable="true"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Versienummer" ma:index="12" nillable="true" ma:displayName="Versienummer" ma:internalName="Versienummer">
      <xsd:simpleType>
        <xsd:restriction base="dms:Text">
          <xsd:maxLength value="255"/>
        </xsd:restriction>
      </xsd:simpleType>
    </xsd:element>
    <xsd:element name="DLCPolicyLabelValue" ma:index="18" nillable="true" ma:displayName="Label" ma:description="Hier wordt de huidige waarde van het label opgeslagen."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b8583e-8680-4107-96b8-8fdc46d916d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5a3a4-a51e-4119-af1e-8b1f905b775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7c800735-cf70-4eec-ae5a-4ed9571f3e3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D1D41A-48A3-4DBF-A896-3F8BDD0F1DFE}">
  <ds:schemaRefs>
    <ds:schemaRef ds:uri="http://schemas.microsoft.com/DataMashup"/>
  </ds:schemaRefs>
</ds:datastoreItem>
</file>

<file path=customXml/itemProps2.xml><?xml version="1.0" encoding="utf-8"?>
<ds:datastoreItem xmlns:ds="http://schemas.openxmlformats.org/officeDocument/2006/customXml" ds:itemID="{EA4CFF73-ACCC-4CF8-96C4-DA5CD240A66E}">
  <ds:schemaRefs>
    <ds:schemaRef ds:uri="http://purl.org/dc/elements/1.1/"/>
    <ds:schemaRef ds:uri="http://schemas.microsoft.com/office/2006/metadata/properties"/>
    <ds:schemaRef ds:uri="http://schemas.microsoft.com/sharepoint/v3"/>
    <ds:schemaRef ds:uri="27b8583e-8680-4107-96b8-8fdc46d916d4"/>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4fe5a3a4-a51e-4119-af1e-8b1f905b7759"/>
    <ds:schemaRef ds:uri="fe1fb0e4-8868-444f-97f0-3b33f098f307"/>
    <ds:schemaRef ds:uri="ab766f15-1a6d-42ae-97a2-8854072b29d3"/>
    <ds:schemaRef ds:uri="http://www.w3.org/XML/1998/namespace"/>
    <ds:schemaRef ds:uri="http://purl.org/dc/terms/"/>
  </ds:schemaRefs>
</ds:datastoreItem>
</file>

<file path=customXml/itemProps3.xml><?xml version="1.0" encoding="utf-8"?>
<ds:datastoreItem xmlns:ds="http://schemas.openxmlformats.org/officeDocument/2006/customXml" ds:itemID="{92FC4525-2A68-4ED0-A990-BB4CDE9AE73B}">
  <ds:schemaRefs>
    <ds:schemaRef ds:uri="http://schemas.microsoft.com/sharepoint/v3/contenttype/forms"/>
  </ds:schemaRefs>
</ds:datastoreItem>
</file>

<file path=customXml/itemProps4.xml><?xml version="1.0" encoding="utf-8"?>
<ds:datastoreItem xmlns:ds="http://schemas.openxmlformats.org/officeDocument/2006/customXml" ds:itemID="{B8A5F9C6-F96D-48C2-A137-7A6A6D434EAB}">
  <ds:schemaRefs>
    <ds:schemaRef ds:uri="http://schemas.microsoft.com/sharepoint/events"/>
  </ds:schemaRefs>
</ds:datastoreItem>
</file>

<file path=customXml/itemProps5.xml><?xml version="1.0" encoding="utf-8"?>
<ds:datastoreItem xmlns:ds="http://schemas.openxmlformats.org/officeDocument/2006/customXml" ds:itemID="{1BCAA9C5-B915-411F-9140-09D8A6108A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Wensen</vt:lpstr>
      <vt:lpstr>Tabellen</vt:lpstr>
      <vt:lpstr>Pivot puntenverdeling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Albert</dc:creator>
  <cp:keywords/>
  <dc:description/>
  <cp:lastModifiedBy>Bas van de Pas</cp:lastModifiedBy>
  <cp:revision/>
  <dcterms:created xsi:type="dcterms:W3CDTF">2023-03-07T18:58:51Z</dcterms:created>
  <dcterms:modified xsi:type="dcterms:W3CDTF">2023-03-22T12:40:42Z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0x010100E4B7C484098CA44A9D4B316AEEFAC54300479BD4C49C309647A4C8791E32BE804B</vt:lpwstr>
  </property>
  <property fmtid="{D5CDD505-2E9C-101B-9397-08002B2CF9AE}" pid="3" name="_dlc_DocIdItemGuid">
    <vt:lpwstr>aef9d1f1-4e93-4acf-a8f6-055f00061114</vt:lpwstr>
  </property>
  <property fmtid="{D5CDD505-2E9C-101B-9397-08002B2CF9AE}" pid="4" name="Type document">
    <vt:lpwstr/>
  </property>
  <property fmtid="{D5CDD505-2E9C-101B-9397-08002B2CF9AE}" pid="5" name="MediaServiceImageTags">
    <vt:lpwstr/>
  </property>
</Properties>
</file>