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500" windowWidth="51200" windowHeight="27220" tabRatio="734" activeTab="2"/>
  </bookViews>
  <sheets>
    <sheet name="Uitleg" sheetId="5" r:id="rId1"/>
    <sheet name="Omschrijving dienstverlening" sheetId="4" r:id="rId2"/>
    <sheet name="Invulsheet" sheetId="3" r:id="rId3"/>
    <sheet name="Parameters" sheetId="2" state="hidden" r:id="rId4"/>
  </sheets>
  <externalReferences>
    <externalReference r:id="rId5"/>
  </externalReferences>
  <definedNames>
    <definedName name="_xlnm._FilterDatabase" localSheetId="2" hidden="1">Invulsheet!#REF!</definedName>
    <definedName name="_xlnm.Print_Area" localSheetId="2">Invulsheet!$A$1:$E$106</definedName>
    <definedName name="Betrouwbaarheid">[1]Parameters!$C$21</definedName>
    <definedName name="Beveiligbaarheid">[1]Parameters!$C$26</definedName>
    <definedName name="Bruikbaarheid">[1]Parameters!$C$14</definedName>
    <definedName name="Functioneel">[1]Parameters!$C$3</definedName>
    <definedName name="Ja_Nee">Parameters!$A$4:$A$6</definedName>
    <definedName name="Onderhoudbaarheid">[1]Parameters!$C$32</definedName>
    <definedName name="Overdraagbaarheid">[1]Parameters!$C$38</definedName>
    <definedName name="Prestatie">[1]Parameters!$C$7</definedName>
    <definedName name="Uitwisselbaarheid">[1]Parameters!$C$11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8" i="3" l="1"/>
  <c r="E75" i="3"/>
  <c r="E74" i="3"/>
  <c r="E83" i="3"/>
  <c r="E82" i="3"/>
  <c r="E89" i="3"/>
  <c r="E85" i="3"/>
  <c r="E84" i="3"/>
  <c r="E88" i="3"/>
  <c r="E87" i="3"/>
  <c r="E91" i="3"/>
  <c r="E90" i="3"/>
  <c r="E93" i="3"/>
  <c r="E92" i="3"/>
  <c r="E78" i="3"/>
  <c r="E77" i="3"/>
  <c r="E81" i="3"/>
  <c r="E80" i="3"/>
  <c r="E71" i="3"/>
  <c r="E70" i="3"/>
  <c r="E73" i="3"/>
  <c r="E86" i="3"/>
  <c r="E79" i="3"/>
  <c r="E76" i="3"/>
  <c r="E72" i="3"/>
  <c r="E69" i="3"/>
  <c r="E34" i="3"/>
  <c r="E33" i="3"/>
  <c r="E66" i="3"/>
  <c r="E100" i="3" s="1"/>
  <c r="E36" i="3"/>
  <c r="E49" i="3"/>
  <c r="E50" i="3"/>
  <c r="E51" i="3"/>
  <c r="E52" i="3"/>
  <c r="E53" i="3"/>
  <c r="E48" i="3"/>
  <c r="E46" i="3"/>
  <c r="E45" i="3"/>
  <c r="E44" i="3"/>
  <c r="E43" i="3"/>
  <c r="E42" i="3"/>
  <c r="E94" i="3" l="1"/>
  <c r="E58" i="3"/>
  <c r="E37" i="3"/>
  <c r="E38" i="3"/>
  <c r="E39" i="3"/>
  <c r="E40" i="3"/>
  <c r="E41" i="3"/>
  <c r="E54" i="3"/>
  <c r="E55" i="3"/>
  <c r="E56" i="3"/>
  <c r="E57" i="3"/>
  <c r="E59" i="3"/>
  <c r="E60" i="3" l="1"/>
  <c r="E95" i="3"/>
  <c r="E101" i="3" s="1"/>
  <c r="E61" i="3" l="1"/>
  <c r="E99" i="3" l="1"/>
  <c r="E102" i="3" s="1"/>
</calcChain>
</file>

<file path=xl/sharedStrings.xml><?xml version="1.0" encoding="utf-8"?>
<sst xmlns="http://schemas.openxmlformats.org/spreadsheetml/2006/main" count="229" uniqueCount="175">
  <si>
    <t>Uitleg prijzenblad</t>
  </si>
  <si>
    <t>Het prijzenblad bestaat uit 3 tabbladen. De eerste is "uitleg" (dit tabblad)</t>
  </si>
  <si>
    <t>Tabblad 2 "omschrijving dienstverlenging"</t>
  </si>
  <si>
    <t xml:space="preserve">Het tweede tabblad (omschrijving dienstverlenging) beschrijft:
- Welke eisen en wensen onder de standaard dienstverlening vallen en standaard wordt afgenomen door Tilburg, en dus voor 1 prijs aangeboden dienen te worden. Hierbij is voor PaaS en Kubernetes uitgegaan van het P*Q principe. Niet alle bedragen hoeven te worden ingevuld indien er beheerdiensten onder 1 noemer vallen. Dit dient wel toegelicht te worden
- Welke eisen en wensen op afroep afgenomen dienen te worden, en per gegeven Opdracht een nadere prijs afgestemd dient te worden. Bij dienstverlening op afroep factureert Inschrijver op basis van de uitgevoerde werkzaamheden en werkelijk bestede uren. Hierbij kunnen de werkelijk besteden uren nooit meer bedragen dan vooraf is afgesproken
</t>
  </si>
  <si>
    <t>Tabblad 3 "Invulsheet"</t>
  </si>
  <si>
    <t xml:space="preserve">Op het derde tabblad "invulsheet" dienen de blauwe velden bij uurtarieven dienen te worden ingevuld, net als de opslagpercentages. Deze opslagpercentages mogen maximaal zijn:
- Werkdagen 18.00 - 20.00 uur: 125%
- Werkdagen 20.00 - 07.00 uur: 150%
- Zaterdagen, zondagen, erkende feestdagen: 200%
Als werkdagen met een tarief van 100% hanteert Gemeente Tilburg 07.00 - 18.00 uur
</t>
  </si>
  <si>
    <t>- De dienstverlening die standaard wordt afgenomen dient in onderdeel A van het prijzenblad (kolom D) ingevuld te worden
- De kosten voor de intake-diensten dient in onderdeel B ingevuld te worden (kolom E)
- De dienstverlenging die op afroep afgenomen dient te worden, wordt automatisch op basis van het ingevulde urentarief en de ureninschatting op basis van de gedefineerde eisen en wensen op tabblad 2 in onderdeel C ingevuld 
- B.v.: Het ingevulde uurtarief bij B11 wordt vermenigvuldigd met het aantal uren dat in cel A47 staat, waarna de uitkomst automatisch in cel  D47 verschijnt. Dit principe geldt voor elke regel in onderdeel C
- Onderdeel A + B + C maken samen de inschrijfprijs van Inschrijver</t>
  </si>
  <si>
    <r>
      <rPr>
        <b/>
        <sz val="11"/>
        <color theme="1"/>
        <rFont val="Calibri"/>
        <family val="2"/>
        <scheme val="minor"/>
      </rPr>
      <t xml:space="preserve">Let op: deze cel is toegevoegd na de 2de Nota van Inlichtingen! </t>
    </r>
    <r>
      <rPr>
        <sz val="11"/>
        <color theme="1"/>
        <rFont val="Calibri"/>
        <family val="2"/>
        <scheme val="minor"/>
      </rPr>
      <t xml:space="preserve">
Indien u meer componenten onder Data Lake (Paas) en Kubernetes bij onderdeel A (standaard dienstverlenging) wilt specifieren, mag dit in een aparte bijlage van dit prijzenblad. In deze bijlage dient te worden toegelicht uit welke componenten het uitgevraagde aspect bestaat, en hoe tot het uitgevraagde prijs van het betreffende component is gekomen</t>
    </r>
  </si>
  <si>
    <t>Met de rollen bedoelen we het volgende:
- Voor alle relevante rollen (excl. helpdeskmedewerker en beheer) is HBO-kennis en werkniveau van toepassing
- Senior: minimaal 5 jaar relevante werkervaring
- Medior: minimaal 2 jaar relevante werkervaring</t>
  </si>
  <si>
    <t>Algemeen</t>
  </si>
  <si>
    <t>Eisen "algemeen" standaard dienstverlening</t>
  </si>
  <si>
    <t>1.4 t/m 1.6</t>
  </si>
  <si>
    <t>2.2</t>
  </si>
  <si>
    <t>2.4</t>
  </si>
  <si>
    <t>2.6</t>
  </si>
  <si>
    <t>3.4 t/m 3.9</t>
  </si>
  <si>
    <t>4.2</t>
  </si>
  <si>
    <t>4.4 t/m 4.6</t>
  </si>
  <si>
    <t>4.9 - 4.10</t>
  </si>
  <si>
    <t>5.4 - 5.5</t>
  </si>
  <si>
    <t>Eisen "algemeen" dienstverlening als meerwerk</t>
  </si>
  <si>
    <t xml:space="preserve">1.2 </t>
  </si>
  <si>
    <t>2.1</t>
  </si>
  <si>
    <t>2.3</t>
  </si>
  <si>
    <t>3.1</t>
  </si>
  <si>
    <t>IaaS</t>
  </si>
  <si>
    <t>Eisen "IaaS"  standaard dienstverlening</t>
  </si>
  <si>
    <t>6.1</t>
  </si>
  <si>
    <t>6.6</t>
  </si>
  <si>
    <t>6.9 - 6.10</t>
  </si>
  <si>
    <t>Eisen "IaaS" dienstverlening als meerwerk</t>
  </si>
  <si>
    <t>6.2 - 6.5</t>
  </si>
  <si>
    <t>6.7 - 6.8</t>
  </si>
  <si>
    <t>7.1</t>
  </si>
  <si>
    <t>PaaS</t>
  </si>
  <si>
    <t>Eisen "PaaS" standaard als dienstverlening</t>
  </si>
  <si>
    <t>8.1 t/m 8.6</t>
  </si>
  <si>
    <t>8.10 t/m 8.15</t>
  </si>
  <si>
    <t>9.1 t/m 9.7</t>
  </si>
  <si>
    <t>9.9</t>
  </si>
  <si>
    <t>Eisen "PaaS" dienstverlening als meerwerk</t>
  </si>
  <si>
    <t>8.7 t/m 8.9</t>
  </si>
  <si>
    <t>9.8</t>
  </si>
  <si>
    <t>Haven</t>
  </si>
  <si>
    <t>Eisen "Haven" standaard dienstverlening</t>
  </si>
  <si>
    <t>10.1 t/m 10.3</t>
  </si>
  <si>
    <t>10.5 t/m 10.10</t>
  </si>
  <si>
    <t>10.12 t/m 10.17</t>
  </si>
  <si>
    <t>11.1 t/m 11.10</t>
  </si>
  <si>
    <t>11.15</t>
  </si>
  <si>
    <t>Eisen "Haven" dienstverlening als meerwerk</t>
  </si>
  <si>
    <t>10.4</t>
  </si>
  <si>
    <t>10.11</t>
  </si>
  <si>
    <t>10.18</t>
  </si>
  <si>
    <t>11.11 t/m 11.14</t>
  </si>
  <si>
    <t>Prijzensheet</t>
  </si>
  <si>
    <t>Microsoft Azure partner</t>
  </si>
  <si>
    <t>Toelichting</t>
  </si>
  <si>
    <r>
      <t>* Genoemde prijzen zijn in euro (</t>
    </r>
    <r>
      <rPr>
        <sz val="10"/>
        <color theme="1"/>
        <rFont val="Calibri"/>
        <family val="2"/>
      </rPr>
      <t>€)</t>
    </r>
    <r>
      <rPr>
        <sz val="10"/>
        <color theme="1"/>
        <rFont val="Calibri"/>
        <family val="2"/>
        <scheme val="minor"/>
      </rPr>
      <t xml:space="preserve"> </t>
    </r>
    <r>
      <rPr>
        <b/>
        <sz val="10"/>
        <color theme="1"/>
        <rFont val="Calibri"/>
        <family val="2"/>
        <scheme val="minor"/>
      </rPr>
      <t>exclusief</t>
    </r>
    <r>
      <rPr>
        <sz val="10"/>
        <color theme="1"/>
        <rFont val="Calibri"/>
        <family val="2"/>
        <scheme val="minor"/>
      </rPr>
      <t xml:space="preserve"> BTW.</t>
    </r>
  </si>
  <si>
    <t>* De kosten zijn voor 8 jaar (contractperiode + alle optionele verleningen)</t>
  </si>
  <si>
    <t>* De rollen en aantallen zijn gebaseerd op de waarden genoemd in de aanbestedingsleidraad (u kunt hier geen rechten aan ontlenen)</t>
  </si>
  <si>
    <t>* Het is niet toegestaan zonder toestemming wijzigingen in de opzet van deze Excel aan te brengen</t>
  </si>
  <si>
    <t>Uurtarieven (excl. BTW)</t>
  </si>
  <si>
    <t xml:space="preserve"> </t>
  </si>
  <si>
    <t>Rol</t>
  </si>
  <si>
    <t>Uurtarief senior</t>
  </si>
  <si>
    <t>Uurtarief medior</t>
  </si>
  <si>
    <t>Projectmanager</t>
  </si>
  <si>
    <t>Consultant functioneel</t>
  </si>
  <si>
    <t>Consultant Infra</t>
  </si>
  <si>
    <t>IT architect</t>
  </si>
  <si>
    <t>Trainer/Opleider</t>
  </si>
  <si>
    <t>Azure specialist (IaaS)</t>
  </si>
  <si>
    <t>Technisch consultant Kubernetes</t>
  </si>
  <si>
    <t>Technisch beheer Kubernetes</t>
  </si>
  <si>
    <t>Programmeur Kubernetes</t>
  </si>
  <si>
    <t>Technisch beheer infrastructuur Data Lake</t>
  </si>
  <si>
    <t>Security specialist</t>
  </si>
  <si>
    <t>Data specialist (BI)</t>
  </si>
  <si>
    <t xml:space="preserve">Geef in onderstaande tabel aan hoeveel de overwerk- en weekendtariefopslagen (percentages) bedragen. </t>
  </si>
  <si>
    <t>Tijden</t>
  </si>
  <si>
    <t>Opslagtarief (percentage)</t>
  </si>
  <si>
    <t>Werkdagen van 18.00 tot 20.00 uur</t>
  </si>
  <si>
    <t>Werkdagen van 20.00 tot 07.00 uur</t>
  </si>
  <si>
    <t>Zaterdagen, zondagen, erkende feestdagen</t>
  </si>
  <si>
    <t>A</t>
  </si>
  <si>
    <t>Standaard dienstverlening</t>
  </si>
  <si>
    <t>Soort dienst</t>
  </si>
  <si>
    <t>Aantal (indien van toepassing)</t>
  </si>
  <si>
    <t>Prijs per eenheid per maand</t>
  </si>
  <si>
    <t>Totale prijs per jaar</t>
  </si>
  <si>
    <t xml:space="preserve">Algemene dienstverlening (zie eisen tabblad 2 "algemeen" standaard dienstverlening) </t>
  </si>
  <si>
    <t>IaaS (zie eisen tabblad 2 "IaaS" standaard dienstverlening)</t>
  </si>
  <si>
    <t>Beheer Azure Data Lake (PaaS), op zijn minst bestaande uit:</t>
  </si>
  <si>
    <t>Beheer Azure Data Factory, exclusief Self Hosted Integration Runtime</t>
  </si>
  <si>
    <t>Beheer Azure Synapse</t>
  </si>
  <si>
    <t>Beheer Azure Datalake Storage account (Azure Data Lake Storage Gen2)</t>
  </si>
  <si>
    <t>Beheer Azure Keyvault</t>
  </si>
  <si>
    <t>Beheer Log Analytics WorkSpace</t>
  </si>
  <si>
    <t>Beheer Azure SQL DB</t>
  </si>
  <si>
    <t>Beheer backups (Recovery services vault, storage account, restore point collection)</t>
  </si>
  <si>
    <t xml:space="preserve">Beheer Azure VNET (per spoke) </t>
  </si>
  <si>
    <t xml:space="preserve">Beheer Network Security Groups </t>
  </si>
  <si>
    <t>Beheer Azure Private Endpoints PaaS</t>
  </si>
  <si>
    <t>Overige vaste maandelijkse beheerkosten t.b.v. PaaS-omgeving (zie tabblad 2 "PaaS" standaard dienstverlening)</t>
  </si>
  <si>
    <t>Beheer Kubernetes, op zijn minst bestaande uit:</t>
  </si>
  <si>
    <t xml:space="preserve">Beheer Azure Keyvault </t>
  </si>
  <si>
    <t>Beheer Azure Kubernetes Services (incl. Virtual Machine Scale set)</t>
  </si>
  <si>
    <t xml:space="preserve">Beheer Azure MySQL DB </t>
  </si>
  <si>
    <t>Beheer Azure Database for PostgreSQL</t>
  </si>
  <si>
    <t>Beheer Virtual machines for MongoDB</t>
  </si>
  <si>
    <t>Beheer Private endpoints</t>
  </si>
  <si>
    <t>Beheer loadbalancer Kubernetes</t>
  </si>
  <si>
    <t>Beheer Azure VNET (per spoke) PaaS (2) + Kubernetes (2)</t>
  </si>
  <si>
    <t>Overige vaste maandelijkse beheerkosten Kubernetes-omgeving (zie tabblad 2 "Kubernetes" standaard dienstverlening")</t>
  </si>
  <si>
    <t>Subtotaal onderdeel A</t>
  </si>
  <si>
    <t>Prijs voor 8 jaar</t>
  </si>
  <si>
    <t>B</t>
  </si>
  <si>
    <t>Kosten projectdiensten onboarding / intake (gunningscriterium G3)</t>
  </si>
  <si>
    <t>Eventuele toelichting</t>
  </si>
  <si>
    <t>Prijs</t>
  </si>
  <si>
    <t xml:space="preserve">Eenmalige kosten voor intake / onboarding voor zowel IaaS, PaaS als Kubernetes. Laat dit aansluiten op uw ingediende plan gunningscriterium projectdiensten.  </t>
  </si>
  <si>
    <t>C: aantal uren en rollen (per jaar)</t>
  </si>
  <si>
    <t xml:space="preserve">Diensten op afroep </t>
  </si>
  <si>
    <t>125 uur senior consultant functioneel</t>
  </si>
  <si>
    <t>Algemene dienstverlening (totaal = 300 uur per jaar) (zie eisen tabblad 2 "algemeen" dienstverlening als meerwerk).</t>
  </si>
  <si>
    <t>100 uur senior consultant infrastructuur</t>
  </si>
  <si>
    <t>30 uur medior projectmanager</t>
  </si>
  <si>
    <t>20 uur senior projectmanager</t>
  </si>
  <si>
    <t>25 uur security consultant senior</t>
  </si>
  <si>
    <t>IaaS (totaal = 800 uur)(zie eisen tabblad 2 "IaaS" dienstverlening als meerwerk)</t>
  </si>
  <si>
    <t>200 uur medior Azure IaaS specialist</t>
  </si>
  <si>
    <t>200 uur senior Azure IaaS specialist</t>
  </si>
  <si>
    <t>75 uur senior security specialist</t>
  </si>
  <si>
    <t>15 uur medior trainer</t>
  </si>
  <si>
    <t>10 uur senior trainer</t>
  </si>
  <si>
    <t>100 uur medior consultant functioneel</t>
  </si>
  <si>
    <t>50 uur medior IT architect</t>
  </si>
  <si>
    <t>50 uur senior IT architect</t>
  </si>
  <si>
    <t>50 uur medior Data Specialist</t>
  </si>
  <si>
    <t>PaaS-omgeving (totaal = 200 uur) (zie eisen tabblad 2 "PaaS" dienstverlening als meerwerk)</t>
  </si>
  <si>
    <t>50 uur senior Data Specialist</t>
  </si>
  <si>
    <t>25 uur medior technisch beheer infrastructuur Data Lake</t>
  </si>
  <si>
    <t>25 uur senior technisch beheer infrastructuur Data Lake</t>
  </si>
  <si>
    <t>50 uur medior consultant infrastructuur</t>
  </si>
  <si>
    <t>100 uur medior Programmeur Kubernetes</t>
  </si>
  <si>
    <t>Kubernetes-omgeving (totaal = 500 uur) (Zie eisen tabblad 2 "Kubernetes" dienstverlening als meerwerk")</t>
  </si>
  <si>
    <t>100 uur senior Programmeur Kubernetes</t>
  </si>
  <si>
    <t>50 uur medior security specialist</t>
  </si>
  <si>
    <t>75 uur senior technisch beheer Kubernetes</t>
  </si>
  <si>
    <t>75 uur medior technisch beheer Kubernetes</t>
  </si>
  <si>
    <t>75 uur medior technisch consultant Kubernetes</t>
  </si>
  <si>
    <t>75 uur senior technisch consultant Kubernetes</t>
  </si>
  <si>
    <t>Subtotaal onderdeel C</t>
  </si>
  <si>
    <t>C</t>
  </si>
  <si>
    <t>Inschrijfprijs</t>
  </si>
  <si>
    <t>Subtotaal onderdeel B</t>
  </si>
  <si>
    <t>Totaal A+B+C</t>
  </si>
  <si>
    <t>Dit is de Inschrijfprijs</t>
  </si>
  <si>
    <t>D</t>
  </si>
  <si>
    <t>Optionele diensten (worden niet meegerekend)</t>
  </si>
  <si>
    <t>Beheer / overname van Microsoft Unified Support Contract per jaar. Geef in toelichting aan welke oplossing u voorstelt</t>
  </si>
  <si>
    <r>
      <t xml:space="preserve">Adviesdiensten rondom Microsoft 365 per jaar (zie ook wens 1.3). Ga hier uit van </t>
    </r>
    <r>
      <rPr>
        <b/>
        <sz val="11"/>
        <color theme="1"/>
        <rFont val="Calibri"/>
        <family val="2"/>
        <scheme val="minor"/>
      </rPr>
      <t>250 uur per jaar</t>
    </r>
    <r>
      <rPr>
        <sz val="11"/>
        <color theme="1"/>
        <rFont val="Calibri"/>
        <family val="2"/>
        <scheme val="minor"/>
      </rPr>
      <t>, onderverdeeld in 125 uur medior, en 125 uur senior</t>
    </r>
  </si>
  <si>
    <t>Rechtsgeldige ondertekening</t>
  </si>
  <si>
    <t> </t>
  </si>
  <si>
    <t>Statutaire naam van Inschrijver:</t>
  </si>
  <si>
    <t>Naam rechtsgeldige vertegenwoordiger:</t>
  </si>
  <si>
    <t>Functie rechtsgeldige vertegenwoordiger:</t>
  </si>
  <si>
    <t>Datum:</t>
  </si>
  <si>
    <t>Plaats:</t>
  </si>
  <si>
    <t>Handtekening rechtsgeldige vertegenwoordiger:</t>
  </si>
  <si>
    <t>Ja/Nee</t>
  </si>
  <si>
    <t>Ja</t>
  </si>
  <si>
    <t>Deels</t>
  </si>
  <si>
    <t>Nee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</si>
</sst>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_-&quot;€&quot;\ * #,##0.00_-;_-&quot;€&quot;\ * #,##0.00\-;_-&quot;€&quot;\ * &quot;-&quot;??_-;_-@_-"/>
    <numFmt numFmtId="166" formatCode="&quot;€&quot;\ #,##0.00"/>
    <numFmt numFmtId="167" formatCode="_([$€-2]\ * #,##0.00_);_([$€-2]\ * \(#,##0.00\);_([$€-2]\ * &quot;-&quot;??_);_(@_)"/>
  </numFmts>
  <fonts count="30" x14ac:knownFonts="1">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b/>
      <sz val="10"/>
      <color indexed="8"/>
      <name val="Calibri"/>
      <family val="2"/>
      <scheme val="minor"/>
    </font>
    <font>
      <b/>
      <sz val="10"/>
      <color theme="0"/>
      <name val="Calibri"/>
      <family val="2"/>
      <scheme val="minor"/>
    </font>
    <font>
      <sz val="10"/>
      <color theme="0"/>
      <name val="Calibri"/>
      <family val="2"/>
      <scheme val="minor"/>
    </font>
    <font>
      <sz val="8"/>
      <name val="Calibri"/>
      <family val="2"/>
      <scheme val="minor"/>
    </font>
    <font>
      <sz val="12"/>
      <color theme="1"/>
      <name val="Calibri"/>
      <family val="2"/>
      <scheme val="minor"/>
    </font>
    <font>
      <sz val="14"/>
      <color theme="0"/>
      <name val="Calibri"/>
      <family val="2"/>
      <scheme val="minor"/>
    </font>
    <font>
      <b/>
      <sz val="14"/>
      <color theme="0"/>
      <name val="Calibri"/>
      <family val="2"/>
      <scheme val="minor"/>
    </font>
    <font>
      <sz val="10"/>
      <color theme="1"/>
      <name val="Calibri"/>
      <family val="2"/>
    </font>
    <font>
      <sz val="11"/>
      <color rgb="FF006100"/>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sz val="10"/>
      <name val="Calibri"/>
      <family val="2"/>
      <scheme val="minor"/>
    </font>
    <font>
      <b/>
      <sz val="9"/>
      <color rgb="FF000000"/>
      <name val="Calibri"/>
      <family val="2"/>
    </font>
    <font>
      <sz val="11"/>
      <color rgb="FF000000"/>
      <name val="Calibri"/>
      <family val="2"/>
    </font>
    <font>
      <sz val="9"/>
      <color rgb="FF000000"/>
      <name val="Calibri"/>
      <family val="2"/>
    </font>
    <font>
      <sz val="16"/>
      <name val="Arial"/>
      <family val="2"/>
    </font>
    <font>
      <b/>
      <sz val="12"/>
      <color theme="0"/>
      <name val="Arial"/>
      <family val="2"/>
    </font>
    <font>
      <sz val="10"/>
      <color rgb="FFFF0000"/>
      <name val="Arial"/>
      <family val="2"/>
    </font>
    <font>
      <b/>
      <sz val="10"/>
      <name val="Arial"/>
      <family val="2"/>
    </font>
    <font>
      <sz val="11"/>
      <color theme="0"/>
      <name val="Calibri"/>
      <family val="2"/>
      <scheme val="minor"/>
    </font>
    <font>
      <sz val="10"/>
      <color theme="0"/>
      <name val="Arial"/>
      <family val="2"/>
    </font>
    <font>
      <b/>
      <sz val="11"/>
      <color theme="0"/>
      <name val="Calibri"/>
      <family val="2"/>
      <scheme val="minor"/>
    </font>
    <font>
      <sz val="11"/>
      <name val="Calibri"/>
      <family val="2"/>
      <scheme val="minor"/>
    </font>
    <font>
      <b/>
      <sz val="10"/>
      <color rgb="FFFF0000"/>
      <name val="Calibri"/>
      <family val="2"/>
      <scheme val="minor"/>
    </font>
    <font>
      <sz val="11"/>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0070C0"/>
        <bgColor indexed="64"/>
      </patternFill>
    </fill>
    <fill>
      <patternFill patternType="solid">
        <fgColor rgb="FFC6EFCE"/>
      </patternFill>
    </fill>
    <fill>
      <patternFill patternType="solid">
        <fgColor rgb="FFE2EFDA"/>
        <bgColor rgb="FF000000"/>
      </patternFill>
    </fill>
    <fill>
      <patternFill patternType="solid">
        <fgColor theme="0" tint="-0.249977111117893"/>
        <bgColor indexed="64"/>
      </patternFill>
    </fill>
    <fill>
      <patternFill patternType="solid">
        <fgColor theme="0"/>
        <bgColor indexed="64"/>
      </patternFill>
    </fill>
    <fill>
      <patternFill patternType="solid">
        <fgColor theme="0"/>
        <bgColor rgb="FF000000"/>
      </patternFill>
    </fill>
    <fill>
      <patternFill patternType="solid">
        <fgColor theme="0" tint="-0.499984740745262"/>
        <bgColor indexed="64"/>
      </patternFill>
    </fill>
    <fill>
      <patternFill patternType="solid">
        <fgColor rgb="FF002060"/>
        <bgColor indexed="64"/>
      </patternFill>
    </fill>
  </fills>
  <borders count="25">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theme="0" tint="-0.34998626667073579"/>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249977111117893"/>
      </right>
      <top/>
      <bottom style="thin">
        <color theme="0" tint="-0.34998626667073579"/>
      </bottom>
      <diagonal/>
    </border>
    <border>
      <left style="thin">
        <color theme="0" tint="-0.499984740745262"/>
      </left>
      <right/>
      <top style="thin">
        <color theme="0" tint="-0.499984740745262"/>
      </top>
      <bottom style="thin">
        <color theme="0" tint="-0.249977111117893"/>
      </bottom>
      <diagonal/>
    </border>
    <border>
      <left style="thin">
        <color theme="0" tint="-0.34998626667073579"/>
      </left>
      <right/>
      <top style="thin">
        <color theme="0" tint="-0.499984740745262"/>
      </top>
      <bottom style="thin">
        <color theme="0" tint="-0.249977111117893"/>
      </bottom>
      <diagonal/>
    </border>
    <border>
      <left/>
      <right/>
      <top style="thin">
        <color theme="0" tint="-0.499984740745262"/>
      </top>
      <bottom style="thin">
        <color theme="0" tint="-0.249977111117893"/>
      </bottom>
      <diagonal/>
    </border>
    <border>
      <left style="thin">
        <color theme="0" tint="-0.249977111117893"/>
      </left>
      <right style="thin">
        <color theme="0" tint="-0.499984740745262"/>
      </right>
      <top style="thin">
        <color theme="0" tint="-0.499984740745262"/>
      </top>
      <bottom style="thin">
        <color theme="0" tint="-0.499984740745262"/>
      </bottom>
      <diagonal/>
    </border>
    <border>
      <left/>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s>
  <cellStyleXfs count="9">
    <xf numFmtId="0" fontId="0" fillId="0" borderId="0"/>
    <xf numFmtId="0" fontId="1" fillId="0" borderId="0"/>
    <xf numFmtId="165" fontId="1" fillId="0" borderId="0" applyFont="0" applyFill="0" applyBorder="0" applyAlignment="0" applyProtection="0"/>
    <xf numFmtId="0" fontId="8" fillId="0" borderId="0"/>
    <xf numFmtId="9" fontId="8" fillId="0" borderId="0" applyFont="0" applyFill="0" applyBorder="0" applyAlignment="0" applyProtection="0"/>
    <xf numFmtId="0" fontId="1" fillId="0" borderId="0"/>
    <xf numFmtId="0" fontId="12" fillId="5" borderId="0" applyNumberFormat="0" applyBorder="0" applyAlignment="0" applyProtection="0"/>
    <xf numFmtId="9" fontId="29" fillId="0" borderId="0" applyFont="0" applyFill="0" applyBorder="0" applyAlignment="0" applyProtection="0"/>
    <xf numFmtId="164" fontId="29" fillId="0" borderId="0" applyFont="0" applyFill="0" applyBorder="0" applyAlignment="0" applyProtection="0"/>
  </cellStyleXfs>
  <cellXfs count="114">
    <xf numFmtId="0" fontId="0" fillId="0" borderId="0" xfId="0"/>
    <xf numFmtId="0" fontId="2" fillId="0" borderId="0" xfId="0" applyFont="1"/>
    <xf numFmtId="0" fontId="2" fillId="0" borderId="0" xfId="0" applyFont="1" applyAlignment="1">
      <alignment horizontal="left" vertical="center"/>
    </xf>
    <xf numFmtId="0" fontId="2" fillId="0" borderId="0" xfId="0" applyFont="1" applyAlignment="1">
      <alignment vertical="center"/>
    </xf>
    <xf numFmtId="0" fontId="2" fillId="0" borderId="2" xfId="0" applyFont="1" applyBorder="1" applyAlignment="1">
      <alignment vertical="top" wrapText="1"/>
    </xf>
    <xf numFmtId="0" fontId="4" fillId="3" borderId="2" xfId="0" applyFont="1" applyFill="1" applyBorder="1" applyAlignment="1">
      <alignment vertical="center" wrapText="1"/>
    </xf>
    <xf numFmtId="0" fontId="6" fillId="4" borderId="3" xfId="0" applyFont="1" applyFill="1" applyBorder="1" applyAlignment="1">
      <alignment vertical="center"/>
    </xf>
    <xf numFmtId="0" fontId="5" fillId="4" borderId="1" xfId="0" applyFont="1" applyFill="1" applyBorder="1" applyAlignment="1">
      <alignment horizontal="left" vertical="center"/>
    </xf>
    <xf numFmtId="0" fontId="4" fillId="3" borderId="2" xfId="0" applyFont="1" applyFill="1" applyBorder="1" applyAlignment="1">
      <alignment horizontal="left" vertical="center" wrapText="1"/>
    </xf>
    <xf numFmtId="0" fontId="2" fillId="0" borderId="2" xfId="0" applyFont="1" applyBorder="1" applyAlignment="1">
      <alignment horizontal="left" vertical="top"/>
    </xf>
    <xf numFmtId="0" fontId="0" fillId="0" borderId="0" xfId="0"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2" fillId="0" borderId="6" xfId="0" applyFont="1" applyBorder="1"/>
    <xf numFmtId="0" fontId="3" fillId="2" borderId="8" xfId="0" applyFont="1" applyFill="1" applyBorder="1" applyAlignment="1">
      <alignment horizontal="center" vertical="center"/>
    </xf>
    <xf numFmtId="0" fontId="3" fillId="2" borderId="9" xfId="0" applyFont="1" applyFill="1" applyBorder="1" applyAlignment="1">
      <alignment horizontal="left"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0" borderId="6" xfId="0" applyFont="1" applyBorder="1" applyAlignment="1">
      <alignment horizontal="right"/>
    </xf>
    <xf numFmtId="0" fontId="5" fillId="4" borderId="3" xfId="0" applyFont="1" applyFill="1" applyBorder="1" applyAlignment="1">
      <alignment horizontal="right" vertical="center"/>
    </xf>
    <xf numFmtId="0" fontId="3" fillId="0" borderId="2" xfId="0" applyFont="1" applyBorder="1" applyAlignment="1">
      <alignment vertical="top" wrapText="1"/>
    </xf>
    <xf numFmtId="0" fontId="3" fillId="0" borderId="2" xfId="0" applyFont="1" applyBorder="1" applyAlignment="1">
      <alignment horizontal="left" vertical="top" wrapText="1"/>
    </xf>
    <xf numFmtId="0" fontId="13" fillId="0" borderId="0" xfId="0" applyFont="1"/>
    <xf numFmtId="0" fontId="2" fillId="0" borderId="5" xfId="0" applyFont="1" applyBorder="1" applyAlignment="1">
      <alignment horizontal="right"/>
    </xf>
    <xf numFmtId="0" fontId="0" fillId="2" borderId="0" xfId="0" applyFill="1" applyAlignment="1">
      <alignment horizontal="right"/>
    </xf>
    <xf numFmtId="0" fontId="2" fillId="0" borderId="0" xfId="0" applyFont="1" applyAlignment="1">
      <alignment horizontal="right" vertical="center"/>
    </xf>
    <xf numFmtId="0" fontId="3" fillId="3" borderId="2" xfId="0" applyFont="1" applyFill="1" applyBorder="1" applyAlignment="1">
      <alignment horizontal="right" vertical="center" wrapText="1"/>
    </xf>
    <xf numFmtId="166" fontId="2" fillId="0" borderId="2" xfId="0" applyNumberFormat="1" applyFont="1" applyBorder="1" applyAlignment="1">
      <alignment horizontal="right" vertical="top" wrapText="1"/>
    </xf>
    <xf numFmtId="0" fontId="0" fillId="0" borderId="0" xfId="0" applyAlignment="1">
      <alignment horizontal="right"/>
    </xf>
    <xf numFmtId="166" fontId="12" fillId="5" borderId="2" xfId="6" applyNumberFormat="1" applyBorder="1" applyAlignment="1" applyProtection="1">
      <alignment horizontal="right" vertical="top" wrapText="1"/>
    </xf>
    <xf numFmtId="0" fontId="3" fillId="2" borderId="0" xfId="0" applyFont="1" applyFill="1" applyAlignment="1">
      <alignment horizontal="center" vertical="center"/>
    </xf>
    <xf numFmtId="0" fontId="2" fillId="2" borderId="0" xfId="0" applyFont="1" applyFill="1" applyAlignment="1">
      <alignment horizontal="left" vertical="center"/>
    </xf>
    <xf numFmtId="166" fontId="12" fillId="0" borderId="2" xfId="6" applyNumberFormat="1" applyFill="1" applyBorder="1" applyAlignment="1" applyProtection="1">
      <alignment horizontal="right" vertical="top" wrapText="1"/>
    </xf>
    <xf numFmtId="166" fontId="14" fillId="0" borderId="2" xfId="0" applyNumberFormat="1" applyFont="1" applyBorder="1" applyAlignment="1">
      <alignment horizontal="right"/>
    </xf>
    <xf numFmtId="0" fontId="15" fillId="0" borderId="13" xfId="0" applyFont="1" applyBorder="1"/>
    <xf numFmtId="3" fontId="16" fillId="0" borderId="2" xfId="6" quotePrefix="1" applyNumberFormat="1" applyFont="1" applyFill="1" applyBorder="1" applyAlignment="1" applyProtection="1">
      <alignment horizontal="left" vertical="top" wrapText="1"/>
    </xf>
    <xf numFmtId="0" fontId="6" fillId="4" borderId="3" xfId="0" applyFont="1" applyFill="1" applyBorder="1" applyAlignment="1">
      <alignment vertical="center" wrapText="1"/>
    </xf>
    <xf numFmtId="0" fontId="2" fillId="2" borderId="0" xfId="0" applyFont="1" applyFill="1" applyAlignment="1">
      <alignment vertical="center"/>
    </xf>
    <xf numFmtId="0" fontId="0" fillId="0" borderId="2" xfId="0" applyBorder="1"/>
    <xf numFmtId="0" fontId="0" fillId="0" borderId="2" xfId="0" applyBorder="1" applyAlignment="1">
      <alignment horizontal="left"/>
    </xf>
    <xf numFmtId="0" fontId="13" fillId="0" borderId="2" xfId="0" applyFont="1" applyBorder="1"/>
    <xf numFmtId="166" fontId="0" fillId="0" borderId="2" xfId="0" applyNumberFormat="1" applyBorder="1" applyAlignment="1">
      <alignment horizontal="right"/>
    </xf>
    <xf numFmtId="0" fontId="1" fillId="0" borderId="0" xfId="0" applyFont="1" applyAlignment="1">
      <alignment vertical="top" wrapText="1"/>
    </xf>
    <xf numFmtId="0" fontId="1" fillId="0" borderId="0" xfId="0" applyFont="1" applyAlignment="1">
      <alignment horizontal="center" vertical="center" wrapText="1"/>
    </xf>
    <xf numFmtId="0" fontId="20" fillId="7" borderId="14" xfId="0" applyFont="1" applyFill="1" applyBorder="1"/>
    <xf numFmtId="0" fontId="21" fillId="7" borderId="15" xfId="0" applyFont="1" applyFill="1" applyBorder="1"/>
    <xf numFmtId="0" fontId="21" fillId="0" borderId="0" xfId="0" applyFont="1"/>
    <xf numFmtId="0" fontId="22" fillId="0" borderId="0" xfId="0" applyFont="1"/>
    <xf numFmtId="0" fontId="23" fillId="7" borderId="16" xfId="0" applyFont="1" applyFill="1" applyBorder="1"/>
    <xf numFmtId="0" fontId="23" fillId="7" borderId="15" xfId="0" applyFont="1" applyFill="1" applyBorder="1"/>
    <xf numFmtId="0" fontId="23" fillId="0" borderId="0" xfId="0" applyFont="1"/>
    <xf numFmtId="165" fontId="0" fillId="0" borderId="0" xfId="2" applyFont="1" applyFill="1" applyBorder="1"/>
    <xf numFmtId="0" fontId="0" fillId="0" borderId="19" xfId="0" applyBorder="1"/>
    <xf numFmtId="0" fontId="1" fillId="0" borderId="19" xfId="0" applyFont="1" applyBorder="1"/>
    <xf numFmtId="0" fontId="23" fillId="0" borderId="14" xfId="0" applyFont="1" applyBorder="1"/>
    <xf numFmtId="0" fontId="1" fillId="0" borderId="0" xfId="0" applyFont="1"/>
    <xf numFmtId="0" fontId="0" fillId="0" borderId="19" xfId="0" applyBorder="1" applyAlignment="1">
      <alignment wrapText="1"/>
    </xf>
    <xf numFmtId="0" fontId="1" fillId="0" borderId="20" xfId="0" applyFont="1" applyBorder="1" applyAlignment="1">
      <alignment wrapText="1"/>
    </xf>
    <xf numFmtId="0" fontId="0" fillId="8" borderId="17" xfId="0" applyFill="1" applyBorder="1"/>
    <xf numFmtId="0" fontId="1" fillId="8" borderId="18" xfId="0" applyFont="1" applyFill="1" applyBorder="1"/>
    <xf numFmtId="0" fontId="1" fillId="8" borderId="18" xfId="0" applyFont="1" applyFill="1" applyBorder="1" applyAlignment="1">
      <alignment wrapText="1"/>
    </xf>
    <xf numFmtId="0" fontId="18" fillId="9" borderId="0" xfId="0" applyFont="1" applyFill="1"/>
    <xf numFmtId="0" fontId="26" fillId="10" borderId="0" xfId="0" applyFont="1" applyFill="1"/>
    <xf numFmtId="0" fontId="26" fillId="10" borderId="0" xfId="0" applyFont="1" applyFill="1" applyAlignment="1">
      <alignment horizontal="center"/>
    </xf>
    <xf numFmtId="0" fontId="27" fillId="0" borderId="0" xfId="0" applyFont="1" applyAlignment="1">
      <alignment wrapText="1"/>
    </xf>
    <xf numFmtId="0" fontId="27" fillId="0" borderId="0" xfId="0" applyFont="1"/>
    <xf numFmtId="0" fontId="27" fillId="0" borderId="0" xfId="0" applyFont="1" applyAlignment="1">
      <alignment horizontal="center" wrapText="1"/>
    </xf>
    <xf numFmtId="0" fontId="2" fillId="0" borderId="2" xfId="0" applyFont="1" applyBorder="1" applyAlignment="1">
      <alignment horizontal="left" vertical="top" wrapText="1"/>
    </xf>
    <xf numFmtId="0" fontId="5" fillId="4" borderId="1" xfId="0" applyFont="1" applyFill="1" applyBorder="1" applyAlignment="1">
      <alignment horizontal="left" vertical="center" wrapText="1"/>
    </xf>
    <xf numFmtId="0" fontId="2" fillId="0" borderId="2" xfId="0" quotePrefix="1" applyFont="1" applyBorder="1" applyAlignment="1">
      <alignment horizontal="left" vertical="top"/>
    </xf>
    <xf numFmtId="0" fontId="26" fillId="4" borderId="2" xfId="0" applyFont="1" applyFill="1" applyBorder="1" applyAlignment="1">
      <alignment horizontal="center"/>
    </xf>
    <xf numFmtId="0" fontId="13" fillId="0" borderId="0" xfId="0" applyFont="1" applyAlignment="1">
      <alignment wrapText="1"/>
    </xf>
    <xf numFmtId="0" fontId="13" fillId="0" borderId="0" xfId="0" quotePrefix="1" applyFont="1" applyAlignment="1">
      <alignment wrapText="1"/>
    </xf>
    <xf numFmtId="0" fontId="26" fillId="0" borderId="0" xfId="0" applyFont="1" applyAlignment="1">
      <alignment horizontal="center"/>
    </xf>
    <xf numFmtId="0" fontId="0" fillId="0" borderId="2" xfId="0" applyBorder="1" applyAlignment="1">
      <alignment wrapText="1"/>
    </xf>
    <xf numFmtId="0" fontId="0" fillId="0" borderId="2" xfId="0" quotePrefix="1" applyBorder="1" applyAlignment="1">
      <alignment wrapText="1"/>
    </xf>
    <xf numFmtId="166" fontId="12" fillId="5" borderId="2" xfId="6" applyNumberFormat="1" applyBorder="1" applyAlignment="1" applyProtection="1">
      <alignment horizontal="left" vertical="top" wrapText="1"/>
    </xf>
    <xf numFmtId="0" fontId="28" fillId="11" borderId="6" xfId="0" applyFont="1" applyFill="1" applyBorder="1"/>
    <xf numFmtId="0" fontId="5" fillId="11" borderId="6" xfId="0" applyFont="1" applyFill="1" applyBorder="1"/>
    <xf numFmtId="3" fontId="10" fillId="11" borderId="12" xfId="0" applyNumberFormat="1" applyFont="1" applyFill="1" applyBorder="1" applyAlignment="1">
      <alignment horizontal="right"/>
    </xf>
    <xf numFmtId="0" fontId="9" fillId="11" borderId="7" xfId="0" applyFont="1" applyFill="1" applyBorder="1" applyAlignment="1">
      <alignment horizontal="left"/>
    </xf>
    <xf numFmtId="0" fontId="6" fillId="11" borderId="6" xfId="0" applyFont="1" applyFill="1" applyBorder="1"/>
    <xf numFmtId="166" fontId="27" fillId="0" borderId="2" xfId="6" applyNumberFormat="1" applyFont="1" applyFill="1" applyBorder="1" applyAlignment="1" applyProtection="1">
      <alignment horizontal="left" vertical="top" wrapText="1"/>
    </xf>
    <xf numFmtId="0" fontId="13" fillId="0" borderId="2" xfId="0" quotePrefix="1" applyFont="1" applyBorder="1" applyAlignment="1">
      <alignment horizontal="center" wrapText="1"/>
    </xf>
    <xf numFmtId="0" fontId="13" fillId="0" borderId="2" xfId="0" applyFont="1" applyBorder="1" applyAlignment="1">
      <alignment horizontal="center" wrapText="1"/>
    </xf>
    <xf numFmtId="165" fontId="24" fillId="0" borderId="0" xfId="2" applyFont="1" applyFill="1" applyBorder="1"/>
    <xf numFmtId="0" fontId="23" fillId="7" borderId="24" xfId="0" applyFont="1" applyFill="1" applyBorder="1"/>
    <xf numFmtId="0" fontId="0" fillId="0" borderId="0" xfId="0" applyAlignment="1">
      <alignment wrapText="1"/>
    </xf>
    <xf numFmtId="0" fontId="1" fillId="0" borderId="0" xfId="0" applyFont="1" applyAlignment="1">
      <alignment wrapText="1"/>
    </xf>
    <xf numFmtId="0" fontId="0" fillId="0" borderId="0" xfId="0" applyAlignment="1">
      <alignment vertical="top"/>
    </xf>
    <xf numFmtId="0" fontId="26" fillId="0" borderId="0" xfId="0" applyFont="1"/>
    <xf numFmtId="0" fontId="17" fillId="6" borderId="21" xfId="0" applyFont="1" applyFill="1" applyBorder="1" applyProtection="1">
      <protection locked="0"/>
    </xf>
    <xf numFmtId="0" fontId="19" fillId="6" borderId="22" xfId="0" applyFont="1" applyFill="1" applyBorder="1" applyProtection="1">
      <protection locked="0"/>
    </xf>
    <xf numFmtId="0" fontId="18" fillId="6" borderId="23" xfId="0" applyFont="1" applyFill="1" applyBorder="1" applyProtection="1">
      <protection locked="0"/>
    </xf>
    <xf numFmtId="166" fontId="12" fillId="5" borderId="2" xfId="6" applyNumberFormat="1" applyBorder="1" applyAlignment="1" applyProtection="1">
      <alignment horizontal="right" vertical="top" wrapText="1"/>
      <protection locked="0"/>
    </xf>
    <xf numFmtId="9" fontId="24" fillId="4" borderId="2" xfId="7" applyFont="1" applyFill="1" applyBorder="1" applyProtection="1">
      <protection locked="0"/>
    </xf>
    <xf numFmtId="9" fontId="25" fillId="4" borderId="2" xfId="7" applyFont="1" applyFill="1" applyBorder="1" applyProtection="1">
      <protection locked="0"/>
    </xf>
    <xf numFmtId="167" fontId="24" fillId="4" borderId="2" xfId="2" applyNumberFormat="1" applyFont="1" applyFill="1" applyBorder="1" applyProtection="1">
      <protection locked="0"/>
    </xf>
    <xf numFmtId="165" fontId="24" fillId="4" borderId="2" xfId="2" applyFont="1" applyFill="1" applyBorder="1" applyProtection="1">
      <protection locked="0"/>
    </xf>
    <xf numFmtId="0" fontId="0" fillId="0" borderId="1" xfId="0" applyBorder="1" applyAlignment="1">
      <alignment horizontal="left"/>
    </xf>
    <xf numFmtId="0" fontId="13" fillId="0" borderId="3" xfId="0" applyFont="1" applyBorder="1"/>
    <xf numFmtId="0" fontId="0" fillId="0" borderId="3" xfId="0" applyBorder="1"/>
    <xf numFmtId="166" fontId="0" fillId="0" borderId="3" xfId="0" applyNumberFormat="1" applyBorder="1" applyAlignment="1">
      <alignment horizontal="right"/>
    </xf>
    <xf numFmtId="166" fontId="24" fillId="4" borderId="2" xfId="6" applyNumberFormat="1" applyFont="1" applyFill="1" applyBorder="1" applyAlignment="1" applyProtection="1">
      <alignment horizontal="left" vertical="top" wrapText="1"/>
    </xf>
    <xf numFmtId="166" fontId="24" fillId="4" borderId="2" xfId="6" applyNumberFormat="1" applyFont="1" applyFill="1" applyBorder="1" applyAlignment="1" applyProtection="1">
      <alignment horizontal="right" vertical="top" wrapText="1"/>
      <protection locked="0"/>
    </xf>
    <xf numFmtId="0" fontId="0" fillId="10" borderId="0" xfId="0" applyFill="1" applyAlignment="1">
      <alignment wrapText="1"/>
    </xf>
    <xf numFmtId="164" fontId="12" fillId="5" borderId="2" xfId="8" applyFont="1" applyFill="1" applyBorder="1" applyAlignment="1" applyProtection="1">
      <alignment horizontal="right" vertical="top" wrapText="1"/>
    </xf>
    <xf numFmtId="164" fontId="24" fillId="4" borderId="2" xfId="8" applyFont="1" applyFill="1" applyBorder="1" applyAlignment="1" applyProtection="1">
      <alignment horizontal="right" vertical="top" wrapText="1"/>
    </xf>
    <xf numFmtId="166" fontId="24" fillId="4" borderId="2" xfId="6" applyNumberFormat="1" applyFont="1" applyFill="1" applyBorder="1" applyAlignment="1" applyProtection="1">
      <alignment horizontal="right" vertical="top" wrapText="1"/>
    </xf>
    <xf numFmtId="167" fontId="12" fillId="5" borderId="2" xfId="6" applyNumberFormat="1" applyBorder="1" applyAlignment="1" applyProtection="1">
      <alignment horizontal="right" vertical="top" wrapText="1"/>
      <protection locked="0"/>
    </xf>
    <xf numFmtId="0" fontId="26" fillId="4" borderId="2" xfId="0" applyFont="1" applyFill="1" applyBorder="1" applyAlignment="1">
      <alignment horizontal="center" wrapText="1"/>
    </xf>
    <xf numFmtId="0" fontId="26" fillId="4" borderId="2" xfId="0" applyFont="1" applyFill="1" applyBorder="1" applyAlignment="1">
      <alignment horizontal="center"/>
    </xf>
    <xf numFmtId="0" fontId="26" fillId="10" borderId="3" xfId="0" applyFont="1" applyFill="1" applyBorder="1" applyAlignment="1">
      <alignment horizontal="center" wrapText="1"/>
    </xf>
    <xf numFmtId="0" fontId="2" fillId="2" borderId="4" xfId="0" applyFont="1" applyFill="1" applyBorder="1" applyAlignment="1">
      <alignment horizontal="left" vertical="center"/>
    </xf>
  </cellXfs>
  <cellStyles count="9">
    <cellStyle name="Euro" xfId="2"/>
    <cellStyle name="Goed" xfId="6" builtinId="26"/>
    <cellStyle name="Komma" xfId="8" builtinId="3"/>
    <cellStyle name="Procent" xfId="7" builtinId="5"/>
    <cellStyle name="Procent 2" xfId="4"/>
    <cellStyle name="Standaard" xfId="0" builtinId="0"/>
    <cellStyle name="Standaard 2" xfId="1"/>
    <cellStyle name="Standaard 2 2" xfId="5"/>
    <cellStyle name="Standaard 3" xfId="3"/>
  </cellStyles>
  <dxfs count="0"/>
  <tableStyles count="0" defaultTableStyle="TableStyleMedium2" defaultPivotStyle="PivotStyleLight16"/>
  <colors>
    <mruColors>
      <color rgb="FFF0D5D4"/>
      <color rgb="FFF9EEED"/>
      <color rgb="FFFFFF99"/>
      <color rgb="FF0000FF"/>
      <color rgb="FFFF7C80"/>
      <color rgb="FFFF7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sktop/Tijdelijk/RVB_BPM_Applicatie_Kwaliteitseisen_20180517_094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waliteitseisen"/>
      <sheetName val="Parameters"/>
      <sheetName val="Blad2"/>
      <sheetName val="Blad3"/>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8" zoomScale="160" workbookViewId="0">
      <selection activeCell="A9" sqref="A9"/>
    </sheetView>
  </sheetViews>
  <sheetFormatPr defaultColWidth="11.453125" defaultRowHeight="14.5" x14ac:dyDescent="0.35"/>
  <cols>
    <col min="1" max="1" width="58.1796875" customWidth="1"/>
    <col min="2" max="2" width="63.1796875" customWidth="1"/>
  </cols>
  <sheetData>
    <row r="1" spans="1:4" x14ac:dyDescent="0.35">
      <c r="A1" s="70" t="s">
        <v>0</v>
      </c>
      <c r="B1" s="73"/>
      <c r="C1" s="73"/>
      <c r="D1" s="73"/>
    </row>
    <row r="2" spans="1:4" ht="29" x14ac:dyDescent="0.35">
      <c r="A2" s="74" t="s">
        <v>1</v>
      </c>
    </row>
    <row r="3" spans="1:4" ht="16" customHeight="1" x14ac:dyDescent="0.35">
      <c r="A3" s="84" t="s">
        <v>2</v>
      </c>
      <c r="B3" s="71"/>
      <c r="C3" s="71"/>
      <c r="D3" s="71"/>
    </row>
    <row r="4" spans="1:4" ht="202" customHeight="1" x14ac:dyDescent="0.35">
      <c r="A4" s="74" t="s">
        <v>3</v>
      </c>
    </row>
    <row r="5" spans="1:4" ht="19" customHeight="1" x14ac:dyDescent="0.35">
      <c r="A5" s="83" t="s">
        <v>4</v>
      </c>
      <c r="B5" s="72"/>
      <c r="C5" s="72"/>
      <c r="D5" s="72"/>
    </row>
    <row r="6" spans="1:4" ht="140.15" customHeight="1" x14ac:dyDescent="0.35">
      <c r="A6" s="74" t="s">
        <v>5</v>
      </c>
      <c r="C6" s="87"/>
    </row>
    <row r="7" spans="1:4" ht="221.15" customHeight="1" x14ac:dyDescent="0.35">
      <c r="A7" s="75" t="s">
        <v>6</v>
      </c>
      <c r="B7" s="89"/>
      <c r="C7" s="87"/>
    </row>
    <row r="8" spans="1:4" ht="96" customHeight="1" x14ac:dyDescent="0.35">
      <c r="A8" s="75" t="s">
        <v>7</v>
      </c>
      <c r="B8" s="89"/>
      <c r="C8" s="87"/>
    </row>
    <row r="9" spans="1:4" ht="105.75" customHeight="1" x14ac:dyDescent="0.35">
      <c r="A9" s="75" t="s">
        <v>8</v>
      </c>
      <c r="C9" s="88"/>
    </row>
    <row r="10" spans="1:4" ht="32.15" customHeight="1" x14ac:dyDescent="0.35"/>
  </sheetData>
  <sheetProtection algorithmName="SHA-512" hashValue="SQAHx/7WSmfNKVaFk8w8lvKyJcCPSRZl6msOuTeb8dVSImq1Aqe66fZZUaJcbtE8QU4rx2yPGWphfa0n40Pkcw==" saltValue="wQZwNzAjsYaPX1lxJC793g==" spinCount="100000" sheet="1" objects="1" scenarios="1" formatCells="0" formatColumn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opLeftCell="A10" zoomScale="150" workbookViewId="0">
      <selection activeCell="D49" sqref="D49"/>
    </sheetView>
  </sheetViews>
  <sheetFormatPr defaultColWidth="11.453125" defaultRowHeight="14.5" x14ac:dyDescent="0.35"/>
  <cols>
    <col min="1" max="1" width="26" customWidth="1"/>
  </cols>
  <sheetData>
    <row r="1" spans="1:7" x14ac:dyDescent="0.35">
      <c r="A1" s="110" t="s">
        <v>9</v>
      </c>
      <c r="B1" s="110"/>
      <c r="C1" s="110"/>
      <c r="D1" s="110"/>
      <c r="E1" s="110"/>
      <c r="F1" s="110"/>
      <c r="G1" s="110"/>
    </row>
    <row r="2" spans="1:7" ht="32.15" customHeight="1" x14ac:dyDescent="0.35">
      <c r="A2" s="112" t="s">
        <v>10</v>
      </c>
      <c r="B2" s="112"/>
      <c r="C2" s="105"/>
      <c r="D2" s="105"/>
      <c r="E2" s="105"/>
      <c r="F2" s="105"/>
      <c r="G2" s="105"/>
    </row>
    <row r="3" spans="1:7" s="65" customFormat="1" x14ac:dyDescent="0.35">
      <c r="A3" s="64" t="s">
        <v>11</v>
      </c>
      <c r="B3" s="66"/>
      <c r="C3" s="64"/>
      <c r="D3" s="64"/>
      <c r="E3" s="64"/>
      <c r="F3" s="64"/>
      <c r="G3" s="64"/>
    </row>
    <row r="4" spans="1:7" x14ac:dyDescent="0.35">
      <c r="A4" t="s">
        <v>12</v>
      </c>
    </row>
    <row r="5" spans="1:7" x14ac:dyDescent="0.35">
      <c r="A5" t="s">
        <v>13</v>
      </c>
    </row>
    <row r="6" spans="1:7" x14ac:dyDescent="0.35">
      <c r="A6" t="s">
        <v>14</v>
      </c>
    </row>
    <row r="7" spans="1:7" x14ac:dyDescent="0.35">
      <c r="A7" t="s">
        <v>15</v>
      </c>
    </row>
    <row r="8" spans="1:7" x14ac:dyDescent="0.35">
      <c r="A8" t="s">
        <v>16</v>
      </c>
    </row>
    <row r="9" spans="1:7" x14ac:dyDescent="0.35">
      <c r="A9" t="s">
        <v>17</v>
      </c>
    </row>
    <row r="10" spans="1:7" x14ac:dyDescent="0.35">
      <c r="A10" t="s">
        <v>18</v>
      </c>
    </row>
    <row r="11" spans="1:7" x14ac:dyDescent="0.35">
      <c r="A11" t="s">
        <v>19</v>
      </c>
    </row>
    <row r="12" spans="1:7" x14ac:dyDescent="0.35">
      <c r="A12" s="62" t="s">
        <v>20</v>
      </c>
      <c r="B12" s="63"/>
      <c r="C12" s="62"/>
      <c r="D12" s="62"/>
      <c r="E12" s="62"/>
      <c r="F12" s="62"/>
      <c r="G12" s="62"/>
    </row>
    <row r="13" spans="1:7" x14ac:dyDescent="0.35">
      <c r="A13" t="s">
        <v>21</v>
      </c>
    </row>
    <row r="14" spans="1:7" x14ac:dyDescent="0.35">
      <c r="A14" t="s">
        <v>22</v>
      </c>
    </row>
    <row r="15" spans="1:7" x14ac:dyDescent="0.35">
      <c r="A15" t="s">
        <v>23</v>
      </c>
    </row>
    <row r="16" spans="1:7" x14ac:dyDescent="0.35">
      <c r="A16" t="s">
        <v>24</v>
      </c>
    </row>
    <row r="17" spans="1:7" x14ac:dyDescent="0.35">
      <c r="A17" s="111" t="s">
        <v>25</v>
      </c>
      <c r="B17" s="111"/>
      <c r="C17" s="111"/>
      <c r="D17" s="111"/>
      <c r="E17" s="111"/>
      <c r="F17" s="111"/>
      <c r="G17" s="111"/>
    </row>
    <row r="18" spans="1:7" x14ac:dyDescent="0.35">
      <c r="A18" s="62" t="s">
        <v>26</v>
      </c>
      <c r="B18" s="62"/>
      <c r="C18" s="62"/>
      <c r="D18" s="62"/>
      <c r="E18" s="62"/>
      <c r="F18" s="62"/>
      <c r="G18" s="62"/>
    </row>
    <row r="19" spans="1:7" x14ac:dyDescent="0.35">
      <c r="A19" s="65" t="s">
        <v>27</v>
      </c>
      <c r="B19" s="90"/>
      <c r="C19" s="90"/>
      <c r="D19" s="90"/>
      <c r="E19" s="90"/>
      <c r="F19" s="90"/>
      <c r="G19" s="90"/>
    </row>
    <row r="20" spans="1:7" x14ac:dyDescent="0.35">
      <c r="A20" t="s">
        <v>28</v>
      </c>
    </row>
    <row r="21" spans="1:7" x14ac:dyDescent="0.35">
      <c r="A21" t="s">
        <v>29</v>
      </c>
    </row>
    <row r="22" spans="1:7" x14ac:dyDescent="0.35">
      <c r="A22" s="62" t="s">
        <v>30</v>
      </c>
      <c r="B22" s="62"/>
      <c r="C22" s="62"/>
      <c r="D22" s="62"/>
      <c r="E22" s="62"/>
      <c r="F22" s="62"/>
      <c r="G22" s="62"/>
    </row>
    <row r="23" spans="1:7" x14ac:dyDescent="0.35">
      <c r="A23" t="s">
        <v>31</v>
      </c>
    </row>
    <row r="24" spans="1:7" x14ac:dyDescent="0.35">
      <c r="A24" t="s">
        <v>32</v>
      </c>
    </row>
    <row r="25" spans="1:7" x14ac:dyDescent="0.35">
      <c r="A25" t="s">
        <v>33</v>
      </c>
    </row>
    <row r="26" spans="1:7" x14ac:dyDescent="0.35">
      <c r="A26" s="111" t="s">
        <v>34</v>
      </c>
      <c r="B26" s="111"/>
      <c r="C26" s="111"/>
      <c r="D26" s="111"/>
      <c r="E26" s="111"/>
      <c r="F26" s="111"/>
      <c r="G26" s="111"/>
    </row>
    <row r="27" spans="1:7" x14ac:dyDescent="0.35">
      <c r="A27" s="62" t="s">
        <v>35</v>
      </c>
      <c r="B27" s="62"/>
      <c r="C27" s="62"/>
      <c r="D27" s="62"/>
      <c r="E27" s="62"/>
      <c r="F27" s="62"/>
      <c r="G27" s="62"/>
    </row>
    <row r="28" spans="1:7" x14ac:dyDescent="0.35">
      <c r="A28" t="s">
        <v>36</v>
      </c>
    </row>
    <row r="29" spans="1:7" x14ac:dyDescent="0.35">
      <c r="A29" t="s">
        <v>37</v>
      </c>
    </row>
    <row r="30" spans="1:7" x14ac:dyDescent="0.35">
      <c r="A30" t="s">
        <v>38</v>
      </c>
    </row>
    <row r="31" spans="1:7" x14ac:dyDescent="0.35">
      <c r="A31" t="s">
        <v>39</v>
      </c>
    </row>
    <row r="32" spans="1:7" x14ac:dyDescent="0.35">
      <c r="A32" s="62" t="s">
        <v>40</v>
      </c>
      <c r="B32" s="62"/>
      <c r="C32" s="62"/>
      <c r="D32" s="62"/>
      <c r="E32" s="62"/>
      <c r="F32" s="62"/>
      <c r="G32" s="62"/>
    </row>
    <row r="33" spans="1:7" x14ac:dyDescent="0.35">
      <c r="A33" t="s">
        <v>41</v>
      </c>
    </row>
    <row r="34" spans="1:7" x14ac:dyDescent="0.35">
      <c r="A34" t="s">
        <v>42</v>
      </c>
    </row>
    <row r="35" spans="1:7" x14ac:dyDescent="0.35">
      <c r="A35" s="111" t="s">
        <v>43</v>
      </c>
      <c r="B35" s="111"/>
      <c r="C35" s="111"/>
      <c r="D35" s="111"/>
      <c r="E35" s="111"/>
      <c r="F35" s="111"/>
      <c r="G35" s="111"/>
    </row>
    <row r="36" spans="1:7" x14ac:dyDescent="0.35">
      <c r="A36" s="62" t="s">
        <v>44</v>
      </c>
      <c r="B36" s="62"/>
      <c r="C36" s="62"/>
      <c r="D36" s="62"/>
      <c r="E36" s="62"/>
      <c r="F36" s="62"/>
      <c r="G36" s="62"/>
    </row>
    <row r="37" spans="1:7" x14ac:dyDescent="0.35">
      <c r="A37" t="s">
        <v>45</v>
      </c>
    </row>
    <row r="38" spans="1:7" x14ac:dyDescent="0.35">
      <c r="A38" t="s">
        <v>46</v>
      </c>
    </row>
    <row r="39" spans="1:7" x14ac:dyDescent="0.35">
      <c r="A39" t="s">
        <v>47</v>
      </c>
    </row>
    <row r="40" spans="1:7" x14ac:dyDescent="0.35">
      <c r="A40" t="s">
        <v>48</v>
      </c>
    </row>
    <row r="41" spans="1:7" x14ac:dyDescent="0.35">
      <c r="A41" t="s">
        <v>49</v>
      </c>
    </row>
    <row r="42" spans="1:7" x14ac:dyDescent="0.35">
      <c r="A42" s="62" t="s">
        <v>50</v>
      </c>
      <c r="B42" s="62"/>
      <c r="C42" s="62"/>
      <c r="D42" s="62"/>
      <c r="E42" s="62"/>
      <c r="F42" s="62"/>
      <c r="G42" s="62"/>
    </row>
    <row r="43" spans="1:7" x14ac:dyDescent="0.35">
      <c r="A43" t="s">
        <v>51</v>
      </c>
    </row>
    <row r="44" spans="1:7" x14ac:dyDescent="0.35">
      <c r="A44" t="s">
        <v>52</v>
      </c>
    </row>
    <row r="45" spans="1:7" x14ac:dyDescent="0.35">
      <c r="A45" t="s">
        <v>53</v>
      </c>
    </row>
    <row r="46" spans="1:7" x14ac:dyDescent="0.35">
      <c r="A46" t="s">
        <v>54</v>
      </c>
    </row>
  </sheetData>
  <sheetProtection algorithmName="SHA-512" hashValue="Ac/Yc5rL6vcq7uzSqMdJ4Anycw0+OrQsPZHWYECB0kOj9b5XvYbB3mWiYdmeEHwbZ1o2TaddcQI/VGT3XJI24A==" saltValue="6OxHtPJMj+xSnF2mQ+mXAg==" spinCount="100000" sheet="1" objects="1" scenarios="1" formatCells="0" formatColumns="0"/>
  <mergeCells count="5">
    <mergeCell ref="A1:G1"/>
    <mergeCell ref="A17:G17"/>
    <mergeCell ref="A26:G26"/>
    <mergeCell ref="A35:G35"/>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1"/>
  <sheetViews>
    <sheetView tabSelected="1" zoomScale="110" zoomScaleNormal="110" workbookViewId="0">
      <selection activeCell="A42" sqref="A42"/>
    </sheetView>
  </sheetViews>
  <sheetFormatPr defaultColWidth="8.81640625" defaultRowHeight="14.5" x14ac:dyDescent="0.35"/>
  <cols>
    <col min="1" max="1" width="35.81640625" style="10" customWidth="1"/>
    <col min="2" max="2" width="57" customWidth="1"/>
    <col min="3" max="3" width="32.26953125" customWidth="1"/>
    <col min="4" max="4" width="28.81640625" customWidth="1"/>
    <col min="5" max="5" width="23.26953125" style="28" customWidth="1"/>
    <col min="7" max="7" width="17.81640625" customWidth="1"/>
  </cols>
  <sheetData>
    <row r="1" spans="1:8" x14ac:dyDescent="0.35">
      <c r="A1" s="11"/>
      <c r="B1" s="1"/>
      <c r="C1" s="1"/>
      <c r="D1" s="1"/>
      <c r="E1" s="23"/>
    </row>
    <row r="2" spans="1:8" ht="18.5" x14ac:dyDescent="0.45">
      <c r="A2" s="80" t="s">
        <v>55</v>
      </c>
      <c r="B2" s="81"/>
      <c r="C2" s="77"/>
      <c r="D2" s="78"/>
      <c r="E2" s="79" t="s">
        <v>56</v>
      </c>
    </row>
    <row r="3" spans="1:8" x14ac:dyDescent="0.35">
      <c r="A3" s="12"/>
      <c r="B3" s="13"/>
      <c r="C3" s="13"/>
      <c r="D3" s="13"/>
      <c r="E3" s="18"/>
    </row>
    <row r="4" spans="1:8" x14ac:dyDescent="0.35">
      <c r="A4" s="15" t="s">
        <v>57</v>
      </c>
      <c r="B4" s="16" t="s">
        <v>58</v>
      </c>
      <c r="C4" s="17"/>
      <c r="D4" s="37"/>
      <c r="E4" s="24"/>
    </row>
    <row r="5" spans="1:8" x14ac:dyDescent="0.35">
      <c r="A5" s="14"/>
      <c r="B5" s="113" t="s">
        <v>59</v>
      </c>
      <c r="C5" s="113"/>
      <c r="D5" s="31"/>
      <c r="E5" s="24"/>
    </row>
    <row r="6" spans="1:8" x14ac:dyDescent="0.35">
      <c r="A6" s="30"/>
      <c r="B6" s="31" t="s">
        <v>60</v>
      </c>
      <c r="C6" s="31"/>
      <c r="D6" s="31"/>
      <c r="E6" s="24"/>
    </row>
    <row r="7" spans="1:8" x14ac:dyDescent="0.35">
      <c r="A7" s="30"/>
      <c r="B7" s="31" t="s">
        <v>61</v>
      </c>
      <c r="C7" s="31"/>
      <c r="D7" s="31"/>
      <c r="E7" s="24"/>
    </row>
    <row r="8" spans="1:8" ht="15" thickBot="1" x14ac:dyDescent="0.4">
      <c r="A8" s="2"/>
      <c r="B8" s="3"/>
      <c r="C8" s="3"/>
      <c r="D8" s="3"/>
      <c r="E8" s="25"/>
    </row>
    <row r="9" spans="1:8" ht="20.5" thickBot="1" x14ac:dyDescent="0.45">
      <c r="A9" s="44" t="s">
        <v>62</v>
      </c>
      <c r="B9" s="44"/>
      <c r="C9" s="45"/>
      <c r="D9" s="46"/>
      <c r="E9" s="46"/>
      <c r="F9" s="46"/>
      <c r="H9" s="47" t="s">
        <v>63</v>
      </c>
    </row>
    <row r="10" spans="1:8" ht="15" thickBot="1" x14ac:dyDescent="0.4">
      <c r="A10" s="48" t="s">
        <v>64</v>
      </c>
      <c r="B10" s="49" t="s">
        <v>65</v>
      </c>
      <c r="C10" s="86" t="s">
        <v>66</v>
      </c>
      <c r="D10" s="50"/>
      <c r="E10"/>
      <c r="F10" s="50"/>
    </row>
    <row r="11" spans="1:8" x14ac:dyDescent="0.35">
      <c r="A11" s="58" t="s">
        <v>67</v>
      </c>
      <c r="B11" s="97"/>
      <c r="C11" s="98"/>
      <c r="D11" s="85"/>
      <c r="E11"/>
      <c r="F11" s="51"/>
    </row>
    <row r="12" spans="1:8" x14ac:dyDescent="0.35">
      <c r="A12" s="59" t="s">
        <v>68</v>
      </c>
      <c r="B12" s="97">
        <v>0</v>
      </c>
      <c r="C12" s="98">
        <v>0</v>
      </c>
      <c r="D12" s="85"/>
      <c r="E12"/>
      <c r="F12" s="51"/>
    </row>
    <row r="13" spans="1:8" x14ac:dyDescent="0.35">
      <c r="A13" s="59" t="s">
        <v>69</v>
      </c>
      <c r="B13" s="97">
        <v>0</v>
      </c>
      <c r="C13" s="98">
        <v>0</v>
      </c>
      <c r="D13" s="85"/>
      <c r="E13"/>
      <c r="F13" s="51"/>
    </row>
    <row r="14" spans="1:8" x14ac:dyDescent="0.35">
      <c r="A14" s="59" t="s">
        <v>70</v>
      </c>
      <c r="B14" s="97">
        <v>0</v>
      </c>
      <c r="C14" s="98">
        <v>0</v>
      </c>
      <c r="D14" s="85"/>
      <c r="E14"/>
      <c r="F14" s="51"/>
    </row>
    <row r="15" spans="1:8" x14ac:dyDescent="0.35">
      <c r="A15" s="59" t="s">
        <v>71</v>
      </c>
      <c r="B15" s="97">
        <v>0</v>
      </c>
      <c r="C15" s="98">
        <v>0</v>
      </c>
      <c r="D15" s="85"/>
      <c r="E15"/>
      <c r="F15" s="51"/>
    </row>
    <row r="16" spans="1:8" x14ac:dyDescent="0.35">
      <c r="A16" s="59" t="s">
        <v>72</v>
      </c>
      <c r="B16" s="97">
        <v>0</v>
      </c>
      <c r="C16" s="98">
        <v>0</v>
      </c>
      <c r="D16" s="85"/>
      <c r="E16"/>
      <c r="F16" s="51"/>
    </row>
    <row r="17" spans="1:6" x14ac:dyDescent="0.35">
      <c r="A17" s="60" t="s">
        <v>73</v>
      </c>
      <c r="B17" s="97">
        <v>0</v>
      </c>
      <c r="C17" s="98">
        <v>0</v>
      </c>
      <c r="D17" s="85"/>
      <c r="E17"/>
      <c r="F17" s="51"/>
    </row>
    <row r="18" spans="1:6" x14ac:dyDescent="0.35">
      <c r="A18" s="60" t="s">
        <v>74</v>
      </c>
      <c r="B18" s="97">
        <v>0</v>
      </c>
      <c r="C18" s="98">
        <v>0</v>
      </c>
      <c r="D18" s="85"/>
      <c r="E18"/>
      <c r="F18" s="51"/>
    </row>
    <row r="19" spans="1:6" x14ac:dyDescent="0.35">
      <c r="A19" s="59" t="s">
        <v>75</v>
      </c>
      <c r="B19" s="97">
        <v>0</v>
      </c>
      <c r="C19" s="98">
        <v>0</v>
      </c>
      <c r="D19" s="85"/>
      <c r="E19"/>
      <c r="F19" s="51"/>
    </row>
    <row r="20" spans="1:6" x14ac:dyDescent="0.35">
      <c r="A20" s="60" t="s">
        <v>76</v>
      </c>
      <c r="B20" s="97">
        <v>0</v>
      </c>
      <c r="C20" s="98">
        <v>0</v>
      </c>
      <c r="D20" s="85"/>
      <c r="E20"/>
      <c r="F20" s="51"/>
    </row>
    <row r="21" spans="1:6" x14ac:dyDescent="0.35">
      <c r="A21" s="59" t="s">
        <v>77</v>
      </c>
      <c r="B21" s="97">
        <v>0</v>
      </c>
      <c r="C21" s="98">
        <v>0</v>
      </c>
      <c r="D21" s="85"/>
      <c r="E21"/>
      <c r="F21" s="51"/>
    </row>
    <row r="22" spans="1:6" x14ac:dyDescent="0.35">
      <c r="A22" s="59" t="s">
        <v>78</v>
      </c>
      <c r="B22" s="97">
        <v>0</v>
      </c>
      <c r="C22" s="98">
        <v>0</v>
      </c>
      <c r="D22" s="85"/>
      <c r="E22"/>
      <c r="F22" s="51"/>
    </row>
    <row r="23" spans="1:6" x14ac:dyDescent="0.35">
      <c r="A23" s="52"/>
      <c r="E23"/>
    </row>
    <row r="24" spans="1:6" x14ac:dyDescent="0.35">
      <c r="A24" s="53" t="s">
        <v>79</v>
      </c>
      <c r="E24"/>
    </row>
    <row r="25" spans="1:6" ht="15" thickBot="1" x14ac:dyDescent="0.4">
      <c r="A25" s="52"/>
      <c r="E25"/>
    </row>
    <row r="26" spans="1:6" ht="15" thickBot="1" x14ac:dyDescent="0.4">
      <c r="A26" s="54" t="s">
        <v>80</v>
      </c>
      <c r="B26" s="54" t="s">
        <v>81</v>
      </c>
      <c r="C26" s="50"/>
      <c r="D26" s="50"/>
      <c r="E26" s="50"/>
      <c r="F26" s="50"/>
    </row>
    <row r="27" spans="1:6" x14ac:dyDescent="0.35">
      <c r="A27" s="56" t="s">
        <v>82</v>
      </c>
      <c r="B27" s="95"/>
      <c r="E27"/>
    </row>
    <row r="28" spans="1:6" x14ac:dyDescent="0.35">
      <c r="A28" s="56" t="s">
        <v>83</v>
      </c>
      <c r="B28" s="95"/>
      <c r="E28"/>
    </row>
    <row r="29" spans="1:6" ht="26" x14ac:dyDescent="0.35">
      <c r="A29" s="57" t="s">
        <v>84</v>
      </c>
      <c r="B29" s="96"/>
      <c r="D29" s="55"/>
      <c r="E29"/>
    </row>
    <row r="30" spans="1:6" x14ac:dyDescent="0.35">
      <c r="A30" s="2"/>
      <c r="B30" s="3"/>
      <c r="C30" s="3"/>
      <c r="D30" s="3"/>
      <c r="E30" s="25"/>
    </row>
    <row r="31" spans="1:6" ht="66.75" customHeight="1" x14ac:dyDescent="0.35">
      <c r="A31" s="7" t="s">
        <v>85</v>
      </c>
      <c r="B31" s="36" t="s">
        <v>86</v>
      </c>
      <c r="C31" s="6"/>
      <c r="D31" s="19"/>
      <c r="E31" s="19"/>
    </row>
    <row r="32" spans="1:6" ht="37" customHeight="1" x14ac:dyDescent="0.35">
      <c r="A32" s="8"/>
      <c r="B32" s="5" t="s">
        <v>87</v>
      </c>
      <c r="C32" s="5" t="s">
        <v>88</v>
      </c>
      <c r="D32" s="26" t="s">
        <v>89</v>
      </c>
      <c r="E32" s="26" t="s">
        <v>90</v>
      </c>
    </row>
    <row r="33" spans="1:5" ht="29" x14ac:dyDescent="0.35">
      <c r="A33" s="35"/>
      <c r="B33" s="76" t="s">
        <v>91</v>
      </c>
      <c r="C33" s="106">
        <v>1</v>
      </c>
      <c r="D33" s="94">
        <v>0</v>
      </c>
      <c r="E33" s="29">
        <f>D33*12*C33</f>
        <v>0</v>
      </c>
    </row>
    <row r="34" spans="1:5" x14ac:dyDescent="0.35">
      <c r="A34" s="35"/>
      <c r="B34" s="76" t="s">
        <v>92</v>
      </c>
      <c r="C34" s="106">
        <v>1</v>
      </c>
      <c r="D34" s="94">
        <v>0</v>
      </c>
      <c r="E34" s="29">
        <f>D34*12*C34</f>
        <v>0</v>
      </c>
    </row>
    <row r="35" spans="1:5" x14ac:dyDescent="0.35">
      <c r="A35" s="35"/>
      <c r="B35" s="103" t="s">
        <v>93</v>
      </c>
      <c r="C35" s="107"/>
      <c r="D35" s="104"/>
      <c r="E35" s="108"/>
    </row>
    <row r="36" spans="1:5" ht="29" x14ac:dyDescent="0.35">
      <c r="A36" s="35"/>
      <c r="B36" s="76" t="s">
        <v>94</v>
      </c>
      <c r="C36" s="106">
        <v>1</v>
      </c>
      <c r="D36" s="94">
        <v>0</v>
      </c>
      <c r="E36" s="29">
        <f>D36*12*C36</f>
        <v>0</v>
      </c>
    </row>
    <row r="37" spans="1:5" x14ac:dyDescent="0.35">
      <c r="A37" s="35"/>
      <c r="B37" s="76" t="s">
        <v>95</v>
      </c>
      <c r="C37" s="106">
        <v>1</v>
      </c>
      <c r="D37" s="94">
        <v>0</v>
      </c>
      <c r="E37" s="29">
        <f t="shared" ref="E37:E59" si="0">D37*12*C37</f>
        <v>0</v>
      </c>
    </row>
    <row r="38" spans="1:5" ht="29" x14ac:dyDescent="0.35">
      <c r="A38" s="35"/>
      <c r="B38" s="76" t="s">
        <v>96</v>
      </c>
      <c r="C38" s="106">
        <v>1</v>
      </c>
      <c r="D38" s="94">
        <v>0</v>
      </c>
      <c r="E38" s="29">
        <f t="shared" si="0"/>
        <v>0</v>
      </c>
    </row>
    <row r="39" spans="1:5" x14ac:dyDescent="0.35">
      <c r="A39" s="35"/>
      <c r="B39" s="76" t="s">
        <v>97</v>
      </c>
      <c r="C39" s="106">
        <v>1</v>
      </c>
      <c r="D39" s="94">
        <v>0</v>
      </c>
      <c r="E39" s="29">
        <f t="shared" si="0"/>
        <v>0</v>
      </c>
    </row>
    <row r="40" spans="1:5" x14ac:dyDescent="0.35">
      <c r="A40" s="35"/>
      <c r="B40" s="76" t="s">
        <v>98</v>
      </c>
      <c r="C40" s="106">
        <v>1</v>
      </c>
      <c r="D40" s="94">
        <v>0</v>
      </c>
      <c r="E40" s="29">
        <f t="shared" si="0"/>
        <v>0</v>
      </c>
    </row>
    <row r="41" spans="1:5" x14ac:dyDescent="0.35">
      <c r="A41" s="35"/>
      <c r="B41" s="76" t="s">
        <v>99</v>
      </c>
      <c r="C41" s="106">
        <v>1</v>
      </c>
      <c r="D41" s="94">
        <v>0</v>
      </c>
      <c r="E41" s="29">
        <f t="shared" si="0"/>
        <v>0</v>
      </c>
    </row>
    <row r="42" spans="1:5" ht="29" x14ac:dyDescent="0.35">
      <c r="A42" s="35"/>
      <c r="B42" s="76" t="s">
        <v>100</v>
      </c>
      <c r="C42" s="106">
        <v>1</v>
      </c>
      <c r="D42" s="94">
        <v>0</v>
      </c>
      <c r="E42" s="29">
        <f t="shared" si="0"/>
        <v>0</v>
      </c>
    </row>
    <row r="43" spans="1:5" x14ac:dyDescent="0.35">
      <c r="A43" s="35"/>
      <c r="B43" s="76" t="s">
        <v>101</v>
      </c>
      <c r="C43" s="106">
        <v>2</v>
      </c>
      <c r="D43" s="94">
        <v>0</v>
      </c>
      <c r="E43" s="29">
        <f t="shared" si="0"/>
        <v>0</v>
      </c>
    </row>
    <row r="44" spans="1:5" x14ac:dyDescent="0.35">
      <c r="A44" s="35"/>
      <c r="B44" s="76" t="s">
        <v>102</v>
      </c>
      <c r="C44" s="106">
        <v>1</v>
      </c>
      <c r="D44" s="94">
        <v>0</v>
      </c>
      <c r="E44" s="29">
        <f t="shared" si="0"/>
        <v>0</v>
      </c>
    </row>
    <row r="45" spans="1:5" x14ac:dyDescent="0.35">
      <c r="A45" s="35"/>
      <c r="B45" s="76" t="s">
        <v>103</v>
      </c>
      <c r="C45" s="106">
        <v>1</v>
      </c>
      <c r="D45" s="94">
        <v>0</v>
      </c>
      <c r="E45" s="29">
        <f t="shared" si="0"/>
        <v>0</v>
      </c>
    </row>
    <row r="46" spans="1:5" ht="29" x14ac:dyDescent="0.35">
      <c r="A46" s="35"/>
      <c r="B46" s="76" t="s">
        <v>104</v>
      </c>
      <c r="C46" s="106">
        <v>1</v>
      </c>
      <c r="D46" s="94">
        <v>0</v>
      </c>
      <c r="E46" s="29">
        <f t="shared" si="0"/>
        <v>0</v>
      </c>
    </row>
    <row r="47" spans="1:5" x14ac:dyDescent="0.35">
      <c r="A47" s="35"/>
      <c r="B47" s="103" t="s">
        <v>105</v>
      </c>
      <c r="C47" s="107"/>
      <c r="D47" s="104"/>
      <c r="E47" s="108"/>
    </row>
    <row r="48" spans="1:5" x14ac:dyDescent="0.35">
      <c r="A48" s="35"/>
      <c r="B48" s="76" t="s">
        <v>106</v>
      </c>
      <c r="C48" s="106">
        <v>1</v>
      </c>
      <c r="D48" s="94">
        <v>0</v>
      </c>
      <c r="E48" s="29">
        <f t="shared" si="0"/>
        <v>0</v>
      </c>
    </row>
    <row r="49" spans="1:5" x14ac:dyDescent="0.35">
      <c r="A49" s="35"/>
      <c r="B49" s="76" t="s">
        <v>98</v>
      </c>
      <c r="C49" s="106">
        <v>1</v>
      </c>
      <c r="D49" s="94">
        <v>0</v>
      </c>
      <c r="E49" s="29">
        <f t="shared" si="0"/>
        <v>0</v>
      </c>
    </row>
    <row r="50" spans="1:5" x14ac:dyDescent="0.35">
      <c r="A50" s="35"/>
      <c r="B50" s="76" t="s">
        <v>107</v>
      </c>
      <c r="C50" s="106">
        <v>1</v>
      </c>
      <c r="D50" s="94">
        <v>0</v>
      </c>
      <c r="E50" s="29">
        <f t="shared" si="0"/>
        <v>0</v>
      </c>
    </row>
    <row r="51" spans="1:5" x14ac:dyDescent="0.35">
      <c r="A51" s="35"/>
      <c r="B51" s="76" t="s">
        <v>108</v>
      </c>
      <c r="C51" s="106">
        <v>1</v>
      </c>
      <c r="D51" s="94">
        <v>0</v>
      </c>
      <c r="E51" s="29">
        <f t="shared" si="0"/>
        <v>0</v>
      </c>
    </row>
    <row r="52" spans="1:5" x14ac:dyDescent="0.35">
      <c r="A52" s="35"/>
      <c r="B52" s="76" t="s">
        <v>109</v>
      </c>
      <c r="C52" s="106">
        <v>1</v>
      </c>
      <c r="D52" s="94">
        <v>0</v>
      </c>
      <c r="E52" s="29">
        <f t="shared" si="0"/>
        <v>0</v>
      </c>
    </row>
    <row r="53" spans="1:5" x14ac:dyDescent="0.35">
      <c r="A53" s="35"/>
      <c r="B53" s="76" t="s">
        <v>110</v>
      </c>
      <c r="C53" s="106">
        <v>1</v>
      </c>
      <c r="D53" s="94">
        <v>0</v>
      </c>
      <c r="E53" s="29">
        <f t="shared" si="0"/>
        <v>0</v>
      </c>
    </row>
    <row r="54" spans="1:5" ht="29" x14ac:dyDescent="0.35">
      <c r="A54" s="35"/>
      <c r="B54" s="76" t="s">
        <v>100</v>
      </c>
      <c r="C54" s="106">
        <v>1</v>
      </c>
      <c r="D54" s="94">
        <v>0</v>
      </c>
      <c r="E54" s="29">
        <f t="shared" si="0"/>
        <v>0</v>
      </c>
    </row>
    <row r="55" spans="1:5" ht="17.149999999999999" customHeight="1" x14ac:dyDescent="0.35">
      <c r="A55" s="35"/>
      <c r="B55" s="76" t="s">
        <v>111</v>
      </c>
      <c r="C55" s="106">
        <v>2</v>
      </c>
      <c r="D55" s="94">
        <v>0</v>
      </c>
      <c r="E55" s="29">
        <f t="shared" si="0"/>
        <v>0</v>
      </c>
    </row>
    <row r="56" spans="1:5" x14ac:dyDescent="0.35">
      <c r="A56" s="35"/>
      <c r="B56" s="76" t="s">
        <v>112</v>
      </c>
      <c r="C56" s="106">
        <v>2</v>
      </c>
      <c r="D56" s="94">
        <v>0</v>
      </c>
      <c r="E56" s="29">
        <f t="shared" si="0"/>
        <v>0</v>
      </c>
    </row>
    <row r="57" spans="1:5" x14ac:dyDescent="0.35">
      <c r="A57" s="35"/>
      <c r="B57" s="76" t="s">
        <v>113</v>
      </c>
      <c r="C57" s="106">
        <v>2</v>
      </c>
      <c r="D57" s="94">
        <v>0</v>
      </c>
      <c r="E57" s="29">
        <f t="shared" si="0"/>
        <v>0</v>
      </c>
    </row>
    <row r="58" spans="1:5" x14ac:dyDescent="0.35">
      <c r="A58" s="35"/>
      <c r="B58" s="76" t="s">
        <v>102</v>
      </c>
      <c r="C58" s="106">
        <v>1</v>
      </c>
      <c r="D58" s="94">
        <v>0</v>
      </c>
      <c r="E58" s="29">
        <f t="shared" si="0"/>
        <v>0</v>
      </c>
    </row>
    <row r="59" spans="1:5" ht="29" x14ac:dyDescent="0.35">
      <c r="A59" s="35"/>
      <c r="B59" s="76" t="s">
        <v>114</v>
      </c>
      <c r="C59" s="106">
        <v>1</v>
      </c>
      <c r="D59" s="94">
        <v>0</v>
      </c>
      <c r="E59" s="29">
        <f t="shared" si="0"/>
        <v>0</v>
      </c>
    </row>
    <row r="60" spans="1:5" x14ac:dyDescent="0.35">
      <c r="A60" s="9"/>
      <c r="B60" s="20" t="s">
        <v>115</v>
      </c>
      <c r="C60" s="4"/>
      <c r="D60" s="4"/>
      <c r="E60" s="27">
        <f>SUM(E33:E59)</f>
        <v>0</v>
      </c>
    </row>
    <row r="61" spans="1:5" x14ac:dyDescent="0.35">
      <c r="A61" s="39"/>
      <c r="B61" s="40" t="s">
        <v>116</v>
      </c>
      <c r="C61" s="38"/>
      <c r="D61" s="38"/>
      <c r="E61" s="41">
        <f>E60*8</f>
        <v>0</v>
      </c>
    </row>
    <row r="62" spans="1:5" x14ac:dyDescent="0.35">
      <c r="B62" s="22"/>
      <c r="D62" s="28"/>
    </row>
    <row r="63" spans="1:5" ht="14.15" customHeight="1" x14ac:dyDescent="0.35">
      <c r="A63" s="7" t="s">
        <v>117</v>
      </c>
      <c r="B63" s="6" t="s">
        <v>118</v>
      </c>
      <c r="C63" s="6"/>
      <c r="D63" s="19"/>
      <c r="E63" s="19"/>
    </row>
    <row r="64" spans="1:5" x14ac:dyDescent="0.35">
      <c r="A64" s="8"/>
      <c r="B64" s="5"/>
      <c r="C64" s="5"/>
      <c r="D64" s="26" t="s">
        <v>119</v>
      </c>
      <c r="E64" s="26" t="s">
        <v>120</v>
      </c>
    </row>
    <row r="65" spans="1:5" ht="70.5" customHeight="1" x14ac:dyDescent="0.35">
      <c r="A65" s="69"/>
      <c r="B65" s="4" t="s">
        <v>121</v>
      </c>
      <c r="C65" s="94"/>
      <c r="D65" s="94"/>
      <c r="E65" s="94">
        <v>0</v>
      </c>
    </row>
    <row r="66" spans="1:5" x14ac:dyDescent="0.35">
      <c r="A66" s="9"/>
      <c r="B66" s="20"/>
      <c r="C66" s="4"/>
      <c r="E66" s="27">
        <f>SUM(E65)</f>
        <v>0</v>
      </c>
    </row>
    <row r="67" spans="1:5" ht="32.15" customHeight="1" x14ac:dyDescent="0.35">
      <c r="A67" s="68" t="s">
        <v>122</v>
      </c>
      <c r="B67" s="6" t="s">
        <v>123</v>
      </c>
      <c r="C67" s="6"/>
      <c r="D67" s="6" t="s">
        <v>119</v>
      </c>
      <c r="E67" s="19" t="s">
        <v>120</v>
      </c>
    </row>
    <row r="68" spans="1:5" ht="29" x14ac:dyDescent="0.35">
      <c r="A68" s="67" t="s">
        <v>124</v>
      </c>
      <c r="B68" s="76" t="s">
        <v>125</v>
      </c>
      <c r="C68" s="29"/>
      <c r="D68" s="94"/>
      <c r="E68" s="29">
        <f>B12*125</f>
        <v>0</v>
      </c>
    </row>
    <row r="69" spans="1:5" ht="29" x14ac:dyDescent="0.35">
      <c r="A69" s="67" t="s">
        <v>126</v>
      </c>
      <c r="B69" s="76" t="s">
        <v>125</v>
      </c>
      <c r="C69" s="29"/>
      <c r="D69" s="94"/>
      <c r="E69" s="29">
        <f>B13*100</f>
        <v>0</v>
      </c>
    </row>
    <row r="70" spans="1:5" ht="29" x14ac:dyDescent="0.35">
      <c r="A70" s="67" t="s">
        <v>127</v>
      </c>
      <c r="B70" s="76" t="s">
        <v>125</v>
      </c>
      <c r="C70" s="29"/>
      <c r="D70" s="94"/>
      <c r="E70" s="29">
        <f>C11*30</f>
        <v>0</v>
      </c>
    </row>
    <row r="71" spans="1:5" ht="29" x14ac:dyDescent="0.35">
      <c r="A71" s="67" t="s">
        <v>128</v>
      </c>
      <c r="B71" s="76" t="s">
        <v>125</v>
      </c>
      <c r="C71" s="29"/>
      <c r="D71" s="94"/>
      <c r="E71" s="29">
        <f>B11*20</f>
        <v>0</v>
      </c>
    </row>
    <row r="72" spans="1:5" ht="29" x14ac:dyDescent="0.35">
      <c r="A72" s="67" t="s">
        <v>129</v>
      </c>
      <c r="B72" s="76" t="s">
        <v>125</v>
      </c>
      <c r="C72" s="29"/>
      <c r="D72" s="94"/>
      <c r="E72" s="29">
        <f>B21*25</f>
        <v>0</v>
      </c>
    </row>
    <row r="73" spans="1:5" ht="29" x14ac:dyDescent="0.35">
      <c r="A73" s="67" t="s">
        <v>126</v>
      </c>
      <c r="B73" s="76" t="s">
        <v>130</v>
      </c>
      <c r="C73" s="29"/>
      <c r="D73" s="94"/>
      <c r="E73" s="29">
        <f>B13*100</f>
        <v>0</v>
      </c>
    </row>
    <row r="74" spans="1:5" ht="29" x14ac:dyDescent="0.35">
      <c r="A74" s="67" t="s">
        <v>131</v>
      </c>
      <c r="B74" s="76" t="s">
        <v>130</v>
      </c>
      <c r="C74" s="29"/>
      <c r="D74" s="94"/>
      <c r="E74" s="29">
        <f>C16*200</f>
        <v>0</v>
      </c>
    </row>
    <row r="75" spans="1:5" ht="29" x14ac:dyDescent="0.35">
      <c r="A75" s="67" t="s">
        <v>132</v>
      </c>
      <c r="B75" s="76" t="s">
        <v>130</v>
      </c>
      <c r="C75" s="29"/>
      <c r="D75" s="94"/>
      <c r="E75" s="29">
        <f>B16*200</f>
        <v>0</v>
      </c>
    </row>
    <row r="76" spans="1:5" ht="29" x14ac:dyDescent="0.35">
      <c r="A76" s="67" t="s">
        <v>133</v>
      </c>
      <c r="B76" s="76" t="s">
        <v>130</v>
      </c>
      <c r="C76" s="29"/>
      <c r="D76" s="94"/>
      <c r="E76" s="29">
        <f>B21*75</f>
        <v>0</v>
      </c>
    </row>
    <row r="77" spans="1:5" ht="29" x14ac:dyDescent="0.35">
      <c r="A77" s="67" t="s">
        <v>134</v>
      </c>
      <c r="B77" s="76" t="s">
        <v>130</v>
      </c>
      <c r="C77" s="29"/>
      <c r="D77" s="94"/>
      <c r="E77" s="29">
        <f>C15*15</f>
        <v>0</v>
      </c>
    </row>
    <row r="78" spans="1:5" ht="29" x14ac:dyDescent="0.35">
      <c r="A78" s="67" t="s">
        <v>135</v>
      </c>
      <c r="B78" s="76" t="s">
        <v>130</v>
      </c>
      <c r="C78" s="29"/>
      <c r="D78" s="94"/>
      <c r="E78" s="29">
        <f>B15*10</f>
        <v>0</v>
      </c>
    </row>
    <row r="79" spans="1:5" ht="29" x14ac:dyDescent="0.35">
      <c r="A79" s="67" t="s">
        <v>136</v>
      </c>
      <c r="B79" s="76" t="s">
        <v>130</v>
      </c>
      <c r="C79" s="29"/>
      <c r="D79" s="94"/>
      <c r="E79" s="29">
        <f>C12*100</f>
        <v>0</v>
      </c>
    </row>
    <row r="80" spans="1:5" ht="29" x14ac:dyDescent="0.35">
      <c r="A80" s="67" t="s">
        <v>137</v>
      </c>
      <c r="B80" s="76" t="s">
        <v>130</v>
      </c>
      <c r="C80" s="29"/>
      <c r="D80" s="94"/>
      <c r="E80" s="29">
        <f>C14*50</f>
        <v>0</v>
      </c>
    </row>
    <row r="81" spans="1:5" ht="29" x14ac:dyDescent="0.35">
      <c r="A81" s="67" t="s">
        <v>138</v>
      </c>
      <c r="B81" s="76" t="s">
        <v>130</v>
      </c>
      <c r="C81" s="29"/>
      <c r="D81" s="94"/>
      <c r="E81" s="29">
        <f>B14*50</f>
        <v>0</v>
      </c>
    </row>
    <row r="82" spans="1:5" ht="29" x14ac:dyDescent="0.35">
      <c r="A82" s="67" t="s">
        <v>139</v>
      </c>
      <c r="B82" s="76" t="s">
        <v>140</v>
      </c>
      <c r="C82" s="29"/>
      <c r="D82" s="94"/>
      <c r="E82" s="29">
        <f>C22*50</f>
        <v>0</v>
      </c>
    </row>
    <row r="83" spans="1:5" ht="29" x14ac:dyDescent="0.35">
      <c r="A83" s="67" t="s">
        <v>141</v>
      </c>
      <c r="B83" s="76" t="s">
        <v>140</v>
      </c>
      <c r="C83" s="29"/>
      <c r="D83" s="94"/>
      <c r="E83" s="29">
        <f>B22*50</f>
        <v>0</v>
      </c>
    </row>
    <row r="84" spans="1:5" ht="29" x14ac:dyDescent="0.35">
      <c r="A84" s="67" t="s">
        <v>142</v>
      </c>
      <c r="B84" s="76" t="s">
        <v>140</v>
      </c>
      <c r="C84" s="29"/>
      <c r="D84" s="94"/>
      <c r="E84" s="29">
        <f>C20*25</f>
        <v>0</v>
      </c>
    </row>
    <row r="85" spans="1:5" ht="29" x14ac:dyDescent="0.35">
      <c r="A85" s="67" t="s">
        <v>143</v>
      </c>
      <c r="B85" s="76" t="s">
        <v>140</v>
      </c>
      <c r="C85" s="29"/>
      <c r="D85" s="94"/>
      <c r="E85" s="29">
        <f>B20*25</f>
        <v>0</v>
      </c>
    </row>
    <row r="86" spans="1:5" ht="29" x14ac:dyDescent="0.35">
      <c r="A86" s="67" t="s">
        <v>144</v>
      </c>
      <c r="B86" s="76" t="s">
        <v>140</v>
      </c>
      <c r="C86" s="29"/>
      <c r="D86" s="94"/>
      <c r="E86" s="29">
        <f>C13*50</f>
        <v>0</v>
      </c>
    </row>
    <row r="87" spans="1:5" ht="29" x14ac:dyDescent="0.35">
      <c r="A87" s="67" t="s">
        <v>145</v>
      </c>
      <c r="B87" s="76" t="s">
        <v>146</v>
      </c>
      <c r="C87" s="29"/>
      <c r="D87" s="94"/>
      <c r="E87" s="29">
        <f>C19*100</f>
        <v>0</v>
      </c>
    </row>
    <row r="88" spans="1:5" ht="29" x14ac:dyDescent="0.35">
      <c r="A88" s="67" t="s">
        <v>147</v>
      </c>
      <c r="B88" s="76" t="s">
        <v>146</v>
      </c>
      <c r="C88" s="29"/>
      <c r="D88" s="94"/>
      <c r="E88" s="29">
        <f>B19*100</f>
        <v>0</v>
      </c>
    </row>
    <row r="89" spans="1:5" ht="29" x14ac:dyDescent="0.35">
      <c r="A89" s="67" t="s">
        <v>148</v>
      </c>
      <c r="B89" s="76" t="s">
        <v>146</v>
      </c>
      <c r="C89" s="29"/>
      <c r="D89" s="94"/>
      <c r="E89" s="29">
        <f>C21*50</f>
        <v>0</v>
      </c>
    </row>
    <row r="90" spans="1:5" ht="29" x14ac:dyDescent="0.35">
      <c r="A90" s="67" t="s">
        <v>149</v>
      </c>
      <c r="B90" s="76" t="s">
        <v>146</v>
      </c>
      <c r="C90" s="29"/>
      <c r="D90" s="94"/>
      <c r="E90" s="29">
        <f>B18*75</f>
        <v>0</v>
      </c>
    </row>
    <row r="91" spans="1:5" ht="29" x14ac:dyDescent="0.35">
      <c r="A91" s="67" t="s">
        <v>150</v>
      </c>
      <c r="B91" s="76" t="s">
        <v>146</v>
      </c>
      <c r="C91" s="29"/>
      <c r="D91" s="94"/>
      <c r="E91" s="29">
        <f>C18*75</f>
        <v>0</v>
      </c>
    </row>
    <row r="92" spans="1:5" ht="29" x14ac:dyDescent="0.35">
      <c r="A92" s="67" t="s">
        <v>151</v>
      </c>
      <c r="B92" s="76" t="s">
        <v>146</v>
      </c>
      <c r="C92" s="29"/>
      <c r="D92" s="94"/>
      <c r="E92" s="29">
        <f>C17*75</f>
        <v>0</v>
      </c>
    </row>
    <row r="93" spans="1:5" ht="29" x14ac:dyDescent="0.35">
      <c r="A93" s="67" t="s">
        <v>152</v>
      </c>
      <c r="B93" s="76" t="s">
        <v>146</v>
      </c>
      <c r="C93" s="29"/>
      <c r="D93" s="94"/>
      <c r="E93" s="29">
        <f>B17*75</f>
        <v>0</v>
      </c>
    </row>
    <row r="94" spans="1:5" x14ac:dyDescent="0.35">
      <c r="A94" s="9"/>
      <c r="B94" s="20" t="s">
        <v>153</v>
      </c>
      <c r="C94" s="4"/>
      <c r="D94" s="27"/>
      <c r="E94" s="27">
        <f>SUM(E68:E93)</f>
        <v>0</v>
      </c>
    </row>
    <row r="95" spans="1:5" x14ac:dyDescent="0.35">
      <c r="A95" s="39"/>
      <c r="B95" s="40" t="s">
        <v>116</v>
      </c>
      <c r="C95" s="38"/>
      <c r="D95" s="41"/>
      <c r="E95" s="41">
        <f>E94*8</f>
        <v>0</v>
      </c>
    </row>
    <row r="96" spans="1:5" x14ac:dyDescent="0.35">
      <c r="A96" s="99"/>
      <c r="B96" s="100"/>
      <c r="C96" s="101"/>
      <c r="D96" s="102"/>
      <c r="E96" s="102"/>
    </row>
    <row r="97" spans="1:8" x14ac:dyDescent="0.35">
      <c r="A97" s="7" t="s">
        <v>154</v>
      </c>
      <c r="B97" s="6" t="s">
        <v>155</v>
      </c>
      <c r="C97" s="6"/>
      <c r="D97" s="19"/>
      <c r="E97" s="19"/>
    </row>
    <row r="98" spans="1:8" x14ac:dyDescent="0.35">
      <c r="A98" s="8"/>
      <c r="B98" s="5"/>
      <c r="C98" s="5"/>
      <c r="D98" s="26"/>
      <c r="E98" s="26" t="s">
        <v>120</v>
      </c>
    </row>
    <row r="99" spans="1:8" x14ac:dyDescent="0.35">
      <c r="A99" s="9"/>
      <c r="B99" s="4" t="s">
        <v>115</v>
      </c>
      <c r="C99" s="4"/>
      <c r="D99" s="32"/>
      <c r="E99" s="32">
        <f>Invulsheet!$E$61</f>
        <v>0</v>
      </c>
    </row>
    <row r="100" spans="1:8" x14ac:dyDescent="0.35">
      <c r="A100" s="9"/>
      <c r="B100" s="4" t="s">
        <v>156</v>
      </c>
      <c r="C100" s="4"/>
      <c r="D100" s="32"/>
      <c r="E100" s="32">
        <f>Invulsheet!$E$66</f>
        <v>0</v>
      </c>
    </row>
    <row r="101" spans="1:8" x14ac:dyDescent="0.35">
      <c r="A101" s="9"/>
      <c r="B101" s="4" t="s">
        <v>153</v>
      </c>
      <c r="C101" s="4"/>
      <c r="D101" s="32"/>
      <c r="E101" s="32">
        <f>Invulsheet!$E$95</f>
        <v>0</v>
      </c>
    </row>
    <row r="102" spans="1:8" s="22" customFormat="1" ht="21" x14ac:dyDescent="0.5">
      <c r="A102" s="9"/>
      <c r="B102" s="21" t="s">
        <v>157</v>
      </c>
      <c r="C102" s="34" t="s">
        <v>158</v>
      </c>
      <c r="D102" s="33"/>
      <c r="E102" s="33">
        <f>SUM(E99:E101)</f>
        <v>0</v>
      </c>
    </row>
    <row r="103" spans="1:8" x14ac:dyDescent="0.35">
      <c r="D103" s="28"/>
    </row>
    <row r="104" spans="1:8" x14ac:dyDescent="0.35">
      <c r="A104" s="7" t="s">
        <v>159</v>
      </c>
      <c r="B104" s="6" t="s">
        <v>160</v>
      </c>
      <c r="C104" s="6"/>
      <c r="D104" s="19"/>
    </row>
    <row r="105" spans="1:8" x14ac:dyDescent="0.35">
      <c r="A105" s="8"/>
      <c r="B105" s="5"/>
      <c r="C105" s="5" t="s">
        <v>57</v>
      </c>
      <c r="D105" s="26" t="s">
        <v>120</v>
      </c>
    </row>
    <row r="106" spans="1:8" ht="29" x14ac:dyDescent="0.35">
      <c r="A106" s="32"/>
      <c r="B106" s="82" t="s">
        <v>161</v>
      </c>
      <c r="C106" s="94"/>
      <c r="D106" s="109">
        <v>0</v>
      </c>
    </row>
    <row r="107" spans="1:8" ht="43.5" x14ac:dyDescent="0.35">
      <c r="A107" s="39"/>
      <c r="B107" s="74" t="s">
        <v>162</v>
      </c>
      <c r="C107" s="94"/>
      <c r="D107" s="109">
        <v>0</v>
      </c>
    </row>
    <row r="109" spans="1:8" x14ac:dyDescent="0.35">
      <c r="D109" s="42"/>
      <c r="E109" s="42"/>
      <c r="F109" s="43"/>
      <c r="G109" s="43"/>
      <c r="H109" s="42"/>
    </row>
    <row r="110" spans="1:8" ht="15" thickBot="1" x14ac:dyDescent="0.4">
      <c r="D110" s="42"/>
      <c r="H110" s="42"/>
    </row>
    <row r="111" spans="1:8" x14ac:dyDescent="0.35">
      <c r="B111" s="91" t="s">
        <v>163</v>
      </c>
      <c r="C111" s="61" t="s">
        <v>164</v>
      </c>
      <c r="H111" s="42"/>
    </row>
    <row r="112" spans="1:8" x14ac:dyDescent="0.35">
      <c r="B112" s="92" t="s">
        <v>164</v>
      </c>
      <c r="C112" s="61" t="s">
        <v>164</v>
      </c>
      <c r="H112" s="42"/>
    </row>
    <row r="113" spans="2:8" x14ac:dyDescent="0.35">
      <c r="B113" s="92" t="s">
        <v>165</v>
      </c>
      <c r="C113" s="61" t="s">
        <v>164</v>
      </c>
      <c r="H113" s="42"/>
    </row>
    <row r="114" spans="2:8" x14ac:dyDescent="0.35">
      <c r="B114" s="92" t="s">
        <v>164</v>
      </c>
      <c r="C114" s="61" t="s">
        <v>164</v>
      </c>
      <c r="H114" s="42"/>
    </row>
    <row r="115" spans="2:8" x14ac:dyDescent="0.35">
      <c r="B115" s="92" t="s">
        <v>166</v>
      </c>
      <c r="C115" s="61" t="s">
        <v>164</v>
      </c>
      <c r="H115" s="42"/>
    </row>
    <row r="116" spans="2:8" x14ac:dyDescent="0.35">
      <c r="B116" s="92" t="s">
        <v>167</v>
      </c>
      <c r="C116" s="61" t="s">
        <v>164</v>
      </c>
      <c r="H116" s="42"/>
    </row>
    <row r="117" spans="2:8" x14ac:dyDescent="0.35">
      <c r="B117" s="92" t="s">
        <v>164</v>
      </c>
      <c r="C117" s="61" t="s">
        <v>164</v>
      </c>
      <c r="H117" s="42"/>
    </row>
    <row r="118" spans="2:8" x14ac:dyDescent="0.35">
      <c r="B118" s="92" t="s">
        <v>168</v>
      </c>
      <c r="C118" s="61" t="s">
        <v>164</v>
      </c>
      <c r="H118" s="42"/>
    </row>
    <row r="119" spans="2:8" x14ac:dyDescent="0.35">
      <c r="B119" s="92" t="s">
        <v>169</v>
      </c>
      <c r="C119" s="61" t="s">
        <v>164</v>
      </c>
      <c r="H119" s="42"/>
    </row>
    <row r="120" spans="2:8" x14ac:dyDescent="0.35">
      <c r="B120" s="92" t="s">
        <v>164</v>
      </c>
      <c r="C120" s="61" t="s">
        <v>164</v>
      </c>
      <c r="H120" s="42"/>
    </row>
    <row r="121" spans="2:8" x14ac:dyDescent="0.35">
      <c r="B121" s="92" t="s">
        <v>170</v>
      </c>
      <c r="C121" s="61" t="s">
        <v>164</v>
      </c>
      <c r="H121" s="42"/>
    </row>
    <row r="122" spans="2:8" x14ac:dyDescent="0.35">
      <c r="B122" s="92" t="s">
        <v>164</v>
      </c>
      <c r="C122" s="61" t="s">
        <v>164</v>
      </c>
      <c r="H122" s="42"/>
    </row>
    <row r="123" spans="2:8" x14ac:dyDescent="0.35">
      <c r="B123" s="92" t="s">
        <v>164</v>
      </c>
      <c r="C123" s="61" t="s">
        <v>164</v>
      </c>
      <c r="H123" s="42"/>
    </row>
    <row r="124" spans="2:8" ht="15" thickBot="1" x14ac:dyDescent="0.4">
      <c r="B124" s="93" t="s">
        <v>164</v>
      </c>
      <c r="C124" s="61" t="s">
        <v>164</v>
      </c>
      <c r="E124" s="42"/>
      <c r="F124" s="43"/>
      <c r="G124" s="43"/>
      <c r="H124" s="42"/>
    </row>
    <row r="125" spans="2:8" x14ac:dyDescent="0.35">
      <c r="D125" s="42"/>
      <c r="E125" s="42"/>
      <c r="F125" s="43"/>
      <c r="G125" s="43"/>
      <c r="H125" s="42"/>
    </row>
    <row r="126" spans="2:8" x14ac:dyDescent="0.35">
      <c r="D126" s="42"/>
      <c r="E126" s="42"/>
      <c r="F126" s="43"/>
      <c r="G126" s="43"/>
      <c r="H126" s="42"/>
    </row>
    <row r="127" spans="2:8" x14ac:dyDescent="0.35">
      <c r="D127" s="42"/>
      <c r="E127" s="42"/>
      <c r="F127" s="43"/>
      <c r="G127" s="43"/>
      <c r="H127" s="42"/>
    </row>
    <row r="128" spans="2:8" x14ac:dyDescent="0.35">
      <c r="D128" s="42"/>
      <c r="E128" s="42"/>
      <c r="F128" s="43"/>
      <c r="G128" s="43"/>
      <c r="H128" s="42"/>
    </row>
    <row r="129" spans="4:8" x14ac:dyDescent="0.35">
      <c r="D129" s="42"/>
      <c r="E129" s="42"/>
      <c r="F129" s="43"/>
      <c r="G129" s="43"/>
      <c r="H129" s="42"/>
    </row>
    <row r="130" spans="4:8" x14ac:dyDescent="0.35">
      <c r="D130" s="42"/>
      <c r="E130" s="42"/>
      <c r="F130" s="43"/>
      <c r="G130" s="43"/>
      <c r="H130" s="42"/>
    </row>
    <row r="131" spans="4:8" x14ac:dyDescent="0.35">
      <c r="D131" s="42"/>
      <c r="E131" s="42"/>
      <c r="F131" s="43"/>
      <c r="G131" s="43"/>
      <c r="H131" s="42"/>
    </row>
  </sheetData>
  <sheetProtection algorithmName="SHA-512" hashValue="IzDW0tfbgnn77OB/u5nREvpVPr66jVv/T1BL52ikUsBGP46uZVy9cjiUckBv5Bm3h/nsXnA6VRpoHPpeRoP28g==" saltValue="S3m99Abe87cF9as5zOu6jg==" spinCount="100000" sheet="1" objects="1" scenarios="1" formatCells="0" formatColumns="0"/>
  <mergeCells count="1">
    <mergeCell ref="B5:C5"/>
  </mergeCells>
  <phoneticPr fontId="7" type="noConversion"/>
  <pageMargins left="0.70866141732283472" right="0.70866141732283472" top="0.74803149606299213" bottom="0.74803149606299213" header="0.31496062992125984" footer="0.31496062992125984"/>
  <pageSetup paperSize="9"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6"/>
  <sheetViews>
    <sheetView workbookViewId="0">
      <selection activeCell="B8" sqref="B8"/>
    </sheetView>
  </sheetViews>
  <sheetFormatPr defaultColWidth="8.81640625" defaultRowHeight="14.5" x14ac:dyDescent="0.35"/>
  <sheetData>
    <row r="3" spans="1:1" x14ac:dyDescent="0.35">
      <c r="A3" t="s">
        <v>171</v>
      </c>
    </row>
    <row r="4" spans="1:1" x14ac:dyDescent="0.35">
      <c r="A4" t="s">
        <v>172</v>
      </c>
    </row>
    <row r="5" spans="1:1" x14ac:dyDescent="0.35">
      <c r="A5" t="s">
        <v>173</v>
      </c>
    </row>
    <row r="6" spans="1:1" x14ac:dyDescent="0.35">
      <c r="A6" t="s">
        <v>174</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32C993EDAE5CA45BBD54A74C1A96BCC" ma:contentTypeVersion="4" ma:contentTypeDescription="Een nieuw document maken." ma:contentTypeScope="" ma:versionID="a4e0bcb47fff727548ebf075356fde1e">
  <xsd:schema xmlns:xsd="http://www.w3.org/2001/XMLSchema" xmlns:xs="http://www.w3.org/2001/XMLSchema" xmlns:p="http://schemas.microsoft.com/office/2006/metadata/properties" xmlns:ns2="fd19e034-eeb2-4713-b511-47f0eaadf648" xmlns:ns3="cf8d98fb-d640-4ba2-8e65-55c61f66cdce" targetNamespace="http://schemas.microsoft.com/office/2006/metadata/properties" ma:root="true" ma:fieldsID="ddd1f21854252fafd2d530cd21804c08" ns2:_="" ns3:_="">
    <xsd:import namespace="fd19e034-eeb2-4713-b511-47f0eaadf648"/>
    <xsd:import namespace="cf8d98fb-d640-4ba2-8e65-55c61f66cdc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19e034-eeb2-4713-b511-47f0eaadf6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8d98fb-d640-4ba2-8e65-55c61f66cdc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8C0916-E1A8-4743-80D5-0BA2B29ADB63}">
  <ds:schemaRefs>
    <ds:schemaRef ds:uri="http://schemas.microsoft.com/sharepoint/v3/contenttype/forms"/>
  </ds:schemaRefs>
</ds:datastoreItem>
</file>

<file path=customXml/itemProps2.xml><?xml version="1.0" encoding="utf-8"?>
<ds:datastoreItem xmlns:ds="http://schemas.openxmlformats.org/officeDocument/2006/customXml" ds:itemID="{3EA6C060-6FA7-4FE9-A7C2-767E3B69A245}">
  <ds:schemaRefs>
    <ds:schemaRef ds:uri="http://schemas.openxmlformats.org/package/2006/metadata/core-properties"/>
    <ds:schemaRef ds:uri="http://purl.org/dc/terms/"/>
    <ds:schemaRef ds:uri="http://schemas.microsoft.com/office/2006/documentManagement/types"/>
    <ds:schemaRef ds:uri="http://purl.org/dc/elements/1.1/"/>
    <ds:schemaRef ds:uri="http://purl.org/dc/dcmitype/"/>
    <ds:schemaRef ds:uri="fd19e034-eeb2-4713-b511-47f0eaadf648"/>
    <ds:schemaRef ds:uri="http://schemas.microsoft.com/office/2006/metadata/properties"/>
    <ds:schemaRef ds:uri="http://schemas.microsoft.com/office/infopath/2007/PartnerControls"/>
    <ds:schemaRef ds:uri="cf8d98fb-d640-4ba2-8e65-55c61f66cdce"/>
    <ds:schemaRef ds:uri="http://www.w3.org/XML/1998/namespace"/>
  </ds:schemaRefs>
</ds:datastoreItem>
</file>

<file path=customXml/itemProps3.xml><?xml version="1.0" encoding="utf-8"?>
<ds:datastoreItem xmlns:ds="http://schemas.openxmlformats.org/officeDocument/2006/customXml" ds:itemID="{0F237671-39D6-4D37-98C3-45E3749284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19e034-eeb2-4713-b511-47f0eaadf648"/>
    <ds:schemaRef ds:uri="cf8d98fb-d640-4ba2-8e65-55c61f66cd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Uitleg</vt:lpstr>
      <vt:lpstr>Omschrijving dienstverlening</vt:lpstr>
      <vt:lpstr>Invulsheet</vt:lpstr>
      <vt:lpstr>Parameters</vt:lpstr>
      <vt:lpstr>Invulsheet!Afdrukbereik</vt:lpstr>
      <vt:lpstr>Ja_Nee</vt:lpstr>
    </vt:vector>
  </TitlesOfParts>
  <Company>Ministerie van Sociale Zaken en Werkgelegenheid</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Prijzenblad project Venus</dc:subject>
  <dc:creator>Alexander Cammeraat</dc:creator>
  <cp:lastModifiedBy>TenderAssist</cp:lastModifiedBy>
  <cp:revision/>
  <dcterms:created xsi:type="dcterms:W3CDTF">2014-04-04T11:34:54Z</dcterms:created>
  <dcterms:modified xsi:type="dcterms:W3CDTF">2023-03-24T21:23:07Z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0x0101004D84B88DD4D135428BA7E1AB5C9828B9</vt:lpwstr>
  </property>
  <property fmtid="{D5CDD505-2E9C-101B-9397-08002B2CF9AE}" pid="3" name="MediaServiceImageTags">
    <vt:lpwstr/>
  </property>
</Properties>
</file>