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arcadiso365-my.sharepoint.com/personal/ulrike_gerdes_arcadis_com/Documents/Desktop/"/>
    </mc:Choice>
  </mc:AlternateContent>
  <xr:revisionPtr revIDLastSave="175" documentId="13_ncr:1_{26940613-BE53-48FD-84F8-5BC1FD7AE732}" xr6:coauthVersionLast="47" xr6:coauthVersionMax="47" xr10:uidLastSave="{31F49BC4-4609-486D-A784-CC1FE006588F}"/>
  <bookViews>
    <workbookView xWindow="-120" yWindow="-120" windowWidth="25440" windowHeight="15390" xr2:uid="{00000000-000D-0000-FFFF-FFFF00000000}"/>
  </bookViews>
  <sheets>
    <sheet name="Section I - Key Personnel" sheetId="1" r:id="rId1"/>
    <sheet name="Section II - Vessel &amp; Equipment" sheetId="2" r:id="rId2"/>
    <sheet name="Section III - Team Composition" sheetId="3" r:id="rId3"/>
    <sheet name="Section IV - Scoring" sheetId="4" r:id="rId4"/>
  </sheets>
  <definedNames>
    <definedName name="_xlnm.Print_Area" localSheetId="0">'Section I - Key Personnel'!$B$2:$L$52</definedName>
    <definedName name="_xlnm.Print_Area" localSheetId="1">'Section II - Vessel &amp; Equipment'!$B$2:$M$16</definedName>
    <definedName name="_xlnm.Print_Titles" localSheetId="0">'Section I - Key Personnel'!$2:$3</definedName>
    <definedName name="_xlnm.Print_Titles" localSheetId="1">'Section II - Vessel &amp; Equipment'!$B:$D</definedName>
    <definedName name="_xlnm.Print_Titles" localSheetId="2">'Section III - Team Composition'!$2:$3</definedName>
    <definedName name="EducationScores">'Section I - Key Personnel'!#REF!</definedName>
    <definedName name="Equipment_Score">'Section II - Vessel &amp; Equipment'!$F$11:$M$11</definedName>
    <definedName name="ExperienceScores">'Section I - Key Personnel'!$H$17:$H$40</definedName>
    <definedName name="PersGroupWeight">'Section I - Key Personnel'!$B$6:$D$12</definedName>
    <definedName name="Personnel_Codes">'Section I - Key Personnel'!$B$17:$B$44</definedName>
    <definedName name="Personnel_Functions">'Section I - Key Personnel'!$D$17:$D$44</definedName>
    <definedName name="Personnel_Names">'Section I - Key Personnel'!$C$17:$C$44</definedName>
    <definedName name="Personnel_Scores">'Section I - Key Personnel'!$E$17:$E$44</definedName>
    <definedName name="PersWeight">'Section I - Key Personnel'!$M$17:$M$44</definedName>
    <definedName name="Vessel_Code">'Section II - Vessel &amp; Equipment'!$F$3:$M$3</definedName>
    <definedName name="Vessel_Name_Score">'Section II - Vessel &amp; Equipment'!$F$4:$M$4</definedName>
    <definedName name="YearsRoleScores">'Section I - Key Personnel'!$K$17:$K$40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4" l="1"/>
  <c r="C10" i="4" l="1"/>
  <c r="H4" i="2"/>
  <c r="B42" i="1"/>
  <c r="B44" i="1"/>
  <c r="B43" i="1"/>
  <c r="B38" i="1"/>
  <c r="B34" i="1"/>
  <c r="C50" i="1" l="1"/>
  <c r="E43" i="1"/>
  <c r="E44" i="1"/>
  <c r="E39" i="1"/>
  <c r="E40" i="1"/>
  <c r="E35" i="1"/>
  <c r="E36" i="1"/>
  <c r="E31" i="1"/>
  <c r="E32" i="1"/>
  <c r="E27" i="1"/>
  <c r="E28" i="1"/>
  <c r="E42" i="1"/>
  <c r="E38" i="1"/>
  <c r="E34" i="1"/>
  <c r="E30" i="1"/>
  <c r="E26" i="1"/>
  <c r="E24" i="1"/>
  <c r="E23" i="1"/>
  <c r="E22" i="1"/>
  <c r="E19" i="1"/>
  <c r="E20" i="1"/>
  <c r="E18" i="1"/>
  <c r="C52" i="1"/>
  <c r="V9" i="3" l="1"/>
  <c r="AD3" i="3"/>
  <c r="AD9"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V4" i="3"/>
  <c r="AD4" i="3" s="1"/>
  <c r="AL4" i="3" s="1"/>
  <c r="V6" i="3"/>
  <c r="AD6" i="3" s="1"/>
  <c r="AL6" i="3" s="1"/>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AD10" i="3" l="1"/>
  <c r="AD8" i="3" s="1"/>
  <c r="AL3" i="3"/>
  <c r="V8" i="3"/>
  <c r="AL34" i="3"/>
  <c r="AL22" i="3"/>
  <c r="AL10" i="3"/>
  <c r="AL33" i="3"/>
  <c r="AL21" i="3"/>
  <c r="AL9" i="3"/>
  <c r="AL31" i="3"/>
  <c r="AL19" i="3" l="1"/>
  <c r="AL11" i="3"/>
  <c r="AL12" i="3"/>
  <c r="AL13" i="3"/>
  <c r="AL14" i="3"/>
  <c r="AL15" i="3"/>
  <c r="AL16" i="3"/>
  <c r="AL17" i="3"/>
  <c r="AL18" i="3"/>
  <c r="AL20" i="3"/>
  <c r="AL23" i="3"/>
  <c r="AL24" i="3"/>
  <c r="AL25" i="3"/>
  <c r="AL26" i="3"/>
  <c r="AL27" i="3"/>
  <c r="AL28" i="3"/>
  <c r="AL29" i="3"/>
  <c r="AL30" i="3"/>
  <c r="AL32" i="3"/>
  <c r="AL35" i="3"/>
  <c r="AL36" i="3"/>
  <c r="AL37" i="3"/>
  <c r="AL38" i="3"/>
  <c r="AL43" i="3"/>
  <c r="AL44" i="3"/>
  <c r="AL45" i="3"/>
  <c r="AL46" i="3"/>
  <c r="AL47" i="3"/>
  <c r="AL48" i="3"/>
  <c r="AL49" i="3"/>
  <c r="AL50" i="3"/>
  <c r="AL51" i="3"/>
  <c r="AL52" i="3"/>
  <c r="AL53" i="3"/>
  <c r="AL54" i="3"/>
  <c r="AL55" i="3"/>
  <c r="AL56" i="3"/>
  <c r="AL57" i="3"/>
  <c r="AL58" i="3"/>
  <c r="AL59" i="3"/>
  <c r="AL60" i="3"/>
  <c r="AL61" i="3"/>
  <c r="AL62" i="3"/>
  <c r="AL63" i="3"/>
  <c r="AL64" i="3"/>
  <c r="AL65" i="3"/>
  <c r="AL66" i="3"/>
  <c r="AL67" i="3"/>
  <c r="AL68" i="3"/>
  <c r="AL69" i="3"/>
  <c r="AL70" i="3"/>
  <c r="AL71" i="3"/>
  <c r="AL72" i="3"/>
  <c r="AL75" i="3"/>
  <c r="AL76" i="3"/>
  <c r="AL77" i="3"/>
  <c r="AL78" i="3"/>
  <c r="AL79" i="3"/>
  <c r="AL80" i="3"/>
  <c r="AL81" i="3"/>
  <c r="AL82" i="3"/>
  <c r="AL83" i="3"/>
  <c r="AL84" i="3"/>
  <c r="AL85" i="3"/>
  <c r="AL86" i="3"/>
  <c r="AL87" i="3"/>
  <c r="AL88" i="3"/>
  <c r="AL89" i="3"/>
  <c r="AL90" i="3"/>
  <c r="AL91" i="3"/>
  <c r="AL92" i="3"/>
  <c r="AL93" i="3"/>
  <c r="AL94" i="3"/>
  <c r="AL95" i="3"/>
  <c r="AL96" i="3"/>
  <c r="AL97" i="3"/>
  <c r="AL98" i="3"/>
  <c r="AL99" i="3"/>
  <c r="AL100" i="3"/>
  <c r="AL101" i="3"/>
  <c r="AL102" i="3"/>
  <c r="AL103" i="3"/>
  <c r="AL104" i="3"/>
  <c r="AL8" i="3" l="1"/>
  <c r="D4" i="4"/>
  <c r="C41" i="1"/>
  <c r="B41" i="1"/>
  <c r="C37" i="1"/>
  <c r="B37" i="1"/>
  <c r="M38" i="1" s="1"/>
  <c r="B47" i="1"/>
  <c r="B50" i="1"/>
  <c r="B51" i="1"/>
  <c r="B52" i="1"/>
  <c r="M43" i="1" l="1"/>
  <c r="M44" i="1"/>
  <c r="M42" i="1"/>
  <c r="U9" i="3" l="1"/>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5" i="3"/>
  <c r="U76" i="3"/>
  <c r="U77" i="3"/>
  <c r="U78" i="3"/>
  <c r="U79" i="3"/>
  <c r="U80" i="3"/>
  <c r="U82" i="3"/>
  <c r="U83" i="3"/>
  <c r="U84" i="3"/>
  <c r="U85" i="3"/>
  <c r="U86" i="3"/>
  <c r="U87" i="3"/>
  <c r="U88" i="3"/>
  <c r="U89" i="3"/>
  <c r="U90" i="3"/>
  <c r="U91" i="3"/>
  <c r="U92" i="3"/>
  <c r="U93" i="3"/>
  <c r="U94" i="3"/>
  <c r="U95" i="3"/>
  <c r="U96" i="3"/>
  <c r="U97" i="3"/>
  <c r="U98" i="3"/>
  <c r="U99" i="3"/>
  <c r="U100" i="3"/>
  <c r="U102" i="3"/>
  <c r="U103" i="3"/>
  <c r="U104" i="3"/>
  <c r="Q9" i="3"/>
  <c r="R9" i="3"/>
  <c r="S9" i="3"/>
  <c r="T9" i="3"/>
  <c r="Q10" i="3"/>
  <c r="S10" i="3"/>
  <c r="T10" i="3"/>
  <c r="Q11" i="3"/>
  <c r="S11" i="3"/>
  <c r="T11" i="3"/>
  <c r="Q12" i="3"/>
  <c r="R12" i="3"/>
  <c r="T12" i="3"/>
  <c r="Q13" i="3"/>
  <c r="R13" i="3"/>
  <c r="S13" i="3"/>
  <c r="T13" i="3"/>
  <c r="Q14" i="3"/>
  <c r="R14" i="3"/>
  <c r="S14" i="3"/>
  <c r="T14" i="3"/>
  <c r="Q15" i="3"/>
  <c r="R15" i="3"/>
  <c r="S15" i="3"/>
  <c r="T15" i="3"/>
  <c r="Q16" i="3"/>
  <c r="R16" i="3"/>
  <c r="S16" i="3"/>
  <c r="T16" i="3"/>
  <c r="Q17" i="3"/>
  <c r="R17" i="3"/>
  <c r="S17" i="3"/>
  <c r="T17" i="3"/>
  <c r="Q18" i="3"/>
  <c r="R18" i="3"/>
  <c r="S18" i="3"/>
  <c r="T18" i="3"/>
  <c r="Q19" i="3"/>
  <c r="R19" i="3"/>
  <c r="S19" i="3"/>
  <c r="T19" i="3"/>
  <c r="Q20" i="3"/>
  <c r="R20" i="3"/>
  <c r="S20" i="3"/>
  <c r="T20" i="3"/>
  <c r="Q21" i="3"/>
  <c r="R21" i="3"/>
  <c r="S21" i="3"/>
  <c r="T21" i="3"/>
  <c r="Q22" i="3"/>
  <c r="R22" i="3"/>
  <c r="S22" i="3"/>
  <c r="T22" i="3"/>
  <c r="Q23" i="3"/>
  <c r="R23" i="3"/>
  <c r="S23" i="3"/>
  <c r="T23" i="3"/>
  <c r="Q24" i="3"/>
  <c r="R24" i="3"/>
  <c r="S24" i="3"/>
  <c r="T24" i="3"/>
  <c r="Q25" i="3"/>
  <c r="R25" i="3"/>
  <c r="S25" i="3"/>
  <c r="T25" i="3"/>
  <c r="Q26" i="3"/>
  <c r="R26" i="3"/>
  <c r="S26" i="3"/>
  <c r="T26" i="3"/>
  <c r="Q27" i="3"/>
  <c r="R27" i="3"/>
  <c r="S27" i="3"/>
  <c r="T27" i="3"/>
  <c r="Q28" i="3"/>
  <c r="R28" i="3"/>
  <c r="S28" i="3"/>
  <c r="T28" i="3"/>
  <c r="Q29" i="3"/>
  <c r="R29" i="3"/>
  <c r="S29" i="3"/>
  <c r="T29" i="3"/>
  <c r="Q30" i="3"/>
  <c r="R30" i="3"/>
  <c r="S30" i="3"/>
  <c r="T30" i="3"/>
  <c r="Q31" i="3"/>
  <c r="R31" i="3"/>
  <c r="S31" i="3"/>
  <c r="T31" i="3"/>
  <c r="Q32" i="3"/>
  <c r="R32" i="3"/>
  <c r="S32" i="3"/>
  <c r="T32" i="3"/>
  <c r="Q33" i="3"/>
  <c r="R33" i="3"/>
  <c r="S33" i="3"/>
  <c r="T33" i="3"/>
  <c r="Q34" i="3"/>
  <c r="R34" i="3"/>
  <c r="S34" i="3"/>
  <c r="T34" i="3"/>
  <c r="Q35" i="3"/>
  <c r="R35" i="3"/>
  <c r="S35" i="3"/>
  <c r="T35" i="3"/>
  <c r="Q36" i="3"/>
  <c r="R36" i="3"/>
  <c r="S36" i="3"/>
  <c r="T36" i="3"/>
  <c r="Q37" i="3"/>
  <c r="R37" i="3"/>
  <c r="S37" i="3"/>
  <c r="T37" i="3"/>
  <c r="Q38" i="3"/>
  <c r="R38" i="3"/>
  <c r="S38" i="3"/>
  <c r="T38" i="3"/>
  <c r="R43" i="3"/>
  <c r="S43" i="3"/>
  <c r="T43" i="3"/>
  <c r="Q44" i="3"/>
  <c r="S44" i="3"/>
  <c r="T44" i="3"/>
  <c r="Q45" i="3"/>
  <c r="S45" i="3"/>
  <c r="T45" i="3"/>
  <c r="Q46" i="3"/>
  <c r="R46" i="3"/>
  <c r="T46" i="3"/>
  <c r="Q47" i="3"/>
  <c r="R47" i="3"/>
  <c r="S47" i="3"/>
  <c r="T47" i="3"/>
  <c r="Q48" i="3"/>
  <c r="R48" i="3"/>
  <c r="S48" i="3"/>
  <c r="T48" i="3"/>
  <c r="Q49" i="3"/>
  <c r="R49" i="3"/>
  <c r="S49" i="3"/>
  <c r="T49" i="3"/>
  <c r="Q50" i="3"/>
  <c r="R50" i="3"/>
  <c r="S50" i="3"/>
  <c r="T50" i="3"/>
  <c r="Q51" i="3"/>
  <c r="R51" i="3"/>
  <c r="S51" i="3"/>
  <c r="T51" i="3"/>
  <c r="Q52" i="3"/>
  <c r="R52" i="3"/>
  <c r="S52" i="3"/>
  <c r="T52" i="3"/>
  <c r="Q53" i="3"/>
  <c r="R53" i="3"/>
  <c r="S53" i="3"/>
  <c r="T53" i="3"/>
  <c r="Q54" i="3"/>
  <c r="R54" i="3"/>
  <c r="S54" i="3"/>
  <c r="T54" i="3"/>
  <c r="Q55" i="3"/>
  <c r="R55" i="3"/>
  <c r="S55" i="3"/>
  <c r="T55" i="3"/>
  <c r="Q56" i="3"/>
  <c r="R56" i="3"/>
  <c r="S56" i="3"/>
  <c r="T56" i="3"/>
  <c r="Q57" i="3"/>
  <c r="R57" i="3"/>
  <c r="S57" i="3"/>
  <c r="T57" i="3"/>
  <c r="Q58" i="3"/>
  <c r="R58" i="3"/>
  <c r="S58" i="3"/>
  <c r="T58" i="3"/>
  <c r="Q59" i="3"/>
  <c r="R59" i="3"/>
  <c r="S59" i="3"/>
  <c r="T59" i="3"/>
  <c r="Q60" i="3"/>
  <c r="R60" i="3"/>
  <c r="S60" i="3"/>
  <c r="T60" i="3"/>
  <c r="Q61" i="3"/>
  <c r="R61" i="3"/>
  <c r="S61" i="3"/>
  <c r="T61" i="3"/>
  <c r="Q62" i="3"/>
  <c r="R62" i="3"/>
  <c r="S62" i="3"/>
  <c r="T62" i="3"/>
  <c r="Q63" i="3"/>
  <c r="R63" i="3"/>
  <c r="S63" i="3"/>
  <c r="T63" i="3"/>
  <c r="Q64" i="3"/>
  <c r="R64" i="3"/>
  <c r="S64" i="3"/>
  <c r="T64" i="3"/>
  <c r="Q65" i="3"/>
  <c r="R65" i="3"/>
  <c r="S65" i="3"/>
  <c r="T65" i="3"/>
  <c r="Q66" i="3"/>
  <c r="R66" i="3"/>
  <c r="S66" i="3"/>
  <c r="T66" i="3"/>
  <c r="Q67" i="3"/>
  <c r="R67" i="3"/>
  <c r="S67" i="3"/>
  <c r="T67" i="3"/>
  <c r="Q68" i="3"/>
  <c r="R68" i="3"/>
  <c r="S68" i="3"/>
  <c r="T68" i="3"/>
  <c r="Q69" i="3"/>
  <c r="R69" i="3"/>
  <c r="S69" i="3"/>
  <c r="T69" i="3"/>
  <c r="Q70" i="3"/>
  <c r="R70" i="3"/>
  <c r="S70" i="3"/>
  <c r="T70" i="3"/>
  <c r="Q71" i="3"/>
  <c r="R71" i="3"/>
  <c r="S71" i="3"/>
  <c r="T71" i="3"/>
  <c r="Q72" i="3"/>
  <c r="R72" i="3"/>
  <c r="S72" i="3"/>
  <c r="T72" i="3"/>
  <c r="Q75" i="3"/>
  <c r="R75" i="3"/>
  <c r="S75" i="3"/>
  <c r="T75" i="3"/>
  <c r="Q76" i="3"/>
  <c r="R76" i="3"/>
  <c r="S76" i="3"/>
  <c r="T76" i="3"/>
  <c r="Q77" i="3"/>
  <c r="R77" i="3"/>
  <c r="S77" i="3"/>
  <c r="T77" i="3"/>
  <c r="Q78" i="3"/>
  <c r="S78" i="3"/>
  <c r="T78" i="3"/>
  <c r="Q79" i="3"/>
  <c r="R79" i="3"/>
  <c r="T79" i="3"/>
  <c r="Q80" i="3"/>
  <c r="R80" i="3"/>
  <c r="S80" i="3"/>
  <c r="Q81" i="3"/>
  <c r="R81" i="3"/>
  <c r="S81" i="3"/>
  <c r="T81" i="3"/>
  <c r="Q82" i="3"/>
  <c r="R82" i="3"/>
  <c r="S82" i="3"/>
  <c r="T82" i="3"/>
  <c r="Q83" i="3"/>
  <c r="R83" i="3"/>
  <c r="S83" i="3"/>
  <c r="T83" i="3"/>
  <c r="Q84" i="3"/>
  <c r="R84" i="3"/>
  <c r="S84" i="3"/>
  <c r="T84" i="3"/>
  <c r="Q85" i="3"/>
  <c r="R85" i="3"/>
  <c r="S85" i="3"/>
  <c r="T85" i="3"/>
  <c r="Q86" i="3"/>
  <c r="R86" i="3"/>
  <c r="S86" i="3"/>
  <c r="T86" i="3"/>
  <c r="Q87" i="3"/>
  <c r="R87" i="3"/>
  <c r="S87" i="3"/>
  <c r="T87" i="3"/>
  <c r="Q88" i="3"/>
  <c r="R88" i="3"/>
  <c r="S88" i="3"/>
  <c r="T88" i="3"/>
  <c r="Q89" i="3"/>
  <c r="R89" i="3"/>
  <c r="S89" i="3"/>
  <c r="T89" i="3"/>
  <c r="Q90" i="3"/>
  <c r="R90" i="3"/>
  <c r="S90" i="3"/>
  <c r="T90" i="3"/>
  <c r="Q91" i="3"/>
  <c r="R91" i="3"/>
  <c r="S91" i="3"/>
  <c r="T91" i="3"/>
  <c r="Q92" i="3"/>
  <c r="R92" i="3"/>
  <c r="S92" i="3"/>
  <c r="T92" i="3"/>
  <c r="Q93" i="3"/>
  <c r="R93" i="3"/>
  <c r="S93" i="3"/>
  <c r="T93" i="3"/>
  <c r="Q94" i="3"/>
  <c r="R94" i="3"/>
  <c r="S94" i="3"/>
  <c r="T94" i="3"/>
  <c r="Q95" i="3"/>
  <c r="R95" i="3"/>
  <c r="S95" i="3"/>
  <c r="T95" i="3"/>
  <c r="Q96" i="3"/>
  <c r="R96" i="3"/>
  <c r="S96" i="3"/>
  <c r="T96" i="3"/>
  <c r="Q97" i="3"/>
  <c r="R97" i="3"/>
  <c r="S97" i="3"/>
  <c r="T97" i="3"/>
  <c r="Q98" i="3"/>
  <c r="R98" i="3"/>
  <c r="S98" i="3"/>
  <c r="T98" i="3"/>
  <c r="Q99" i="3"/>
  <c r="R99" i="3"/>
  <c r="S99" i="3"/>
  <c r="T99" i="3"/>
  <c r="Q100" i="3"/>
  <c r="R100" i="3"/>
  <c r="S100" i="3"/>
  <c r="T100" i="3"/>
  <c r="Q101" i="3"/>
  <c r="R101" i="3"/>
  <c r="S101" i="3"/>
  <c r="T101" i="3"/>
  <c r="Q102" i="3"/>
  <c r="R102" i="3"/>
  <c r="S102" i="3"/>
  <c r="T102" i="3"/>
  <c r="Q103" i="3"/>
  <c r="R103" i="3"/>
  <c r="S103" i="3"/>
  <c r="T103" i="3"/>
  <c r="Q104" i="3"/>
  <c r="R104" i="3"/>
  <c r="S104" i="3"/>
  <c r="T104" i="3"/>
  <c r="P12" i="3"/>
  <c r="P13" i="3"/>
  <c r="P14" i="3"/>
  <c r="P15" i="3"/>
  <c r="P16" i="3"/>
  <c r="P17" i="3"/>
  <c r="P18" i="3"/>
  <c r="P19" i="3"/>
  <c r="P20" i="3"/>
  <c r="P21" i="3"/>
  <c r="P22" i="3"/>
  <c r="P23" i="3"/>
  <c r="P24" i="3"/>
  <c r="P25" i="3"/>
  <c r="P26" i="3"/>
  <c r="P27" i="3"/>
  <c r="P28" i="3"/>
  <c r="P29" i="3"/>
  <c r="P30" i="3"/>
  <c r="P31" i="3"/>
  <c r="P32" i="3"/>
  <c r="P33" i="3"/>
  <c r="P35" i="3"/>
  <c r="P36" i="3"/>
  <c r="P37"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8" i="3"/>
  <c r="P79" i="3"/>
  <c r="P80" i="3"/>
  <c r="P81" i="3"/>
  <c r="P82" i="3"/>
  <c r="P83" i="3"/>
  <c r="P84" i="3"/>
  <c r="P85" i="3"/>
  <c r="P86" i="3"/>
  <c r="P87" i="3"/>
  <c r="P88" i="3"/>
  <c r="P89" i="3"/>
  <c r="P90" i="3"/>
  <c r="P91" i="3"/>
  <c r="P92" i="3"/>
  <c r="P93" i="3"/>
  <c r="P94" i="3"/>
  <c r="P95" i="3"/>
  <c r="P96" i="3"/>
  <c r="P97" i="3"/>
  <c r="P98" i="3"/>
  <c r="P99" i="3"/>
  <c r="P100" i="3"/>
  <c r="P101" i="3"/>
  <c r="P102" i="3"/>
  <c r="P103" i="3"/>
  <c r="P104" i="3"/>
  <c r="AC3" i="3"/>
  <c r="AC80" i="3" s="1"/>
  <c r="U4" i="3"/>
  <c r="AC4" i="3" s="1"/>
  <c r="AK4" i="3" s="1"/>
  <c r="U6" i="3"/>
  <c r="AC6" i="3" s="1"/>
  <c r="AK6" i="3" s="1"/>
  <c r="T6" i="3"/>
  <c r="AB6" i="3" s="1"/>
  <c r="AJ6" i="3" s="1"/>
  <c r="S6" i="3"/>
  <c r="AA6" i="3" s="1"/>
  <c r="AI6" i="3" s="1"/>
  <c r="R6" i="3"/>
  <c r="Z6" i="3" s="1"/>
  <c r="AH6" i="3" s="1"/>
  <c r="Q6" i="3"/>
  <c r="Y6" i="3" s="1"/>
  <c r="AG6" i="3" s="1"/>
  <c r="P6" i="3"/>
  <c r="T4" i="3"/>
  <c r="AB4" i="3" s="1"/>
  <c r="AJ4" i="3" s="1"/>
  <c r="S4" i="3"/>
  <c r="AA4" i="3" s="1"/>
  <c r="AI4" i="3" s="1"/>
  <c r="R4" i="3"/>
  <c r="Z4" i="3" s="1"/>
  <c r="AH4" i="3" s="1"/>
  <c r="Q4" i="3"/>
  <c r="Y4" i="3" s="1"/>
  <c r="AG4" i="3" s="1"/>
  <c r="P4" i="3"/>
  <c r="X4" i="3" s="1"/>
  <c r="AF4" i="3" s="1"/>
  <c r="AB3" i="3"/>
  <c r="AA3" i="3"/>
  <c r="Z3" i="3"/>
  <c r="Y3" i="3"/>
  <c r="Y21" i="3" s="1"/>
  <c r="X3" i="3"/>
  <c r="X50" i="3" s="1"/>
  <c r="L38" i="1"/>
  <c r="X6" i="3" l="1"/>
  <c r="AF6" i="3"/>
  <c r="X86" i="3"/>
  <c r="X72" i="3"/>
  <c r="Y57" i="3"/>
  <c r="X25" i="3"/>
  <c r="AA27" i="3"/>
  <c r="AA103" i="3"/>
  <c r="Y102" i="3"/>
  <c r="Y98" i="3"/>
  <c r="X90" i="3"/>
  <c r="Y85" i="3"/>
  <c r="Y66" i="3"/>
  <c r="AA99" i="3"/>
  <c r="AA95" i="3"/>
  <c r="X21" i="3"/>
  <c r="Y48" i="3"/>
  <c r="AK3" i="3"/>
  <c r="AK38" i="3" s="1"/>
  <c r="AA101" i="3"/>
  <c r="AA97" i="3"/>
  <c r="Y88" i="3"/>
  <c r="Y65" i="3"/>
  <c r="X37" i="3"/>
  <c r="Y17" i="3"/>
  <c r="Z14" i="3"/>
  <c r="AC32" i="3"/>
  <c r="Y104" i="3"/>
  <c r="Y100" i="3"/>
  <c r="Y96" i="3"/>
  <c r="X88" i="3"/>
  <c r="AC76" i="3"/>
  <c r="Y62" i="3"/>
  <c r="Y28" i="3"/>
  <c r="X17" i="3"/>
  <c r="AA89" i="3"/>
  <c r="AC75" i="3"/>
  <c r="AA48" i="3"/>
  <c r="AB71" i="3"/>
  <c r="X104" i="3"/>
  <c r="X102" i="3"/>
  <c r="X100" i="3"/>
  <c r="X98" i="3"/>
  <c r="X96" i="3"/>
  <c r="Y91" i="3"/>
  <c r="Z89" i="3"/>
  <c r="Z87" i="3"/>
  <c r="AK83" i="3"/>
  <c r="Z80" i="3"/>
  <c r="Z72" i="3"/>
  <c r="AC69" i="3"/>
  <c r="AC63" i="3"/>
  <c r="Z55" i="3"/>
  <c r="AA43" i="3"/>
  <c r="Z56" i="3"/>
  <c r="Z62" i="3"/>
  <c r="Z30" i="3"/>
  <c r="AA31" i="3"/>
  <c r="AA80" i="3"/>
  <c r="AC55" i="3"/>
  <c r="AC43" i="3"/>
  <c r="X13" i="3"/>
  <c r="Y26" i="3"/>
  <c r="AC103" i="3"/>
  <c r="AC99" i="3"/>
  <c r="AC97" i="3"/>
  <c r="AC95" i="3"/>
  <c r="Y90" i="3"/>
  <c r="Y89" i="3"/>
  <c r="Y87" i="3"/>
  <c r="AA81" i="3"/>
  <c r="Y72" i="3"/>
  <c r="Z69" i="3"/>
  <c r="AA62" i="3"/>
  <c r="Z57" i="3"/>
  <c r="Y50" i="3"/>
  <c r="X48" i="3"/>
  <c r="Z43" i="3"/>
  <c r="AC30" i="3"/>
  <c r="Y27" i="3"/>
  <c r="Z18" i="3"/>
  <c r="Y13" i="3"/>
  <c r="AB95" i="3"/>
  <c r="AC12" i="3"/>
  <c r="AC44" i="3"/>
  <c r="AC45" i="3"/>
  <c r="AC36" i="3"/>
  <c r="AC13" i="3"/>
  <c r="AC17" i="3"/>
  <c r="AC21" i="3"/>
  <c r="AC27" i="3"/>
  <c r="AC28" i="3"/>
  <c r="AC48" i="3"/>
  <c r="AC56" i="3"/>
  <c r="AC64" i="3"/>
  <c r="AC77" i="3"/>
  <c r="AC10" i="3"/>
  <c r="AC25" i="3"/>
  <c r="AC26" i="3"/>
  <c r="AC38" i="3"/>
  <c r="AC47" i="3"/>
  <c r="AC49" i="3"/>
  <c r="AC57" i="3"/>
  <c r="AC65" i="3"/>
  <c r="AC72" i="3"/>
  <c r="AC37" i="3"/>
  <c r="AC46" i="3"/>
  <c r="AC50" i="3"/>
  <c r="AC58" i="3"/>
  <c r="AC66" i="3"/>
  <c r="AC78" i="3"/>
  <c r="AC16" i="3"/>
  <c r="AC20" i="3"/>
  <c r="AC24" i="3"/>
  <c r="AC35" i="3"/>
  <c r="AC51" i="3"/>
  <c r="AC59" i="3"/>
  <c r="AC15" i="3"/>
  <c r="AC19" i="3"/>
  <c r="AC23" i="3"/>
  <c r="Z103" i="3"/>
  <c r="Z101" i="3"/>
  <c r="Z99" i="3"/>
  <c r="Z97" i="3"/>
  <c r="Z95" i="3"/>
  <c r="Z94" i="3"/>
  <c r="AB93" i="3"/>
  <c r="AC83" i="3"/>
  <c r="Z81" i="3"/>
  <c r="Y80" i="3"/>
  <c r="AB77" i="3"/>
  <c r="AA76" i="3"/>
  <c r="AA70" i="3"/>
  <c r="X66" i="3"/>
  <c r="Z63" i="3"/>
  <c r="AC60" i="3"/>
  <c r="Y55" i="3"/>
  <c r="AB53" i="3"/>
  <c r="AC34" i="3"/>
  <c r="Z32" i="3"/>
  <c r="AC29" i="3"/>
  <c r="X27" i="3"/>
  <c r="AB79" i="3"/>
  <c r="AK75" i="3"/>
  <c r="AF3" i="3"/>
  <c r="X36" i="3"/>
  <c r="X46" i="3"/>
  <c r="X14" i="3"/>
  <c r="X16" i="3"/>
  <c r="X18" i="3"/>
  <c r="X20" i="3"/>
  <c r="X22" i="3"/>
  <c r="X24" i="3"/>
  <c r="X26" i="3"/>
  <c r="X28" i="3"/>
  <c r="X30" i="3"/>
  <c r="X32" i="3"/>
  <c r="X47" i="3"/>
  <c r="X49" i="3"/>
  <c r="X51" i="3"/>
  <c r="X53" i="3"/>
  <c r="X55" i="3"/>
  <c r="X57" i="3"/>
  <c r="X59" i="3"/>
  <c r="X61" i="3"/>
  <c r="X63" i="3"/>
  <c r="X65" i="3"/>
  <c r="X67" i="3"/>
  <c r="X69" i="3"/>
  <c r="X71" i="3"/>
  <c r="X35" i="3"/>
  <c r="X52" i="3"/>
  <c r="X60" i="3"/>
  <c r="X68" i="3"/>
  <c r="X79" i="3"/>
  <c r="X12" i="3"/>
  <c r="X45" i="3"/>
  <c r="X15" i="3"/>
  <c r="X19" i="3"/>
  <c r="X23" i="3"/>
  <c r="X33" i="3"/>
  <c r="X54" i="3"/>
  <c r="X62" i="3"/>
  <c r="X70" i="3"/>
  <c r="X80" i="3"/>
  <c r="X83" i="3"/>
  <c r="X85" i="3"/>
  <c r="X87" i="3"/>
  <c r="X89" i="3"/>
  <c r="X91" i="3"/>
  <c r="X93" i="3"/>
  <c r="X95" i="3"/>
  <c r="X31" i="3"/>
  <c r="X44" i="3"/>
  <c r="X29" i="3"/>
  <c r="AC104" i="3"/>
  <c r="Y103" i="3"/>
  <c r="AC102" i="3"/>
  <c r="Y101" i="3"/>
  <c r="AC100" i="3"/>
  <c r="Y99" i="3"/>
  <c r="AC98" i="3"/>
  <c r="Y97" i="3"/>
  <c r="AC96" i="3"/>
  <c r="Y95" i="3"/>
  <c r="Y94" i="3"/>
  <c r="AA93" i="3"/>
  <c r="AC92" i="3"/>
  <c r="AC91" i="3"/>
  <c r="AC85" i="3"/>
  <c r="AB83" i="3"/>
  <c r="AC82" i="3"/>
  <c r="Y81" i="3"/>
  <c r="AA77" i="3"/>
  <c r="Z76" i="3"/>
  <c r="AC71" i="3"/>
  <c r="Z70" i="3"/>
  <c r="AC67" i="3"/>
  <c r="AA64" i="3"/>
  <c r="Y63" i="3"/>
  <c r="Y58" i="3"/>
  <c r="AA56" i="3"/>
  <c r="Z49" i="3"/>
  <c r="Z47" i="3"/>
  <c r="Z38" i="3"/>
  <c r="AA29" i="3"/>
  <c r="Z26" i="3"/>
  <c r="AB103" i="3"/>
  <c r="AB101" i="3"/>
  <c r="AB99" i="3"/>
  <c r="AB97" i="3"/>
  <c r="AC94" i="3"/>
  <c r="AB63" i="3"/>
  <c r="AB104" i="3"/>
  <c r="X103" i="3"/>
  <c r="AB102" i="3"/>
  <c r="X101" i="3"/>
  <c r="AB100" i="3"/>
  <c r="X99" i="3"/>
  <c r="AB98" i="3"/>
  <c r="X97" i="3"/>
  <c r="AB96" i="3"/>
  <c r="X94" i="3"/>
  <c r="Z93" i="3"/>
  <c r="Z92" i="3"/>
  <c r="AB91" i="3"/>
  <c r="AC87" i="3"/>
  <c r="AB85" i="3"/>
  <c r="AC84" i="3"/>
  <c r="AA83" i="3"/>
  <c r="Y82" i="3"/>
  <c r="X81" i="3"/>
  <c r="Z77" i="3"/>
  <c r="Y70" i="3"/>
  <c r="Z64" i="3"/>
  <c r="AC61" i="3"/>
  <c r="X58" i="3"/>
  <c r="AC54" i="3"/>
  <c r="Y49" i="3"/>
  <c r="Y47" i="3"/>
  <c r="AC31" i="3"/>
  <c r="Y29" i="3"/>
  <c r="AC22" i="3"/>
  <c r="AJ3" i="3"/>
  <c r="AB35" i="3"/>
  <c r="AB37" i="3"/>
  <c r="AB13" i="3"/>
  <c r="AB15" i="3"/>
  <c r="AB17" i="3"/>
  <c r="AB19" i="3"/>
  <c r="AB21" i="3"/>
  <c r="AB23" i="3"/>
  <c r="AB25" i="3"/>
  <c r="AB27" i="3"/>
  <c r="AB29" i="3"/>
  <c r="AB31" i="3"/>
  <c r="AB33" i="3"/>
  <c r="AB48" i="3"/>
  <c r="AB50" i="3"/>
  <c r="AB52" i="3"/>
  <c r="AB54" i="3"/>
  <c r="AB56" i="3"/>
  <c r="AB58" i="3"/>
  <c r="AB60" i="3"/>
  <c r="AB62" i="3"/>
  <c r="AB64" i="3"/>
  <c r="AB66" i="3"/>
  <c r="AB68" i="3"/>
  <c r="AB70" i="3"/>
  <c r="AB11" i="3"/>
  <c r="AB34" i="3"/>
  <c r="AB43" i="3"/>
  <c r="AB10" i="3"/>
  <c r="AB26" i="3"/>
  <c r="AB38" i="3"/>
  <c r="AB47" i="3"/>
  <c r="AB49" i="3"/>
  <c r="AB57" i="3"/>
  <c r="AB65" i="3"/>
  <c r="AB72" i="3"/>
  <c r="AB81" i="3"/>
  <c r="AB46" i="3"/>
  <c r="AB78" i="3"/>
  <c r="AB16" i="3"/>
  <c r="AB20" i="3"/>
  <c r="AB24" i="3"/>
  <c r="AB36" i="3"/>
  <c r="AB51" i="3"/>
  <c r="AB59" i="3"/>
  <c r="AB67" i="3"/>
  <c r="AB82" i="3"/>
  <c r="AB84" i="3"/>
  <c r="AB86" i="3"/>
  <c r="AB88" i="3"/>
  <c r="AB90" i="3"/>
  <c r="AB92" i="3"/>
  <c r="AB94" i="3"/>
  <c r="AB12" i="3"/>
  <c r="AB45" i="3"/>
  <c r="AB75" i="3"/>
  <c r="AB69" i="3"/>
  <c r="AB55" i="3"/>
  <c r="AB76" i="3"/>
  <c r="AC53" i="3"/>
  <c r="AB32" i="3"/>
  <c r="Y9" i="3"/>
  <c r="Y38" i="3"/>
  <c r="Y10" i="3"/>
  <c r="Y34" i="3"/>
  <c r="Y12" i="3"/>
  <c r="Y35" i="3"/>
  <c r="Y37" i="3"/>
  <c r="Y44" i="3"/>
  <c r="Y16" i="3"/>
  <c r="Y20" i="3"/>
  <c r="Y24" i="3"/>
  <c r="Y36" i="3"/>
  <c r="Y46" i="3"/>
  <c r="Y51" i="3"/>
  <c r="Y59" i="3"/>
  <c r="Y67" i="3"/>
  <c r="Y75" i="3"/>
  <c r="Y52" i="3"/>
  <c r="Y60" i="3"/>
  <c r="Y68" i="3"/>
  <c r="Y79" i="3"/>
  <c r="Y45" i="3"/>
  <c r="Y53" i="3"/>
  <c r="Y61" i="3"/>
  <c r="Y69" i="3"/>
  <c r="Y76" i="3"/>
  <c r="Y15" i="3"/>
  <c r="Y19" i="3"/>
  <c r="Y23" i="3"/>
  <c r="Y32" i="3"/>
  <c r="Y33" i="3"/>
  <c r="Y54" i="3"/>
  <c r="Y11" i="3"/>
  <c r="Y14" i="3"/>
  <c r="Y18" i="3"/>
  <c r="Y22" i="3"/>
  <c r="Y30" i="3"/>
  <c r="AH3" i="3"/>
  <c r="Z13" i="3"/>
  <c r="Z15" i="3"/>
  <c r="Z17" i="3"/>
  <c r="Z19" i="3"/>
  <c r="Z21" i="3"/>
  <c r="Z23" i="3"/>
  <c r="Z25" i="3"/>
  <c r="Z27" i="3"/>
  <c r="Z29" i="3"/>
  <c r="Z31" i="3"/>
  <c r="Z33" i="3"/>
  <c r="Z48" i="3"/>
  <c r="Z36" i="3"/>
  <c r="Z46" i="3"/>
  <c r="Z37" i="3"/>
  <c r="Z50" i="3"/>
  <c r="Z58" i="3"/>
  <c r="Z66" i="3"/>
  <c r="Z82" i="3"/>
  <c r="Z84" i="3"/>
  <c r="Z86" i="3"/>
  <c r="Z88" i="3"/>
  <c r="Z16" i="3"/>
  <c r="Z20" i="3"/>
  <c r="Z24" i="3"/>
  <c r="Z35" i="3"/>
  <c r="Z51" i="3"/>
  <c r="Z59" i="3"/>
  <c r="Z67" i="3"/>
  <c r="Z75" i="3"/>
  <c r="Z12" i="3"/>
  <c r="Z34" i="3"/>
  <c r="Z52" i="3"/>
  <c r="Z60" i="3"/>
  <c r="Z68" i="3"/>
  <c r="Z79" i="3"/>
  <c r="Z53" i="3"/>
  <c r="AA104" i="3"/>
  <c r="AA102" i="3"/>
  <c r="AA100" i="3"/>
  <c r="AA98" i="3"/>
  <c r="AA96" i="3"/>
  <c r="Y93" i="3"/>
  <c r="Y92" i="3"/>
  <c r="AA91" i="3"/>
  <c r="AC90" i="3"/>
  <c r="AC89" i="3"/>
  <c r="AB87" i="3"/>
  <c r="AC86" i="3"/>
  <c r="AA85" i="3"/>
  <c r="Y84" i="3"/>
  <c r="Z83" i="3"/>
  <c r="X82" i="3"/>
  <c r="Y78" i="3"/>
  <c r="Y77" i="3"/>
  <c r="Z71" i="3"/>
  <c r="AC68" i="3"/>
  <c r="Y64" i="3"/>
  <c r="AB61" i="3"/>
  <c r="Y56" i="3"/>
  <c r="AA54" i="3"/>
  <c r="AB44" i="3"/>
  <c r="AC33" i="3"/>
  <c r="AB28" i="3"/>
  <c r="AB22" i="3"/>
  <c r="AC18" i="3"/>
  <c r="AC11" i="3"/>
  <c r="AB14" i="3"/>
  <c r="AB30" i="3"/>
  <c r="AC93" i="3"/>
  <c r="AC70" i="3"/>
  <c r="AI3" i="3"/>
  <c r="AA45" i="3"/>
  <c r="AA13" i="3"/>
  <c r="AA15" i="3"/>
  <c r="AA17" i="3"/>
  <c r="AA19" i="3"/>
  <c r="AA21" i="3"/>
  <c r="AA23" i="3"/>
  <c r="AA10" i="3"/>
  <c r="AA38" i="3"/>
  <c r="AA14" i="3"/>
  <c r="AA16" i="3"/>
  <c r="AA18" i="3"/>
  <c r="AA20" i="3"/>
  <c r="AA22" i="3"/>
  <c r="AA24" i="3"/>
  <c r="AA26" i="3"/>
  <c r="AA28" i="3"/>
  <c r="AA30" i="3"/>
  <c r="AA32" i="3"/>
  <c r="AA47" i="3"/>
  <c r="AA49" i="3"/>
  <c r="AA51" i="3"/>
  <c r="AA53" i="3"/>
  <c r="AA55" i="3"/>
  <c r="AA57" i="3"/>
  <c r="AA59" i="3"/>
  <c r="AA61" i="3"/>
  <c r="AA63" i="3"/>
  <c r="AA65" i="3"/>
  <c r="AA67" i="3"/>
  <c r="AA69" i="3"/>
  <c r="AA71" i="3"/>
  <c r="AA25" i="3"/>
  <c r="AA78" i="3"/>
  <c r="AA36" i="3"/>
  <c r="AA37" i="3"/>
  <c r="AA50" i="3"/>
  <c r="AA58" i="3"/>
  <c r="AA66" i="3"/>
  <c r="AA82" i="3"/>
  <c r="AA84" i="3"/>
  <c r="AA86" i="3"/>
  <c r="AA88" i="3"/>
  <c r="AA90" i="3"/>
  <c r="AA92" i="3"/>
  <c r="AA94" i="3"/>
  <c r="AA35" i="3"/>
  <c r="AA75" i="3"/>
  <c r="AA34" i="3"/>
  <c r="AA52" i="3"/>
  <c r="AA60" i="3"/>
  <c r="AC9" i="3"/>
  <c r="Z104" i="3"/>
  <c r="Z102" i="3"/>
  <c r="Z100" i="3"/>
  <c r="Z98" i="3"/>
  <c r="Z96" i="3"/>
  <c r="X92" i="3"/>
  <c r="Z91" i="3"/>
  <c r="Z90" i="3"/>
  <c r="AB89" i="3"/>
  <c r="AC88" i="3"/>
  <c r="AA87" i="3"/>
  <c r="Y86" i="3"/>
  <c r="Z85" i="3"/>
  <c r="X84" i="3"/>
  <c r="Y83" i="3"/>
  <c r="AC79" i="3"/>
  <c r="X78" i="3"/>
  <c r="AA72" i="3"/>
  <c r="Y71" i="3"/>
  <c r="AA68" i="3"/>
  <c r="Z65" i="3"/>
  <c r="X64" i="3"/>
  <c r="AC62" i="3"/>
  <c r="Z61" i="3"/>
  <c r="X56" i="3"/>
  <c r="Z54" i="3"/>
  <c r="AC52" i="3"/>
  <c r="AA44" i="3"/>
  <c r="AA33" i="3"/>
  <c r="Y31" i="3"/>
  <c r="Z28" i="3"/>
  <c r="Y25" i="3"/>
  <c r="Z22" i="3"/>
  <c r="AB18" i="3"/>
  <c r="AC14" i="3"/>
  <c r="AA11" i="3"/>
  <c r="AG3" i="3"/>
  <c r="Z9" i="3"/>
  <c r="AA9" i="3"/>
  <c r="AB9" i="3"/>
  <c r="L34" i="1"/>
  <c r="L30" i="1"/>
  <c r="L26" i="1"/>
  <c r="L22" i="1"/>
  <c r="L42" i="1" s="1"/>
  <c r="AK34" i="3" l="1"/>
  <c r="AK21" i="3"/>
  <c r="AK33" i="3"/>
  <c r="AK13" i="3"/>
  <c r="AK62" i="3"/>
  <c r="AK67" i="3"/>
  <c r="AK9" i="3"/>
  <c r="AK99" i="3"/>
  <c r="AK59" i="3"/>
  <c r="AK51" i="3"/>
  <c r="AK54" i="3"/>
  <c r="AK32" i="3"/>
  <c r="AK97" i="3"/>
  <c r="AK94" i="3"/>
  <c r="AK24" i="3"/>
  <c r="AK48" i="3"/>
  <c r="AK86" i="3"/>
  <c r="AK16" i="3"/>
  <c r="AK93" i="3"/>
  <c r="AK56" i="3"/>
  <c r="AK87" i="3"/>
  <c r="AK103" i="3"/>
  <c r="AK35" i="3"/>
  <c r="AK50" i="3"/>
  <c r="AK29" i="3"/>
  <c r="AK92" i="3"/>
  <c r="AK84" i="3"/>
  <c r="AK68" i="3"/>
  <c r="AK11" i="3"/>
  <c r="AK65" i="3"/>
  <c r="AK57" i="3"/>
  <c r="AK49" i="3"/>
  <c r="AK30" i="3"/>
  <c r="AK22" i="3"/>
  <c r="AK14" i="3"/>
  <c r="AK19" i="3"/>
  <c r="AK10" i="3"/>
  <c r="AK70" i="3"/>
  <c r="AK80" i="3"/>
  <c r="AK78" i="3"/>
  <c r="AK85" i="3"/>
  <c r="AK37" i="3"/>
  <c r="AK66" i="3"/>
  <c r="AK89" i="3"/>
  <c r="AK36" i="3"/>
  <c r="AK43" i="3"/>
  <c r="AK90" i="3"/>
  <c r="AK82" i="3"/>
  <c r="AK60" i="3"/>
  <c r="AK71" i="3"/>
  <c r="AK63" i="3"/>
  <c r="AK55" i="3"/>
  <c r="AK47" i="3"/>
  <c r="AK28" i="3"/>
  <c r="AK20" i="3"/>
  <c r="AK12" i="3"/>
  <c r="AK17" i="3"/>
  <c r="AK77" i="3"/>
  <c r="AK45" i="3"/>
  <c r="AK58" i="3"/>
  <c r="AK98" i="3"/>
  <c r="AK102" i="3"/>
  <c r="AK76" i="3"/>
  <c r="AK72" i="3"/>
  <c r="AK25" i="3"/>
  <c r="AK46" i="3"/>
  <c r="AK96" i="3"/>
  <c r="AK100" i="3"/>
  <c r="AK104" i="3"/>
  <c r="AK95" i="3"/>
  <c r="AK64" i="3"/>
  <c r="AK27" i="3"/>
  <c r="AK31" i="3"/>
  <c r="AK88" i="3"/>
  <c r="AK79" i="3"/>
  <c r="AK52" i="3"/>
  <c r="AK69" i="3"/>
  <c r="AK61" i="3"/>
  <c r="AK53" i="3"/>
  <c r="AK44" i="3"/>
  <c r="AK26" i="3"/>
  <c r="AK18" i="3"/>
  <c r="AK23" i="3"/>
  <c r="AK15" i="3"/>
  <c r="AK91" i="3"/>
  <c r="AH9" i="3"/>
  <c r="AH34" i="3"/>
  <c r="AH36" i="3"/>
  <c r="AH43" i="3"/>
  <c r="AH14" i="3"/>
  <c r="AH16" i="3"/>
  <c r="AH18" i="3"/>
  <c r="AH20" i="3"/>
  <c r="AH22" i="3"/>
  <c r="AH24" i="3"/>
  <c r="AH26" i="3"/>
  <c r="AH28" i="3"/>
  <c r="AH30" i="3"/>
  <c r="AH32" i="3"/>
  <c r="AH47" i="3"/>
  <c r="AH49" i="3"/>
  <c r="AH51" i="3"/>
  <c r="AH53" i="3"/>
  <c r="AH55" i="3"/>
  <c r="AH57" i="3"/>
  <c r="AH59" i="3"/>
  <c r="AH61" i="3"/>
  <c r="AH63" i="3"/>
  <c r="AH65" i="3"/>
  <c r="AH67" i="3"/>
  <c r="AH69" i="3"/>
  <c r="AH71" i="3"/>
  <c r="AH31" i="3"/>
  <c r="AH54" i="3"/>
  <c r="AH62" i="3"/>
  <c r="AH70" i="3"/>
  <c r="AH76" i="3"/>
  <c r="AH29" i="3"/>
  <c r="AH80" i="3"/>
  <c r="AH13" i="3"/>
  <c r="AH17" i="3"/>
  <c r="AH21" i="3"/>
  <c r="AH27" i="3"/>
  <c r="AH38" i="3"/>
  <c r="AH48" i="3"/>
  <c r="AH56" i="3"/>
  <c r="AH64" i="3"/>
  <c r="AH77" i="3"/>
  <c r="AH83" i="3"/>
  <c r="AH85" i="3"/>
  <c r="AH87" i="3"/>
  <c r="AH89" i="3"/>
  <c r="AH91" i="3"/>
  <c r="AH93" i="3"/>
  <c r="AH25" i="3"/>
  <c r="AH12" i="3"/>
  <c r="AH37" i="3"/>
  <c r="AH46" i="3"/>
  <c r="AH50" i="3"/>
  <c r="AH94" i="3"/>
  <c r="AH35" i="3"/>
  <c r="AH75" i="3"/>
  <c r="AH60" i="3"/>
  <c r="AH96" i="3"/>
  <c r="AH98" i="3"/>
  <c r="AH100" i="3"/>
  <c r="AH66" i="3"/>
  <c r="AH15" i="3"/>
  <c r="AH52" i="3"/>
  <c r="AH72" i="3"/>
  <c r="AH95" i="3"/>
  <c r="AH97" i="3"/>
  <c r="AH99" i="3"/>
  <c r="AH101" i="3"/>
  <c r="AH103" i="3"/>
  <c r="AH84" i="3"/>
  <c r="AH81" i="3"/>
  <c r="AH92" i="3"/>
  <c r="AH102" i="3"/>
  <c r="AH104" i="3"/>
  <c r="AH19" i="3"/>
  <c r="AH33" i="3"/>
  <c r="AH68" i="3"/>
  <c r="AH79" i="3"/>
  <c r="AH88" i="3"/>
  <c r="AH82" i="3"/>
  <c r="AH23" i="3"/>
  <c r="AH58" i="3"/>
  <c r="AH86" i="3"/>
  <c r="AH90" i="3"/>
  <c r="AJ9" i="3"/>
  <c r="AJ10" i="3"/>
  <c r="AJ13" i="3"/>
  <c r="AJ15" i="3"/>
  <c r="AJ17" i="3"/>
  <c r="AJ19" i="3"/>
  <c r="AJ21" i="3"/>
  <c r="AJ23" i="3"/>
  <c r="AJ25" i="3"/>
  <c r="AJ27" i="3"/>
  <c r="AJ29" i="3"/>
  <c r="AJ31" i="3"/>
  <c r="AJ33" i="3"/>
  <c r="AJ38" i="3"/>
  <c r="AJ46" i="3"/>
  <c r="AJ11" i="3"/>
  <c r="AJ34" i="3"/>
  <c r="AJ36" i="3"/>
  <c r="AJ43" i="3"/>
  <c r="AJ44" i="3"/>
  <c r="AJ52" i="3"/>
  <c r="AJ60" i="3"/>
  <c r="AJ68" i="3"/>
  <c r="AJ75" i="3"/>
  <c r="AJ79" i="3"/>
  <c r="AJ82" i="3"/>
  <c r="AJ84" i="3"/>
  <c r="AJ86" i="3"/>
  <c r="AJ88" i="3"/>
  <c r="AJ14" i="3"/>
  <c r="AJ18" i="3"/>
  <c r="AJ22" i="3"/>
  <c r="AJ32" i="3"/>
  <c r="AJ53" i="3"/>
  <c r="AJ61" i="3"/>
  <c r="AJ69" i="3"/>
  <c r="AJ30" i="3"/>
  <c r="AJ54" i="3"/>
  <c r="AJ62" i="3"/>
  <c r="AJ70" i="3"/>
  <c r="AJ76" i="3"/>
  <c r="AJ28" i="3"/>
  <c r="AJ55" i="3"/>
  <c r="AJ26" i="3"/>
  <c r="AJ48" i="3"/>
  <c r="AJ81" i="3"/>
  <c r="AJ92" i="3"/>
  <c r="AJ93" i="3"/>
  <c r="AJ96" i="3"/>
  <c r="AJ98" i="3"/>
  <c r="AJ100" i="3"/>
  <c r="AJ102" i="3"/>
  <c r="AJ104" i="3"/>
  <c r="AJ20" i="3"/>
  <c r="AJ83" i="3"/>
  <c r="AJ37" i="3"/>
  <c r="AJ57" i="3"/>
  <c r="AJ66" i="3"/>
  <c r="AJ49" i="3"/>
  <c r="AJ85" i="3"/>
  <c r="AJ35" i="3"/>
  <c r="AJ50" i="3"/>
  <c r="AJ94" i="3"/>
  <c r="AJ64" i="3"/>
  <c r="AJ78" i="3"/>
  <c r="AJ24" i="3"/>
  <c r="AJ45" i="3"/>
  <c r="AJ58" i="3"/>
  <c r="AJ12" i="3"/>
  <c r="AJ59" i="3"/>
  <c r="AJ65" i="3"/>
  <c r="AJ77" i="3"/>
  <c r="AJ91" i="3"/>
  <c r="AJ51" i="3"/>
  <c r="AJ63" i="3"/>
  <c r="AJ67" i="3"/>
  <c r="AJ16" i="3"/>
  <c r="AJ47" i="3"/>
  <c r="AJ56" i="3"/>
  <c r="AJ71" i="3"/>
  <c r="AJ72" i="3"/>
  <c r="AJ87" i="3"/>
  <c r="AJ89" i="3"/>
  <c r="AJ95" i="3"/>
  <c r="AJ97" i="3"/>
  <c r="AJ99" i="3"/>
  <c r="AJ101" i="3"/>
  <c r="AJ103" i="3"/>
  <c r="AJ90" i="3"/>
  <c r="AI9" i="3"/>
  <c r="AI11" i="3"/>
  <c r="AI35" i="3"/>
  <c r="AI37" i="3"/>
  <c r="AI45" i="3"/>
  <c r="AI14" i="3"/>
  <c r="AI18" i="3"/>
  <c r="AI22" i="3"/>
  <c r="AI32" i="3"/>
  <c r="AI33" i="3"/>
  <c r="AI53" i="3"/>
  <c r="AI61" i="3"/>
  <c r="AI69" i="3"/>
  <c r="AI30" i="3"/>
  <c r="AI31" i="3"/>
  <c r="AI43" i="3"/>
  <c r="AI54" i="3"/>
  <c r="AI62" i="3"/>
  <c r="AI70" i="3"/>
  <c r="AI76" i="3"/>
  <c r="AI28" i="3"/>
  <c r="AI29" i="3"/>
  <c r="AI55" i="3"/>
  <c r="AI63" i="3"/>
  <c r="AI71" i="3"/>
  <c r="AI80" i="3"/>
  <c r="AI10" i="3"/>
  <c r="AI13" i="3"/>
  <c r="AI17" i="3"/>
  <c r="AI21" i="3"/>
  <c r="AI26" i="3"/>
  <c r="AI27" i="3"/>
  <c r="AI38" i="3"/>
  <c r="AI47" i="3"/>
  <c r="AI48" i="3"/>
  <c r="AI56" i="3"/>
  <c r="AI16" i="3"/>
  <c r="AI20" i="3"/>
  <c r="AI24" i="3"/>
  <c r="AI25" i="3"/>
  <c r="AI57" i="3"/>
  <c r="AI66" i="3"/>
  <c r="AI86" i="3"/>
  <c r="AI90" i="3"/>
  <c r="AI50" i="3"/>
  <c r="AI94" i="3"/>
  <c r="AI58" i="3"/>
  <c r="AI77" i="3"/>
  <c r="AI83" i="3"/>
  <c r="AI51" i="3"/>
  <c r="AI67" i="3"/>
  <c r="AI60" i="3"/>
  <c r="AI96" i="3"/>
  <c r="AI100" i="3"/>
  <c r="AI104" i="3"/>
  <c r="AI59" i="3"/>
  <c r="AI65" i="3"/>
  <c r="AI75" i="3"/>
  <c r="AI23" i="3"/>
  <c r="AI36" i="3"/>
  <c r="AI91" i="3"/>
  <c r="AI84" i="3"/>
  <c r="AI92" i="3"/>
  <c r="AI15" i="3"/>
  <c r="AI44" i="3"/>
  <c r="AI52" i="3"/>
  <c r="AI72" i="3"/>
  <c r="AI87" i="3"/>
  <c r="AI89" i="3"/>
  <c r="AI95" i="3"/>
  <c r="AI97" i="3"/>
  <c r="AI99" i="3"/>
  <c r="AI101" i="3"/>
  <c r="AI103" i="3"/>
  <c r="AI34" i="3"/>
  <c r="AI81" i="3"/>
  <c r="AI82" i="3"/>
  <c r="AI93" i="3"/>
  <c r="AI98" i="3"/>
  <c r="AI102" i="3"/>
  <c r="AI19" i="3"/>
  <c r="AI49" i="3"/>
  <c r="AI64" i="3"/>
  <c r="AI68" i="3"/>
  <c r="AI78" i="3"/>
  <c r="AI85" i="3"/>
  <c r="AI88" i="3"/>
  <c r="AG9" i="3"/>
  <c r="AG11" i="3"/>
  <c r="AG14" i="3"/>
  <c r="AG16" i="3"/>
  <c r="AG18" i="3"/>
  <c r="AG20" i="3"/>
  <c r="AG22" i="3"/>
  <c r="AG24" i="3"/>
  <c r="AG12" i="3"/>
  <c r="AG44" i="3"/>
  <c r="AG13" i="3"/>
  <c r="AG15" i="3"/>
  <c r="AG17" i="3"/>
  <c r="AG19" i="3"/>
  <c r="AG21" i="3"/>
  <c r="AG23" i="3"/>
  <c r="AG25" i="3"/>
  <c r="AG27" i="3"/>
  <c r="AG29" i="3"/>
  <c r="AG31" i="3"/>
  <c r="AG33" i="3"/>
  <c r="AG38" i="3"/>
  <c r="AG48" i="3"/>
  <c r="AG50" i="3"/>
  <c r="AG52" i="3"/>
  <c r="AG54" i="3"/>
  <c r="AG56" i="3"/>
  <c r="AG58" i="3"/>
  <c r="AG60" i="3"/>
  <c r="AG62" i="3"/>
  <c r="AG64" i="3"/>
  <c r="AG66" i="3"/>
  <c r="AG68" i="3"/>
  <c r="AG70" i="3"/>
  <c r="AG30" i="3"/>
  <c r="AG80" i="3"/>
  <c r="AG28" i="3"/>
  <c r="AG55" i="3"/>
  <c r="AG63" i="3"/>
  <c r="AG71" i="3"/>
  <c r="AG77" i="3"/>
  <c r="AG83" i="3"/>
  <c r="AG85" i="3"/>
  <c r="AG87" i="3"/>
  <c r="AG89" i="3"/>
  <c r="AG91" i="3"/>
  <c r="AG93" i="3"/>
  <c r="AG10" i="3"/>
  <c r="AG26" i="3"/>
  <c r="AG47" i="3"/>
  <c r="AG81" i="3"/>
  <c r="AG37" i="3"/>
  <c r="AG46" i="3"/>
  <c r="AG49" i="3"/>
  <c r="AG57" i="3"/>
  <c r="AG35" i="3"/>
  <c r="AG75" i="3"/>
  <c r="AG67" i="3"/>
  <c r="AG82" i="3"/>
  <c r="AG59" i="3"/>
  <c r="AG65" i="3"/>
  <c r="AG69" i="3"/>
  <c r="AG72" i="3"/>
  <c r="AG95" i="3"/>
  <c r="AG97" i="3"/>
  <c r="AG99" i="3"/>
  <c r="AG101" i="3"/>
  <c r="AG103" i="3"/>
  <c r="AG34" i="3"/>
  <c r="AG98" i="3"/>
  <c r="AG102" i="3"/>
  <c r="AG76" i="3"/>
  <c r="AG79" i="3"/>
  <c r="AG88" i="3"/>
  <c r="AG45" i="3"/>
  <c r="AG51" i="3"/>
  <c r="AG92" i="3"/>
  <c r="AG96" i="3"/>
  <c r="AG100" i="3"/>
  <c r="AG104" i="3"/>
  <c r="AG32" i="3"/>
  <c r="AG94" i="3"/>
  <c r="AG78" i="3"/>
  <c r="AG86" i="3"/>
  <c r="AG90" i="3"/>
  <c r="AG53" i="3"/>
  <c r="AG36" i="3"/>
  <c r="AG61" i="3"/>
  <c r="AG84" i="3"/>
  <c r="AF14" i="3"/>
  <c r="AF16" i="3"/>
  <c r="AF18" i="3"/>
  <c r="AF20" i="3"/>
  <c r="AF22" i="3"/>
  <c r="AF24" i="3"/>
  <c r="AF26" i="3"/>
  <c r="AF28" i="3"/>
  <c r="AF30" i="3"/>
  <c r="AF32" i="3"/>
  <c r="AF47" i="3"/>
  <c r="AF12" i="3"/>
  <c r="AF35" i="3"/>
  <c r="AF37" i="3"/>
  <c r="AF46" i="3"/>
  <c r="AF29" i="3"/>
  <c r="AF55" i="3"/>
  <c r="AF63" i="3"/>
  <c r="AF71" i="3"/>
  <c r="AF83" i="3"/>
  <c r="AF85" i="3"/>
  <c r="AF87" i="3"/>
  <c r="AF13" i="3"/>
  <c r="AF17" i="3"/>
  <c r="AF21" i="3"/>
  <c r="AF27" i="3"/>
  <c r="AF48" i="3"/>
  <c r="AF56" i="3"/>
  <c r="AF64" i="3"/>
  <c r="AF81" i="3"/>
  <c r="AF25" i="3"/>
  <c r="AF49" i="3"/>
  <c r="AF57" i="3"/>
  <c r="AF65" i="3"/>
  <c r="AF72" i="3"/>
  <c r="AF36" i="3"/>
  <c r="AF50" i="3"/>
  <c r="AF58" i="3"/>
  <c r="AF59" i="3"/>
  <c r="AF69" i="3"/>
  <c r="AF80" i="3"/>
  <c r="AF95" i="3"/>
  <c r="AF97" i="3"/>
  <c r="AF99" i="3"/>
  <c r="AF101" i="3"/>
  <c r="AF103" i="3"/>
  <c r="AF60" i="3"/>
  <c r="AF94" i="3"/>
  <c r="AF15" i="3"/>
  <c r="AF52" i="3"/>
  <c r="AF62" i="3"/>
  <c r="AF79" i="3"/>
  <c r="AF88" i="3"/>
  <c r="AF53" i="3"/>
  <c r="AF66" i="3"/>
  <c r="AF70" i="3"/>
  <c r="AF93" i="3"/>
  <c r="AF19" i="3"/>
  <c r="AF33" i="3"/>
  <c r="AF44" i="3"/>
  <c r="AF68" i="3"/>
  <c r="AF78" i="3"/>
  <c r="AF86" i="3"/>
  <c r="AF89" i="3"/>
  <c r="AF90" i="3"/>
  <c r="AF23" i="3"/>
  <c r="AF31" i="3"/>
  <c r="AF54" i="3"/>
  <c r="AF61" i="3"/>
  <c r="AF84" i="3"/>
  <c r="AF45" i="3"/>
  <c r="AF51" i="3"/>
  <c r="AF67" i="3"/>
  <c r="AF82" i="3"/>
  <c r="AF91" i="3"/>
  <c r="AF92" i="3"/>
  <c r="AF96" i="3"/>
  <c r="AF98" i="3"/>
  <c r="AF100" i="3"/>
  <c r="AF102" i="3"/>
  <c r="AF104" i="3"/>
  <c r="K5" i="3" l="1"/>
  <c r="AF2" i="3" s="1"/>
  <c r="J5" i="3"/>
  <c r="X2" i="3" s="1"/>
  <c r="P2" i="3"/>
  <c r="C33" i="1" l="1"/>
  <c r="B33" i="1"/>
  <c r="C29" i="1"/>
  <c r="B29" i="1"/>
  <c r="I39" i="3"/>
  <c r="B112" i="3"/>
  <c r="B111" i="3"/>
  <c r="B110" i="3"/>
  <c r="M43" i="3"/>
  <c r="M42" i="3"/>
  <c r="M40" i="3"/>
  <c r="B107" i="3"/>
  <c r="H11" i="2"/>
  <c r="K3" i="2"/>
  <c r="L49" i="3"/>
  <c r="L51" i="3"/>
  <c r="L52" i="3"/>
  <c r="L54" i="3"/>
  <c r="L55" i="3"/>
  <c r="L57" i="3"/>
  <c r="L58" i="3"/>
  <c r="L60" i="3"/>
  <c r="L61" i="3"/>
  <c r="L63" i="3"/>
  <c r="L64" i="3"/>
  <c r="L66" i="3"/>
  <c r="L67" i="3"/>
  <c r="L69" i="3"/>
  <c r="L70" i="3"/>
  <c r="L72" i="3"/>
  <c r="K39" i="3"/>
  <c r="J39" i="3"/>
  <c r="L16" i="3"/>
  <c r="L17" i="3"/>
  <c r="L38" i="3"/>
  <c r="L104" i="3"/>
  <c r="L74" i="3" s="1"/>
  <c r="B25" i="1"/>
  <c r="M26" i="1" s="1"/>
  <c r="B21" i="1"/>
  <c r="M22" i="1" s="1"/>
  <c r="B17" i="1"/>
  <c r="C25" i="1"/>
  <c r="C21" i="1"/>
  <c r="C17" i="1"/>
  <c r="L4" i="2"/>
  <c r="L11" i="2"/>
  <c r="K11" i="2"/>
  <c r="M18" i="1" l="1"/>
  <c r="I73" i="3"/>
  <c r="M75" i="3"/>
  <c r="M74" i="3"/>
  <c r="L8" i="3"/>
  <c r="L42" i="3"/>
  <c r="K73" i="3"/>
  <c r="J73" i="3"/>
  <c r="M28" i="1"/>
  <c r="B18" i="1"/>
  <c r="B20" i="1"/>
  <c r="B19" i="1"/>
  <c r="M39" i="1"/>
  <c r="B40" i="1"/>
  <c r="B39" i="1"/>
  <c r="B36" i="1"/>
  <c r="B35" i="1"/>
  <c r="B23" i="1"/>
  <c r="B22" i="1"/>
  <c r="B24" i="1"/>
  <c r="B26" i="1"/>
  <c r="B28" i="1"/>
  <c r="B27" i="1"/>
  <c r="B32" i="1"/>
  <c r="B31" i="1"/>
  <c r="B30" i="1"/>
  <c r="M31" i="1"/>
  <c r="M40" i="1"/>
  <c r="M34" i="1"/>
  <c r="M36" i="1"/>
  <c r="M24" i="1"/>
  <c r="M23" i="1"/>
  <c r="M27" i="1"/>
  <c r="M20" i="1"/>
  <c r="M32" i="1"/>
  <c r="M30" i="1"/>
  <c r="M19" i="1"/>
  <c r="M35" i="1"/>
  <c r="M14" i="1"/>
  <c r="K9" i="3" l="1"/>
  <c r="AF9" i="3" s="1"/>
  <c r="J10" i="3"/>
  <c r="X10" i="3" s="1"/>
  <c r="P10" i="3"/>
  <c r="P11" i="3"/>
  <c r="P75" i="3"/>
  <c r="E9" i="3"/>
  <c r="C11" i="4"/>
  <c r="C12" i="4" s="1"/>
  <c r="C14" i="4" s="1"/>
  <c r="C16" i="4" s="1"/>
  <c r="D11" i="4"/>
  <c r="D10" i="4"/>
  <c r="D40" i="3"/>
  <c r="B11" i="4" s="1"/>
  <c r="I101" i="3"/>
  <c r="I94" i="3"/>
  <c r="J9" i="3"/>
  <c r="X9" i="3" s="1"/>
  <c r="K28" i="3"/>
  <c r="P9" i="3"/>
  <c r="J17" i="3"/>
  <c r="J70" i="3"/>
  <c r="D75" i="3"/>
  <c r="E56" i="3"/>
  <c r="E24" i="3"/>
  <c r="J76" i="3"/>
  <c r="X76" i="3" s="1"/>
  <c r="I103" i="3"/>
  <c r="E30" i="3"/>
  <c r="D32" i="3"/>
  <c r="I32" i="3"/>
  <c r="I44" i="3"/>
  <c r="I58" i="3"/>
  <c r="K38" i="3"/>
  <c r="AF38" i="3" s="1"/>
  <c r="D67" i="3"/>
  <c r="D43" i="3"/>
  <c r="J11" i="3"/>
  <c r="K77" i="3"/>
  <c r="AF77" i="3" s="1"/>
  <c r="E36" i="3"/>
  <c r="D29" i="3"/>
  <c r="E35" i="3"/>
  <c r="D31" i="3"/>
  <c r="E26" i="3"/>
  <c r="J84" i="3"/>
  <c r="J37" i="3"/>
  <c r="I77" i="3"/>
  <c r="I75" i="3"/>
  <c r="K31" i="3"/>
  <c r="I63" i="3"/>
  <c r="I21" i="3"/>
  <c r="K45" i="3"/>
  <c r="AH45" i="3" s="1"/>
  <c r="K48" i="3"/>
  <c r="K34" i="3"/>
  <c r="AF34" i="3" s="1"/>
  <c r="E53" i="3"/>
  <c r="E11" i="3"/>
  <c r="E32" i="3"/>
  <c r="D21" i="3"/>
  <c r="E31" i="3"/>
  <c r="D27" i="3"/>
  <c r="E22" i="3"/>
  <c r="K47" i="3"/>
  <c r="J43" i="3"/>
  <c r="I47" i="3"/>
  <c r="K85" i="3"/>
  <c r="K81" i="3"/>
  <c r="AK81" i="3" s="1"/>
  <c r="J30" i="3"/>
  <c r="I92" i="3"/>
  <c r="K96" i="3"/>
  <c r="K24" i="3"/>
  <c r="I85" i="3"/>
  <c r="I10" i="3"/>
  <c r="J52" i="3"/>
  <c r="J59" i="3"/>
  <c r="I15" i="3"/>
  <c r="J27" i="3"/>
  <c r="D9" i="3"/>
  <c r="I83" i="3"/>
  <c r="D77" i="3"/>
  <c r="E28" i="3"/>
  <c r="D36" i="3"/>
  <c r="E27" i="3"/>
  <c r="D23" i="3"/>
  <c r="E18" i="3"/>
  <c r="D19" i="3"/>
  <c r="J23" i="3"/>
  <c r="J75" i="3"/>
  <c r="X75" i="3" s="1"/>
  <c r="D89" i="3"/>
  <c r="K69" i="3"/>
  <c r="I35" i="3"/>
  <c r="E57" i="3"/>
  <c r="D38" i="3"/>
  <c r="E81" i="3"/>
  <c r="J14" i="3"/>
  <c r="E77" i="3"/>
  <c r="E20" i="3"/>
  <c r="D28" i="3"/>
  <c r="E19" i="3"/>
  <c r="D22" i="3"/>
  <c r="D18" i="3"/>
  <c r="K62" i="3"/>
  <c r="Z10" i="3"/>
  <c r="D97" i="3"/>
  <c r="K21" i="3"/>
  <c r="K75" i="3"/>
  <c r="AF75" i="3" s="1"/>
  <c r="J77" i="3"/>
  <c r="X77" i="3" s="1"/>
  <c r="I45" i="3"/>
  <c r="D56" i="3"/>
  <c r="I76" i="3"/>
  <c r="E37" i="3"/>
  <c r="D30" i="3"/>
  <c r="D24" i="3"/>
  <c r="D26" i="3"/>
  <c r="E21" i="3"/>
  <c r="E23" i="3"/>
  <c r="D34" i="3"/>
  <c r="S12" i="3"/>
  <c r="P76" i="3"/>
  <c r="I30" i="3"/>
  <c r="J58" i="3"/>
  <c r="I12" i="3"/>
  <c r="I29" i="3"/>
  <c r="D51" i="3"/>
  <c r="J28" i="3"/>
  <c r="P77" i="3"/>
  <c r="D15" i="3"/>
  <c r="E76" i="3"/>
  <c r="D37" i="3"/>
  <c r="E29" i="3"/>
  <c r="D20" i="3"/>
  <c r="E25" i="3"/>
  <c r="E34" i="3"/>
  <c r="K44" i="3"/>
  <c r="AH44" i="3" s="1"/>
  <c r="D59" i="3"/>
  <c r="J36" i="3"/>
  <c r="J86" i="3"/>
  <c r="K98" i="3"/>
  <c r="E45" i="3"/>
  <c r="E75" i="3"/>
  <c r="K76" i="3"/>
  <c r="AF76" i="3" s="1"/>
  <c r="D25" i="3"/>
  <c r="D33" i="3"/>
  <c r="E33" i="3"/>
  <c r="D35" i="3"/>
  <c r="D6" i="3"/>
  <c r="B10" i="4" s="1"/>
  <c r="I9" i="3"/>
  <c r="E54" i="3"/>
  <c r="E71" i="3"/>
  <c r="I31" i="3"/>
  <c r="D16" i="3"/>
  <c r="D82" i="3"/>
  <c r="E63" i="3"/>
  <c r="D58" i="3"/>
  <c r="E92" i="3"/>
  <c r="E48" i="3"/>
  <c r="K58" i="3"/>
  <c r="D60" i="3"/>
  <c r="I38" i="3"/>
  <c r="D49" i="3"/>
  <c r="E85" i="3"/>
  <c r="K23" i="3"/>
  <c r="J61" i="3"/>
  <c r="E65" i="3"/>
  <c r="D78" i="3"/>
  <c r="I102" i="3"/>
  <c r="J92" i="3"/>
  <c r="K71" i="3"/>
  <c r="J50" i="3"/>
  <c r="K35" i="3"/>
  <c r="J21" i="3"/>
  <c r="I18" i="3"/>
  <c r="I62" i="3"/>
  <c r="I96" i="3"/>
  <c r="J99" i="3"/>
  <c r="R78" i="3"/>
  <c r="K54" i="3"/>
  <c r="J33" i="3"/>
  <c r="J19" i="3"/>
  <c r="I24" i="3"/>
  <c r="I59" i="3"/>
  <c r="I97" i="3"/>
  <c r="D95" i="3"/>
  <c r="D57" i="3"/>
  <c r="I25" i="3"/>
  <c r="K13" i="3"/>
  <c r="K53" i="3"/>
  <c r="J55" i="3"/>
  <c r="J89" i="3"/>
  <c r="J80" i="3"/>
  <c r="AB80" i="3" s="1"/>
  <c r="AB8" i="3" s="1"/>
  <c r="I26" i="3"/>
  <c r="E59" i="3"/>
  <c r="I98" i="3"/>
  <c r="J69" i="3"/>
  <c r="E84" i="3"/>
  <c r="I36" i="3"/>
  <c r="I80" i="3"/>
  <c r="K88" i="3"/>
  <c r="J65" i="3"/>
  <c r="J26" i="3"/>
  <c r="I81" i="3"/>
  <c r="D87" i="3"/>
  <c r="D103" i="3"/>
  <c r="D65" i="3"/>
  <c r="J20" i="3"/>
  <c r="K33" i="3"/>
  <c r="J82" i="3"/>
  <c r="K103" i="3"/>
  <c r="K78" i="3"/>
  <c r="AH78" i="3" s="1"/>
  <c r="J31" i="3"/>
  <c r="D54" i="3"/>
  <c r="K66" i="3"/>
  <c r="J29" i="3"/>
  <c r="E38" i="3"/>
  <c r="E94" i="3"/>
  <c r="D45" i="3"/>
  <c r="J100" i="3"/>
  <c r="K89" i="3"/>
  <c r="S79" i="3"/>
  <c r="J66" i="3"/>
  <c r="K55" i="3"/>
  <c r="R45" i="3"/>
  <c r="P34" i="3"/>
  <c r="K26" i="3"/>
  <c r="K19" i="3"/>
  <c r="K12" i="3"/>
  <c r="AI12" i="3" s="1"/>
  <c r="I23" i="3"/>
  <c r="I50" i="3"/>
  <c r="I66" i="3"/>
  <c r="I84" i="3"/>
  <c r="I100" i="3"/>
  <c r="K104" i="3"/>
  <c r="J83" i="3"/>
  <c r="K70" i="3"/>
  <c r="J49" i="3"/>
  <c r="K22" i="3"/>
  <c r="K15" i="3"/>
  <c r="I14" i="3"/>
  <c r="I33" i="3"/>
  <c r="I51" i="3"/>
  <c r="I67" i="3"/>
  <c r="I89" i="3"/>
  <c r="D83" i="3"/>
  <c r="D91" i="3"/>
  <c r="D99" i="3"/>
  <c r="D53" i="3"/>
  <c r="D61" i="3"/>
  <c r="D69" i="3"/>
  <c r="I17" i="3"/>
  <c r="R11" i="3"/>
  <c r="J16" i="3"/>
  <c r="K37" i="3"/>
  <c r="J48" i="3"/>
  <c r="J56" i="3"/>
  <c r="J64" i="3"/>
  <c r="K87" i="3"/>
  <c r="J98" i="3"/>
  <c r="K60" i="3"/>
  <c r="J71" i="3"/>
  <c r="K82" i="3"/>
  <c r="J93" i="3"/>
  <c r="K20" i="3"/>
  <c r="I60" i="3"/>
  <c r="D92" i="3"/>
  <c r="E69" i="3"/>
  <c r="E49" i="3"/>
  <c r="E70" i="3"/>
  <c r="I22" i="3"/>
  <c r="J45" i="3"/>
  <c r="Z45" i="3" s="1"/>
  <c r="I69" i="3"/>
  <c r="E97" i="3"/>
  <c r="I46" i="3"/>
  <c r="D46" i="3"/>
  <c r="J15" i="3"/>
  <c r="I64" i="3"/>
  <c r="D94" i="3"/>
  <c r="J103" i="3"/>
  <c r="K32" i="3"/>
  <c r="E87" i="3"/>
  <c r="E10" i="3"/>
  <c r="E72" i="3"/>
  <c r="E64" i="3"/>
  <c r="E102" i="3"/>
  <c r="E86" i="3"/>
  <c r="E47" i="3"/>
  <c r="E15" i="3"/>
  <c r="I104" i="3"/>
  <c r="E88" i="3"/>
  <c r="E96" i="3"/>
  <c r="E50" i="3"/>
  <c r="E58" i="3"/>
  <c r="E66" i="3"/>
  <c r="E80" i="3"/>
  <c r="E46" i="3"/>
  <c r="E14" i="3"/>
  <c r="E68" i="3"/>
  <c r="E99" i="3"/>
  <c r="I99" i="3"/>
  <c r="I57" i="3"/>
  <c r="J18" i="3"/>
  <c r="K43" i="3"/>
  <c r="D11" i="3"/>
  <c r="D48" i="3"/>
  <c r="D68" i="3"/>
  <c r="D52" i="3"/>
  <c r="D90" i="3"/>
  <c r="I90" i="3"/>
  <c r="I56" i="3"/>
  <c r="I20" i="3"/>
  <c r="K18" i="3"/>
  <c r="J54" i="3"/>
  <c r="J104" i="3"/>
  <c r="D17" i="3"/>
  <c r="D80" i="3"/>
  <c r="D70" i="3"/>
  <c r="E55" i="3"/>
  <c r="E93" i="3"/>
  <c r="I95" i="3"/>
  <c r="I61" i="3"/>
  <c r="I27" i="3"/>
  <c r="K16" i="3"/>
  <c r="K30" i="3"/>
  <c r="K50" i="3"/>
  <c r="J95" i="3"/>
  <c r="E95" i="3"/>
  <c r="K14" i="3"/>
  <c r="D44" i="3"/>
  <c r="D81" i="3"/>
  <c r="D66" i="3"/>
  <c r="D50" i="3"/>
  <c r="D88" i="3"/>
  <c r="I86" i="3"/>
  <c r="I52" i="3"/>
  <c r="R10" i="3"/>
  <c r="J38" i="3"/>
  <c r="X38" i="3" s="1"/>
  <c r="J62" i="3"/>
  <c r="K102" i="3"/>
  <c r="J97" i="3"/>
  <c r="K86" i="3"/>
  <c r="J81" i="3"/>
  <c r="AC81" i="3" s="1"/>
  <c r="K68" i="3"/>
  <c r="J63" i="3"/>
  <c r="K52" i="3"/>
  <c r="J47" i="3"/>
  <c r="U101" i="3"/>
  <c r="K95" i="3"/>
  <c r="J90" i="3"/>
  <c r="K79" i="3"/>
  <c r="AI79" i="3" s="1"/>
  <c r="J72" i="3"/>
  <c r="K61" i="3"/>
  <c r="D79" i="3"/>
  <c r="D10" i="3"/>
  <c r="D72" i="3"/>
  <c r="E82" i="3"/>
  <c r="E90" i="3"/>
  <c r="E98" i="3"/>
  <c r="E52" i="3"/>
  <c r="E60" i="3"/>
  <c r="E78" i="3"/>
  <c r="E44" i="3"/>
  <c r="E12" i="3"/>
  <c r="E61" i="3"/>
  <c r="E91" i="3"/>
  <c r="I91" i="3"/>
  <c r="J53" i="3"/>
  <c r="K92" i="3"/>
  <c r="E13" i="3"/>
  <c r="E79" i="3"/>
  <c r="D64" i="3"/>
  <c r="D102" i="3"/>
  <c r="D86" i="3"/>
  <c r="I82" i="3"/>
  <c r="I48" i="3"/>
  <c r="I11" i="3"/>
  <c r="J22" i="3"/>
  <c r="K36" i="3"/>
  <c r="K59" i="3"/>
  <c r="J88" i="3"/>
  <c r="E43" i="3"/>
  <c r="E67" i="3"/>
  <c r="E51" i="3"/>
  <c r="E89" i="3"/>
  <c r="I87" i="3"/>
  <c r="I53" i="3"/>
  <c r="I16" i="3"/>
  <c r="J34" i="3"/>
  <c r="X34" i="3" s="1"/>
  <c r="J79" i="3"/>
  <c r="AA79" i="3" s="1"/>
  <c r="K100" i="3"/>
  <c r="E83" i="3"/>
  <c r="J25" i="3"/>
  <c r="J87" i="3"/>
  <c r="D12" i="3"/>
  <c r="D47" i="3"/>
  <c r="D62" i="3"/>
  <c r="D100" i="3"/>
  <c r="D84" i="3"/>
  <c r="I78" i="3"/>
  <c r="I34" i="3"/>
  <c r="J13" i="3"/>
  <c r="K27" i="3"/>
  <c r="J46" i="3"/>
  <c r="AA46" i="3" s="1"/>
  <c r="K67" i="3"/>
  <c r="J96" i="3"/>
  <c r="J101" i="3"/>
  <c r="AC101" i="3" s="1"/>
  <c r="K90" i="3"/>
  <c r="J85" i="3"/>
  <c r="T80" i="3"/>
  <c r="T8" i="3" s="1"/>
  <c r="K72" i="3"/>
  <c r="J67" i="3"/>
  <c r="K56" i="3"/>
  <c r="J51" i="3"/>
  <c r="S46" i="3"/>
  <c r="K99" i="3"/>
  <c r="J94" i="3"/>
  <c r="K83" i="3"/>
  <c r="J78" i="3"/>
  <c r="Z78" i="3" s="1"/>
  <c r="K65" i="3"/>
  <c r="J60" i="3"/>
  <c r="K49" i="3"/>
  <c r="J44" i="3"/>
  <c r="Z44" i="3" s="1"/>
  <c r="K29" i="3"/>
  <c r="J24" i="3"/>
  <c r="K97" i="3"/>
  <c r="K63" i="3"/>
  <c r="K10" i="3"/>
  <c r="I28" i="3"/>
  <c r="I54" i="3"/>
  <c r="I70" i="3"/>
  <c r="I88" i="3"/>
  <c r="J91" i="3"/>
  <c r="K80" i="3"/>
  <c r="AJ80" i="3" s="1"/>
  <c r="AJ8" i="3" s="1"/>
  <c r="J57" i="3"/>
  <c r="K46" i="3"/>
  <c r="AI46" i="3" s="1"/>
  <c r="J35" i="3"/>
  <c r="I19" i="3"/>
  <c r="I37" i="3"/>
  <c r="I55" i="3"/>
  <c r="I71" i="3"/>
  <c r="I93" i="3"/>
  <c r="D85" i="3"/>
  <c r="D93" i="3"/>
  <c r="D101" i="3"/>
  <c r="D55" i="3"/>
  <c r="D63" i="3"/>
  <c r="D71" i="3"/>
  <c r="I13" i="3"/>
  <c r="J12" i="3"/>
  <c r="AA12" i="3" s="1"/>
  <c r="K17" i="3"/>
  <c r="K25" i="3"/>
  <c r="J32" i="3"/>
  <c r="K57" i="3"/>
  <c r="J68" i="3"/>
  <c r="U81" i="3"/>
  <c r="K91" i="3"/>
  <c r="J102" i="3"/>
  <c r="K64" i="3"/>
  <c r="K94" i="3"/>
  <c r="K101" i="3"/>
  <c r="AK101" i="3" s="1"/>
  <c r="K51" i="3"/>
  <c r="I68" i="3"/>
  <c r="D96" i="3"/>
  <c r="E17" i="3"/>
  <c r="I49" i="3"/>
  <c r="K84" i="3"/>
  <c r="P38" i="3"/>
  <c r="I79" i="3"/>
  <c r="E101" i="3"/>
  <c r="D14" i="3"/>
  <c r="K93" i="3"/>
  <c r="R44" i="3"/>
  <c r="K11" i="3"/>
  <c r="I72" i="3"/>
  <c r="D98" i="3"/>
  <c r="D104" i="3"/>
  <c r="I65" i="3"/>
  <c r="E103" i="3"/>
  <c r="E16" i="3"/>
  <c r="E104" i="3"/>
  <c r="E62" i="3"/>
  <c r="E100" i="3"/>
  <c r="I43" i="3"/>
  <c r="D76" i="3"/>
  <c r="D13" i="3"/>
  <c r="Z11" i="3" l="1"/>
  <c r="Z8" i="3" s="1"/>
  <c r="X11" i="3"/>
  <c r="AH11" i="3"/>
  <c r="AF11" i="3"/>
  <c r="AH10" i="3"/>
  <c r="AH8" i="3" s="1"/>
  <c r="AF10" i="3"/>
  <c r="D12" i="4"/>
  <c r="D14" i="4" s="1"/>
  <c r="D16" i="4" s="1"/>
  <c r="U8" i="3"/>
  <c r="AC8" i="3"/>
  <c r="AK8" i="3"/>
  <c r="Y43" i="3"/>
  <c r="Y8" i="3" s="1"/>
  <c r="X43" i="3"/>
  <c r="AG43" i="3"/>
  <c r="AG8" i="3" s="1"/>
  <c r="AF43" i="3"/>
  <c r="Q43" i="3"/>
  <c r="Q8" i="3" s="1"/>
  <c r="P43" i="3"/>
  <c r="P8" i="3" s="1"/>
  <c r="AI8" i="3"/>
  <c r="S8" i="3"/>
  <c r="AA8" i="3"/>
  <c r="R8" i="3"/>
  <c r="AF8" i="3" l="1"/>
  <c r="X8" i="3"/>
  <c r="D5" i="4" s="1"/>
  <c r="D7" i="4" s="1"/>
</calcChain>
</file>

<file path=xl/sharedStrings.xml><?xml version="1.0" encoding="utf-8"?>
<sst xmlns="http://schemas.openxmlformats.org/spreadsheetml/2006/main" count="219" uniqueCount="132">
  <si>
    <r>
      <t>Personnel to be employed for the Geotechnical survey works</t>
    </r>
    <r>
      <rPr>
        <b/>
        <sz val="11"/>
        <color rgb="FFFFFF00"/>
        <rFont val="Calibri"/>
        <family val="2"/>
        <scheme val="minor"/>
      </rPr>
      <t xml:space="preserve"> - Preference: 5.2.2</t>
    </r>
    <r>
      <rPr>
        <b/>
        <sz val="11"/>
        <color theme="0"/>
        <rFont val="Calibri"/>
        <family val="2"/>
        <scheme val="minor"/>
      </rPr>
      <t xml:space="preserve"> (Tender Document)</t>
    </r>
  </si>
  <si>
    <t>Notes</t>
  </si>
  <si>
    <t>Assessment for the Pool of Personnel</t>
  </si>
  <si>
    <t>Weighting factor</t>
  </si>
  <si>
    <t>I.</t>
  </si>
  <si>
    <t>Project Manager Onshore</t>
  </si>
  <si>
    <t>II.</t>
  </si>
  <si>
    <t>Project Manager Offshore / Party Chief</t>
  </si>
  <si>
    <t>III.</t>
  </si>
  <si>
    <t>Operators</t>
  </si>
  <si>
    <t>IV.</t>
  </si>
  <si>
    <t>Lead Geotechnical Engineer, Offshore</t>
  </si>
  <si>
    <t>V.</t>
  </si>
  <si>
    <t>Lead Engineer, Onshore</t>
  </si>
  <si>
    <t>VI.</t>
  </si>
  <si>
    <t>Lead Geophysicist for SCPT</t>
  </si>
  <si>
    <t>VII.</t>
  </si>
  <si>
    <t>Lead Laboratory Technician</t>
  </si>
  <si>
    <t>Name</t>
  </si>
  <si>
    <t>Total</t>
  </si>
  <si>
    <t>Number of similar offshore geotechnical soil investigations executed</t>
  </si>
  <si>
    <t>Experience</t>
  </si>
  <si>
    <t>Number of years active in the role for which he/she is proposed for this survey</t>
  </si>
  <si>
    <t>Similar role</t>
  </si>
  <si>
    <t>Function</t>
  </si>
  <si>
    <t>Assessment</t>
  </si>
  <si>
    <t>No. of
projects</t>
  </si>
  <si>
    <t>Names of the projects</t>
  </si>
  <si>
    <t>No. of 
years</t>
  </si>
  <si>
    <t>Period / years where this applies.</t>
  </si>
  <si>
    <t>Name person I.1</t>
  </si>
  <si>
    <t>e.g. Project Manager</t>
  </si>
  <si>
    <t>Name person I.2</t>
  </si>
  <si>
    <t>…</t>
  </si>
  <si>
    <t>Name person I.3</t>
  </si>
  <si>
    <t>Name person II.1</t>
  </si>
  <si>
    <t>e.g. Party Chief</t>
  </si>
  <si>
    <t>Name person II.2</t>
  </si>
  <si>
    <t>Name person II.3</t>
  </si>
  <si>
    <t>Name person III.1</t>
  </si>
  <si>
    <t>e.g. seabed CPT operator</t>
  </si>
  <si>
    <t>Name person III.2</t>
  </si>
  <si>
    <t>Name person III.3</t>
  </si>
  <si>
    <t>Name person IV.1</t>
  </si>
  <si>
    <t>e.g. Offshore Lead Engineer</t>
  </si>
  <si>
    <t>Name person IV.2</t>
  </si>
  <si>
    <t>Name person IV.3</t>
  </si>
  <si>
    <t>Name person V.1</t>
  </si>
  <si>
    <t>e.g. Lead Engineer</t>
  </si>
  <si>
    <t>Name person V.2</t>
  </si>
  <si>
    <t>Name person V.3</t>
  </si>
  <si>
    <t>Name person VI.1</t>
  </si>
  <si>
    <t>Name person VI.2</t>
  </si>
  <si>
    <t>Name person VI.3</t>
  </si>
  <si>
    <t>NOTES</t>
  </si>
  <si>
    <r>
      <t xml:space="preserve">For each personnel category, TENDERER is required to add in this </t>
    </r>
    <r>
      <rPr>
        <b/>
        <sz val="11"/>
        <color theme="1"/>
        <rFont val="Calibri"/>
        <family val="2"/>
        <scheme val="minor"/>
      </rPr>
      <t>Annex [3a] - Section I</t>
    </r>
    <r>
      <rPr>
        <sz val="11"/>
        <color theme="1"/>
        <rFont val="Calibri"/>
        <family val="2"/>
        <scheme val="minor"/>
      </rPr>
      <t>, the three key project team members that will be proposed for the execution of the work. Back-up and replacement personnel will be of similar level and experience and shall be proposed for acceptance by the CLIENT.</t>
    </r>
  </si>
  <si>
    <t>Yellow cells with blue text are to be completed by the TENDERER and shall be used as input for the assessment and scoring of the CLIENT.</t>
  </si>
  <si>
    <r>
      <t>Light blue cells shall be used by the CLIENT when assessing TENDERERS' proposals and applying scores as explained in</t>
    </r>
    <r>
      <rPr>
        <i/>
        <sz val="11"/>
        <rFont val="Calibri"/>
        <family val="2"/>
        <scheme val="minor"/>
      </rPr>
      <t xml:space="preserve"> </t>
    </r>
    <r>
      <rPr>
        <i/>
        <sz val="11"/>
        <color rgb="FFFF0000"/>
        <rFont val="Calibri"/>
        <family val="2"/>
        <scheme val="minor"/>
      </rPr>
      <t xml:space="preserve">Section 5.2.2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</si>
  <si>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r>
      <t xml:space="preserve">TENDERER shall specify for each person in the total pool of personnel that is proposed for the execution of the Work and relevant for the specific role:
(1) the number of surveys* to which the key personnel has contributed; and
(2) The number of years that the person is active in the role for which he/she is proposed for this survey.
Employees may be proposed for multiple roles. The CLIENT will assign a score of 0%-100% for each of the criteria (1)(2)(3) for each key personnel member proposed in the total pool of personnel based on the information provided in this sheet; the scores will be based on its evaluation of the information supplied by the TENDERER and will be in accordance with the criteria defined in the Tender Document.
</t>
    </r>
    <r>
      <rPr>
        <b/>
        <sz val="11"/>
        <color theme="1"/>
        <rFont val="Calibri"/>
        <family val="2"/>
        <scheme val="minor"/>
      </rPr>
      <t>In case cells are left blank a score of 0% will be applied</t>
    </r>
    <r>
      <rPr>
        <sz val="11"/>
        <color theme="1"/>
        <rFont val="Calibri"/>
        <family val="2"/>
        <scheme val="minor"/>
      </rPr>
      <t xml:space="preserve">.
</t>
    </r>
    <r>
      <rPr>
        <b/>
        <sz val="12"/>
        <color theme="1"/>
        <rFont val="Calibri"/>
        <family val="2"/>
        <scheme val="minor"/>
      </rPr>
      <t xml:space="preserve">Ensure that all information provided in this Annex [3a] - Section I is supported by the information in the CVs provided. </t>
    </r>
  </si>
  <si>
    <t>Preferences with respect to Vessel(s) and Equipment (5.2.3 Tender Document)</t>
  </si>
  <si>
    <r>
      <t xml:space="preserve">Proposed Vessels
</t>
    </r>
    <r>
      <rPr>
        <sz val="10"/>
        <color theme="0"/>
        <rFont val="Calibri"/>
        <family val="2"/>
        <scheme val="minor"/>
      </rPr>
      <t>TENDERER shall explain in the yellow cells the specific quality of this proposed vessel regarding the criteria (I-III).</t>
    </r>
  </si>
  <si>
    <t>Assessment by CLIENT</t>
  </si>
  <si>
    <t>Survey Vessel</t>
  </si>
  <si>
    <t>A</t>
  </si>
  <si>
    <t>Scores for the criteria (I-IV) shall be averaged and shown in Annex 3a Section III as "Vessel(s) Score"</t>
  </si>
  <si>
    <t>B</t>
  </si>
  <si>
    <t>Criteria on which basis the vessel will be assessed</t>
  </si>
  <si>
    <t>Weighting
factor</t>
  </si>
  <si>
    <t>Name of vessel A</t>
  </si>
  <si>
    <t>To be populated during assessment proposals</t>
  </si>
  <si>
    <t>Name of vessel B</t>
  </si>
  <si>
    <t>Seabed Campaign</t>
  </si>
  <si>
    <t>I</t>
  </si>
  <si>
    <t xml:space="preserve">The vessel(s) and deck layout are likely to achieve the survey objectives in an efficient manner. The vessel(s) and vessel equipment configuration (minimum dimensions stated previously) are optimised for efficient data acquisition and are described in adequate detail to demonstrate this along with vessel track record and operational projects in similar environments. </t>
  </si>
  <si>
    <t>Motivation of the Tenderer regarding the specific quality of the vessel</t>
  </si>
  <si>
    <t>II</t>
  </si>
  <si>
    <t>Vessel(s) are suitable to execute the work in North Sea conditions (DP2 as a minimum, including positioning, navigation and vessel equipment). Vessel(s) are stable to ensure good data quality acquisition within workable limits. Documentation regarding vessel motion characteristics (response amplitude operators or transfer functions) and DP capabilities (DP capability plots) is supplied as part of the PEP and supports the motivation for selecting the vessel(s);</t>
  </si>
  <si>
    <t>III</t>
  </si>
  <si>
    <t>Vessel(s) are already mobilised and ready to use, working and tested equipment are preferred;</t>
  </si>
  <si>
    <t>Survey Equipment</t>
  </si>
  <si>
    <r>
      <rPr>
        <b/>
        <sz val="14"/>
        <color theme="0"/>
        <rFont val="Calibri"/>
        <family val="2"/>
        <scheme val="minor"/>
      </rPr>
      <t>Proposed Equipment</t>
    </r>
    <r>
      <rPr>
        <sz val="12"/>
        <color theme="0"/>
        <rFont val="Calibri"/>
        <family val="2"/>
        <scheme val="minor"/>
      </rPr>
      <t xml:space="preserve">
</t>
    </r>
    <r>
      <rPr>
        <sz val="10"/>
        <color theme="0"/>
        <rFont val="Calibri"/>
        <family val="2"/>
        <scheme val="minor"/>
      </rPr>
      <t>TENDERER shall list all of the equipment that will be operated from the vessel and explain in the yellow cells the specific quality of this proposed equipment regarding the criteria (I-IV)</t>
    </r>
  </si>
  <si>
    <t xml:space="preserve"> </t>
  </si>
  <si>
    <t>Criteria on which basis the equipment will be assessed</t>
  </si>
  <si>
    <t>Scores for the criteria (I-IV) shall be averaged and shown in Annex 3a Section III as "Equipment Score"</t>
  </si>
  <si>
    <t xml:space="preserve">The proposed survey equipment (e.g. spares, drilling equipment, derrick configuration and ancillary equipment, downhole sampling and testing tools, seabed PCPT unit, vibrocorer, in situ thermal conductivity) for carrying out the survey within the scope of the agreement is suitable and effective.
</t>
  </si>
  <si>
    <t>List of all of the equipment to be operated form the vessel and motivation of the tenderer regarding the quality of the equipment</t>
  </si>
  <si>
    <t>List of all of the equipment to be operated from the vessel and motivation of the tenderer regarding the quality of the equipment</t>
  </si>
  <si>
    <t>Motivation of the Tenderer regarding the specific quality of the equipment</t>
  </si>
  <si>
    <t xml:space="preserve">Appropriate tests and/or equipment are accredited and the scheme and standard of accreditation.
</t>
  </si>
  <si>
    <t xml:space="preserve">The proposed equipment has demonstrated it is capable of achieving a target penetration depth below the minimum depth of 25 m below sea floor (BSF) for seabed equipment, with 1 point awarded for 25-35 m BSF, 2 points for 35 - 45 m BSF and 3 points for &gt;45 m BSF.
</t>
  </si>
  <si>
    <t>This column is used by CLIENT for Assessment purposes and scoring, scores will be based upon motivation given by TENDERER.</t>
  </si>
  <si>
    <t>Vessels and teams planned for the execution of the Geotechnical Survey work (Lot 1) (Tender Document 5.2.2)</t>
  </si>
  <si>
    <t>Role</t>
  </si>
  <si>
    <t>Role Weighting</t>
  </si>
  <si>
    <t>Team Assessment</t>
  </si>
  <si>
    <t>Vessel 1.</t>
  </si>
  <si>
    <t>Weighting</t>
  </si>
  <si>
    <t>Team composition</t>
  </si>
  <si>
    <t>Task</t>
  </si>
  <si>
    <t>Motivation for team inclusion in team</t>
  </si>
  <si>
    <t>Average</t>
  </si>
  <si>
    <t>Description by TENDERER</t>
  </si>
  <si>
    <t>Vessel 2.</t>
  </si>
  <si>
    <t>Onshore Team</t>
  </si>
  <si>
    <r>
      <t xml:space="preserve">TENDERER shall use this </t>
    </r>
    <r>
      <rPr>
        <b/>
        <sz val="11"/>
        <color theme="1"/>
        <rFont val="Calibri"/>
        <family val="2"/>
        <scheme val="minor"/>
      </rPr>
      <t>Annex [3a] - Section III</t>
    </r>
    <r>
      <rPr>
        <sz val="11"/>
        <color theme="1"/>
        <rFont val="Calibri"/>
        <family val="2"/>
        <scheme val="minor"/>
      </rPr>
      <t xml:space="preserve"> to specify which team members will be working in the onshore team and the vessels that shall be used for the execution of the survey.
</t>
    </r>
    <r>
      <rPr>
        <b/>
        <sz val="11"/>
        <color theme="1"/>
        <rFont val="Calibri"/>
        <family val="2"/>
        <scheme val="minor"/>
      </rPr>
      <t>All team members, taking account of rotations, shall be specified here.</t>
    </r>
  </si>
  <si>
    <t>Yellow cells with blue text are to be completed by the TENDERER and shall be used as input for the assessment and scoring of CLIENT.</t>
  </si>
  <si>
    <r>
      <t xml:space="preserve">Light blue cells shall be used by the CLIENT when assessing TENDERER proposals and applying scores as explained in </t>
    </r>
    <r>
      <rPr>
        <i/>
        <sz val="11"/>
        <color rgb="FFFF0000"/>
        <rFont val="Calibri"/>
        <family val="2"/>
        <scheme val="minor"/>
      </rPr>
      <t>Section 5.2.2 and 5.2.3</t>
    </r>
    <r>
      <rPr>
        <i/>
        <sz val="11"/>
        <color rgb="FFFFFF00"/>
        <rFont val="Calibri"/>
        <family val="2"/>
        <scheme val="minor"/>
      </rPr>
      <t xml:space="preserve">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</si>
  <si>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r>
      <t xml:space="preserve">TENDERER can select the vessel(s) by choosing A; B from the dropdown menu in the yellow coloured cell to indicate the designated vessel(s) for the survey. The name of the vessel is then automatically shown in the coloured cell next to the dropdown menu. 
TENDERER may propose only </t>
    </r>
    <r>
      <rPr>
        <sz val="11"/>
        <color rgb="FFFF0000"/>
        <rFont val="Calibri"/>
        <family val="2"/>
        <scheme val="minor"/>
      </rPr>
      <t>one vessel</t>
    </r>
    <r>
      <rPr>
        <sz val="11"/>
        <color theme="1"/>
        <rFont val="Calibri"/>
        <family val="2"/>
        <scheme val="minor"/>
      </rPr>
      <t xml:space="preserve"> to carry out all surveys. In this case, TENDERER shall leave </t>
    </r>
    <r>
      <rPr>
        <sz val="11"/>
        <color rgb="FFFF0000"/>
        <rFont val="Calibri"/>
        <family val="2"/>
        <scheme val="minor"/>
      </rPr>
      <t xml:space="preserve">Vessel 2 </t>
    </r>
    <r>
      <rPr>
        <sz val="11"/>
        <color theme="1"/>
        <rFont val="Calibri"/>
        <family val="2"/>
        <scheme val="minor"/>
      </rPr>
      <t>empty.</t>
    </r>
  </si>
  <si>
    <r>
      <t xml:space="preserve">The assessment will be based on the description and motivation of the team composition. For each of the project team members designated to a vessel team or the onshore management team, TENDERER shall include a motivation why the specific person has been assigned for the role in the specific team and specify this in </t>
    </r>
    <r>
      <rPr>
        <b/>
        <sz val="11"/>
        <color theme="1"/>
        <rFont val="Calibri"/>
        <family val="2"/>
        <scheme val="minor"/>
      </rPr>
      <t>Annex [3a] - Section III</t>
    </r>
    <r>
      <rPr>
        <sz val="11"/>
        <color theme="1"/>
        <rFont val="Calibri"/>
        <family val="2"/>
        <scheme val="minor"/>
      </rPr>
      <t xml:space="preserve">. This motivation shall elaborate on:
- All required roles and knowledge are covered;
- Familiarity with the other team members;
- Familiarity with the vessel;
- Familiarity with the equipment, including software and data processing
</t>
    </r>
    <r>
      <rPr>
        <b/>
        <sz val="11"/>
        <color theme="1"/>
        <rFont val="Calibri"/>
        <family val="2"/>
        <scheme val="minor"/>
      </rPr>
      <t>In case the vessel selection is changed after issuing of the proposal but before contract award, the Client shall use this Annex 3a - Section III to verify possible changes in awarded points for the changes that are made by TENDERER.</t>
    </r>
  </si>
  <si>
    <r>
      <t xml:space="preserve">For the vessels that will be employed and the onshore team, TENDERER must select the different team members that will be active on (one of) the vessel(s) and the onshore team by selecting the code (I.1-20 / II.1-20 / III.1-20 / IV.1-20 / V.1-20 / VI.1-20) from the drop down menu in the yellow cells under team composition (column C). These are the team members as specified in </t>
    </r>
    <r>
      <rPr>
        <b/>
        <sz val="11"/>
        <color theme="1"/>
        <rFont val="Calibri"/>
        <family val="2"/>
        <scheme val="minor"/>
      </rPr>
      <t>Annex [3a] - Section I</t>
    </r>
    <r>
      <rPr>
        <sz val="11"/>
        <color theme="1"/>
        <rFont val="Calibri"/>
        <family val="2"/>
        <scheme val="minor"/>
      </rPr>
      <t xml:space="preserve">. For each team member, TENDERER shall specify the task that that person will execute and the motivation for including this specific person in the team. See explanation in </t>
    </r>
    <r>
      <rPr>
        <b/>
        <sz val="11"/>
        <color theme="1"/>
        <rFont val="Calibri"/>
        <family val="2"/>
        <scheme val="minor"/>
      </rPr>
      <t xml:space="preserve">Tender document - </t>
    </r>
    <r>
      <rPr>
        <b/>
        <sz val="11"/>
        <color rgb="FFFF0000"/>
        <rFont val="Calibri"/>
        <family val="2"/>
        <scheme val="minor"/>
      </rPr>
      <t>section 5.2.2 (Award criteria relating to qualifications personnel) and 5.2.3 (Award criteria relating to Equipment)</t>
    </r>
    <r>
      <rPr>
        <sz val="11"/>
        <color theme="1"/>
        <rFont val="Calibri"/>
        <family val="2"/>
        <scheme val="minor"/>
      </rPr>
      <t xml:space="preserve">
</t>
    </r>
    <r>
      <rPr>
        <b/>
        <sz val="11"/>
        <color theme="1"/>
        <rFont val="Calibri"/>
        <family val="2"/>
        <scheme val="minor"/>
      </rPr>
      <t xml:space="preserve">Please note that only the designated team members (taking into account rotations) that will actually execute the survey must be selected by TENDERER; possible back-ups/replacements are not to be selected in this list. 
</t>
    </r>
    <r>
      <rPr>
        <sz val="11"/>
        <color theme="1"/>
        <rFont val="Calibri"/>
        <family val="2"/>
        <scheme val="minor"/>
      </rPr>
      <t xml:space="preserve">
</t>
    </r>
    <r>
      <rPr>
        <b/>
        <sz val="11"/>
        <color theme="1"/>
        <rFont val="Calibri"/>
        <family val="2"/>
        <scheme val="minor"/>
      </rPr>
      <t>In case the team composition is changed after issuing of the proposal but before contract award, the CLIENT shall use this Annex 3a - Section III to verify possible changes in awarded points for the changes that are made by TENDERER.</t>
    </r>
  </si>
  <si>
    <t>Summary Scoring for Personnel, Vessel(s) and Equipment</t>
  </si>
  <si>
    <r>
      <t xml:space="preserve">Preference - Qualifications Personnel </t>
    </r>
    <r>
      <rPr>
        <b/>
        <sz val="10"/>
        <color rgb="FFFFFF00"/>
        <rFont val="Calibri"/>
        <family val="2"/>
        <scheme val="minor"/>
      </rPr>
      <t>(5.2.2)</t>
    </r>
  </si>
  <si>
    <t>Average Assessment of Proposed Personnel</t>
  </si>
  <si>
    <t>Maximum Points Available</t>
  </si>
  <si>
    <t>Score</t>
  </si>
  <si>
    <r>
      <t xml:space="preserve">Preference - Vessel, Equipment </t>
    </r>
    <r>
      <rPr>
        <b/>
        <sz val="10"/>
        <color rgb="FFFFFF00"/>
        <rFont val="Calibri"/>
        <family val="2"/>
        <scheme val="minor"/>
      </rPr>
      <t>(5.2.3)</t>
    </r>
  </si>
  <si>
    <t>Vessel</t>
  </si>
  <si>
    <t>Equipment</t>
  </si>
  <si>
    <t>Average Assessment</t>
  </si>
  <si>
    <t>Maximum Points</t>
  </si>
  <si>
    <t>Onshore Laboratory facilities for carrying out the laboratory testing within the scope of the agreement are available, suitable and effective.  Tenderer shall provide a list of the numbers of testing units to be made available by the laboratory (e.g. Effective and total stress);</t>
  </si>
  <si>
    <t>I.1</t>
  </si>
  <si>
    <t>Name person VII.1</t>
  </si>
  <si>
    <t>Name person VII.2</t>
  </si>
  <si>
    <t>Name person VII.3</t>
  </si>
  <si>
    <t>I.2</t>
  </si>
  <si>
    <t>Score Vessel and Equipment (excl. depth)</t>
  </si>
  <si>
    <t>Score sum</t>
  </si>
  <si>
    <t>-</t>
  </si>
  <si>
    <t>Score Equipment Depth (max. 3 points)</t>
  </si>
  <si>
    <t>Add appropiate points in cell D15, if needed</t>
  </si>
  <si>
    <t>Add appropiate points in cell D15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</si>
</sst>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i/>
      <sz val="9"/>
      <color rgb="FF0000FF"/>
      <name val="Calibri"/>
      <family val="2"/>
      <scheme val="minor"/>
    </font>
    <font>
      <i/>
      <sz val="9"/>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b/>
      <sz val="10"/>
      <color rgb="FF00B050"/>
      <name val="Calibri"/>
      <family val="2"/>
      <scheme val="minor"/>
    </font>
    <font>
      <b/>
      <sz val="11"/>
      <color rgb="FF0000FF"/>
      <name val="Calibri"/>
      <family val="2"/>
      <scheme val="minor"/>
    </font>
    <font>
      <b/>
      <sz val="11"/>
      <color theme="0"/>
      <name val="Calibri"/>
      <family val="2"/>
    </font>
    <font>
      <sz val="11"/>
      <color rgb="FF0000FF"/>
      <name val="Calibri"/>
      <family val="2"/>
      <scheme val="minor"/>
    </font>
    <font>
      <i/>
      <sz val="11"/>
      <color rgb="FF0000FF"/>
      <name val="Calibri"/>
      <family val="2"/>
      <scheme val="minor"/>
    </font>
    <font>
      <b/>
      <i/>
      <sz val="11"/>
      <color rgb="FF00B050"/>
      <name val="Calibri"/>
      <family val="2"/>
      <scheme val="minor"/>
    </font>
    <font>
      <i/>
      <sz val="11"/>
      <color theme="0"/>
      <name val="Calibri"/>
      <family val="2"/>
      <scheme val="minor"/>
    </font>
    <font>
      <sz val="11"/>
      <color rgb="FFFF0000"/>
      <name val="Calibri"/>
      <family val="2"/>
      <scheme val="minor"/>
    </font>
    <font>
      <sz val="10"/>
      <color rgb="FFFF0000"/>
      <name val="Calibri"/>
      <family val="2"/>
      <scheme val="minor"/>
    </font>
    <font>
      <b/>
      <sz val="11"/>
      <color rgb="FFFFFF00"/>
      <name val="Calibri"/>
      <family val="2"/>
      <scheme val="minor"/>
    </font>
    <font>
      <b/>
      <sz val="10"/>
      <color rgb="FFFFFF00"/>
      <name val="Calibri"/>
      <family val="2"/>
      <scheme val="minor"/>
    </font>
    <font>
      <sz val="8"/>
      <name val="Calibri"/>
      <family val="2"/>
      <scheme val="minor"/>
    </font>
    <font>
      <i/>
      <sz val="11"/>
      <color rgb="FFFFFF00"/>
      <name val="Calibri"/>
      <family val="2"/>
      <scheme val="minor"/>
    </font>
    <font>
      <i/>
      <sz val="11"/>
      <name val="Calibri"/>
      <family val="2"/>
      <scheme val="minor"/>
    </font>
    <font>
      <b/>
      <sz val="11"/>
      <color rgb="FFFF0000"/>
      <name val="Calibri"/>
      <family val="2"/>
      <scheme val="minor"/>
    </font>
    <font>
      <i/>
      <sz val="11"/>
      <color rgb="FFFF00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0000"/>
        <bgColor indexed="64"/>
      </patternFill>
    </fill>
    <fill>
      <patternFill patternType="solid">
        <fgColor rgb="FF0000FF"/>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indexed="64"/>
      </bottom>
      <diagonal/>
    </border>
    <border>
      <left/>
      <right style="thin">
        <color theme="0" tint="-0.24994659260841701"/>
      </right>
      <top style="thin">
        <color indexed="64"/>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s>
  <cellStyleXfs count="3">
    <xf numFmtId="0" fontId="0" fillId="0" borderId="0"/>
    <xf numFmtId="9" fontId="4" fillId="0" borderId="0" applyFont="0" applyFill="0" applyBorder="0" applyAlignment="0" applyProtection="0"/>
    <xf numFmtId="0" fontId="4" fillId="0" borderId="0"/>
  </cellStyleXfs>
  <cellXfs count="281">
    <xf numFmtId="0" fontId="0" fillId="0" borderId="0" xfId="0"/>
    <xf numFmtId="0" fontId="2" fillId="0" borderId="0" xfId="0" applyFont="1" applyAlignment="1">
      <alignment vertical="top"/>
    </xf>
    <xf numFmtId="0" fontId="6" fillId="0" borderId="0" xfId="0" applyFont="1" applyAlignment="1">
      <alignment horizontal="center" vertical="center"/>
    </xf>
    <xf numFmtId="0" fontId="5" fillId="3" borderId="9" xfId="0" applyFont="1" applyFill="1" applyBorder="1"/>
    <xf numFmtId="0" fontId="5" fillId="3" borderId="10" xfId="0" applyFont="1" applyFill="1" applyBorder="1"/>
    <xf numFmtId="0" fontId="6" fillId="5" borderId="4" xfId="2" applyFont="1" applyFill="1" applyBorder="1" applyAlignment="1">
      <alignment horizontal="left" vertical="center"/>
    </xf>
    <xf numFmtId="0" fontId="7" fillId="5" borderId="3" xfId="2" applyFont="1" applyFill="1" applyBorder="1" applyAlignment="1">
      <alignment horizontal="left" vertical="center"/>
    </xf>
    <xf numFmtId="0" fontId="0" fillId="0" borderId="0" xfId="0" applyAlignment="1">
      <alignment vertical="top"/>
    </xf>
    <xf numFmtId="0" fontId="0" fillId="0" borderId="0" xfId="0" applyAlignment="1">
      <alignment horizontal="center" vertical="center"/>
    </xf>
    <xf numFmtId="0" fontId="7" fillId="5" borderId="4" xfId="2" applyFont="1" applyFill="1" applyBorder="1" applyAlignment="1">
      <alignment horizontal="left" vertical="center"/>
    </xf>
    <xf numFmtId="0" fontId="6" fillId="0" borderId="11" xfId="0" applyFont="1" applyBorder="1"/>
    <xf numFmtId="9" fontId="7" fillId="0" borderId="0" xfId="1" applyFont="1" applyBorder="1" applyAlignment="1">
      <alignment horizontal="center"/>
    </xf>
    <xf numFmtId="9" fontId="7" fillId="5" borderId="4" xfId="2" applyNumberFormat="1" applyFont="1" applyFill="1" applyBorder="1" applyAlignment="1">
      <alignment horizontal="center" vertical="center"/>
    </xf>
    <xf numFmtId="0" fontId="0" fillId="0" borderId="0" xfId="0" applyAlignment="1">
      <alignment vertical="top" wrapText="1"/>
    </xf>
    <xf numFmtId="0" fontId="1" fillId="5" borderId="9" xfId="0" applyFont="1" applyFill="1" applyBorder="1" applyAlignment="1">
      <alignment horizontal="left" vertical="top"/>
    </xf>
    <xf numFmtId="0" fontId="0" fillId="5" borderId="10" xfId="0" applyFill="1" applyBorder="1" applyAlignment="1">
      <alignment horizontal="left" vertical="top" wrapText="1"/>
    </xf>
    <xf numFmtId="0" fontId="0" fillId="5" borderId="27" xfId="0" applyFill="1" applyBorder="1" applyAlignment="1">
      <alignment horizontal="left" vertical="top" wrapText="1"/>
    </xf>
    <xf numFmtId="0" fontId="0" fillId="0" borderId="11" xfId="0" applyBorder="1" applyAlignment="1">
      <alignment horizontal="left" vertical="top" wrapText="1"/>
    </xf>
    <xf numFmtId="0" fontId="19" fillId="3" borderId="10" xfId="0" applyFont="1" applyFill="1" applyBorder="1" applyAlignment="1">
      <alignment horizontal="left" vertical="center" wrapText="1"/>
    </xf>
    <xf numFmtId="0" fontId="14" fillId="3" borderId="13" xfId="0" applyFont="1" applyFill="1" applyBorder="1" applyAlignment="1">
      <alignment horizontal="center" vertical="center" wrapText="1"/>
    </xf>
    <xf numFmtId="0" fontId="19" fillId="3" borderId="10" xfId="0" applyFont="1" applyFill="1" applyBorder="1" applyAlignment="1">
      <alignment vertical="center" wrapText="1"/>
    </xf>
    <xf numFmtId="0" fontId="14" fillId="3" borderId="13" xfId="0" applyFont="1" applyFill="1" applyBorder="1" applyAlignment="1">
      <alignment vertical="center" wrapText="1"/>
    </xf>
    <xf numFmtId="0" fontId="19" fillId="3" borderId="3" xfId="0" applyFont="1" applyFill="1" applyBorder="1" applyAlignment="1">
      <alignment horizontal="left" vertical="top"/>
    </xf>
    <xf numFmtId="0" fontId="20" fillId="5" borderId="15" xfId="2" applyFont="1" applyFill="1" applyBorder="1" applyAlignment="1">
      <alignment horizontal="left" vertical="top"/>
    </xf>
    <xf numFmtId="0" fontId="3" fillId="5" borderId="17" xfId="0" applyFont="1" applyFill="1" applyBorder="1" applyAlignment="1">
      <alignment horizontal="center" vertical="top"/>
    </xf>
    <xf numFmtId="0" fontId="20" fillId="5" borderId="17" xfId="2" applyFont="1" applyFill="1" applyBorder="1" applyAlignment="1">
      <alignment horizontal="left" vertical="top"/>
    </xf>
    <xf numFmtId="9" fontId="7" fillId="5" borderId="17" xfId="2" applyNumberFormat="1" applyFont="1" applyFill="1" applyBorder="1" applyAlignment="1">
      <alignment horizontal="left" vertical="top"/>
    </xf>
    <xf numFmtId="0" fontId="7" fillId="5" borderId="16" xfId="2" applyFont="1" applyFill="1" applyBorder="1" applyAlignment="1">
      <alignment horizontal="left" vertical="top"/>
    </xf>
    <xf numFmtId="0" fontId="7" fillId="5" borderId="15" xfId="2" applyFont="1" applyFill="1" applyBorder="1" applyAlignment="1">
      <alignment horizontal="left" vertical="top"/>
    </xf>
    <xf numFmtId="9" fontId="7" fillId="5" borderId="16" xfId="2" applyNumberFormat="1" applyFont="1" applyFill="1" applyBorder="1" applyAlignment="1">
      <alignment horizontal="center" vertical="top"/>
    </xf>
    <xf numFmtId="0" fontId="0" fillId="0" borderId="18" xfId="0" applyBorder="1" applyAlignment="1">
      <alignment horizontal="center" vertical="top"/>
    </xf>
    <xf numFmtId="0" fontId="10" fillId="9" borderId="19" xfId="0" applyFont="1" applyFill="1" applyBorder="1" applyAlignment="1">
      <alignment horizontal="left" vertical="top" wrapText="1"/>
    </xf>
    <xf numFmtId="9" fontId="9" fillId="2" borderId="20" xfId="0" applyNumberFormat="1" applyFont="1" applyFill="1" applyBorder="1" applyAlignment="1">
      <alignment horizontal="center" vertical="top"/>
    </xf>
    <xf numFmtId="0" fontId="0" fillId="0" borderId="21" xfId="0" applyBorder="1" applyAlignment="1">
      <alignment horizontal="center" vertical="top"/>
    </xf>
    <xf numFmtId="0" fontId="10" fillId="9" borderId="22" xfId="0" applyFont="1" applyFill="1" applyBorder="1" applyAlignment="1">
      <alignment horizontal="left" vertical="top" wrapText="1"/>
    </xf>
    <xf numFmtId="9" fontId="9" fillId="2" borderId="23" xfId="0" applyNumberFormat="1" applyFont="1" applyFill="1" applyBorder="1" applyAlignment="1">
      <alignment horizontal="center" vertical="top"/>
    </xf>
    <xf numFmtId="0" fontId="0" fillId="0" borderId="24" xfId="0" applyBorder="1" applyAlignment="1">
      <alignment horizontal="center" vertical="top"/>
    </xf>
    <xf numFmtId="0" fontId="10" fillId="9" borderId="25" xfId="0" applyFont="1" applyFill="1" applyBorder="1" applyAlignment="1">
      <alignment horizontal="left" vertical="top" wrapText="1"/>
    </xf>
    <xf numFmtId="9" fontId="9" fillId="2" borderId="26" xfId="0" applyNumberFormat="1" applyFont="1" applyFill="1" applyBorder="1" applyAlignment="1">
      <alignment horizontal="center" vertical="top"/>
    </xf>
    <xf numFmtId="0" fontId="9" fillId="2" borderId="18"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24" xfId="0" applyFont="1" applyFill="1" applyBorder="1" applyAlignment="1">
      <alignment horizontal="left" vertical="top" wrapText="1"/>
    </xf>
    <xf numFmtId="0" fontId="9" fillId="8" borderId="1" xfId="0" applyFont="1" applyFill="1" applyBorder="1" applyAlignment="1" applyProtection="1">
      <alignment horizontal="left" vertical="top" wrapText="1"/>
      <protection locked="0"/>
    </xf>
    <xf numFmtId="0" fontId="21" fillId="8" borderId="1" xfId="0" applyFont="1" applyFill="1" applyBorder="1" applyAlignment="1" applyProtection="1">
      <alignment vertical="top"/>
      <protection locked="0"/>
    </xf>
    <xf numFmtId="0" fontId="6" fillId="5" borderId="4" xfId="2" applyFont="1" applyFill="1" applyBorder="1" applyAlignment="1">
      <alignment horizontal="right" vertical="center"/>
    </xf>
    <xf numFmtId="0" fontId="0" fillId="0" borderId="11" xfId="0" applyBorder="1"/>
    <xf numFmtId="0" fontId="0" fillId="0" borderId="0" xfId="0" applyAlignment="1">
      <alignment horizontal="center"/>
    </xf>
    <xf numFmtId="0" fontId="0" fillId="0" borderId="12" xfId="0" applyBorder="1" applyAlignment="1">
      <alignment horizontal="center"/>
    </xf>
    <xf numFmtId="0" fontId="0" fillId="10" borderId="12" xfId="0" applyFill="1" applyBorder="1" applyAlignment="1">
      <alignment horizontal="center"/>
    </xf>
    <xf numFmtId="0" fontId="5" fillId="3" borderId="27" xfId="0" applyFont="1" applyFill="1" applyBorder="1"/>
    <xf numFmtId="0" fontId="0" fillId="10" borderId="12" xfId="0" applyFill="1" applyBorder="1" applyAlignment="1">
      <alignment horizontal="right"/>
    </xf>
    <xf numFmtId="0" fontId="6" fillId="0" borderId="28" xfId="0" applyFont="1" applyBorder="1" applyAlignment="1">
      <alignment vertical="top"/>
    </xf>
    <xf numFmtId="0" fontId="17" fillId="8" borderId="28" xfId="0" applyFont="1" applyFill="1" applyBorder="1" applyAlignment="1" applyProtection="1">
      <alignment vertical="top"/>
      <protection locked="0"/>
    </xf>
    <xf numFmtId="0" fontId="17" fillId="8" borderId="28" xfId="0" applyFont="1" applyFill="1" applyBorder="1" applyAlignment="1" applyProtection="1">
      <alignment vertical="top" wrapText="1"/>
      <protection locked="0"/>
    </xf>
    <xf numFmtId="9" fontId="18" fillId="9" borderId="28" xfId="0" applyNumberFormat="1" applyFont="1" applyFill="1" applyBorder="1" applyAlignment="1">
      <alignment horizontal="center" vertical="center" wrapText="1"/>
    </xf>
    <xf numFmtId="0" fontId="17" fillId="8" borderId="28" xfId="0" applyFont="1" applyFill="1" applyBorder="1" applyAlignment="1" applyProtection="1">
      <alignment horizontal="center" vertical="top" wrapText="1"/>
      <protection locked="0"/>
    </xf>
    <xf numFmtId="0" fontId="6" fillId="0" borderId="29" xfId="0" applyFont="1" applyBorder="1" applyAlignment="1">
      <alignment vertical="top" wrapText="1"/>
    </xf>
    <xf numFmtId="0" fontId="17" fillId="8" borderId="29" xfId="0" applyFont="1" applyFill="1" applyBorder="1" applyAlignment="1" applyProtection="1">
      <alignment vertical="top"/>
      <protection locked="0"/>
    </xf>
    <xf numFmtId="0" fontId="17" fillId="8" borderId="29" xfId="0" applyFont="1" applyFill="1" applyBorder="1" applyAlignment="1" applyProtection="1">
      <alignment vertical="top" wrapText="1"/>
      <protection locked="0"/>
    </xf>
    <xf numFmtId="0" fontId="17" fillId="8" borderId="29" xfId="0" applyFont="1" applyFill="1" applyBorder="1" applyAlignment="1" applyProtection="1">
      <alignment horizontal="center" vertical="top" wrapText="1"/>
      <protection locked="0"/>
    </xf>
    <xf numFmtId="0" fontId="6" fillId="0" borderId="30" xfId="0" applyFont="1" applyBorder="1" applyAlignment="1">
      <alignment vertical="top" wrapText="1"/>
    </xf>
    <xf numFmtId="0" fontId="6" fillId="0" borderId="28" xfId="0" applyFont="1" applyBorder="1" applyAlignment="1">
      <alignment vertical="top" wrapText="1"/>
    </xf>
    <xf numFmtId="0" fontId="6" fillId="0" borderId="29" xfId="0" applyFont="1" applyBorder="1" applyAlignment="1">
      <alignment vertical="top"/>
    </xf>
    <xf numFmtId="0" fontId="19" fillId="3" borderId="27" xfId="0" applyFont="1" applyFill="1" applyBorder="1" applyAlignment="1">
      <alignment horizontal="center" vertical="center" wrapText="1"/>
    </xf>
    <xf numFmtId="0" fontId="14" fillId="3" borderId="14" xfId="0" applyFont="1" applyFill="1" applyBorder="1" applyAlignment="1">
      <alignment horizontal="center" vertical="center" wrapText="1"/>
    </xf>
    <xf numFmtId="9" fontId="7" fillId="5" borderId="5" xfId="2" applyNumberFormat="1" applyFont="1" applyFill="1" applyBorder="1" applyAlignment="1">
      <alignment horizontal="center" vertical="center"/>
    </xf>
    <xf numFmtId="0" fontId="24" fillId="3" borderId="9" xfId="0" applyFont="1" applyFill="1" applyBorder="1" applyAlignment="1">
      <alignment vertical="top"/>
    </xf>
    <xf numFmtId="0" fontId="24" fillId="3" borderId="10" xfId="0" applyFont="1" applyFill="1" applyBorder="1" applyAlignment="1">
      <alignment vertical="top"/>
    </xf>
    <xf numFmtId="0" fontId="0" fillId="10" borderId="12" xfId="0" applyFill="1" applyBorder="1" applyAlignment="1">
      <alignment horizontal="center" vertical="center"/>
    </xf>
    <xf numFmtId="0" fontId="0" fillId="0" borderId="12" xfId="0" applyBorder="1"/>
    <xf numFmtId="0" fontId="0" fillId="3" borderId="11" xfId="0" applyFill="1" applyBorder="1"/>
    <xf numFmtId="0" fontId="0" fillId="3" borderId="0" xfId="0" applyFill="1" applyAlignment="1">
      <alignment horizontal="center"/>
    </xf>
    <xf numFmtId="9" fontId="7" fillId="3" borderId="0" xfId="1" applyFont="1" applyFill="1" applyBorder="1" applyAlignment="1">
      <alignment horizontal="center"/>
    </xf>
    <xf numFmtId="0" fontId="23" fillId="3" borderId="0" xfId="0" applyFont="1" applyFill="1" applyAlignment="1">
      <alignment horizontal="center"/>
    </xf>
    <xf numFmtId="0" fontId="6" fillId="3" borderId="0" xfId="0" applyFont="1" applyFill="1"/>
    <xf numFmtId="0" fontId="0" fillId="3" borderId="0" xfId="0" applyFill="1" applyAlignment="1">
      <alignment vertical="top"/>
    </xf>
    <xf numFmtId="0" fontId="9" fillId="3" borderId="4" xfId="0" applyFont="1" applyFill="1" applyBorder="1" applyAlignment="1">
      <alignment horizontal="center" vertical="top"/>
    </xf>
    <xf numFmtId="0" fontId="10" fillId="3" borderId="4" xfId="0" applyFont="1" applyFill="1" applyBorder="1" applyAlignment="1">
      <alignment horizontal="left" vertical="top" wrapText="1"/>
    </xf>
    <xf numFmtId="9" fontId="9" fillId="3" borderId="4" xfId="1" applyFont="1" applyFill="1" applyBorder="1" applyAlignment="1">
      <alignment horizontal="left" vertical="top" wrapText="1"/>
    </xf>
    <xf numFmtId="0" fontId="9" fillId="3" borderId="4" xfId="0" applyFont="1" applyFill="1" applyBorder="1" applyAlignment="1">
      <alignment horizontal="left" vertical="top" wrapText="1"/>
    </xf>
    <xf numFmtId="0" fontId="5" fillId="3" borderId="3" xfId="0" applyFont="1" applyFill="1" applyBorder="1" applyAlignment="1">
      <alignment vertical="center"/>
    </xf>
    <xf numFmtId="0" fontId="0" fillId="10" borderId="1" xfId="0" applyFill="1" applyBorder="1" applyAlignment="1">
      <alignment horizontal="center" vertical="center"/>
    </xf>
    <xf numFmtId="0" fontId="0" fillId="10" borderId="12" xfId="0" applyFill="1" applyBorder="1" applyAlignment="1">
      <alignment horizontal="center" vertical="top" wrapText="1"/>
    </xf>
    <xf numFmtId="0" fontId="0" fillId="0" borderId="0" xfId="0" applyAlignment="1">
      <alignment horizontal="right"/>
    </xf>
    <xf numFmtId="0" fontId="0" fillId="3" borderId="9" xfId="0" applyFill="1" applyBorder="1"/>
    <xf numFmtId="0" fontId="0" fillId="3" borderId="10" xfId="0" applyFill="1" applyBorder="1" applyAlignment="1">
      <alignment horizontal="center"/>
    </xf>
    <xf numFmtId="9" fontId="7" fillId="3" borderId="10" xfId="1" applyFont="1" applyFill="1" applyBorder="1" applyAlignment="1">
      <alignment horizontal="center"/>
    </xf>
    <xf numFmtId="0" fontId="6" fillId="0" borderId="0" xfId="0" applyFont="1" applyAlignment="1">
      <alignment vertical="top"/>
    </xf>
    <xf numFmtId="0" fontId="8" fillId="0" borderId="0" xfId="0" applyFont="1" applyAlignment="1">
      <alignment vertical="top"/>
    </xf>
    <xf numFmtId="0" fontId="6" fillId="0" borderId="0" xfId="0" applyFont="1" applyAlignment="1">
      <alignment horizontal="center" vertical="top"/>
    </xf>
    <xf numFmtId="0" fontId="12" fillId="0" borderId="0" xfId="0" applyFont="1" applyAlignment="1">
      <alignment vertical="top"/>
    </xf>
    <xf numFmtId="0" fontId="11" fillId="3" borderId="1" xfId="2" applyFont="1" applyFill="1" applyBorder="1" applyAlignment="1">
      <alignment horizontal="left" vertical="top"/>
    </xf>
    <xf numFmtId="0" fontId="14" fillId="3" borderId="6" xfId="2" applyFont="1" applyFill="1" applyBorder="1" applyAlignment="1">
      <alignment horizontal="center" vertical="top" wrapText="1"/>
    </xf>
    <xf numFmtId="0" fontId="11" fillId="0" borderId="8" xfId="2" applyFont="1" applyBorder="1" applyAlignment="1">
      <alignment horizontal="left" vertical="top"/>
    </xf>
    <xf numFmtId="0" fontId="11" fillId="3" borderId="3" xfId="2" applyFont="1" applyFill="1" applyBorder="1" applyAlignment="1">
      <alignment vertical="top" wrapText="1"/>
    </xf>
    <xf numFmtId="0" fontId="11" fillId="3" borderId="4" xfId="2" applyFont="1" applyFill="1" applyBorder="1" applyAlignment="1">
      <alignment vertical="top" wrapText="1"/>
    </xf>
    <xf numFmtId="9" fontId="11" fillId="3" borderId="5" xfId="2" applyNumberFormat="1" applyFont="1" applyFill="1" applyBorder="1" applyAlignment="1">
      <alignment horizontal="center" vertical="top"/>
    </xf>
    <xf numFmtId="0" fontId="16" fillId="0" borderId="0" xfId="0" applyFont="1" applyAlignment="1">
      <alignment vertical="top"/>
    </xf>
    <xf numFmtId="0" fontId="15" fillId="4" borderId="1" xfId="2" applyFont="1" applyFill="1" applyBorder="1" applyAlignment="1">
      <alignment horizontal="left" vertical="top"/>
    </xf>
    <xf numFmtId="0" fontId="15" fillId="4" borderId="1" xfId="2" applyFont="1" applyFill="1" applyBorder="1" applyAlignment="1">
      <alignment horizontal="left" vertical="top" wrapText="1"/>
    </xf>
    <xf numFmtId="9" fontId="15" fillId="4" borderId="3" xfId="2" applyNumberFormat="1" applyFont="1" applyFill="1" applyBorder="1" applyAlignment="1">
      <alignment horizontal="center" vertical="top" wrapText="1"/>
    </xf>
    <xf numFmtId="0" fontId="15" fillId="0" borderId="8" xfId="2" applyFont="1" applyBorder="1" applyAlignment="1">
      <alignment horizontal="left" vertical="top" wrapText="1"/>
    </xf>
    <xf numFmtId="0" fontId="15" fillId="6" borderId="1" xfId="2" applyFont="1" applyFill="1" applyBorder="1" applyAlignment="1">
      <alignment horizontal="center" vertical="center" wrapText="1"/>
    </xf>
    <xf numFmtId="0" fontId="14" fillId="4" borderId="1" xfId="2" applyFont="1" applyFill="1" applyBorder="1" applyAlignment="1">
      <alignment horizontal="left" vertical="top" wrapText="1"/>
    </xf>
    <xf numFmtId="0" fontId="15" fillId="4" borderId="1" xfId="2" applyFont="1" applyFill="1" applyBorder="1" applyAlignment="1">
      <alignment horizontal="center" vertical="top" wrapText="1"/>
    </xf>
    <xf numFmtId="0" fontId="15" fillId="7" borderId="1" xfId="2" applyFont="1" applyFill="1" applyBorder="1" applyAlignment="1">
      <alignment horizontal="center" vertical="top" wrapText="1"/>
    </xf>
    <xf numFmtId="0" fontId="16" fillId="5" borderId="1" xfId="2" applyFont="1" applyFill="1" applyBorder="1" applyAlignment="1">
      <alignment horizontal="left" vertical="top"/>
    </xf>
    <xf numFmtId="0" fontId="16" fillId="5" borderId="1" xfId="2" applyFont="1" applyFill="1" applyBorder="1" applyAlignment="1">
      <alignment horizontal="left" vertical="top" wrapText="1"/>
    </xf>
    <xf numFmtId="0" fontId="6" fillId="5" borderId="3" xfId="2" applyFont="1" applyFill="1" applyBorder="1" applyAlignment="1">
      <alignment horizontal="center" vertical="top" wrapText="1"/>
    </xf>
    <xf numFmtId="0" fontId="14" fillId="0" borderId="8" xfId="2" applyFont="1" applyBorder="1" applyAlignment="1">
      <alignment horizontal="left" vertical="top" wrapText="1"/>
    </xf>
    <xf numFmtId="0" fontId="9" fillId="2" borderId="7" xfId="0" applyFont="1" applyFill="1" applyBorder="1" applyAlignment="1">
      <alignment vertical="top"/>
    </xf>
    <xf numFmtId="9" fontId="10" fillId="5" borderId="7" xfId="0" applyNumberFormat="1" applyFont="1" applyFill="1" applyBorder="1" applyAlignment="1">
      <alignment vertical="top"/>
    </xf>
    <xf numFmtId="0" fontId="6" fillId="0" borderId="1" xfId="0" applyFont="1" applyBorder="1" applyAlignment="1">
      <alignment horizontal="center" vertical="top"/>
    </xf>
    <xf numFmtId="0" fontId="6" fillId="0" borderId="1" xfId="0" applyFont="1" applyBorder="1" applyAlignment="1">
      <alignment horizontal="left" vertical="top" wrapText="1"/>
    </xf>
    <xf numFmtId="9" fontId="9" fillId="2" borderId="3" xfId="0" applyNumberFormat="1" applyFont="1" applyFill="1" applyBorder="1" applyAlignment="1">
      <alignment horizontal="center" vertical="top" wrapText="1"/>
    </xf>
    <xf numFmtId="0" fontId="14" fillId="0" borderId="8" xfId="0" applyFont="1" applyBorder="1" applyAlignment="1">
      <alignment horizontal="left" vertical="top" wrapText="1"/>
    </xf>
    <xf numFmtId="0" fontId="9" fillId="2" borderId="1" xfId="0" applyFont="1" applyFill="1" applyBorder="1" applyAlignment="1">
      <alignment horizontal="left" vertical="top"/>
    </xf>
    <xf numFmtId="9" fontId="9" fillId="2" borderId="1" xfId="0" applyNumberFormat="1" applyFont="1" applyFill="1" applyBorder="1" applyAlignment="1">
      <alignment horizontal="center" vertical="top"/>
    </xf>
    <xf numFmtId="0" fontId="13" fillId="0" borderId="8" xfId="2" applyFont="1" applyBorder="1" applyAlignment="1">
      <alignment horizontal="left" vertical="top" wrapText="1"/>
    </xf>
    <xf numFmtId="0" fontId="13" fillId="4" borderId="1" xfId="2" applyFont="1" applyFill="1" applyBorder="1" applyAlignment="1">
      <alignment horizontal="left" vertical="top" wrapText="1"/>
    </xf>
    <xf numFmtId="0" fontId="11" fillId="4" borderId="1" xfId="2" applyFont="1" applyFill="1" applyBorder="1" applyAlignment="1">
      <alignment horizontal="left" vertical="top" wrapText="1"/>
    </xf>
    <xf numFmtId="0" fontId="13" fillId="4" borderId="1" xfId="2" applyFont="1" applyFill="1" applyBorder="1" applyAlignment="1">
      <alignment horizontal="center" vertical="top" wrapText="1"/>
    </xf>
    <xf numFmtId="0" fontId="6" fillId="5" borderId="1" xfId="2" applyFont="1" applyFill="1" applyBorder="1" applyAlignment="1">
      <alignment horizontal="left" vertical="top" wrapText="1"/>
    </xf>
    <xf numFmtId="0" fontId="14" fillId="0" borderId="0" xfId="0" applyFont="1" applyAlignment="1">
      <alignment vertical="top"/>
    </xf>
    <xf numFmtId="0" fontId="6" fillId="0" borderId="1" xfId="0" applyFont="1" applyBorder="1" applyAlignment="1">
      <alignment vertical="top" wrapText="1"/>
    </xf>
    <xf numFmtId="0" fontId="6" fillId="0" borderId="0" xfId="0" applyFont="1" applyAlignment="1">
      <alignment vertical="top" wrapText="1"/>
    </xf>
    <xf numFmtId="0" fontId="6" fillId="0" borderId="0" xfId="0" applyFont="1" applyAlignment="1">
      <alignment horizontal="center" vertical="top" wrapText="1"/>
    </xf>
    <xf numFmtId="0" fontId="9" fillId="8" borderId="19" xfId="0" applyFont="1" applyFill="1" applyBorder="1" applyAlignment="1" applyProtection="1">
      <alignment horizontal="center" vertical="top"/>
      <protection locked="0"/>
    </xf>
    <xf numFmtId="0" fontId="9" fillId="8" borderId="22" xfId="0" applyFont="1" applyFill="1" applyBorder="1" applyAlignment="1" applyProtection="1">
      <alignment horizontal="center" vertical="top"/>
      <protection locked="0"/>
    </xf>
    <xf numFmtId="0" fontId="9" fillId="8" borderId="25" xfId="0" applyFont="1" applyFill="1" applyBorder="1" applyAlignment="1" applyProtection="1">
      <alignment horizontal="center" vertical="top"/>
      <protection locked="0"/>
    </xf>
    <xf numFmtId="9" fontId="9" fillId="8" borderId="19" xfId="1" applyFont="1" applyFill="1" applyBorder="1" applyAlignment="1" applyProtection="1">
      <alignment horizontal="left" vertical="top" wrapText="1"/>
      <protection locked="0"/>
    </xf>
    <xf numFmtId="0" fontId="9" fillId="8" borderId="20" xfId="0" applyFont="1" applyFill="1" applyBorder="1" applyAlignment="1" applyProtection="1">
      <alignment horizontal="left" vertical="top" wrapText="1"/>
      <protection locked="0"/>
    </xf>
    <xf numFmtId="9" fontId="9" fillId="8" borderId="22" xfId="1" applyFont="1" applyFill="1" applyBorder="1" applyAlignment="1" applyProtection="1">
      <alignment horizontal="left" vertical="top" wrapText="1"/>
      <protection locked="0"/>
    </xf>
    <xf numFmtId="0" fontId="9" fillId="8" borderId="23" xfId="0" applyFont="1" applyFill="1" applyBorder="1" applyAlignment="1" applyProtection="1">
      <alignment horizontal="left" vertical="top" wrapText="1"/>
      <protection locked="0"/>
    </xf>
    <xf numFmtId="9" fontId="9" fillId="8" borderId="25" xfId="1" applyFont="1" applyFill="1" applyBorder="1" applyAlignment="1" applyProtection="1">
      <alignment horizontal="left" vertical="top" wrapText="1"/>
      <protection locked="0"/>
    </xf>
    <xf numFmtId="0" fontId="9" fillId="8" borderId="26" xfId="0" applyFont="1" applyFill="1" applyBorder="1" applyAlignment="1" applyProtection="1">
      <alignment horizontal="left" vertical="top" wrapText="1"/>
      <protection locked="0"/>
    </xf>
    <xf numFmtId="9" fontId="19" fillId="3" borderId="5" xfId="0" applyNumberFormat="1" applyFont="1" applyFill="1" applyBorder="1" applyAlignment="1">
      <alignment horizontal="center" vertical="top" wrapText="1"/>
    </xf>
    <xf numFmtId="0" fontId="23" fillId="8" borderId="0" xfId="0" applyFont="1" applyFill="1" applyAlignment="1" applyProtection="1">
      <alignment horizontal="center" vertical="center"/>
      <protection locked="0"/>
    </xf>
    <xf numFmtId="9" fontId="6" fillId="9" borderId="2" xfId="1" applyFont="1" applyFill="1" applyBorder="1" applyAlignment="1">
      <alignment horizontal="center" vertical="center"/>
    </xf>
    <xf numFmtId="0" fontId="0" fillId="0" borderId="0" xfId="0" applyAlignment="1">
      <alignment vertical="center"/>
    </xf>
    <xf numFmtId="1" fontId="22" fillId="2" borderId="0" xfId="1" applyNumberFormat="1" applyFont="1" applyFill="1" applyBorder="1" applyAlignment="1">
      <alignment horizontal="center" vertical="center"/>
    </xf>
    <xf numFmtId="1" fontId="22" fillId="2" borderId="12" xfId="1" applyNumberFormat="1" applyFont="1" applyFill="1" applyBorder="1" applyAlignment="1">
      <alignment horizontal="center" vertical="center"/>
    </xf>
    <xf numFmtId="9" fontId="6" fillId="9" borderId="7" xfId="1" applyFont="1" applyFill="1" applyBorder="1" applyAlignment="1">
      <alignment horizontal="center" vertical="center"/>
    </xf>
    <xf numFmtId="9" fontId="6" fillId="9" borderId="8" xfId="1" applyFont="1" applyFill="1" applyBorder="1" applyAlignment="1">
      <alignment horizontal="center" vertical="center"/>
    </xf>
    <xf numFmtId="0" fontId="0" fillId="0" borderId="11"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9" fontId="25" fillId="2" borderId="12" xfId="0" applyNumberFormat="1" applyFont="1" applyFill="1" applyBorder="1" applyAlignment="1">
      <alignment horizontal="center" vertical="center" wrapText="1"/>
    </xf>
    <xf numFmtId="9" fontId="25" fillId="2" borderId="14" xfId="0" applyNumberFormat="1" applyFont="1" applyFill="1" applyBorder="1" applyAlignment="1">
      <alignment horizontal="center" vertical="center" wrapText="1"/>
    </xf>
    <xf numFmtId="0" fontId="14" fillId="0" borderId="8" xfId="0" applyFont="1" applyBorder="1" applyAlignment="1">
      <alignment horizontal="right" vertical="top" wrapText="1"/>
    </xf>
    <xf numFmtId="0" fontId="6" fillId="0" borderId="0" xfId="0" quotePrefix="1" applyFont="1" applyAlignment="1">
      <alignment vertical="top" wrapText="1"/>
    </xf>
    <xf numFmtId="0" fontId="1" fillId="0" borderId="0" xfId="0" applyFont="1" applyAlignment="1">
      <alignment horizontal="center"/>
    </xf>
    <xf numFmtId="164" fontId="1" fillId="0" borderId="0" xfId="0" applyNumberFormat="1" applyFont="1" applyAlignment="1">
      <alignment horizontal="left"/>
    </xf>
    <xf numFmtId="0" fontId="1" fillId="5" borderId="11" xfId="0" applyFont="1" applyFill="1" applyBorder="1" applyAlignment="1">
      <alignment horizontal="left" vertical="top"/>
    </xf>
    <xf numFmtId="0" fontId="0" fillId="5" borderId="0" xfId="0" applyFill="1" applyAlignment="1">
      <alignment horizontal="left" vertical="top" wrapText="1"/>
    </xf>
    <xf numFmtId="0" fontId="0" fillId="5" borderId="12" xfId="0" applyFill="1" applyBorder="1" applyAlignment="1">
      <alignment horizontal="center" vertical="top"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9" fontId="25" fillId="2" borderId="27" xfId="0" applyNumberFormat="1" applyFont="1" applyFill="1" applyBorder="1" applyAlignment="1">
      <alignment horizontal="center" vertical="center" wrapText="1"/>
    </xf>
    <xf numFmtId="9" fontId="6" fillId="0" borderId="0" xfId="1" applyFont="1" applyAlignment="1">
      <alignment horizontal="center" vertical="center"/>
    </xf>
    <xf numFmtId="9" fontId="0" fillId="0" borderId="0" xfId="1" applyFont="1" applyAlignment="1">
      <alignment horizontal="center" vertical="center"/>
    </xf>
    <xf numFmtId="0" fontId="9" fillId="8" borderId="32" xfId="0" applyFont="1" applyFill="1" applyBorder="1" applyAlignment="1" applyProtection="1">
      <alignment horizontal="center" vertical="top"/>
      <protection locked="0"/>
    </xf>
    <xf numFmtId="9" fontId="9" fillId="8" borderId="32" xfId="1" applyFont="1" applyFill="1" applyBorder="1" applyAlignment="1" applyProtection="1">
      <alignment horizontal="left" vertical="top" wrapText="1"/>
      <protection locked="0"/>
    </xf>
    <xf numFmtId="0" fontId="9" fillId="8" borderId="33" xfId="0" applyFont="1" applyFill="1" applyBorder="1" applyAlignment="1" applyProtection="1">
      <alignment horizontal="left" vertical="top" wrapText="1"/>
      <protection locked="0"/>
    </xf>
    <xf numFmtId="0" fontId="9" fillId="2" borderId="31" xfId="0" applyFont="1" applyFill="1" applyBorder="1" applyAlignment="1">
      <alignment horizontal="left" vertical="top" wrapText="1"/>
    </xf>
    <xf numFmtId="9" fontId="9" fillId="2" borderId="33" xfId="0" applyNumberFormat="1" applyFont="1" applyFill="1" applyBorder="1" applyAlignment="1">
      <alignment horizontal="center" vertical="top"/>
    </xf>
    <xf numFmtId="0" fontId="0" fillId="0" borderId="0" xfId="1" applyNumberFormat="1" applyFont="1" applyAlignment="1">
      <alignment horizontal="center" vertical="center"/>
    </xf>
    <xf numFmtId="9" fontId="2" fillId="0" borderId="0" xfId="1" applyFont="1" applyAlignment="1">
      <alignment horizontal="center" vertical="center"/>
    </xf>
    <xf numFmtId="9" fontId="9" fillId="2" borderId="28" xfId="0" applyNumberFormat="1" applyFont="1" applyFill="1" applyBorder="1" applyAlignment="1">
      <alignment horizontal="center" vertical="center"/>
    </xf>
    <xf numFmtId="9" fontId="9" fillId="2" borderId="29" xfId="0" applyNumberFormat="1" applyFont="1" applyFill="1" applyBorder="1" applyAlignment="1">
      <alignment horizontal="center" vertical="center"/>
    </xf>
    <xf numFmtId="0" fontId="7" fillId="5" borderId="4" xfId="2" applyFont="1" applyFill="1" applyBorder="1" applyAlignment="1">
      <alignment horizontal="left" vertical="top"/>
    </xf>
    <xf numFmtId="9" fontId="10" fillId="2" borderId="34" xfId="0" applyNumberFormat="1" applyFont="1" applyFill="1" applyBorder="1" applyAlignment="1">
      <alignment horizontal="center" vertical="center" wrapText="1"/>
    </xf>
    <xf numFmtId="9" fontId="10" fillId="2" borderId="38" xfId="0" applyNumberFormat="1" applyFont="1" applyFill="1" applyBorder="1" applyAlignment="1">
      <alignment horizontal="center" vertical="center" wrapText="1"/>
    </xf>
    <xf numFmtId="9" fontId="10" fillId="2" borderId="35" xfId="0" applyNumberFormat="1" applyFont="1" applyFill="1" applyBorder="1" applyAlignment="1">
      <alignment horizontal="center" vertical="center" wrapText="1"/>
    </xf>
    <xf numFmtId="9" fontId="10" fillId="2" borderId="39" xfId="0" applyNumberFormat="1" applyFont="1" applyFill="1" applyBorder="1" applyAlignment="1">
      <alignment horizontal="center" vertical="center" wrapText="1"/>
    </xf>
    <xf numFmtId="9" fontId="10" fillId="2" borderId="37" xfId="0" applyNumberFormat="1" applyFont="1" applyFill="1" applyBorder="1" applyAlignment="1">
      <alignment horizontal="center" vertical="center" wrapText="1"/>
    </xf>
    <xf numFmtId="9" fontId="10" fillId="2" borderId="40" xfId="0" applyNumberFormat="1" applyFont="1" applyFill="1" applyBorder="1" applyAlignment="1">
      <alignment horizontal="center" vertical="center" wrapText="1"/>
    </xf>
    <xf numFmtId="9" fontId="10" fillId="2" borderId="34" xfId="1" applyFont="1" applyFill="1" applyBorder="1" applyAlignment="1">
      <alignment horizontal="center" vertical="center" wrapText="1"/>
    </xf>
    <xf numFmtId="9" fontId="10" fillId="2" borderId="35" xfId="1" applyFont="1" applyFill="1" applyBorder="1" applyAlignment="1">
      <alignment horizontal="center" vertical="center" wrapText="1"/>
    </xf>
    <xf numFmtId="9" fontId="10" fillId="2" borderId="36" xfId="1" applyFont="1" applyFill="1" applyBorder="1" applyAlignment="1">
      <alignment horizontal="center" vertical="center" wrapText="1"/>
    </xf>
    <xf numFmtId="9" fontId="10" fillId="2" borderId="37" xfId="1" applyFont="1" applyFill="1" applyBorder="1" applyAlignment="1">
      <alignment horizontal="center" vertical="center" wrapText="1"/>
    </xf>
    <xf numFmtId="1" fontId="25" fillId="2" borderId="0" xfId="0" applyNumberFormat="1" applyFont="1" applyFill="1" applyAlignment="1">
      <alignment horizontal="center" vertical="center" wrapText="1"/>
    </xf>
    <xf numFmtId="1" fontId="25" fillId="2" borderId="0" xfId="0" applyNumberFormat="1" applyFont="1" applyFill="1" applyAlignment="1">
      <alignment horizontal="center" vertical="center"/>
    </xf>
    <xf numFmtId="0" fontId="19" fillId="3" borderId="6" xfId="2" applyFont="1" applyFill="1" applyBorder="1" applyAlignment="1">
      <alignment horizontal="left" vertical="center"/>
    </xf>
    <xf numFmtId="0" fontId="19" fillId="3" borderId="3" xfId="2" applyFont="1" applyFill="1" applyBorder="1" applyAlignment="1">
      <alignment horizontal="left" vertical="center" wrapText="1"/>
    </xf>
    <xf numFmtId="0" fontId="19" fillId="3" borderId="4" xfId="2" applyFont="1" applyFill="1" applyBorder="1" applyAlignment="1">
      <alignment horizontal="center" vertical="center" wrapText="1"/>
    </xf>
    <xf numFmtId="9" fontId="19" fillId="3" borderId="5" xfId="2" applyNumberFormat="1" applyFont="1" applyFill="1" applyBorder="1" applyAlignment="1">
      <alignment horizontal="center" vertical="center" wrapText="1"/>
    </xf>
    <xf numFmtId="0" fontId="28" fillId="0" borderId="0" xfId="0" applyFont="1" applyAlignment="1">
      <alignment vertical="top"/>
    </xf>
    <xf numFmtId="0" fontId="0" fillId="10" borderId="6" xfId="0" applyFill="1" applyBorder="1" applyAlignment="1">
      <alignment horizontal="center" vertical="center"/>
    </xf>
    <xf numFmtId="0" fontId="0" fillId="11" borderId="12" xfId="0" applyFill="1" applyBorder="1" applyAlignment="1">
      <alignment horizontal="center"/>
    </xf>
    <xf numFmtId="0" fontId="0" fillId="11" borderId="8" xfId="0" applyFill="1" applyBorder="1" applyAlignment="1">
      <alignment vertical="center"/>
    </xf>
    <xf numFmtId="9" fontId="0" fillId="0" borderId="0" xfId="1" applyFont="1"/>
    <xf numFmtId="9" fontId="0" fillId="0" borderId="0" xfId="0" applyNumberFormat="1" applyAlignment="1">
      <alignment vertical="top"/>
    </xf>
    <xf numFmtId="9" fontId="0" fillId="0" borderId="0" xfId="1" applyFont="1" applyAlignment="1">
      <alignment vertical="top"/>
    </xf>
    <xf numFmtId="0" fontId="6" fillId="11" borderId="11" xfId="0" applyFont="1" applyFill="1" applyBorder="1"/>
    <xf numFmtId="0" fontId="30" fillId="2" borderId="7" xfId="0" applyFont="1" applyFill="1" applyBorder="1" applyAlignment="1">
      <alignment vertical="top"/>
    </xf>
    <xf numFmtId="0" fontId="30" fillId="0" borderId="8" xfId="2" applyFont="1" applyBorder="1" applyAlignment="1">
      <alignment horizontal="left" vertical="top" wrapText="1"/>
    </xf>
    <xf numFmtId="0" fontId="10" fillId="0" borderId="1" xfId="0" applyFont="1" applyBorder="1" applyAlignment="1">
      <alignment vertical="top" wrapText="1"/>
    </xf>
    <xf numFmtId="0" fontId="3" fillId="0" borderId="13" xfId="0" applyFont="1" applyBorder="1" applyAlignment="1">
      <alignment horizontal="left" vertical="center" wrapText="1"/>
    </xf>
    <xf numFmtId="0" fontId="0" fillId="11" borderId="0" xfId="0" applyFill="1" applyAlignment="1">
      <alignment vertical="center"/>
    </xf>
    <xf numFmtId="0" fontId="0" fillId="11" borderId="11" xfId="0" applyFill="1" applyBorder="1" applyAlignment="1">
      <alignment vertical="center"/>
    </xf>
    <xf numFmtId="0" fontId="0" fillId="11" borderId="12" xfId="0" applyFill="1" applyBorder="1" applyAlignment="1">
      <alignment vertical="center"/>
    </xf>
    <xf numFmtId="0" fontId="0" fillId="11" borderId="0" xfId="0" applyFill="1" applyAlignment="1">
      <alignment horizontal="center" vertical="center"/>
    </xf>
    <xf numFmtId="0" fontId="7" fillId="11" borderId="11" xfId="0" applyFont="1" applyFill="1" applyBorder="1" applyAlignment="1">
      <alignment horizontal="left" vertical="center"/>
    </xf>
    <xf numFmtId="0" fontId="7" fillId="11" borderId="11" xfId="0" applyFont="1" applyFill="1" applyBorder="1" applyAlignment="1">
      <alignment vertical="center"/>
    </xf>
    <xf numFmtId="0" fontId="7" fillId="11" borderId="6" xfId="0" applyFont="1" applyFill="1" applyBorder="1" applyAlignment="1">
      <alignment vertical="center"/>
    </xf>
    <xf numFmtId="0" fontId="7" fillId="11" borderId="9" xfId="0" applyFont="1" applyFill="1" applyBorder="1" applyAlignment="1">
      <alignment horizontal="left" vertical="center"/>
    </xf>
    <xf numFmtId="0" fontId="3" fillId="0" borderId="0" xfId="0" applyFont="1" applyAlignment="1">
      <alignment horizontal="left" vertical="center" wrapText="1"/>
    </xf>
    <xf numFmtId="0" fontId="0" fillId="0" borderId="14" xfId="0" applyBorder="1" applyAlignment="1">
      <alignment horizontal="left" vertical="top" wrapText="1"/>
    </xf>
    <xf numFmtId="0" fontId="19" fillId="3" borderId="10" xfId="0" applyFont="1" applyFill="1" applyBorder="1" applyAlignment="1">
      <alignment horizontal="center" vertical="center" wrapText="1"/>
    </xf>
    <xf numFmtId="0" fontId="0" fillId="0" borderId="0" xfId="0" applyAlignment="1">
      <alignment horizontal="left" vertical="top" wrapText="1"/>
    </xf>
    <xf numFmtId="0" fontId="0" fillId="0" borderId="12" xfId="0" applyBorder="1" applyAlignment="1">
      <alignment horizontal="left" vertical="top" wrapText="1"/>
    </xf>
    <xf numFmtId="0" fontId="0" fillId="10" borderId="11" xfId="0" applyFill="1" applyBorder="1" applyAlignment="1">
      <alignment horizontal="center" vertical="center"/>
    </xf>
    <xf numFmtId="0" fontId="19" fillId="3" borderId="0" xfId="0" applyFont="1" applyFill="1" applyAlignment="1">
      <alignment horizontal="center" vertical="center" wrapText="1"/>
    </xf>
    <xf numFmtId="0" fontId="19" fillId="3" borderId="13" xfId="0" applyFont="1" applyFill="1" applyBorder="1" applyAlignment="1">
      <alignment horizontal="center" vertical="center" wrapText="1"/>
    </xf>
    <xf numFmtId="0" fontId="0" fillId="10" borderId="8" xfId="0" applyFill="1" applyBorder="1" applyAlignment="1">
      <alignment horizontal="center" vertical="center"/>
    </xf>
    <xf numFmtId="0" fontId="19" fillId="3" borderId="13" xfId="2" applyFont="1" applyFill="1" applyBorder="1" applyAlignment="1">
      <alignment horizontal="center" vertical="center"/>
    </xf>
    <xf numFmtId="164" fontId="7" fillId="11" borderId="13" xfId="1" applyNumberFormat="1" applyFont="1" applyFill="1" applyBorder="1" applyAlignment="1">
      <alignment horizontal="center" vertical="center"/>
    </xf>
    <xf numFmtId="164" fontId="7" fillId="11" borderId="14" xfId="1" applyNumberFormat="1" applyFont="1" applyFill="1" applyBorder="1" applyAlignment="1">
      <alignment horizontal="center" vertical="center"/>
    </xf>
    <xf numFmtId="0" fontId="29" fillId="0" borderId="0" xfId="0" applyFont="1"/>
    <xf numFmtId="0" fontId="29" fillId="0" borderId="0" xfId="0" applyFont="1" applyAlignment="1">
      <alignment vertical="top"/>
    </xf>
    <xf numFmtId="9" fontId="29" fillId="0" borderId="0" xfId="1" applyFont="1"/>
    <xf numFmtId="9" fontId="29" fillId="0" borderId="0" xfId="0" applyNumberFormat="1" applyFont="1" applyAlignment="1">
      <alignment vertical="top"/>
    </xf>
    <xf numFmtId="9" fontId="29" fillId="0" borderId="0" xfId="1" applyFont="1" applyAlignment="1">
      <alignment vertical="top"/>
    </xf>
    <xf numFmtId="1" fontId="9" fillId="2" borderId="3" xfId="0" applyNumberFormat="1" applyFont="1" applyFill="1" applyBorder="1" applyAlignment="1">
      <alignment horizontal="center" vertical="top" wrapText="1"/>
    </xf>
    <xf numFmtId="0" fontId="7" fillId="11" borderId="3" xfId="0" applyFont="1" applyFill="1" applyBorder="1" applyAlignment="1">
      <alignment vertical="center"/>
    </xf>
    <xf numFmtId="0" fontId="6" fillId="11" borderId="4" xfId="0" quotePrefix="1" applyFont="1" applyFill="1" applyBorder="1" applyAlignment="1">
      <alignment horizontal="center" vertical="center"/>
    </xf>
    <xf numFmtId="1" fontId="7" fillId="11" borderId="4" xfId="0" applyNumberFormat="1" applyFont="1" applyFill="1" applyBorder="1" applyAlignment="1">
      <alignment horizontal="center" vertical="center"/>
    </xf>
    <xf numFmtId="0" fontId="1" fillId="11" borderId="3" xfId="0" applyFont="1" applyFill="1" applyBorder="1" applyAlignment="1">
      <alignment vertical="center"/>
    </xf>
    <xf numFmtId="164" fontId="1" fillId="12" borderId="4" xfId="0" applyNumberFormat="1" applyFont="1" applyFill="1" applyBorder="1" applyAlignment="1">
      <alignment horizontal="center" vertical="center"/>
    </xf>
    <xf numFmtId="0" fontId="6" fillId="11" borderId="5" xfId="0" applyFont="1" applyFill="1" applyBorder="1" applyAlignment="1">
      <alignment vertical="center"/>
    </xf>
    <xf numFmtId="0" fontId="1" fillId="12" borderId="5" xfId="0" applyFont="1" applyFill="1" applyBorder="1" applyAlignment="1">
      <alignment horizontal="center" vertical="center"/>
    </xf>
    <xf numFmtId="9" fontId="9" fillId="2" borderId="1" xfId="0" applyNumberFormat="1" applyFont="1" applyFill="1" applyBorder="1" applyAlignment="1">
      <alignment horizontal="center" vertical="top" wrapText="1"/>
    </xf>
    <xf numFmtId="0" fontId="0" fillId="10" borderId="0" xfId="0" applyFill="1" applyAlignment="1">
      <alignment horizontal="center" vertical="center"/>
    </xf>
    <xf numFmtId="0" fontId="0" fillId="0" borderId="13" xfId="0" applyBorder="1" applyAlignment="1">
      <alignment horizontal="left" vertical="top" wrapText="1"/>
    </xf>
    <xf numFmtId="0" fontId="0" fillId="0" borderId="14" xfId="0" applyBorder="1" applyAlignment="1">
      <alignment horizontal="left" vertical="top" wrapText="1"/>
    </xf>
    <xf numFmtId="0" fontId="19" fillId="3" borderId="9"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10" xfId="0" applyFont="1" applyFill="1" applyBorder="1" applyAlignment="1">
      <alignment horizontal="center" vertical="center" wrapText="1"/>
    </xf>
    <xf numFmtId="0" fontId="0" fillId="0" borderId="0" xfId="0" applyAlignment="1">
      <alignment horizontal="left" vertical="top" wrapText="1"/>
    </xf>
    <xf numFmtId="0" fontId="0" fillId="0" borderId="12" xfId="0" applyBorder="1" applyAlignment="1">
      <alignment horizontal="left" vertical="top" wrapText="1"/>
    </xf>
    <xf numFmtId="0" fontId="26" fillId="2" borderId="0" xfId="0" applyFont="1" applyFill="1" applyAlignment="1">
      <alignment horizontal="left" vertical="top" wrapText="1"/>
    </xf>
    <xf numFmtId="0" fontId="26" fillId="2" borderId="12" xfId="0" applyFont="1" applyFill="1" applyBorder="1" applyAlignment="1">
      <alignment horizontal="left" vertical="top" wrapText="1"/>
    </xf>
    <xf numFmtId="0" fontId="26" fillId="8" borderId="0" xfId="0" applyFont="1" applyFill="1" applyAlignment="1">
      <alignment horizontal="left" vertical="top" wrapText="1"/>
    </xf>
    <xf numFmtId="0" fontId="26" fillId="8" borderId="12" xfId="0" applyFont="1" applyFill="1" applyBorder="1" applyAlignment="1">
      <alignment horizontal="left" vertical="top" wrapText="1"/>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4" fillId="3" borderId="27" xfId="0" applyFont="1" applyFill="1" applyBorder="1" applyAlignment="1">
      <alignment horizontal="left" vertical="top"/>
    </xf>
    <xf numFmtId="0" fontId="0" fillId="10" borderId="11" xfId="0" applyFill="1" applyBorder="1" applyAlignment="1">
      <alignment horizontal="center" vertical="center"/>
    </xf>
    <xf numFmtId="0" fontId="16" fillId="5" borderId="3" xfId="2" applyFont="1" applyFill="1" applyBorder="1" applyAlignment="1">
      <alignment horizontal="center" vertical="top"/>
    </xf>
    <xf numFmtId="0" fontId="16" fillId="5" borderId="4" xfId="2" applyFont="1" applyFill="1" applyBorder="1" applyAlignment="1">
      <alignment horizontal="center" vertical="top"/>
    </xf>
    <xf numFmtId="0" fontId="16" fillId="5" borderId="5" xfId="2" applyFont="1" applyFill="1" applyBorder="1" applyAlignment="1">
      <alignment horizontal="center" vertical="top"/>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top" wrapText="1"/>
    </xf>
    <xf numFmtId="0" fontId="0" fillId="0" borderId="27" xfId="0" applyBorder="1" applyAlignment="1">
      <alignment horizontal="left" vertical="top" wrapText="1"/>
    </xf>
    <xf numFmtId="0" fontId="26" fillId="2" borderId="13" xfId="0" applyFont="1" applyFill="1" applyBorder="1" applyAlignment="1">
      <alignment horizontal="left" vertical="top" wrapText="1"/>
    </xf>
    <xf numFmtId="0" fontId="26" fillId="2" borderId="14" xfId="0" applyFont="1" applyFill="1" applyBorder="1" applyAlignment="1">
      <alignment horizontal="left" vertical="top" wrapText="1"/>
    </xf>
    <xf numFmtId="0" fontId="19" fillId="3" borderId="0" xfId="0" applyFont="1" applyFill="1" applyAlignment="1">
      <alignment horizontal="center" vertical="center" wrapText="1"/>
    </xf>
    <xf numFmtId="0" fontId="19" fillId="3" borderId="13" xfId="0" applyFont="1" applyFill="1" applyBorder="1" applyAlignment="1">
      <alignment horizontal="center" vertical="center" wrapText="1"/>
    </xf>
    <xf numFmtId="0" fontId="0" fillId="10" borderId="7" xfId="0" applyFill="1" applyBorder="1" applyAlignment="1">
      <alignment horizontal="center" vertical="center"/>
    </xf>
    <xf numFmtId="0" fontId="0" fillId="10" borderId="8" xfId="0" applyFill="1" applyBorder="1" applyAlignment="1">
      <alignment horizontal="center" vertical="center"/>
    </xf>
    <xf numFmtId="0" fontId="0" fillId="10" borderId="2" xfId="0" applyFill="1" applyBorder="1" applyAlignment="1">
      <alignment horizontal="center" vertical="center"/>
    </xf>
    <xf numFmtId="0" fontId="19" fillId="3" borderId="10" xfId="0" applyFont="1" applyFill="1" applyBorder="1" applyAlignment="1">
      <alignment horizontal="center" vertical="top" wrapText="1"/>
    </xf>
    <xf numFmtId="0" fontId="19" fillId="3" borderId="0" xfId="0" applyFont="1" applyFill="1" applyAlignment="1">
      <alignment horizontal="center" vertical="top" wrapText="1"/>
    </xf>
    <xf numFmtId="0" fontId="19" fillId="3" borderId="13" xfId="0" applyFont="1" applyFill="1" applyBorder="1" applyAlignment="1">
      <alignment horizontal="center" vertical="top" wrapText="1"/>
    </xf>
    <xf numFmtId="0" fontId="6" fillId="3" borderId="10" xfId="0" applyFont="1" applyFill="1" applyBorder="1" applyAlignment="1">
      <alignment horizontal="center"/>
    </xf>
    <xf numFmtId="0" fontId="6" fillId="3" borderId="0" xfId="0" applyFont="1" applyFill="1" applyAlignment="1">
      <alignment horizontal="center"/>
    </xf>
    <xf numFmtId="0" fontId="6" fillId="3" borderId="13" xfId="0" applyFont="1" applyFill="1" applyBorder="1" applyAlignment="1">
      <alignment horizontal="center"/>
    </xf>
    <xf numFmtId="0" fontId="5" fillId="3" borderId="9" xfId="0" applyFont="1" applyFill="1" applyBorder="1" applyAlignment="1">
      <alignment horizontal="left" vertical="center"/>
    </xf>
    <xf numFmtId="0" fontId="5" fillId="3" borderId="10" xfId="0" applyFont="1" applyFill="1" applyBorder="1" applyAlignment="1">
      <alignment horizontal="left" vertical="center"/>
    </xf>
    <xf numFmtId="0" fontId="5" fillId="3" borderId="27" xfId="0" applyFont="1" applyFill="1" applyBorder="1" applyAlignment="1">
      <alignment horizontal="left" vertical="center"/>
    </xf>
    <xf numFmtId="0" fontId="19" fillId="3" borderId="13" xfId="2" applyFont="1" applyFill="1" applyBorder="1" applyAlignment="1">
      <alignment horizontal="center" vertical="center"/>
    </xf>
    <xf numFmtId="0" fontId="19" fillId="3" borderId="14" xfId="2" applyFont="1" applyFill="1" applyBorder="1" applyAlignment="1">
      <alignment horizontal="center" vertical="center"/>
    </xf>
    <xf numFmtId="9" fontId="6" fillId="9" borderId="3" xfId="1" applyFont="1" applyFill="1" applyBorder="1" applyAlignment="1">
      <alignment horizontal="center" vertical="center"/>
    </xf>
    <xf numFmtId="9" fontId="6" fillId="9" borderId="5" xfId="1" applyFont="1" applyFill="1" applyBorder="1" applyAlignment="1">
      <alignment horizontal="center" vertical="center"/>
    </xf>
    <xf numFmtId="1" fontId="22" fillId="2" borderId="10" xfId="1" applyNumberFormat="1" applyFont="1" applyFill="1" applyBorder="1" applyAlignment="1">
      <alignment horizontal="center" vertical="center"/>
    </xf>
    <xf numFmtId="1" fontId="22" fillId="2" borderId="27" xfId="1" applyNumberFormat="1" applyFont="1" applyFill="1" applyBorder="1" applyAlignment="1">
      <alignment horizontal="center" vertical="center"/>
    </xf>
    <xf numFmtId="164" fontId="7" fillId="11" borderId="13" xfId="1" applyNumberFormat="1" applyFont="1" applyFill="1" applyBorder="1" applyAlignment="1">
      <alignment horizontal="center" vertical="center"/>
    </xf>
    <xf numFmtId="164" fontId="7" fillId="11" borderId="14" xfId="1" applyNumberFormat="1" applyFont="1" applyFill="1" applyBorder="1" applyAlignment="1">
      <alignment horizontal="center" vertical="center"/>
    </xf>
  </cellXfs>
  <cellStyles count="3">
    <cellStyle name="Normal 2" xfId="2" xr:uid="{00000000-0005-0000-0000-000000000000}"/>
    <cellStyle name="Prozent" xfId="1" builtinId="5"/>
    <cellStyle name="Standard" xfId="0" builtinId="0"/>
  </cellStyles>
  <dxfs count="60">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colors>
    <mruColors>
      <color rgb="FFFFA7A7"/>
      <color rgb="FF0000FF"/>
      <color rgb="FFFFFF99"/>
      <color rgb="FFFFB3B3"/>
      <color rgb="FFFFFFFF"/>
      <color rgb="FF6633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53"/>
  <sheetViews>
    <sheetView showGridLines="0" tabSelected="1" zoomScaleNormal="100" zoomScaleSheetLayoutView="70" zoomScalePageLayoutView="55" workbookViewId="0">
      <selection activeCell="J18" sqref="J18"/>
    </sheetView>
  </sheetViews>
  <sheetFormatPr baseColWidth="10" defaultColWidth="0" defaultRowHeight="15" outlineLevelRow="1" outlineLevelCol="1" x14ac:dyDescent="0.25"/>
  <cols>
    <col min="1" max="1" width="4.28515625" style="7" customWidth="1"/>
    <col min="2" max="2" width="6.28515625" style="7" customWidth="1"/>
    <col min="3" max="3" width="40.7109375" style="7" customWidth="1"/>
    <col min="4" max="4" width="18.28515625" style="7" customWidth="1"/>
    <col min="5" max="5" width="12.7109375" style="7" customWidth="1" outlineLevel="1"/>
    <col min="6" max="6" width="9.7109375" style="7" customWidth="1"/>
    <col min="7" max="7" width="32.28515625" style="7" customWidth="1"/>
    <col min="8" max="8" width="12.7109375" style="7" customWidth="1" outlineLevel="1"/>
    <col min="9" max="9" width="13.85546875" style="7" customWidth="1"/>
    <col min="10" max="10" width="23.28515625" style="7" customWidth="1"/>
    <col min="11" max="11" width="13.7109375" style="7" customWidth="1" outlineLevel="1"/>
    <col min="12" max="12" width="6" style="46" customWidth="1"/>
    <col min="13" max="13" width="9.28515625" style="160" hidden="1" customWidth="1"/>
    <col min="14" max="14" width="7.7109375" style="7" hidden="1" customWidth="1"/>
    <col min="15" max="15" width="0" style="7" hidden="1" customWidth="1"/>
    <col min="16" max="16384" width="9.28515625" style="7" hidden="1"/>
  </cols>
  <sheetData>
    <row r="2" spans="2:13" x14ac:dyDescent="0.25">
      <c r="B2" s="3" t="s">
        <v>0</v>
      </c>
      <c r="C2" s="4"/>
      <c r="D2" s="4"/>
      <c r="E2" s="4"/>
      <c r="F2" s="4"/>
      <c r="G2" s="4"/>
      <c r="H2" s="4"/>
      <c r="I2" s="4"/>
      <c r="J2" s="4"/>
      <c r="K2" s="4"/>
      <c r="L2" s="49"/>
    </row>
    <row r="3" spans="2:13" x14ac:dyDescent="0.25">
      <c r="B3" s="45"/>
      <c r="C3"/>
      <c r="D3"/>
      <c r="E3"/>
      <c r="F3"/>
      <c r="G3"/>
      <c r="H3"/>
      <c r="I3"/>
      <c r="J3"/>
      <c r="K3"/>
      <c r="L3" s="50" t="s">
        <v>1</v>
      </c>
    </row>
    <row r="4" spans="2:13" x14ac:dyDescent="0.25">
      <c r="B4" s="14" t="s">
        <v>2</v>
      </c>
      <c r="C4" s="15"/>
      <c r="D4" s="16"/>
      <c r="I4"/>
      <c r="J4"/>
      <c r="K4"/>
      <c r="L4" s="48">
        <v>1</v>
      </c>
    </row>
    <row r="5" spans="2:13" x14ac:dyDescent="0.25">
      <c r="B5" s="153"/>
      <c r="C5" s="154"/>
      <c r="D5" s="155" t="s">
        <v>3</v>
      </c>
      <c r="I5"/>
      <c r="J5"/>
      <c r="K5"/>
      <c r="L5" s="47"/>
    </row>
    <row r="6" spans="2:13" x14ac:dyDescent="0.25">
      <c r="B6" s="156" t="s">
        <v>4</v>
      </c>
      <c r="C6" s="157" t="s">
        <v>5</v>
      </c>
      <c r="D6" s="158">
        <v>0.2</v>
      </c>
      <c r="E6" s="233">
        <v>2</v>
      </c>
      <c r="I6"/>
      <c r="J6"/>
      <c r="L6" s="47"/>
    </row>
    <row r="7" spans="2:13" x14ac:dyDescent="0.25">
      <c r="B7" s="144" t="s">
        <v>6</v>
      </c>
      <c r="C7" s="146" t="s">
        <v>7</v>
      </c>
      <c r="D7" s="147">
        <v>0.15</v>
      </c>
      <c r="E7" s="233"/>
      <c r="I7"/>
      <c r="J7"/>
      <c r="K7"/>
      <c r="L7" s="47"/>
    </row>
    <row r="8" spans="2:13" x14ac:dyDescent="0.25">
      <c r="B8" s="144" t="s">
        <v>8</v>
      </c>
      <c r="C8" s="146" t="s">
        <v>9</v>
      </c>
      <c r="D8" s="147">
        <v>0.2</v>
      </c>
      <c r="E8" s="233"/>
      <c r="I8"/>
      <c r="J8"/>
      <c r="K8"/>
      <c r="L8" s="47"/>
    </row>
    <row r="9" spans="2:13" x14ac:dyDescent="0.25">
      <c r="B9" s="144" t="s">
        <v>10</v>
      </c>
      <c r="C9" s="146" t="s">
        <v>11</v>
      </c>
      <c r="D9" s="147">
        <v>0.15</v>
      </c>
      <c r="E9" s="233"/>
      <c r="I9"/>
      <c r="J9"/>
      <c r="K9"/>
      <c r="L9" s="47"/>
    </row>
    <row r="10" spans="2:13" x14ac:dyDescent="0.25">
      <c r="B10" s="144" t="s">
        <v>12</v>
      </c>
      <c r="C10" s="146" t="s">
        <v>13</v>
      </c>
      <c r="D10" s="147">
        <v>0.15</v>
      </c>
      <c r="E10" s="233"/>
      <c r="I10"/>
      <c r="J10"/>
      <c r="K10"/>
      <c r="L10" s="47"/>
    </row>
    <row r="11" spans="2:13" x14ac:dyDescent="0.25">
      <c r="B11" s="144" t="s">
        <v>14</v>
      </c>
      <c r="C11" s="207" t="s">
        <v>15</v>
      </c>
      <c r="D11" s="147">
        <v>0.05</v>
      </c>
      <c r="E11" s="233"/>
      <c r="I11"/>
      <c r="J11"/>
      <c r="K11"/>
      <c r="L11" s="47"/>
    </row>
    <row r="12" spans="2:13" x14ac:dyDescent="0.25">
      <c r="B12" s="145" t="s">
        <v>16</v>
      </c>
      <c r="C12" s="198" t="s">
        <v>17</v>
      </c>
      <c r="D12" s="148">
        <v>0.1</v>
      </c>
      <c r="E12" s="233"/>
      <c r="F12" s="151"/>
      <c r="G12" s="152"/>
      <c r="H12"/>
      <c r="I12"/>
      <c r="J12"/>
      <c r="K12"/>
      <c r="L12" s="47"/>
    </row>
    <row r="13" spans="2:13" x14ac:dyDescent="0.25">
      <c r="B13" s="17"/>
      <c r="C13" s="210"/>
      <c r="D13" s="210"/>
      <c r="E13" s="210"/>
      <c r="F13" s="210"/>
      <c r="G13" s="210"/>
      <c r="H13" s="210"/>
      <c r="I13" s="210"/>
      <c r="J13" s="210"/>
      <c r="K13" s="210"/>
      <c r="L13" s="47"/>
    </row>
    <row r="14" spans="2:13" hidden="1" x14ac:dyDescent="0.25">
      <c r="B14" s="17"/>
      <c r="C14" s="210"/>
      <c r="D14" s="210"/>
      <c r="E14" s="210"/>
      <c r="F14" s="210"/>
      <c r="G14" s="210"/>
      <c r="H14" s="181">
        <v>5</v>
      </c>
      <c r="I14" s="210"/>
      <c r="J14" s="210"/>
      <c r="K14" s="182">
        <v>5</v>
      </c>
      <c r="L14" s="47"/>
      <c r="M14" s="166" t="e">
        <f>SUM(#REF!,H14,K14)</f>
        <v>#REF!</v>
      </c>
    </row>
    <row r="15" spans="2:13" s="2" customFormat="1" ht="29.25" customHeight="1" x14ac:dyDescent="0.25">
      <c r="B15" s="236"/>
      <c r="C15" s="18" t="s">
        <v>18</v>
      </c>
      <c r="D15" s="20"/>
      <c r="E15" s="209" t="s">
        <v>19</v>
      </c>
      <c r="F15" s="238" t="s">
        <v>20</v>
      </c>
      <c r="G15" s="238"/>
      <c r="H15" s="209" t="s">
        <v>21</v>
      </c>
      <c r="I15" s="238" t="s">
        <v>22</v>
      </c>
      <c r="J15" s="238"/>
      <c r="K15" s="63" t="s">
        <v>23</v>
      </c>
      <c r="L15" s="215">
        <v>3</v>
      </c>
      <c r="M15" s="159"/>
    </row>
    <row r="16" spans="2:13" s="2" customFormat="1" ht="25.5" x14ac:dyDescent="0.25">
      <c r="B16" s="237"/>
      <c r="C16" s="214"/>
      <c r="D16" s="21" t="s">
        <v>24</v>
      </c>
      <c r="E16" s="19" t="s">
        <v>25</v>
      </c>
      <c r="F16" s="19" t="s">
        <v>26</v>
      </c>
      <c r="G16" s="19" t="s">
        <v>27</v>
      </c>
      <c r="H16" s="19" t="s">
        <v>25</v>
      </c>
      <c r="I16" s="19" t="s">
        <v>28</v>
      </c>
      <c r="J16" s="19" t="s">
        <v>29</v>
      </c>
      <c r="K16" s="64"/>
      <c r="L16" s="189"/>
      <c r="M16" s="159"/>
    </row>
    <row r="17" spans="1:13" s="8" customFormat="1" x14ac:dyDescent="0.25">
      <c r="B17" s="6" t="str">
        <f>B6</f>
        <v>I.</v>
      </c>
      <c r="C17" s="9" t="str">
        <f>C6</f>
        <v>Project Manager Onshore</v>
      </c>
      <c r="D17" s="5"/>
      <c r="E17" s="12"/>
      <c r="F17" s="44"/>
      <c r="G17" s="44"/>
      <c r="H17" s="12"/>
      <c r="I17" s="44"/>
      <c r="J17" s="44"/>
      <c r="K17" s="65"/>
      <c r="L17" s="189"/>
      <c r="M17" s="160"/>
    </row>
    <row r="18" spans="1:13" s="1" customFormat="1" outlineLevel="1" x14ac:dyDescent="0.25">
      <c r="A18" s="187">
        <v>1</v>
      </c>
      <c r="B18" s="51" t="str">
        <f>$B$17&amp;A18</f>
        <v>I.1</v>
      </c>
      <c r="C18" s="52" t="s">
        <v>30</v>
      </c>
      <c r="D18" s="53" t="s">
        <v>31</v>
      </c>
      <c r="E18" s="54">
        <f>($H$14*H18+$K$14*K18)/($H$14+$K$14)</f>
        <v>0</v>
      </c>
      <c r="F18" s="55"/>
      <c r="G18" s="53"/>
      <c r="H18" s="168"/>
      <c r="I18" s="55"/>
      <c r="J18" s="53"/>
      <c r="K18" s="168"/>
      <c r="L18" s="215">
        <v>4</v>
      </c>
      <c r="M18" s="167">
        <f>VLOOKUP($B$17,PersGroupWeight,3,FALSE)</f>
        <v>0.2</v>
      </c>
    </row>
    <row r="19" spans="1:13" s="1" customFormat="1" outlineLevel="1" x14ac:dyDescent="0.25">
      <c r="A19" s="187">
        <v>2</v>
      </c>
      <c r="B19" s="56" t="str">
        <f t="shared" ref="B19:B20" si="0">$B$17&amp;A19</f>
        <v>I.2</v>
      </c>
      <c r="C19" s="57" t="s">
        <v>32</v>
      </c>
      <c r="D19" s="58" t="s">
        <v>33</v>
      </c>
      <c r="E19" s="54">
        <f t="shared" ref="E19:E20" si="1">($H$14*H19+$K$14*K19)/($H$14+$K$14)</f>
        <v>0</v>
      </c>
      <c r="F19" s="59"/>
      <c r="G19" s="58"/>
      <c r="H19" s="169"/>
      <c r="I19" s="59"/>
      <c r="J19" s="58"/>
      <c r="K19" s="169"/>
      <c r="L19" s="190"/>
      <c r="M19" s="167">
        <f t="shared" ref="M19:M20" si="2">VLOOKUP($B$17,PersGroupWeight,3,FALSE)</f>
        <v>0.2</v>
      </c>
    </row>
    <row r="20" spans="1:13" s="1" customFormat="1" outlineLevel="1" x14ac:dyDescent="0.25">
      <c r="A20" s="187">
        <v>3</v>
      </c>
      <c r="B20" s="60" t="str">
        <f t="shared" si="0"/>
        <v>I.3</v>
      </c>
      <c r="C20" s="57" t="s">
        <v>34</v>
      </c>
      <c r="D20" s="58"/>
      <c r="E20" s="54">
        <f t="shared" si="1"/>
        <v>0</v>
      </c>
      <c r="F20" s="59"/>
      <c r="G20" s="58"/>
      <c r="H20" s="169"/>
      <c r="I20" s="59"/>
      <c r="J20" s="58"/>
      <c r="K20" s="169"/>
      <c r="L20" s="190"/>
      <c r="M20" s="167">
        <f t="shared" si="2"/>
        <v>0.2</v>
      </c>
    </row>
    <row r="21" spans="1:13" s="8" customFormat="1" x14ac:dyDescent="0.25">
      <c r="B21" s="6" t="str">
        <f>B7</f>
        <v>II.</v>
      </c>
      <c r="C21" s="9" t="str">
        <f>C7</f>
        <v>Project Manager Offshore / Party Chief</v>
      </c>
      <c r="D21" s="5"/>
      <c r="E21" s="12"/>
      <c r="F21" s="44"/>
      <c r="G21" s="44"/>
      <c r="H21" s="12"/>
      <c r="I21" s="44"/>
      <c r="J21" s="44"/>
      <c r="K21" s="65"/>
      <c r="L21" s="190"/>
      <c r="M21" s="160"/>
    </row>
    <row r="22" spans="1:13" s="1" customFormat="1" outlineLevel="1" x14ac:dyDescent="0.25">
      <c r="A22" s="187">
        <v>1</v>
      </c>
      <c r="B22" s="61" t="str">
        <f>$B$21&amp;A22</f>
        <v>II.1</v>
      </c>
      <c r="C22" s="52" t="s">
        <v>35</v>
      </c>
      <c r="D22" s="53" t="s">
        <v>36</v>
      </c>
      <c r="E22" s="54">
        <f t="shared" ref="E22:E24" si="3">($H$14*H22+$K$14*K22)/($H$14+$K$14)</f>
        <v>0</v>
      </c>
      <c r="F22" s="55"/>
      <c r="G22" s="53"/>
      <c r="H22" s="168"/>
      <c r="I22" s="55"/>
      <c r="J22" s="53"/>
      <c r="K22" s="168"/>
      <c r="L22" s="215">
        <f>L18</f>
        <v>4</v>
      </c>
      <c r="M22" s="167">
        <f>VLOOKUP($B$21,PersGroupWeight,3,FALSE)</f>
        <v>0.15</v>
      </c>
    </row>
    <row r="23" spans="1:13" outlineLevel="1" x14ac:dyDescent="0.25">
      <c r="A23" s="187">
        <v>2</v>
      </c>
      <c r="B23" s="56" t="str">
        <f t="shared" ref="B23:B24" si="4">$B$21&amp;A23</f>
        <v>II.2</v>
      </c>
      <c r="C23" s="57" t="s">
        <v>37</v>
      </c>
      <c r="D23" s="58" t="s">
        <v>33</v>
      </c>
      <c r="E23" s="54">
        <f t="shared" si="3"/>
        <v>0</v>
      </c>
      <c r="F23" s="59"/>
      <c r="G23" s="58"/>
      <c r="H23" s="169"/>
      <c r="I23" s="59"/>
      <c r="J23" s="58"/>
      <c r="K23" s="169"/>
      <c r="L23" s="190"/>
      <c r="M23" s="167">
        <f t="shared" ref="M23:M24" si="5">VLOOKUP($B$21,PersGroupWeight,3,FALSE)</f>
        <v>0.15</v>
      </c>
    </row>
    <row r="24" spans="1:13" outlineLevel="1" x14ac:dyDescent="0.25">
      <c r="A24" s="187">
        <v>3</v>
      </c>
      <c r="B24" s="56" t="str">
        <f t="shared" si="4"/>
        <v>II.3</v>
      </c>
      <c r="C24" s="57" t="s">
        <v>38</v>
      </c>
      <c r="D24" s="58"/>
      <c r="E24" s="54">
        <f t="shared" si="3"/>
        <v>0</v>
      </c>
      <c r="F24" s="59"/>
      <c r="G24" s="58"/>
      <c r="H24" s="169"/>
      <c r="I24" s="59"/>
      <c r="J24" s="58"/>
      <c r="K24" s="169"/>
      <c r="L24" s="190"/>
      <c r="M24" s="167">
        <f t="shared" si="5"/>
        <v>0.15</v>
      </c>
    </row>
    <row r="25" spans="1:13" s="8" customFormat="1" x14ac:dyDescent="0.25">
      <c r="B25" s="6" t="str">
        <f>B8</f>
        <v>III.</v>
      </c>
      <c r="C25" s="9" t="str">
        <f>C8</f>
        <v>Operators</v>
      </c>
      <c r="D25" s="5"/>
      <c r="E25" s="12"/>
      <c r="F25" s="44"/>
      <c r="G25" s="44"/>
      <c r="H25" s="12"/>
      <c r="I25" s="44"/>
      <c r="J25" s="44"/>
      <c r="K25" s="65"/>
      <c r="L25" s="190"/>
      <c r="M25" s="160"/>
    </row>
    <row r="26" spans="1:13" ht="24" outlineLevel="1" x14ac:dyDescent="0.25">
      <c r="A26" s="187">
        <v>1</v>
      </c>
      <c r="B26" s="51" t="str">
        <f>$B$25&amp;A26</f>
        <v>III.1</v>
      </c>
      <c r="C26" s="52" t="s">
        <v>39</v>
      </c>
      <c r="D26" s="53" t="s">
        <v>40</v>
      </c>
      <c r="E26" s="54">
        <f>($H$14*H26+$K$14*K26)/($H$14+$K$14)</f>
        <v>0</v>
      </c>
      <c r="F26" s="55"/>
      <c r="G26" s="53"/>
      <c r="H26" s="168"/>
      <c r="I26" s="55"/>
      <c r="J26" s="53"/>
      <c r="K26" s="168"/>
      <c r="L26" s="215">
        <f>L18</f>
        <v>4</v>
      </c>
      <c r="M26" s="167">
        <f>VLOOKUP($B$25,PersGroupWeight,3,FALSE)</f>
        <v>0.2</v>
      </c>
    </row>
    <row r="27" spans="1:13" outlineLevel="1" x14ac:dyDescent="0.25">
      <c r="A27" s="187">
        <v>2</v>
      </c>
      <c r="B27" s="62" t="str">
        <f t="shared" ref="B27:B28" si="6">$B$25&amp;A27</f>
        <v>III.2</v>
      </c>
      <c r="C27" s="57" t="s">
        <v>41</v>
      </c>
      <c r="D27" s="58"/>
      <c r="E27" s="54">
        <f t="shared" ref="E27:E28" si="7">($H$14*H27+$K$14*K27)/($H$14+$K$14)</f>
        <v>0</v>
      </c>
      <c r="F27" s="59"/>
      <c r="G27" s="58"/>
      <c r="H27" s="169"/>
      <c r="I27" s="59"/>
      <c r="J27" s="58"/>
      <c r="K27" s="169"/>
      <c r="L27" s="190"/>
      <c r="M27" s="167">
        <f t="shared" ref="M27:M28" si="8">VLOOKUP($B$25,PersGroupWeight,3,FALSE)</f>
        <v>0.2</v>
      </c>
    </row>
    <row r="28" spans="1:13" outlineLevel="1" x14ac:dyDescent="0.25">
      <c r="A28" s="187">
        <v>3</v>
      </c>
      <c r="B28" s="62" t="str">
        <f t="shared" si="6"/>
        <v>III.3</v>
      </c>
      <c r="C28" s="57" t="s">
        <v>42</v>
      </c>
      <c r="D28" s="58"/>
      <c r="E28" s="54">
        <f t="shared" si="7"/>
        <v>0</v>
      </c>
      <c r="F28" s="59"/>
      <c r="G28" s="58"/>
      <c r="H28" s="169"/>
      <c r="I28" s="59"/>
      <c r="J28" s="58"/>
      <c r="K28" s="169"/>
      <c r="L28" s="190"/>
      <c r="M28" s="167">
        <f t="shared" si="8"/>
        <v>0.2</v>
      </c>
    </row>
    <row r="29" spans="1:13" outlineLevel="1" x14ac:dyDescent="0.25">
      <c r="B29" s="6" t="str">
        <f>B9</f>
        <v>IV.</v>
      </c>
      <c r="C29" s="9" t="str">
        <f>C9</f>
        <v>Lead Geotechnical Engineer, Offshore</v>
      </c>
      <c r="D29" s="5"/>
      <c r="E29" s="12"/>
      <c r="F29" s="44"/>
      <c r="G29" s="44"/>
      <c r="H29" s="12"/>
      <c r="I29" s="44"/>
      <c r="J29" s="44"/>
      <c r="K29" s="65"/>
      <c r="L29" s="190"/>
      <c r="M29" s="167"/>
    </row>
    <row r="30" spans="1:13" ht="24" outlineLevel="1" x14ac:dyDescent="0.25">
      <c r="A30" s="187">
        <v>1</v>
      </c>
      <c r="B30" s="51" t="str">
        <f>$B$29&amp;A30</f>
        <v>IV.1</v>
      </c>
      <c r="C30" s="52" t="s">
        <v>43</v>
      </c>
      <c r="D30" s="53" t="s">
        <v>44</v>
      </c>
      <c r="E30" s="54">
        <f>($H$14*H30+$K$14*K30)/($H$14+$K$14)</f>
        <v>0</v>
      </c>
      <c r="F30" s="55"/>
      <c r="G30" s="53"/>
      <c r="H30" s="168"/>
      <c r="I30" s="55"/>
      <c r="J30" s="53"/>
      <c r="K30" s="168"/>
      <c r="L30" s="215">
        <f>L18</f>
        <v>4</v>
      </c>
      <c r="M30" s="167">
        <f t="shared" ref="M30:M32" si="9">VLOOKUP($B$29,PersGroupWeight,3,FALSE)</f>
        <v>0.15</v>
      </c>
    </row>
    <row r="31" spans="1:13" outlineLevel="1" x14ac:dyDescent="0.25">
      <c r="A31" s="187">
        <v>2</v>
      </c>
      <c r="B31" s="62" t="str">
        <f t="shared" ref="B31:B32" si="10">$B$29&amp;A31</f>
        <v>IV.2</v>
      </c>
      <c r="C31" s="57" t="s">
        <v>45</v>
      </c>
      <c r="D31" s="58" t="s">
        <v>33</v>
      </c>
      <c r="E31" s="54">
        <f t="shared" ref="E31:E32" si="11">($H$14*H31+$K$14*K31)/($H$14+$K$14)</f>
        <v>0</v>
      </c>
      <c r="F31" s="59"/>
      <c r="G31" s="58"/>
      <c r="H31" s="169"/>
      <c r="I31" s="59"/>
      <c r="J31" s="58"/>
      <c r="K31" s="169"/>
      <c r="L31" s="190"/>
      <c r="M31" s="167">
        <f t="shared" si="9"/>
        <v>0.15</v>
      </c>
    </row>
    <row r="32" spans="1:13" outlineLevel="1" x14ac:dyDescent="0.25">
      <c r="A32" s="187">
        <v>3</v>
      </c>
      <c r="B32" s="62" t="str">
        <f t="shared" si="10"/>
        <v>IV.3</v>
      </c>
      <c r="C32" s="57" t="s">
        <v>46</v>
      </c>
      <c r="D32" s="58"/>
      <c r="E32" s="54">
        <f t="shared" si="11"/>
        <v>0</v>
      </c>
      <c r="F32" s="59"/>
      <c r="G32" s="58"/>
      <c r="H32" s="169"/>
      <c r="I32" s="59"/>
      <c r="J32" s="58"/>
      <c r="K32" s="169"/>
      <c r="L32" s="190"/>
      <c r="M32" s="167">
        <f t="shared" si="9"/>
        <v>0.15</v>
      </c>
    </row>
    <row r="33" spans="1:13" s="8" customFormat="1" x14ac:dyDescent="0.25">
      <c r="B33" s="6" t="str">
        <f>B10</f>
        <v>V.</v>
      </c>
      <c r="C33" s="9" t="str">
        <f>C10</f>
        <v>Lead Engineer, Onshore</v>
      </c>
      <c r="D33" s="5"/>
      <c r="E33" s="12"/>
      <c r="F33" s="44"/>
      <c r="G33" s="44"/>
      <c r="H33" s="12"/>
      <c r="I33" s="44"/>
      <c r="J33" s="44"/>
      <c r="K33" s="65"/>
      <c r="L33" s="190"/>
      <c r="M33" s="160"/>
    </row>
    <row r="34" spans="1:13" outlineLevel="1" x14ac:dyDescent="0.25">
      <c r="A34" s="187">
        <v>1</v>
      </c>
      <c r="B34" s="51" t="str">
        <f>$B$33&amp;A34</f>
        <v>V.1</v>
      </c>
      <c r="C34" s="52" t="s">
        <v>47</v>
      </c>
      <c r="D34" s="53" t="s">
        <v>48</v>
      </c>
      <c r="E34" s="54">
        <f>($H$14*H34+$K$14*K34)/($H$14+$K$14)</f>
        <v>0</v>
      </c>
      <c r="F34" s="55"/>
      <c r="G34" s="53"/>
      <c r="H34" s="168"/>
      <c r="I34" s="55"/>
      <c r="J34" s="53"/>
      <c r="K34" s="168"/>
      <c r="L34" s="215">
        <f>L18</f>
        <v>4</v>
      </c>
      <c r="M34" s="167">
        <f t="shared" ref="M34:M36" si="12">VLOOKUP($B$33,PersGroupWeight,3,FALSE)</f>
        <v>0.15</v>
      </c>
    </row>
    <row r="35" spans="1:13" outlineLevel="1" x14ac:dyDescent="0.25">
      <c r="A35" s="187">
        <v>2</v>
      </c>
      <c r="B35" s="62" t="str">
        <f t="shared" ref="B35:B36" si="13">$B$33&amp;A35</f>
        <v>V.2</v>
      </c>
      <c r="C35" s="57" t="s">
        <v>49</v>
      </c>
      <c r="D35" s="58" t="s">
        <v>33</v>
      </c>
      <c r="E35" s="54">
        <f t="shared" ref="E35:E36" si="14">($H$14*H35+$K$14*K35)/($H$14+$K$14)</f>
        <v>0</v>
      </c>
      <c r="F35" s="59"/>
      <c r="G35" s="58"/>
      <c r="H35" s="169"/>
      <c r="I35" s="59"/>
      <c r="J35" s="58"/>
      <c r="K35" s="169"/>
      <c r="L35" s="190"/>
      <c r="M35" s="167">
        <f t="shared" si="12"/>
        <v>0.15</v>
      </c>
    </row>
    <row r="36" spans="1:13" outlineLevel="1" x14ac:dyDescent="0.25">
      <c r="A36" s="187">
        <v>3</v>
      </c>
      <c r="B36" s="62" t="str">
        <f t="shared" si="13"/>
        <v>V.3</v>
      </c>
      <c r="C36" s="57" t="s">
        <v>50</v>
      </c>
      <c r="D36" s="58"/>
      <c r="E36" s="54">
        <f t="shared" si="14"/>
        <v>0</v>
      </c>
      <c r="F36" s="59"/>
      <c r="G36" s="58"/>
      <c r="H36" s="169"/>
      <c r="I36" s="59"/>
      <c r="J36" s="58"/>
      <c r="K36" s="169"/>
      <c r="L36" s="190"/>
      <c r="M36" s="167">
        <f t="shared" si="12"/>
        <v>0.15</v>
      </c>
    </row>
    <row r="37" spans="1:13" s="8" customFormat="1" x14ac:dyDescent="0.25">
      <c r="B37" s="6" t="str">
        <f>B11</f>
        <v>VI.</v>
      </c>
      <c r="C37" s="9" t="str">
        <f>C11</f>
        <v>Lead Geophysicist for SCPT</v>
      </c>
      <c r="D37" s="5"/>
      <c r="E37" s="12"/>
      <c r="F37" s="44"/>
      <c r="G37" s="44"/>
      <c r="H37" s="12"/>
      <c r="I37" s="44"/>
      <c r="J37" s="44"/>
      <c r="K37" s="65"/>
      <c r="L37" s="190"/>
      <c r="M37" s="160"/>
    </row>
    <row r="38" spans="1:13" outlineLevel="1" x14ac:dyDescent="0.25">
      <c r="A38" s="187">
        <v>1</v>
      </c>
      <c r="B38" s="51" t="str">
        <f>$B$37&amp;A38</f>
        <v>VI.1</v>
      </c>
      <c r="C38" s="52" t="s">
        <v>51</v>
      </c>
      <c r="D38" s="53"/>
      <c r="E38" s="54">
        <f>($H$14*H38+$K$14*K38)/($H$14+$K$14)</f>
        <v>0</v>
      </c>
      <c r="F38" s="55"/>
      <c r="G38" s="53"/>
      <c r="H38" s="168"/>
      <c r="I38" s="55"/>
      <c r="J38" s="53"/>
      <c r="K38" s="168"/>
      <c r="L38" s="215">
        <f>L18</f>
        <v>4</v>
      </c>
      <c r="M38" s="167">
        <f>VLOOKUP($B$37,PersGroupWeight,3,FALSE)</f>
        <v>0.05</v>
      </c>
    </row>
    <row r="39" spans="1:13" outlineLevel="1" x14ac:dyDescent="0.25">
      <c r="A39" s="187">
        <v>2</v>
      </c>
      <c r="B39" s="62" t="str">
        <f t="shared" ref="B39:B40" si="15">$B$37&amp;A39</f>
        <v>VI.2</v>
      </c>
      <c r="C39" s="57" t="s">
        <v>52</v>
      </c>
      <c r="D39" s="58"/>
      <c r="E39" s="54">
        <f t="shared" ref="E39:E40" si="16">($H$14*H39+$K$14*K39)/($H$14+$K$14)</f>
        <v>0</v>
      </c>
      <c r="F39" s="59"/>
      <c r="G39" s="58"/>
      <c r="H39" s="169"/>
      <c r="I39" s="59"/>
      <c r="J39" s="58"/>
      <c r="K39" s="169"/>
      <c r="L39" s="190"/>
      <c r="M39" s="167">
        <f t="shared" ref="M39:M40" si="17">VLOOKUP($B$37,PersGroupWeight,3,FALSE)</f>
        <v>0.05</v>
      </c>
    </row>
    <row r="40" spans="1:13" outlineLevel="1" x14ac:dyDescent="0.25">
      <c r="A40" s="187">
        <v>3</v>
      </c>
      <c r="B40" s="62" t="str">
        <f t="shared" si="15"/>
        <v>VI.3</v>
      </c>
      <c r="C40" s="57" t="s">
        <v>53</v>
      </c>
      <c r="D40" s="58"/>
      <c r="E40" s="54">
        <f t="shared" si="16"/>
        <v>0</v>
      </c>
      <c r="F40" s="59"/>
      <c r="G40" s="58"/>
      <c r="H40" s="169"/>
      <c r="I40" s="59"/>
      <c r="J40" s="58"/>
      <c r="K40" s="169"/>
      <c r="L40" s="190"/>
      <c r="M40" s="167">
        <f t="shared" si="17"/>
        <v>0.05</v>
      </c>
    </row>
    <row r="41" spans="1:13" s="8" customFormat="1" x14ac:dyDescent="0.25">
      <c r="B41" s="6" t="str">
        <f>B12</f>
        <v>VII.</v>
      </c>
      <c r="C41" s="9" t="str">
        <f>C12</f>
        <v>Lead Laboratory Technician</v>
      </c>
      <c r="D41" s="5"/>
      <c r="E41" s="12"/>
      <c r="F41" s="44"/>
      <c r="G41" s="44"/>
      <c r="H41" s="12"/>
      <c r="I41" s="44"/>
      <c r="J41" s="44"/>
      <c r="K41" s="65"/>
      <c r="L41" s="190"/>
      <c r="M41" s="160"/>
    </row>
    <row r="42" spans="1:13" outlineLevel="1" x14ac:dyDescent="0.25">
      <c r="A42" s="187">
        <v>1</v>
      </c>
      <c r="B42" s="51" t="str">
        <f>$B$41&amp;A42</f>
        <v>VII.1</v>
      </c>
      <c r="C42" s="52" t="s">
        <v>122</v>
      </c>
      <c r="D42" s="53"/>
      <c r="E42" s="54">
        <f>($H$14*H42+$K$14*K42)/($H$14+$K$14)</f>
        <v>0</v>
      </c>
      <c r="F42" s="55"/>
      <c r="G42" s="53"/>
      <c r="H42" s="168"/>
      <c r="I42" s="55"/>
      <c r="J42" s="53"/>
      <c r="K42" s="168"/>
      <c r="L42" s="215">
        <f>L22</f>
        <v>4</v>
      </c>
      <c r="M42" s="167">
        <f>VLOOKUP($B$41,PersGroupWeight,3,FALSE)</f>
        <v>0.1</v>
      </c>
    </row>
    <row r="43" spans="1:13" outlineLevel="1" x14ac:dyDescent="0.25">
      <c r="A43" s="187">
        <v>2</v>
      </c>
      <c r="B43" s="62" t="str">
        <f>$B$41&amp;A43</f>
        <v>VII.2</v>
      </c>
      <c r="C43" s="57" t="s">
        <v>123</v>
      </c>
      <c r="D43" s="58"/>
      <c r="E43" s="54">
        <f t="shared" ref="E43:E44" si="18">($H$14*H43+$K$14*K43)/($H$14+$K$14)</f>
        <v>0</v>
      </c>
      <c r="F43" s="59"/>
      <c r="G43" s="58"/>
      <c r="H43" s="169"/>
      <c r="I43" s="59"/>
      <c r="J43" s="58"/>
      <c r="K43" s="169"/>
      <c r="L43" s="190"/>
      <c r="M43" s="167">
        <f>VLOOKUP($B$41,PersGroupWeight,3,FALSE)</f>
        <v>0.1</v>
      </c>
    </row>
    <row r="44" spans="1:13" outlineLevel="1" x14ac:dyDescent="0.25">
      <c r="A44" s="187">
        <v>3</v>
      </c>
      <c r="B44" s="62" t="str">
        <f>$B$41&amp;A44</f>
        <v>VII.3</v>
      </c>
      <c r="C44" s="57" t="s">
        <v>124</v>
      </c>
      <c r="D44" s="58"/>
      <c r="E44" s="54">
        <f t="shared" si="18"/>
        <v>0</v>
      </c>
      <c r="F44" s="59"/>
      <c r="G44" s="58"/>
      <c r="H44" s="169"/>
      <c r="I44" s="59"/>
      <c r="J44" s="58"/>
      <c r="K44" s="169"/>
      <c r="L44" s="190"/>
      <c r="M44" s="167">
        <f>VLOOKUP($B$41,PersGroupWeight,3,FALSE)</f>
        <v>0.1</v>
      </c>
    </row>
    <row r="46" spans="1:13" x14ac:dyDescent="0.25">
      <c r="B46" s="245" t="s">
        <v>54</v>
      </c>
      <c r="C46" s="246"/>
      <c r="D46" s="246"/>
      <c r="E46" s="246"/>
      <c r="F46" s="246"/>
      <c r="G46" s="246"/>
      <c r="H46" s="246"/>
      <c r="I46" s="246"/>
      <c r="J46" s="246"/>
      <c r="K46" s="246"/>
      <c r="L46" s="247"/>
    </row>
    <row r="47" spans="1:13" x14ac:dyDescent="0.25">
      <c r="B47" s="248">
        <f>L4</f>
        <v>1</v>
      </c>
      <c r="C47" s="239" t="s">
        <v>55</v>
      </c>
      <c r="D47" s="239"/>
      <c r="E47" s="239"/>
      <c r="F47" s="239"/>
      <c r="G47" s="239"/>
      <c r="H47" s="239"/>
      <c r="I47" s="239"/>
      <c r="J47" s="239"/>
      <c r="K47" s="239"/>
      <c r="L47" s="240"/>
    </row>
    <row r="48" spans="1:13" x14ac:dyDescent="0.25">
      <c r="B48" s="248"/>
      <c r="C48" s="243" t="s">
        <v>56</v>
      </c>
      <c r="D48" s="243"/>
      <c r="E48" s="243"/>
      <c r="F48" s="243"/>
      <c r="G48" s="243"/>
      <c r="H48" s="243"/>
      <c r="I48" s="243"/>
      <c r="J48" s="243"/>
      <c r="K48" s="243"/>
      <c r="L48" s="244"/>
    </row>
    <row r="49" spans="2:12" x14ac:dyDescent="0.25">
      <c r="B49" s="248"/>
      <c r="C49" s="241" t="s">
        <v>57</v>
      </c>
      <c r="D49" s="241"/>
      <c r="E49" s="241"/>
      <c r="F49" s="241"/>
      <c r="G49" s="241"/>
      <c r="H49" s="241"/>
      <c r="I49" s="241"/>
      <c r="J49" s="241"/>
      <c r="K49" s="241"/>
      <c r="L49" s="242"/>
    </row>
    <row r="50" spans="2:12" ht="70.5" customHeight="1" x14ac:dyDescent="0.25">
      <c r="B50" s="212">
        <f>E6</f>
        <v>2</v>
      </c>
      <c r="C50" s="239" t="str">
        <f>"The CLIENT shall apply the specified weighing factors for the different teams ("&amp;C6&amp;" / "&amp;C7&amp;" / "&amp;C8&amp;" / "&amp;C9&amp;" / "&amp;C10&amp;" / "&amp;C11&amp;" / "&amp;C12&amp;") to come to an average weighed score for "&amp;H15&amp;" and "&amp;K15&amp;".
Only the scores of personnel selected in Section III will be included in calculating the score for the personnel."</f>
        <v>The CLIENT shall apply the specified weighing factors for the different teams (Project Manager Onshore / Project Manager Offshore / Party Chief / Operators / Lead Geotechnical Engineer, Offshore / Lead Engineer, Onshore / Lead Geophysicist for SCPT / Lead Laboratory Technician) to come to an average weighed score for Experience and Similar role.
Only the scores of personnel selected in Section III will be included in calculating the score for the personnel.</v>
      </c>
      <c r="D50" s="239"/>
      <c r="E50" s="239"/>
      <c r="F50" s="239"/>
      <c r="G50" s="239"/>
      <c r="H50" s="239"/>
      <c r="I50" s="239"/>
      <c r="J50" s="239"/>
      <c r="K50" s="239"/>
      <c r="L50" s="240"/>
    </row>
    <row r="51" spans="2:12" ht="171.75" customHeight="1" x14ac:dyDescent="0.25">
      <c r="B51" s="212">
        <f>L15</f>
        <v>3</v>
      </c>
      <c r="C51" s="239" t="s">
        <v>58</v>
      </c>
      <c r="D51" s="239"/>
      <c r="E51" s="239"/>
      <c r="F51" s="239"/>
      <c r="G51" s="239"/>
      <c r="H51" s="239"/>
      <c r="I51" s="239"/>
      <c r="J51" s="239"/>
      <c r="K51" s="239"/>
      <c r="L51" s="240"/>
    </row>
    <row r="52" spans="2:12" ht="125.25" customHeight="1" x14ac:dyDescent="0.25">
      <c r="B52" s="188">
        <f>L18</f>
        <v>4</v>
      </c>
      <c r="C52" s="234" t="str">
        <f>"Provide the names, description of relevant knowledge and experience for the key project members (both designated team members and back-ups / replacements): 
- "&amp;C6&amp;";
- "&amp;C7&amp;";
- "&amp;C8&amp;";
- "&amp;C9&amp;";
- "&amp;C10&amp;";
- "&amp;C11&amp;"
- "&amp;C12</f>
        <v>Provide the names, description of relevant knowledge and experience for the key project members (both designated team members and back-ups / replacements): 
- Project Manager Onshore;
- Project Manager Offshore / Party Chief;
- Operators;
- Lead Geotechnical Engineer, Offshore;
- Lead Engineer, Onshore;
- Lead Geophysicist for SCPT
- Lead Laboratory Technician</v>
      </c>
      <c r="D52" s="234"/>
      <c r="E52" s="234"/>
      <c r="F52" s="234"/>
      <c r="G52" s="234"/>
      <c r="H52" s="234"/>
      <c r="I52" s="234"/>
      <c r="J52" s="234"/>
      <c r="K52" s="234"/>
      <c r="L52" s="235"/>
    </row>
    <row r="53" spans="2:12" x14ac:dyDescent="0.25">
      <c r="C53" s="13"/>
    </row>
  </sheetData>
  <sheetProtection algorithmName="SHA-512" hashValue="BjF6G6NEGMqGcKWLzGmmmRbdRoIkI/xI9E3btdAoOeSYFo5iDm3jDrJC41Naanw89XMVd+SHUikiEtUUMumjOg==" saltValue="hzgBpe6MYi4qRxodywSetQ==" spinCount="100000" sheet="1" formatCells="0" formatColumns="0" formatRows="0" selectLockedCells="1"/>
  <mergeCells count="12">
    <mergeCell ref="E6:E12"/>
    <mergeCell ref="C52:L52"/>
    <mergeCell ref="B15:B16"/>
    <mergeCell ref="F15:G15"/>
    <mergeCell ref="I15:J15"/>
    <mergeCell ref="C51:L51"/>
    <mergeCell ref="C49:L49"/>
    <mergeCell ref="C50:L50"/>
    <mergeCell ref="C48:L48"/>
    <mergeCell ref="B46:L46"/>
    <mergeCell ref="C47:L47"/>
    <mergeCell ref="B47:B49"/>
  </mergeCells>
  <phoneticPr fontId="33" type="noConversion"/>
  <conditionalFormatting sqref="H18:H20 H22:H24 K22:K24 H26:H28 K26:K28 K18:K20 H38:H40 K38:K40 H42:H44 K42:K44">
    <cfRule type="cellIs" dxfId="59" priority="43" operator="lessThan">
      <formula>0.6</formula>
    </cfRule>
    <cfRule type="cellIs" dxfId="58" priority="44" operator="greaterThanOrEqual">
      <formula>0.6</formula>
    </cfRule>
  </conditionalFormatting>
  <conditionalFormatting sqref="H34:H36 K34:K36">
    <cfRule type="cellIs" dxfId="57" priority="9" operator="lessThan">
      <formula>0.6</formula>
    </cfRule>
    <cfRule type="cellIs" dxfId="56" priority="10" operator="greaterThanOrEqual">
      <formula>0.6</formula>
    </cfRule>
  </conditionalFormatting>
  <conditionalFormatting sqref="H30:H32 K30:K32">
    <cfRule type="cellIs" dxfId="55" priority="1" operator="lessThan">
      <formula>0.6</formula>
    </cfRule>
    <cfRule type="cellIs" dxfId="54" priority="2" operator="greaterThanOrEqual">
      <formula>0.6</formula>
    </cfRule>
  </conditionalFormatting>
  <dataValidations count="1">
    <dataValidation type="list" allowBlank="1" showInputMessage="1" showErrorMessage="1" sqref="H18:H20 K26:K28 K22:K24 H22:H24 H30:H32 K38:K40 H38:H40 K34:K36 H34:H36 K18:K20 K30:K32 H26:H28 K42:K44 H42:H44" xr:uid="{00000000-0002-0000-0000-000000000000}">
      <formula1>"10%,20%,30%,40%,50%,60%,70%,80%,90%,100%"</formula1>
    </dataValidation>
  </dataValidations>
  <pageMargins left="0.78740157480314965" right="0.59055118110236227" top="1.1811023622047245" bottom="0.59055118110236227" header="0.39370078740157483" footer="0.39370078740157483"/>
  <pageSetup paperSize="9" scale="61" fitToHeight="2" orientation="landscape" r:id="rId1"/>
  <headerFooter>
    <oddHeader>&amp;L&amp;"-,Bold"&amp;18Annex 7a Qualifications of the key project members that are proposed to execute the work.&amp;R&amp;G</oddHeader>
  </headerFooter>
  <rowBreaks count="1" manualBreakCount="1">
    <brk id="45" min="1" max="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8"/>
  <sheetViews>
    <sheetView zoomScaleNormal="100" zoomScalePageLayoutView="70" workbookViewId="0">
      <selection activeCell="F6" sqref="F6"/>
    </sheetView>
  </sheetViews>
  <sheetFormatPr baseColWidth="10" defaultColWidth="0" defaultRowHeight="12.75" outlineLevelCol="1" x14ac:dyDescent="0.25"/>
  <cols>
    <col min="1" max="1" width="2.7109375" style="87" customWidth="1"/>
    <col min="2" max="2" width="4.7109375" style="87" customWidth="1"/>
    <col min="3" max="3" width="78.7109375" style="87" customWidth="1"/>
    <col min="4" max="4" width="10.7109375" style="89" customWidth="1"/>
    <col min="5" max="5" width="3.7109375" style="87" customWidth="1"/>
    <col min="6" max="6" width="83.7109375" style="87" customWidth="1"/>
    <col min="7" max="7" width="72.7109375" style="87" hidden="1" customWidth="1" outlineLevel="1"/>
    <col min="8" max="8" width="12.7109375" style="89" hidden="1" customWidth="1" outlineLevel="1"/>
    <col min="9" max="9" width="3.7109375" style="87" customWidth="1" collapsed="1"/>
    <col min="10" max="10" width="83.7109375" style="87" customWidth="1"/>
    <col min="11" max="11" width="72.7109375" style="87" hidden="1" customWidth="1" outlineLevel="1"/>
    <col min="12" max="12" width="12.7109375" style="89" hidden="1" customWidth="1" outlineLevel="1"/>
    <col min="13" max="13" width="3.7109375" style="87" customWidth="1" collapsed="1"/>
    <col min="14" max="14" width="0" style="87" hidden="1" customWidth="1"/>
    <col min="15" max="15" width="72.7109375" style="87" hidden="1" customWidth="1"/>
    <col min="16" max="16" width="12.7109375" style="87" hidden="1" customWidth="1"/>
    <col min="17" max="18" width="0" style="87" hidden="1" customWidth="1"/>
    <col min="19" max="19" width="72.7109375" style="87" hidden="1" customWidth="1"/>
    <col min="20" max="20" width="12.7109375" style="87" hidden="1" customWidth="1"/>
    <col min="21" max="21" width="0" style="87" hidden="1" customWidth="1"/>
    <col min="22" max="16384" width="8.7109375" style="87" hidden="1"/>
  </cols>
  <sheetData>
    <row r="1" spans="1:13" ht="15.75" x14ac:dyDescent="0.25">
      <c r="C1" s="88"/>
    </row>
    <row r="2" spans="1:13" s="90" customFormat="1" ht="55.15" customHeight="1" x14ac:dyDescent="0.25">
      <c r="B2" s="91" t="s">
        <v>59</v>
      </c>
      <c r="C2" s="91"/>
      <c r="D2" s="92"/>
      <c r="E2" s="93"/>
      <c r="F2" s="94" t="s">
        <v>60</v>
      </c>
      <c r="G2" s="95" t="s">
        <v>61</v>
      </c>
      <c r="H2" s="96"/>
      <c r="I2" s="93"/>
      <c r="J2" s="94" t="s">
        <v>60</v>
      </c>
      <c r="K2" s="95" t="s">
        <v>61</v>
      </c>
      <c r="L2" s="96"/>
      <c r="M2" s="93"/>
    </row>
    <row r="3" spans="1:13" s="97" customFormat="1" ht="31.9" customHeight="1" x14ac:dyDescent="0.25">
      <c r="B3" s="98" t="s">
        <v>62</v>
      </c>
      <c r="C3" s="99"/>
      <c r="D3" s="100"/>
      <c r="E3" s="101"/>
      <c r="F3" s="102" t="s">
        <v>63</v>
      </c>
      <c r="G3" s="103" t="s">
        <v>64</v>
      </c>
      <c r="H3" s="104" t="s">
        <v>25</v>
      </c>
      <c r="I3" s="101"/>
      <c r="J3" s="105" t="s">
        <v>65</v>
      </c>
      <c r="K3" s="103" t="str">
        <f>G3</f>
        <v>Scores for the criteria (I-IV) shall be averaged and shown in Annex 3a Section III as "Vessel(s) Score"</v>
      </c>
      <c r="L3" s="104" t="s">
        <v>25</v>
      </c>
      <c r="M3" s="101"/>
    </row>
    <row r="4" spans="1:13" ht="30.4" customHeight="1" x14ac:dyDescent="0.25">
      <c r="B4" s="106" t="s">
        <v>66</v>
      </c>
      <c r="C4" s="107"/>
      <c r="D4" s="108" t="s">
        <v>67</v>
      </c>
      <c r="E4" s="109"/>
      <c r="F4" s="43" t="s">
        <v>68</v>
      </c>
      <c r="G4" s="110" t="s">
        <v>69</v>
      </c>
      <c r="H4" s="111">
        <f>SUMPRODUCT($D$6:$D$9,H6:H9)</f>
        <v>0</v>
      </c>
      <c r="I4" s="109"/>
      <c r="J4" s="43" t="s">
        <v>70</v>
      </c>
      <c r="K4" s="110" t="s">
        <v>69</v>
      </c>
      <c r="L4" s="111">
        <f>SUMPRODUCT($D$6:$D$9,L6:L9)</f>
        <v>0</v>
      </c>
      <c r="M4" s="109"/>
    </row>
    <row r="5" spans="1:13" ht="30.4" customHeight="1" x14ac:dyDescent="0.25">
      <c r="B5" s="249"/>
      <c r="C5" s="250"/>
      <c r="D5" s="251"/>
      <c r="E5" s="109"/>
      <c r="F5" s="43" t="s">
        <v>71</v>
      </c>
      <c r="G5" s="195"/>
      <c r="H5" s="117"/>
      <c r="I5" s="196"/>
      <c r="J5" s="43" t="s">
        <v>71</v>
      </c>
      <c r="K5" s="195"/>
      <c r="L5" s="117"/>
      <c r="M5" s="196"/>
    </row>
    <row r="6" spans="1:13" ht="65.25" customHeight="1" x14ac:dyDescent="0.25">
      <c r="A6" s="150"/>
      <c r="B6" s="112" t="s">
        <v>72</v>
      </c>
      <c r="C6" s="113" t="s">
        <v>73</v>
      </c>
      <c r="D6" s="114">
        <v>0.4</v>
      </c>
      <c r="E6" s="115"/>
      <c r="F6" s="42" t="s">
        <v>74</v>
      </c>
      <c r="G6" s="116" t="s">
        <v>69</v>
      </c>
      <c r="H6" s="117"/>
      <c r="I6" s="115"/>
      <c r="J6" s="42" t="s">
        <v>74</v>
      </c>
      <c r="K6" s="116" t="s">
        <v>69</v>
      </c>
      <c r="L6" s="117"/>
      <c r="M6" s="115"/>
    </row>
    <row r="7" spans="1:13" ht="81.75" customHeight="1" x14ac:dyDescent="0.25">
      <c r="B7" s="112" t="s">
        <v>75</v>
      </c>
      <c r="C7" s="113" t="s">
        <v>76</v>
      </c>
      <c r="D7" s="114">
        <v>0.3</v>
      </c>
      <c r="E7" s="115"/>
      <c r="F7" s="42" t="s">
        <v>74</v>
      </c>
      <c r="G7" s="116" t="s">
        <v>69</v>
      </c>
      <c r="H7" s="117"/>
      <c r="I7" s="115"/>
      <c r="J7" s="42" t="s">
        <v>74</v>
      </c>
      <c r="K7" s="116" t="s">
        <v>69</v>
      </c>
      <c r="L7" s="117"/>
      <c r="M7" s="115"/>
    </row>
    <row r="8" spans="1:13" ht="40.15" customHeight="1" x14ac:dyDescent="0.25">
      <c r="B8" s="112" t="s">
        <v>77</v>
      </c>
      <c r="C8" s="113" t="s">
        <v>78</v>
      </c>
      <c r="D8" s="114">
        <v>0.3</v>
      </c>
      <c r="E8" s="115"/>
      <c r="F8" s="42" t="s">
        <v>74</v>
      </c>
      <c r="G8" s="116" t="s">
        <v>69</v>
      </c>
      <c r="H8" s="117"/>
      <c r="I8" s="115"/>
      <c r="J8" s="42" t="s">
        <v>74</v>
      </c>
      <c r="K8" s="116" t="s">
        <v>69</v>
      </c>
      <c r="L8" s="117"/>
      <c r="M8" s="115"/>
    </row>
    <row r="9" spans="1:13" x14ac:dyDescent="0.25">
      <c r="B9" s="112"/>
      <c r="C9" s="113"/>
      <c r="D9" s="114"/>
      <c r="E9" s="115"/>
      <c r="F9" s="42"/>
      <c r="G9" s="116"/>
      <c r="H9" s="117"/>
      <c r="I9" s="115"/>
      <c r="J9" s="42"/>
      <c r="K9" s="116"/>
      <c r="L9" s="117"/>
      <c r="M9" s="115"/>
    </row>
    <row r="10" spans="1:13" s="88" customFormat="1" ht="44.65" customHeight="1" x14ac:dyDescent="0.25">
      <c r="B10" s="98" t="s">
        <v>79</v>
      </c>
      <c r="C10" s="99"/>
      <c r="D10" s="100"/>
      <c r="E10" s="118"/>
      <c r="F10" s="119" t="s">
        <v>80</v>
      </c>
      <c r="G10" s="120" t="s">
        <v>61</v>
      </c>
      <c r="H10" s="121" t="s">
        <v>25</v>
      </c>
      <c r="I10" s="118"/>
      <c r="J10" s="119" t="s">
        <v>80</v>
      </c>
      <c r="K10" s="120" t="s">
        <v>61</v>
      </c>
      <c r="L10" s="121" t="s">
        <v>25</v>
      </c>
      <c r="M10" s="118"/>
    </row>
    <row r="11" spans="1:13" s="88" customFormat="1" ht="34.9" customHeight="1" x14ac:dyDescent="0.25">
      <c r="A11" s="88" t="s">
        <v>81</v>
      </c>
      <c r="B11" s="106" t="s">
        <v>82</v>
      </c>
      <c r="C11" s="122"/>
      <c r="D11" s="108"/>
      <c r="E11" s="109"/>
      <c r="F11" s="122"/>
      <c r="G11" s="122" t="s">
        <v>83</v>
      </c>
      <c r="H11" s="111">
        <f>SUMPRODUCT($D$12:$D$15,H12:H15)</f>
        <v>0</v>
      </c>
      <c r="I11" s="109"/>
      <c r="J11" s="122"/>
      <c r="K11" s="122" t="str">
        <f>G11</f>
        <v>Scores for the criteria (I-IV) shall be averaged and shown in Annex 3a Section III as "Equipment Score"</v>
      </c>
      <c r="L11" s="111">
        <f>SUMPRODUCT($D$12:$D$15,L12:L15)</f>
        <v>0</v>
      </c>
      <c r="M11" s="109"/>
    </row>
    <row r="12" spans="1:13" ht="63.75" x14ac:dyDescent="0.25">
      <c r="A12" s="123"/>
      <c r="B12" s="112" t="s">
        <v>72</v>
      </c>
      <c r="C12" s="124" t="s">
        <v>84</v>
      </c>
      <c r="D12" s="114">
        <v>0.5</v>
      </c>
      <c r="E12" s="149"/>
      <c r="F12" s="42" t="s">
        <v>85</v>
      </c>
      <c r="G12" s="116" t="s">
        <v>69</v>
      </c>
      <c r="H12" s="117"/>
      <c r="I12" s="149"/>
      <c r="J12" s="42" t="s">
        <v>86</v>
      </c>
      <c r="K12" s="116" t="s">
        <v>69</v>
      </c>
      <c r="L12" s="117"/>
      <c r="M12" s="149"/>
    </row>
    <row r="13" spans="1:13" ht="38.25" x14ac:dyDescent="0.25">
      <c r="A13" s="123"/>
      <c r="B13" s="112" t="s">
        <v>75</v>
      </c>
      <c r="C13" s="197" t="s">
        <v>120</v>
      </c>
      <c r="D13" s="114">
        <v>0.25</v>
      </c>
      <c r="E13" s="149"/>
      <c r="F13" s="42" t="s">
        <v>87</v>
      </c>
      <c r="G13" s="116" t="s">
        <v>69</v>
      </c>
      <c r="H13" s="117"/>
      <c r="I13" s="149"/>
      <c r="J13" s="42" t="s">
        <v>87</v>
      </c>
      <c r="K13" s="116" t="s">
        <v>69</v>
      </c>
      <c r="L13" s="117"/>
      <c r="M13" s="149"/>
    </row>
    <row r="14" spans="1:13" ht="63" customHeight="1" x14ac:dyDescent="0.25">
      <c r="A14" s="123"/>
      <c r="B14" s="112" t="s">
        <v>77</v>
      </c>
      <c r="C14" s="124" t="s">
        <v>88</v>
      </c>
      <c r="D14" s="114">
        <v>0.25</v>
      </c>
      <c r="E14" s="149"/>
      <c r="F14" s="42" t="s">
        <v>87</v>
      </c>
      <c r="G14" s="116" t="s">
        <v>69</v>
      </c>
      <c r="H14" s="117"/>
      <c r="I14" s="149"/>
      <c r="J14" s="42" t="s">
        <v>87</v>
      </c>
      <c r="K14" s="116" t="s">
        <v>69</v>
      </c>
      <c r="L14" s="117"/>
      <c r="M14" s="149"/>
    </row>
    <row r="15" spans="1:13" ht="51" x14ac:dyDescent="0.25">
      <c r="A15" s="123"/>
      <c r="B15" s="112"/>
      <c r="C15" s="124" t="s">
        <v>89</v>
      </c>
      <c r="D15" s="224"/>
      <c r="E15" s="149"/>
      <c r="F15" s="42" t="s">
        <v>87</v>
      </c>
      <c r="G15" s="116" t="s">
        <v>69</v>
      </c>
      <c r="H15" s="232" t="s">
        <v>131</v>
      </c>
      <c r="I15" s="149"/>
      <c r="J15" s="42" t="s">
        <v>87</v>
      </c>
      <c r="K15" s="116" t="s">
        <v>69</v>
      </c>
      <c r="L15" s="232" t="s">
        <v>130</v>
      </c>
      <c r="M15" s="149"/>
    </row>
    <row r="16" spans="1:13" ht="31.9" customHeight="1" x14ac:dyDescent="0.25">
      <c r="C16" s="124"/>
      <c r="D16" s="126"/>
      <c r="E16" s="125"/>
      <c r="G16" s="125" t="s">
        <v>90</v>
      </c>
      <c r="I16" s="125"/>
      <c r="K16" s="125" t="s">
        <v>90</v>
      </c>
      <c r="M16" s="125"/>
    </row>
    <row r="18" spans="3:3" hidden="1" x14ac:dyDescent="0.25">
      <c r="C18" s="125"/>
    </row>
  </sheetData>
  <sheetProtection algorithmName="SHA-512" hashValue="KDGVpj3HhDRb7bWIesXktLNDkRCzxzU4kiuG+JkeBddB44Oq25/+EVIAZNK/h6G1U4nljYGa7MylZip9yJ9Zig==" saltValue="F8gjP7SAfNA6+6AM95b4zg==" spinCount="100000" sheet="1" formatCells="0" formatColumns="0" formatRows="0" selectLockedCells="1"/>
  <mergeCells count="1">
    <mergeCell ref="B5:D5"/>
  </mergeCells>
  <dataValidations count="2">
    <dataValidation type="list" allowBlank="1" showInputMessage="1" showErrorMessage="1" sqref="L12:L14 H5:H9 L5:L9 H12:H14" xr:uid="{00000000-0002-0000-0100-000000000000}">
      <formula1>"10%,20%,30%,40%,50%,60%,70%,80%,90%,100%"</formula1>
    </dataValidation>
    <dataValidation type="list" allowBlank="1" showInputMessage="1" showErrorMessage="1" sqref="D15" xr:uid="{563BC006-6E9C-4FF9-B9F4-CD95E377F954}">
      <formula1>"1,2,3"</formula1>
    </dataValidation>
  </dataValidations>
  <printOptions horizontalCentered="1" verticalCentered="1"/>
  <pageMargins left="0.59055118110236227" right="0.59055118110236227" top="0.98425196850393704" bottom="0.59055118110236227" header="0.39370078740157483" footer="0.19685039370078741"/>
  <pageSetup paperSize="9" scale="50" fitToWidth="0" orientation="landscape" r:id="rId1"/>
  <headerFooter>
    <oddHeader>&amp;L&amp;"-,Bold"&amp;18Annex 7b Survey vessel and equipment that is proposed to execute the work.&amp;R&amp;G</oddHeader>
  </headerFooter>
  <colBreaks count="1" manualBreakCount="1">
    <brk id="12" max="17"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AL112"/>
  <sheetViews>
    <sheetView zoomScale="85" zoomScaleNormal="85" zoomScaleSheetLayoutView="70" workbookViewId="0">
      <selection activeCell="C11" sqref="C11"/>
    </sheetView>
  </sheetViews>
  <sheetFormatPr baseColWidth="10" defaultColWidth="4.7109375" defaultRowHeight="15" outlineLevelRow="1" outlineLevelCol="2" x14ac:dyDescent="0.25"/>
  <cols>
    <col min="1" max="1" width="3.28515625" customWidth="1"/>
    <col min="2" max="2" width="15.7109375" customWidth="1"/>
    <col min="3" max="3" width="8.7109375" customWidth="1"/>
    <col min="4" max="6" width="20.7109375" customWidth="1"/>
    <col min="7" max="7" width="57.7109375" customWidth="1"/>
    <col min="8" max="8" width="57.7109375" hidden="1" customWidth="1" outlineLevel="1"/>
    <col min="9" max="11" width="12.7109375" hidden="1" customWidth="1" outlineLevel="1"/>
    <col min="12" max="12" width="15.7109375" hidden="1" customWidth="1" outlineLevel="2"/>
    <col min="13" max="13" width="7.7109375" customWidth="1" collapsed="1"/>
    <col min="14" max="14" width="4.7109375" customWidth="1"/>
    <col min="15" max="15" width="4.7109375" style="219" hidden="1" customWidth="1"/>
    <col min="16" max="16" width="15.140625" style="219" hidden="1" customWidth="1"/>
    <col min="17" max="22" width="4.7109375" style="219" hidden="1" customWidth="1"/>
    <col min="23" max="38" width="9.28515625" hidden="1" customWidth="1"/>
    <col min="39" max="73" width="0" hidden="1" customWidth="1"/>
  </cols>
  <sheetData>
    <row r="2" spans="2:38" x14ac:dyDescent="0.25">
      <c r="B2" s="3" t="s">
        <v>91</v>
      </c>
      <c r="C2" s="4"/>
      <c r="D2" s="4"/>
      <c r="E2" s="4"/>
      <c r="F2" s="4"/>
      <c r="G2" s="4"/>
      <c r="H2" s="4"/>
      <c r="I2" s="4"/>
      <c r="J2" s="4"/>
      <c r="K2" s="4"/>
      <c r="L2" s="4"/>
      <c r="M2" s="49"/>
      <c r="P2" s="220" t="e">
        <f>#REF!</f>
        <v>#REF!</v>
      </c>
      <c r="X2" s="7" t="str">
        <f>J5</f>
        <v>Experience</v>
      </c>
      <c r="Y2" s="7"/>
      <c r="Z2" s="7"/>
      <c r="AA2" s="7"/>
      <c r="AB2" s="7"/>
      <c r="AC2" s="7"/>
      <c r="AD2" s="7"/>
      <c r="AE2" s="7"/>
      <c r="AF2" s="7" t="str">
        <f>K5</f>
        <v>Similar role</v>
      </c>
    </row>
    <row r="3" spans="2:38" x14ac:dyDescent="0.25">
      <c r="B3" s="45"/>
      <c r="M3" s="68" t="s">
        <v>1</v>
      </c>
      <c r="P3" s="219" t="s">
        <v>4</v>
      </c>
      <c r="Q3" s="219" t="s">
        <v>6</v>
      </c>
      <c r="R3" s="219" t="s">
        <v>8</v>
      </c>
      <c r="S3" s="219" t="s">
        <v>10</v>
      </c>
      <c r="T3" s="219" t="s">
        <v>12</v>
      </c>
      <c r="U3" s="219" t="s">
        <v>14</v>
      </c>
      <c r="V3" s="219" t="s">
        <v>16</v>
      </c>
      <c r="X3" t="str">
        <f t="shared" ref="X3:AD4" si="0">P3</f>
        <v>I.</v>
      </c>
      <c r="Y3" t="str">
        <f t="shared" si="0"/>
        <v>II.</v>
      </c>
      <c r="Z3" t="str">
        <f t="shared" si="0"/>
        <v>III.</v>
      </c>
      <c r="AA3" t="str">
        <f t="shared" si="0"/>
        <v>IV.</v>
      </c>
      <c r="AB3" t="str">
        <f t="shared" si="0"/>
        <v>V.</v>
      </c>
      <c r="AC3" t="str">
        <f t="shared" si="0"/>
        <v>VI.</v>
      </c>
      <c r="AD3" t="str">
        <f t="shared" si="0"/>
        <v>VII.</v>
      </c>
      <c r="AF3" t="str">
        <f t="shared" ref="AF3:AL4" si="1">X3</f>
        <v>I.</v>
      </c>
      <c r="AG3" t="str">
        <f t="shared" si="1"/>
        <v>II.</v>
      </c>
      <c r="AH3" t="str">
        <f t="shared" si="1"/>
        <v>III.</v>
      </c>
      <c r="AI3" t="str">
        <f t="shared" si="1"/>
        <v>IV.</v>
      </c>
      <c r="AJ3" t="str">
        <f t="shared" si="1"/>
        <v>V.</v>
      </c>
      <c r="AK3" t="str">
        <f t="shared" si="1"/>
        <v>VI.</v>
      </c>
      <c r="AL3" t="str">
        <f t="shared" si="1"/>
        <v>VII.</v>
      </c>
    </row>
    <row r="4" spans="2:38" x14ac:dyDescent="0.25">
      <c r="B4" s="45"/>
      <c r="C4" s="83"/>
      <c r="D4" s="11"/>
      <c r="E4" s="11"/>
      <c r="M4" s="68">
        <v>0</v>
      </c>
      <c r="O4" s="219" t="s">
        <v>92</v>
      </c>
      <c r="P4" s="219" t="str">
        <f t="shared" ref="P4:U4" si="2">VLOOKUP(P3,PersGroupWeight,2,FALSE)</f>
        <v>Project Manager Onshore</v>
      </c>
      <c r="Q4" s="219" t="str">
        <f t="shared" si="2"/>
        <v>Project Manager Offshore / Party Chief</v>
      </c>
      <c r="R4" s="219" t="str">
        <f t="shared" si="2"/>
        <v>Operators</v>
      </c>
      <c r="S4" s="219" t="str">
        <f t="shared" si="2"/>
        <v>Lead Geotechnical Engineer, Offshore</v>
      </c>
      <c r="T4" s="219" t="str">
        <f t="shared" si="2"/>
        <v>Lead Engineer, Onshore</v>
      </c>
      <c r="U4" s="219" t="str">
        <f t="shared" si="2"/>
        <v>Lead Geophysicist for SCPT</v>
      </c>
      <c r="V4" s="219" t="str">
        <f t="shared" ref="V4" si="3">VLOOKUP(V3,PersGroupWeight,2,FALSE)</f>
        <v>Lead Laboratory Technician</v>
      </c>
      <c r="X4" t="str">
        <f t="shared" si="0"/>
        <v>Project Manager Onshore</v>
      </c>
      <c r="Y4" t="str">
        <f t="shared" si="0"/>
        <v>Project Manager Offshore / Party Chief</v>
      </c>
      <c r="Z4" t="str">
        <f t="shared" si="0"/>
        <v>Operators</v>
      </c>
      <c r="AA4" t="str">
        <f t="shared" si="0"/>
        <v>Lead Geotechnical Engineer, Offshore</v>
      </c>
      <c r="AB4" t="str">
        <f t="shared" si="0"/>
        <v>Lead Engineer, Onshore</v>
      </c>
      <c r="AC4" t="str">
        <f t="shared" si="0"/>
        <v>Lead Geophysicist for SCPT</v>
      </c>
      <c r="AD4" t="str">
        <f t="shared" si="0"/>
        <v>Lead Laboratory Technician</v>
      </c>
      <c r="AF4" t="str">
        <f t="shared" si="1"/>
        <v>Project Manager Onshore</v>
      </c>
      <c r="AG4" t="str">
        <f t="shared" si="1"/>
        <v>Project Manager Offshore / Party Chief</v>
      </c>
      <c r="AH4" t="str">
        <f t="shared" si="1"/>
        <v>Operators</v>
      </c>
      <c r="AI4" t="str">
        <f t="shared" si="1"/>
        <v>Lead Geotechnical Engineer, Offshore</v>
      </c>
      <c r="AJ4" t="str">
        <f t="shared" si="1"/>
        <v>Lead Engineer, Onshore</v>
      </c>
      <c r="AK4" t="str">
        <f t="shared" si="1"/>
        <v>Lead Geophysicist for SCPT</v>
      </c>
      <c r="AL4" t="str">
        <f t="shared" si="1"/>
        <v>Lead Laboratory Technician</v>
      </c>
    </row>
    <row r="5" spans="2:38" x14ac:dyDescent="0.25">
      <c r="B5" s="84"/>
      <c r="C5" s="85"/>
      <c r="D5" s="86"/>
      <c r="E5" s="86"/>
      <c r="F5" s="267"/>
      <c r="G5" s="267"/>
      <c r="H5" s="267"/>
      <c r="I5" s="238" t="s">
        <v>93</v>
      </c>
      <c r="J5" s="238" t="str">
        <f>'Section I - Key Personnel'!H15</f>
        <v>Experience</v>
      </c>
      <c r="K5" s="238" t="str">
        <f>'Section I - Key Personnel'!K15</f>
        <v>Similar role</v>
      </c>
      <c r="L5" s="238" t="s">
        <v>94</v>
      </c>
      <c r="M5" s="69"/>
    </row>
    <row r="6" spans="2:38" s="7" customFormat="1" x14ac:dyDescent="0.25">
      <c r="B6" s="22" t="s">
        <v>95</v>
      </c>
      <c r="C6" s="137" t="s">
        <v>63</v>
      </c>
      <c r="D6" s="194" t="str">
        <f>INDEX(Vessel_Name_Score,MATCH(C6,Vessel_Code,0))</f>
        <v>Name of vessel A</v>
      </c>
      <c r="E6" s="75"/>
      <c r="F6" s="268"/>
      <c r="G6" s="268"/>
      <c r="H6" s="268"/>
      <c r="I6" s="259"/>
      <c r="J6" s="259"/>
      <c r="K6" s="259"/>
      <c r="L6" s="259"/>
      <c r="M6" s="82">
        <v>1</v>
      </c>
      <c r="N6" s="210"/>
      <c r="O6" s="220" t="s">
        <v>96</v>
      </c>
      <c r="P6" s="221">
        <f t="shared" ref="P6:U6" si="4">VLOOKUP(P3,PersGroupWeight,3,FALSE)</f>
        <v>0.2</v>
      </c>
      <c r="Q6" s="221">
        <f t="shared" si="4"/>
        <v>0.15</v>
      </c>
      <c r="R6" s="221">
        <f t="shared" si="4"/>
        <v>0.2</v>
      </c>
      <c r="S6" s="221">
        <f t="shared" si="4"/>
        <v>0.15</v>
      </c>
      <c r="T6" s="221">
        <f t="shared" si="4"/>
        <v>0.15</v>
      </c>
      <c r="U6" s="221">
        <f t="shared" si="4"/>
        <v>0.05</v>
      </c>
      <c r="V6" s="221">
        <f t="shared" ref="V6" si="5">VLOOKUP(V3,PersGroupWeight,3,FALSE)</f>
        <v>0.1</v>
      </c>
      <c r="W6" s="191"/>
      <c r="X6" s="192">
        <f t="shared" ref="X6:AD6" si="6">P6</f>
        <v>0.2</v>
      </c>
      <c r="Y6" s="192">
        <f t="shared" si="6"/>
        <v>0.15</v>
      </c>
      <c r="Z6" s="192">
        <f t="shared" si="6"/>
        <v>0.2</v>
      </c>
      <c r="AA6" s="192">
        <f t="shared" si="6"/>
        <v>0.15</v>
      </c>
      <c r="AB6" s="192">
        <f t="shared" si="6"/>
        <v>0.15</v>
      </c>
      <c r="AC6" s="192">
        <f t="shared" si="6"/>
        <v>0.05</v>
      </c>
      <c r="AD6" s="192">
        <f t="shared" si="6"/>
        <v>0.1</v>
      </c>
      <c r="AE6" s="192"/>
      <c r="AF6" s="192">
        <f t="shared" ref="AF6:AL6" si="7">X6</f>
        <v>0.2</v>
      </c>
      <c r="AG6" s="192">
        <f t="shared" si="7"/>
        <v>0.15</v>
      </c>
      <c r="AH6" s="192">
        <f t="shared" si="7"/>
        <v>0.2</v>
      </c>
      <c r="AI6" s="192">
        <f t="shared" si="7"/>
        <v>0.15</v>
      </c>
      <c r="AJ6" s="192">
        <f t="shared" si="7"/>
        <v>0.15</v>
      </c>
      <c r="AK6" s="192">
        <f t="shared" si="7"/>
        <v>0.05</v>
      </c>
      <c r="AL6" s="192">
        <f t="shared" si="7"/>
        <v>0.1</v>
      </c>
    </row>
    <row r="7" spans="2:38" s="7" customFormat="1" x14ac:dyDescent="0.25">
      <c r="B7" s="22"/>
      <c r="C7" s="73"/>
      <c r="D7" s="74"/>
      <c r="E7" s="75"/>
      <c r="F7" s="269"/>
      <c r="G7" s="269"/>
      <c r="H7" s="269"/>
      <c r="I7" s="260"/>
      <c r="J7" s="260"/>
      <c r="K7" s="260"/>
      <c r="L7" s="260"/>
      <c r="M7" s="211"/>
      <c r="N7" s="210"/>
      <c r="O7" s="220"/>
      <c r="P7" s="220"/>
      <c r="Q7" s="220"/>
      <c r="R7" s="220"/>
      <c r="S7" s="220"/>
      <c r="T7" s="220"/>
      <c r="U7" s="220"/>
      <c r="V7" s="220"/>
    </row>
    <row r="8" spans="2:38" s="7" customFormat="1" x14ac:dyDescent="0.25">
      <c r="B8" s="23" t="s">
        <v>97</v>
      </c>
      <c r="C8" s="25"/>
      <c r="D8" s="25" t="s">
        <v>18</v>
      </c>
      <c r="E8" s="25" t="s">
        <v>24</v>
      </c>
      <c r="F8" s="26" t="s">
        <v>98</v>
      </c>
      <c r="G8" s="27" t="s">
        <v>99</v>
      </c>
      <c r="H8" s="28" t="s">
        <v>61</v>
      </c>
      <c r="I8" s="170"/>
      <c r="J8" s="170"/>
      <c r="K8" s="170"/>
      <c r="L8" s="29">
        <f ca="1">IFERROR(AVERAGE(L9:L38),0)</f>
        <v>0</v>
      </c>
      <c r="M8" s="82">
        <v>2</v>
      </c>
      <c r="N8" s="210"/>
      <c r="O8" s="220" t="s">
        <v>100</v>
      </c>
      <c r="P8" s="222">
        <f t="shared" ref="P8:V8" si="8">IFERROR(AVERAGE(P9:P104),0)</f>
        <v>0</v>
      </c>
      <c r="Q8" s="222">
        <f t="shared" si="8"/>
        <v>0</v>
      </c>
      <c r="R8" s="222">
        <f t="shared" si="8"/>
        <v>0</v>
      </c>
      <c r="S8" s="222">
        <f t="shared" si="8"/>
        <v>0</v>
      </c>
      <c r="T8" s="222">
        <f t="shared" si="8"/>
        <v>0</v>
      </c>
      <c r="U8" s="222">
        <f t="shared" si="8"/>
        <v>0</v>
      </c>
      <c r="V8" s="222">
        <f t="shared" si="8"/>
        <v>0</v>
      </c>
      <c r="W8" s="192"/>
      <c r="X8" s="192">
        <f t="shared" ref="X8:AD8" si="9">IFERROR(AVERAGE(X9:X104),0)</f>
        <v>0</v>
      </c>
      <c r="Y8" s="192">
        <f t="shared" si="9"/>
        <v>0</v>
      </c>
      <c r="Z8" s="192">
        <f t="shared" si="9"/>
        <v>0</v>
      </c>
      <c r="AA8" s="192">
        <f t="shared" si="9"/>
        <v>0</v>
      </c>
      <c r="AB8" s="192">
        <f t="shared" si="9"/>
        <v>0</v>
      </c>
      <c r="AC8" s="192">
        <f t="shared" si="9"/>
        <v>0</v>
      </c>
      <c r="AD8" s="192">
        <f t="shared" si="9"/>
        <v>0</v>
      </c>
      <c r="AE8" s="192"/>
      <c r="AF8" s="192">
        <f t="shared" ref="AF8:AL8" si="10">IFERROR(AVERAGE(AF9:AF104),0)</f>
        <v>0</v>
      </c>
      <c r="AG8" s="192">
        <f t="shared" si="10"/>
        <v>0</v>
      </c>
      <c r="AH8" s="192">
        <f t="shared" si="10"/>
        <v>0</v>
      </c>
      <c r="AI8" s="192">
        <f t="shared" si="10"/>
        <v>0</v>
      </c>
      <c r="AJ8" s="192">
        <f t="shared" si="10"/>
        <v>0</v>
      </c>
      <c r="AK8" s="192">
        <f t="shared" si="10"/>
        <v>0</v>
      </c>
      <c r="AL8" s="192">
        <f t="shared" si="10"/>
        <v>0</v>
      </c>
    </row>
    <row r="9" spans="2:38" s="7" customFormat="1" outlineLevel="1" x14ac:dyDescent="0.25">
      <c r="B9" s="30">
        <v>1</v>
      </c>
      <c r="C9" s="127" t="s">
        <v>121</v>
      </c>
      <c r="D9" s="31" t="str">
        <f t="shared" ref="D9:D38" si="11">IFERROR(INDEX(Personnel_Names,MATCH($C9,Personnel_Codes,0)),"-")</f>
        <v>Name person I.1</v>
      </c>
      <c r="E9" s="31" t="str">
        <f>IFERROR(INDEX(Personnel_Functions,MATCH($C9,Personnel_Codes,0)),"-")</f>
        <v>e.g. Project Manager</v>
      </c>
      <c r="F9" s="130" t="s">
        <v>31</v>
      </c>
      <c r="G9" s="131" t="s">
        <v>101</v>
      </c>
      <c r="H9" s="39" t="s">
        <v>69</v>
      </c>
      <c r="I9" s="177">
        <f t="shared" ref="I9:I38" si="12">IFERROR(INDEX(PersWeight,MATCH($C9,Personnel_Codes,0)),"-")</f>
        <v>0.2</v>
      </c>
      <c r="J9" s="171">
        <f t="shared" ref="J9:J38" si="13">IFERROR(INDEX(ExperienceScores,MATCH($C9,Personnel_Codes,0)),"-")</f>
        <v>0</v>
      </c>
      <c r="K9" s="172">
        <f t="shared" ref="K9:K38" si="14">IFERROR(INDEX(YearsRoleScores,MATCH($C9,Personnel_Codes,0)),"-")</f>
        <v>0</v>
      </c>
      <c r="L9" s="32"/>
      <c r="M9" s="82">
        <v>3</v>
      </c>
      <c r="N9" s="210"/>
      <c r="O9" s="220"/>
      <c r="P9" s="223" t="str">
        <f>IFERROR(IF(LEFT($C9,FIND(".",$C9))=P$3,#REF!,"-"),"-")</f>
        <v>-</v>
      </c>
      <c r="Q9" s="223" t="str">
        <f>IFERROR(IF(LEFT($C9,FIND(".",$C9))=Q$3,#REF!,"-"),"-")</f>
        <v>-</v>
      </c>
      <c r="R9" s="223" t="str">
        <f>IFERROR(IF(LEFT($C9,FIND(".",$C9))=R$3,#REF!,"-"),"-")</f>
        <v>-</v>
      </c>
      <c r="S9" s="223" t="str">
        <f>IFERROR(IF(LEFT($C9,FIND(".",$C9))=S$3,#REF!,"-"),"-")</f>
        <v>-</v>
      </c>
      <c r="T9" s="223" t="str">
        <f>IFERROR(IF(LEFT($C9,FIND(".",$C9))=T$3,#REF!,"-"),"-")</f>
        <v>-</v>
      </c>
      <c r="U9" s="223" t="str">
        <f>IFERROR(IF(LEFT($C9,FIND(".",$C9))=U$3,#REF!,"-"),"-")</f>
        <v>-</v>
      </c>
      <c r="V9" s="223" t="str">
        <f>IFERROR(IF(LEFT($C9,FIND(".",$C9))=V$3,#REF!,"-"),"-")</f>
        <v>-</v>
      </c>
      <c r="W9" s="193"/>
      <c r="X9" s="193">
        <f t="shared" ref="X9:AD18" si="15">IFERROR(IF(LEFT($C9,FIND(".",$C9))=X$3,$J9,"-"),"-")</f>
        <v>0</v>
      </c>
      <c r="Y9" s="193" t="str">
        <f t="shared" si="15"/>
        <v>-</v>
      </c>
      <c r="Z9" s="193" t="str">
        <f t="shared" si="15"/>
        <v>-</v>
      </c>
      <c r="AA9" s="193" t="str">
        <f t="shared" si="15"/>
        <v>-</v>
      </c>
      <c r="AB9" s="193" t="str">
        <f t="shared" si="15"/>
        <v>-</v>
      </c>
      <c r="AC9" s="193" t="str">
        <f t="shared" si="15"/>
        <v>-</v>
      </c>
      <c r="AD9" s="193" t="str">
        <f t="shared" si="15"/>
        <v>-</v>
      </c>
      <c r="AF9" s="193">
        <f t="shared" ref="AF9:AL18" si="16">IFERROR(IF(LEFT($C9,FIND(".",$C9))=AF$3,$K9,"-"),"-")</f>
        <v>0</v>
      </c>
      <c r="AG9" s="193" t="str">
        <f t="shared" si="16"/>
        <v>-</v>
      </c>
      <c r="AH9" s="193" t="str">
        <f t="shared" si="16"/>
        <v>-</v>
      </c>
      <c r="AI9" s="193" t="str">
        <f t="shared" si="16"/>
        <v>-</v>
      </c>
      <c r="AJ9" s="193" t="str">
        <f t="shared" si="16"/>
        <v>-</v>
      </c>
      <c r="AK9" s="193" t="str">
        <f t="shared" si="16"/>
        <v>-</v>
      </c>
      <c r="AL9" s="193" t="str">
        <f t="shared" si="16"/>
        <v>-</v>
      </c>
    </row>
    <row r="10" spans="2:38" s="7" customFormat="1" outlineLevel="1" x14ac:dyDescent="0.25">
      <c r="B10" s="33">
        <v>2</v>
      </c>
      <c r="C10" s="128" t="s">
        <v>125</v>
      </c>
      <c r="D10" s="34" t="str">
        <f t="shared" si="11"/>
        <v>Name person I.2</v>
      </c>
      <c r="E10" s="34" t="str">
        <f t="shared" ref="E10:E38" si="17">IFERROR(INDEX(Personnel_Functions,MATCH($C10,Personnel_Codes,0)),"-")</f>
        <v>…</v>
      </c>
      <c r="F10" s="132"/>
      <c r="G10" s="133" t="s">
        <v>101</v>
      </c>
      <c r="H10" s="40" t="s">
        <v>69</v>
      </c>
      <c r="I10" s="178">
        <f t="shared" si="12"/>
        <v>0.2</v>
      </c>
      <c r="J10" s="173">
        <f t="shared" si="13"/>
        <v>0</v>
      </c>
      <c r="K10" s="174">
        <f t="shared" si="14"/>
        <v>0</v>
      </c>
      <c r="L10" s="35"/>
      <c r="M10" s="211"/>
      <c r="N10" s="210"/>
      <c r="O10" s="220"/>
      <c r="P10" s="223" t="str">
        <f>IFERROR(IF(LEFT($C10,FIND(".",$C10))=P$3,#REF!,"-"),"-")</f>
        <v>-</v>
      </c>
      <c r="Q10" s="223" t="str">
        <f>IFERROR(IF(LEFT($C10,FIND(".",$C10))=Q$3,#REF!,"-"),"-")</f>
        <v>-</v>
      </c>
      <c r="R10" s="223" t="str">
        <f>IFERROR(IF(LEFT($C10,FIND(".",$C10))=R$3,#REF!,"-"),"-")</f>
        <v>-</v>
      </c>
      <c r="S10" s="223" t="str">
        <f>IFERROR(IF(LEFT($C10,FIND(".",$C10))=S$3,#REF!,"-"),"-")</f>
        <v>-</v>
      </c>
      <c r="T10" s="223" t="str">
        <f>IFERROR(IF(LEFT($C10,FIND(".",$C10))=T$3,#REF!,"-"),"-")</f>
        <v>-</v>
      </c>
      <c r="U10" s="223" t="str">
        <f>IFERROR(IF(LEFT($C10,FIND(".",$C10))=U$3,#REF!,"-"),"-")</f>
        <v>-</v>
      </c>
      <c r="V10" s="223" t="str">
        <f>IFERROR(IF(LEFT($C10,FIND(".",$C10))=V$3,#REF!,"-"),"-")</f>
        <v>-</v>
      </c>
      <c r="W10" s="193"/>
      <c r="X10" s="193">
        <f t="shared" si="15"/>
        <v>0</v>
      </c>
      <c r="Y10" s="193" t="str">
        <f t="shared" si="15"/>
        <v>-</v>
      </c>
      <c r="Z10" s="193" t="str">
        <f t="shared" si="15"/>
        <v>-</v>
      </c>
      <c r="AA10" s="193" t="str">
        <f t="shared" si="15"/>
        <v>-</v>
      </c>
      <c r="AB10" s="193" t="str">
        <f t="shared" si="15"/>
        <v>-</v>
      </c>
      <c r="AC10" s="193" t="str">
        <f t="shared" si="15"/>
        <v>-</v>
      </c>
      <c r="AD10" s="193" t="str">
        <f t="shared" si="15"/>
        <v>-</v>
      </c>
      <c r="AF10" s="193">
        <f t="shared" si="16"/>
        <v>0</v>
      </c>
      <c r="AG10" s="193" t="str">
        <f t="shared" si="16"/>
        <v>-</v>
      </c>
      <c r="AH10" s="193" t="str">
        <f t="shared" si="16"/>
        <v>-</v>
      </c>
      <c r="AI10" s="193" t="str">
        <f t="shared" si="16"/>
        <v>-</v>
      </c>
      <c r="AJ10" s="193" t="str">
        <f t="shared" si="16"/>
        <v>-</v>
      </c>
      <c r="AK10" s="193" t="str">
        <f t="shared" si="16"/>
        <v>-</v>
      </c>
      <c r="AL10" s="193" t="str">
        <f t="shared" si="16"/>
        <v>-</v>
      </c>
    </row>
    <row r="11" spans="2:38" s="7" customFormat="1" outlineLevel="1" x14ac:dyDescent="0.25">
      <c r="B11" s="33">
        <v>3</v>
      </c>
      <c r="C11" s="128"/>
      <c r="D11" s="34" t="str">
        <f t="shared" si="11"/>
        <v>-</v>
      </c>
      <c r="E11" s="34" t="str">
        <f t="shared" si="17"/>
        <v>-</v>
      </c>
      <c r="F11" s="132"/>
      <c r="G11" s="133" t="s">
        <v>101</v>
      </c>
      <c r="H11" s="40" t="s">
        <v>33</v>
      </c>
      <c r="I11" s="178" t="str">
        <f t="shared" si="12"/>
        <v>-</v>
      </c>
      <c r="J11" s="173" t="str">
        <f t="shared" si="13"/>
        <v>-</v>
      </c>
      <c r="K11" s="174" t="str">
        <f t="shared" si="14"/>
        <v>-</v>
      </c>
      <c r="L11" s="35"/>
      <c r="M11" s="211"/>
      <c r="N11" s="210"/>
      <c r="O11" s="220"/>
      <c r="P11" s="223" t="str">
        <f>IFERROR(IF(LEFT($C11,FIND(".",$C11))=P$3,#REF!,"-"),"-")</f>
        <v>-</v>
      </c>
      <c r="Q11" s="223" t="str">
        <f>IFERROR(IF(LEFT($C11,FIND(".",$C11))=Q$3,#REF!,"-"),"-")</f>
        <v>-</v>
      </c>
      <c r="R11" s="223" t="str">
        <f>IFERROR(IF(LEFT($C11,FIND(".",$C11))=R$3,#REF!,"-"),"-")</f>
        <v>-</v>
      </c>
      <c r="S11" s="223" t="str">
        <f>IFERROR(IF(LEFT($C11,FIND(".",$C11))=S$3,#REF!,"-"),"-")</f>
        <v>-</v>
      </c>
      <c r="T11" s="223" t="str">
        <f>IFERROR(IF(LEFT($C11,FIND(".",$C11))=T$3,#REF!,"-"),"-")</f>
        <v>-</v>
      </c>
      <c r="U11" s="223" t="str">
        <f>IFERROR(IF(LEFT($C11,FIND(".",$C11))=U$3,#REF!,"-"),"-")</f>
        <v>-</v>
      </c>
      <c r="V11" s="223" t="str">
        <f>IFERROR(IF(LEFT($C11,FIND(".",$C11))=V$3,#REF!,"-"),"-")</f>
        <v>-</v>
      </c>
      <c r="W11" s="193"/>
      <c r="X11" s="193" t="str">
        <f t="shared" si="15"/>
        <v>-</v>
      </c>
      <c r="Y11" s="193" t="str">
        <f t="shared" si="15"/>
        <v>-</v>
      </c>
      <c r="Z11" s="193" t="str">
        <f t="shared" si="15"/>
        <v>-</v>
      </c>
      <c r="AA11" s="193" t="str">
        <f t="shared" si="15"/>
        <v>-</v>
      </c>
      <c r="AB11" s="193" t="str">
        <f t="shared" si="15"/>
        <v>-</v>
      </c>
      <c r="AC11" s="193" t="str">
        <f t="shared" si="15"/>
        <v>-</v>
      </c>
      <c r="AD11" s="193" t="str">
        <f t="shared" si="15"/>
        <v>-</v>
      </c>
      <c r="AF11" s="193" t="str">
        <f t="shared" si="16"/>
        <v>-</v>
      </c>
      <c r="AG11" s="193" t="str">
        <f t="shared" si="16"/>
        <v>-</v>
      </c>
      <c r="AH11" s="193" t="str">
        <f t="shared" si="16"/>
        <v>-</v>
      </c>
      <c r="AI11" s="193" t="str">
        <f t="shared" si="16"/>
        <v>-</v>
      </c>
      <c r="AJ11" s="193" t="str">
        <f t="shared" si="16"/>
        <v>-</v>
      </c>
      <c r="AK11" s="193" t="str">
        <f t="shared" si="16"/>
        <v>-</v>
      </c>
      <c r="AL11" s="193" t="str">
        <f t="shared" si="16"/>
        <v>-</v>
      </c>
    </row>
    <row r="12" spans="2:38" s="7" customFormat="1" outlineLevel="1" x14ac:dyDescent="0.25">
      <c r="B12" s="33">
        <v>4</v>
      </c>
      <c r="C12" s="128"/>
      <c r="D12" s="34" t="str">
        <f t="shared" si="11"/>
        <v>-</v>
      </c>
      <c r="E12" s="34" t="str">
        <f t="shared" si="17"/>
        <v>-</v>
      </c>
      <c r="F12" s="132"/>
      <c r="G12" s="133"/>
      <c r="H12" s="40"/>
      <c r="I12" s="178" t="str">
        <f t="shared" si="12"/>
        <v>-</v>
      </c>
      <c r="J12" s="173" t="str">
        <f t="shared" si="13"/>
        <v>-</v>
      </c>
      <c r="K12" s="174" t="str">
        <f t="shared" si="14"/>
        <v>-</v>
      </c>
      <c r="L12" s="35"/>
      <c r="M12" s="211"/>
      <c r="N12" s="210"/>
      <c r="O12" s="220"/>
      <c r="P12" s="223" t="str">
        <f>IFERROR(IF(LEFT($C12,FIND(".",$C12))=P$3,#REF!,"-"),"-")</f>
        <v>-</v>
      </c>
      <c r="Q12" s="223" t="str">
        <f>IFERROR(IF(LEFT($C12,FIND(".",$C12))=Q$3,#REF!,"-"),"-")</f>
        <v>-</v>
      </c>
      <c r="R12" s="223" t="str">
        <f>IFERROR(IF(LEFT($C12,FIND(".",$C12))=R$3,#REF!,"-"),"-")</f>
        <v>-</v>
      </c>
      <c r="S12" s="223" t="str">
        <f>IFERROR(IF(LEFT($C12,FIND(".",$C12))=S$3,#REF!,"-"),"-")</f>
        <v>-</v>
      </c>
      <c r="T12" s="223" t="str">
        <f>IFERROR(IF(LEFT($C12,FIND(".",$C12))=T$3,#REF!,"-"),"-")</f>
        <v>-</v>
      </c>
      <c r="U12" s="223" t="str">
        <f>IFERROR(IF(LEFT($C12,FIND(".",$C12))=U$3,#REF!,"-"),"-")</f>
        <v>-</v>
      </c>
      <c r="V12" s="223" t="str">
        <f>IFERROR(IF(LEFT($C12,FIND(".",$C12))=V$3,#REF!,"-"),"-")</f>
        <v>-</v>
      </c>
      <c r="W12" s="193"/>
      <c r="X12" s="193" t="str">
        <f t="shared" si="15"/>
        <v>-</v>
      </c>
      <c r="Y12" s="193" t="str">
        <f t="shared" si="15"/>
        <v>-</v>
      </c>
      <c r="Z12" s="193" t="str">
        <f t="shared" si="15"/>
        <v>-</v>
      </c>
      <c r="AA12" s="193" t="str">
        <f t="shared" si="15"/>
        <v>-</v>
      </c>
      <c r="AB12" s="193" t="str">
        <f t="shared" si="15"/>
        <v>-</v>
      </c>
      <c r="AC12" s="193" t="str">
        <f t="shared" si="15"/>
        <v>-</v>
      </c>
      <c r="AD12" s="193" t="str">
        <f t="shared" si="15"/>
        <v>-</v>
      </c>
      <c r="AF12" s="193" t="str">
        <f t="shared" si="16"/>
        <v>-</v>
      </c>
      <c r="AG12" s="193" t="str">
        <f t="shared" si="16"/>
        <v>-</v>
      </c>
      <c r="AH12" s="193" t="str">
        <f t="shared" si="16"/>
        <v>-</v>
      </c>
      <c r="AI12" s="193" t="str">
        <f t="shared" si="16"/>
        <v>-</v>
      </c>
      <c r="AJ12" s="193" t="str">
        <f t="shared" si="16"/>
        <v>-</v>
      </c>
      <c r="AK12" s="193" t="str">
        <f t="shared" si="16"/>
        <v>-</v>
      </c>
      <c r="AL12" s="193" t="str">
        <f t="shared" si="16"/>
        <v>-</v>
      </c>
    </row>
    <row r="13" spans="2:38" s="7" customFormat="1" outlineLevel="1" x14ac:dyDescent="0.25">
      <c r="B13" s="33">
        <v>5</v>
      </c>
      <c r="C13" s="128"/>
      <c r="D13" s="34" t="str">
        <f t="shared" si="11"/>
        <v>-</v>
      </c>
      <c r="E13" s="34" t="str">
        <f t="shared" si="17"/>
        <v>-</v>
      </c>
      <c r="F13" s="132"/>
      <c r="G13" s="133"/>
      <c r="H13" s="40"/>
      <c r="I13" s="178" t="str">
        <f t="shared" si="12"/>
        <v>-</v>
      </c>
      <c r="J13" s="173" t="str">
        <f t="shared" si="13"/>
        <v>-</v>
      </c>
      <c r="K13" s="174" t="str">
        <f t="shared" si="14"/>
        <v>-</v>
      </c>
      <c r="L13" s="35"/>
      <c r="M13" s="211"/>
      <c r="N13" s="210"/>
      <c r="O13" s="220"/>
      <c r="P13" s="223" t="str">
        <f>IFERROR(IF(LEFT($C13,FIND(".",$C13))=P$3,#REF!,"-"),"-")</f>
        <v>-</v>
      </c>
      <c r="Q13" s="223" t="str">
        <f>IFERROR(IF(LEFT($C13,FIND(".",$C13))=Q$3,#REF!,"-"),"-")</f>
        <v>-</v>
      </c>
      <c r="R13" s="223" t="str">
        <f>IFERROR(IF(LEFT($C13,FIND(".",$C13))=R$3,#REF!,"-"),"-")</f>
        <v>-</v>
      </c>
      <c r="S13" s="223" t="str">
        <f>IFERROR(IF(LEFT($C13,FIND(".",$C13))=S$3,#REF!,"-"),"-")</f>
        <v>-</v>
      </c>
      <c r="T13" s="223" t="str">
        <f>IFERROR(IF(LEFT($C13,FIND(".",$C13))=T$3,#REF!,"-"),"-")</f>
        <v>-</v>
      </c>
      <c r="U13" s="223" t="str">
        <f>IFERROR(IF(LEFT($C13,FIND(".",$C13))=U$3,#REF!,"-"),"-")</f>
        <v>-</v>
      </c>
      <c r="V13" s="223" t="str">
        <f>IFERROR(IF(LEFT($C13,FIND(".",$C13))=V$3,#REF!,"-"),"-")</f>
        <v>-</v>
      </c>
      <c r="W13" s="193"/>
      <c r="X13" s="193" t="str">
        <f t="shared" si="15"/>
        <v>-</v>
      </c>
      <c r="Y13" s="193" t="str">
        <f t="shared" si="15"/>
        <v>-</v>
      </c>
      <c r="Z13" s="193" t="str">
        <f t="shared" si="15"/>
        <v>-</v>
      </c>
      <c r="AA13" s="193" t="str">
        <f t="shared" si="15"/>
        <v>-</v>
      </c>
      <c r="AB13" s="193" t="str">
        <f t="shared" si="15"/>
        <v>-</v>
      </c>
      <c r="AC13" s="193" t="str">
        <f t="shared" si="15"/>
        <v>-</v>
      </c>
      <c r="AD13" s="193" t="str">
        <f t="shared" si="15"/>
        <v>-</v>
      </c>
      <c r="AF13" s="193" t="str">
        <f t="shared" si="16"/>
        <v>-</v>
      </c>
      <c r="AG13" s="193" t="str">
        <f t="shared" si="16"/>
        <v>-</v>
      </c>
      <c r="AH13" s="193" t="str">
        <f t="shared" si="16"/>
        <v>-</v>
      </c>
      <c r="AI13" s="193" t="str">
        <f t="shared" si="16"/>
        <v>-</v>
      </c>
      <c r="AJ13" s="193" t="str">
        <f t="shared" si="16"/>
        <v>-</v>
      </c>
      <c r="AK13" s="193" t="str">
        <f t="shared" si="16"/>
        <v>-</v>
      </c>
      <c r="AL13" s="193" t="str">
        <f t="shared" si="16"/>
        <v>-</v>
      </c>
    </row>
    <row r="14" spans="2:38" s="7" customFormat="1" outlineLevel="1" x14ac:dyDescent="0.25">
      <c r="B14" s="33">
        <v>6</v>
      </c>
      <c r="C14" s="128"/>
      <c r="D14" s="34" t="str">
        <f t="shared" si="11"/>
        <v>-</v>
      </c>
      <c r="E14" s="34" t="str">
        <f t="shared" si="17"/>
        <v>-</v>
      </c>
      <c r="F14" s="132"/>
      <c r="G14" s="133"/>
      <c r="H14" s="40"/>
      <c r="I14" s="178" t="str">
        <f t="shared" si="12"/>
        <v>-</v>
      </c>
      <c r="J14" s="173" t="str">
        <f t="shared" si="13"/>
        <v>-</v>
      </c>
      <c r="K14" s="174" t="str">
        <f t="shared" si="14"/>
        <v>-</v>
      </c>
      <c r="L14" s="35"/>
      <c r="M14" s="211"/>
      <c r="N14" s="210"/>
      <c r="O14" s="220"/>
      <c r="P14" s="223" t="str">
        <f>IFERROR(IF(LEFT($C14,FIND(".",$C14))=P$3,#REF!,"-"),"-")</f>
        <v>-</v>
      </c>
      <c r="Q14" s="223" t="str">
        <f>IFERROR(IF(LEFT($C14,FIND(".",$C14))=Q$3,#REF!,"-"),"-")</f>
        <v>-</v>
      </c>
      <c r="R14" s="223" t="str">
        <f>IFERROR(IF(LEFT($C14,FIND(".",$C14))=R$3,#REF!,"-"),"-")</f>
        <v>-</v>
      </c>
      <c r="S14" s="223" t="str">
        <f>IFERROR(IF(LEFT($C14,FIND(".",$C14))=S$3,#REF!,"-"),"-")</f>
        <v>-</v>
      </c>
      <c r="T14" s="223" t="str">
        <f>IFERROR(IF(LEFT($C14,FIND(".",$C14))=T$3,#REF!,"-"),"-")</f>
        <v>-</v>
      </c>
      <c r="U14" s="223" t="str">
        <f>IFERROR(IF(LEFT($C14,FIND(".",$C14))=U$3,#REF!,"-"),"-")</f>
        <v>-</v>
      </c>
      <c r="V14" s="223" t="str">
        <f>IFERROR(IF(LEFT($C14,FIND(".",$C14))=V$3,#REF!,"-"),"-")</f>
        <v>-</v>
      </c>
      <c r="W14" s="193"/>
      <c r="X14" s="193" t="str">
        <f t="shared" si="15"/>
        <v>-</v>
      </c>
      <c r="Y14" s="193" t="str">
        <f t="shared" si="15"/>
        <v>-</v>
      </c>
      <c r="Z14" s="193" t="str">
        <f t="shared" si="15"/>
        <v>-</v>
      </c>
      <c r="AA14" s="193" t="str">
        <f t="shared" si="15"/>
        <v>-</v>
      </c>
      <c r="AB14" s="193" t="str">
        <f t="shared" si="15"/>
        <v>-</v>
      </c>
      <c r="AC14" s="193" t="str">
        <f t="shared" si="15"/>
        <v>-</v>
      </c>
      <c r="AD14" s="193" t="str">
        <f t="shared" si="15"/>
        <v>-</v>
      </c>
      <c r="AF14" s="193" t="str">
        <f t="shared" si="16"/>
        <v>-</v>
      </c>
      <c r="AG14" s="193" t="str">
        <f t="shared" si="16"/>
        <v>-</v>
      </c>
      <c r="AH14" s="193" t="str">
        <f t="shared" si="16"/>
        <v>-</v>
      </c>
      <c r="AI14" s="193" t="str">
        <f t="shared" si="16"/>
        <v>-</v>
      </c>
      <c r="AJ14" s="193" t="str">
        <f t="shared" si="16"/>
        <v>-</v>
      </c>
      <c r="AK14" s="193" t="str">
        <f t="shared" si="16"/>
        <v>-</v>
      </c>
      <c r="AL14" s="193" t="str">
        <f t="shared" si="16"/>
        <v>-</v>
      </c>
    </row>
    <row r="15" spans="2:38" s="7" customFormat="1" outlineLevel="1" x14ac:dyDescent="0.25">
      <c r="B15" s="33">
        <v>7</v>
      </c>
      <c r="C15" s="128"/>
      <c r="D15" s="34" t="str">
        <f t="shared" si="11"/>
        <v>-</v>
      </c>
      <c r="E15" s="34" t="str">
        <f t="shared" si="17"/>
        <v>-</v>
      </c>
      <c r="F15" s="132"/>
      <c r="G15" s="133"/>
      <c r="H15" s="40"/>
      <c r="I15" s="178" t="str">
        <f t="shared" si="12"/>
        <v>-</v>
      </c>
      <c r="J15" s="173" t="str">
        <f t="shared" si="13"/>
        <v>-</v>
      </c>
      <c r="K15" s="174" t="str">
        <f t="shared" si="14"/>
        <v>-</v>
      </c>
      <c r="L15" s="35"/>
      <c r="M15" s="211"/>
      <c r="N15" s="210"/>
      <c r="O15" s="220"/>
      <c r="P15" s="223" t="str">
        <f>IFERROR(IF(LEFT($C15,FIND(".",$C15))=P$3,#REF!,"-"),"-")</f>
        <v>-</v>
      </c>
      <c r="Q15" s="223" t="str">
        <f>IFERROR(IF(LEFT($C15,FIND(".",$C15))=Q$3,#REF!,"-"),"-")</f>
        <v>-</v>
      </c>
      <c r="R15" s="223" t="str">
        <f>IFERROR(IF(LEFT($C15,FIND(".",$C15))=R$3,#REF!,"-"),"-")</f>
        <v>-</v>
      </c>
      <c r="S15" s="223" t="str">
        <f>IFERROR(IF(LEFT($C15,FIND(".",$C15))=S$3,#REF!,"-"),"-")</f>
        <v>-</v>
      </c>
      <c r="T15" s="223" t="str">
        <f>IFERROR(IF(LEFT($C15,FIND(".",$C15))=T$3,#REF!,"-"),"-")</f>
        <v>-</v>
      </c>
      <c r="U15" s="223" t="str">
        <f>IFERROR(IF(LEFT($C15,FIND(".",$C15))=U$3,#REF!,"-"),"-")</f>
        <v>-</v>
      </c>
      <c r="V15" s="223" t="str">
        <f>IFERROR(IF(LEFT($C15,FIND(".",$C15))=V$3,#REF!,"-"),"-")</f>
        <v>-</v>
      </c>
      <c r="W15" s="193"/>
      <c r="X15" s="193" t="str">
        <f t="shared" si="15"/>
        <v>-</v>
      </c>
      <c r="Y15" s="193" t="str">
        <f t="shared" si="15"/>
        <v>-</v>
      </c>
      <c r="Z15" s="193" t="str">
        <f t="shared" si="15"/>
        <v>-</v>
      </c>
      <c r="AA15" s="193" t="str">
        <f t="shared" si="15"/>
        <v>-</v>
      </c>
      <c r="AB15" s="193" t="str">
        <f t="shared" si="15"/>
        <v>-</v>
      </c>
      <c r="AC15" s="193" t="str">
        <f t="shared" si="15"/>
        <v>-</v>
      </c>
      <c r="AD15" s="193" t="str">
        <f t="shared" si="15"/>
        <v>-</v>
      </c>
      <c r="AF15" s="193" t="str">
        <f t="shared" si="16"/>
        <v>-</v>
      </c>
      <c r="AG15" s="193" t="str">
        <f t="shared" si="16"/>
        <v>-</v>
      </c>
      <c r="AH15" s="193" t="str">
        <f t="shared" si="16"/>
        <v>-</v>
      </c>
      <c r="AI15" s="193" t="str">
        <f t="shared" si="16"/>
        <v>-</v>
      </c>
      <c r="AJ15" s="193" t="str">
        <f t="shared" si="16"/>
        <v>-</v>
      </c>
      <c r="AK15" s="193" t="str">
        <f t="shared" si="16"/>
        <v>-</v>
      </c>
      <c r="AL15" s="193" t="str">
        <f t="shared" si="16"/>
        <v>-</v>
      </c>
    </row>
    <row r="16" spans="2:38" s="7" customFormat="1" outlineLevel="1" x14ac:dyDescent="0.25">
      <c r="B16" s="33">
        <v>8</v>
      </c>
      <c r="C16" s="128"/>
      <c r="D16" s="34" t="str">
        <f t="shared" si="11"/>
        <v>-</v>
      </c>
      <c r="E16" s="34" t="str">
        <f t="shared" si="17"/>
        <v>-</v>
      </c>
      <c r="F16" s="132"/>
      <c r="G16" s="133"/>
      <c r="H16" s="40"/>
      <c r="I16" s="178" t="str">
        <f t="shared" si="12"/>
        <v>-</v>
      </c>
      <c r="J16" s="173" t="str">
        <f t="shared" si="13"/>
        <v>-</v>
      </c>
      <c r="K16" s="174" t="str">
        <f t="shared" si="14"/>
        <v>-</v>
      </c>
      <c r="L16" s="35" t="str">
        <f ca="1">IF(C16&lt;&gt;"",ROUND(RANDBETWEEN(0,10)/10,1),"")</f>
        <v/>
      </c>
      <c r="M16" s="211"/>
      <c r="N16" s="210"/>
      <c r="O16" s="220"/>
      <c r="P16" s="223" t="str">
        <f>IFERROR(IF(LEFT($C16,FIND(".",$C16))=P$3,#REF!,"-"),"-")</f>
        <v>-</v>
      </c>
      <c r="Q16" s="223" t="str">
        <f>IFERROR(IF(LEFT($C16,FIND(".",$C16))=Q$3,#REF!,"-"),"-")</f>
        <v>-</v>
      </c>
      <c r="R16" s="223" t="str">
        <f>IFERROR(IF(LEFT($C16,FIND(".",$C16))=R$3,#REF!,"-"),"-")</f>
        <v>-</v>
      </c>
      <c r="S16" s="223" t="str">
        <f>IFERROR(IF(LEFT($C16,FIND(".",$C16))=S$3,#REF!,"-"),"-")</f>
        <v>-</v>
      </c>
      <c r="T16" s="223" t="str">
        <f>IFERROR(IF(LEFT($C16,FIND(".",$C16))=T$3,#REF!,"-"),"-")</f>
        <v>-</v>
      </c>
      <c r="U16" s="223" t="str">
        <f>IFERROR(IF(LEFT($C16,FIND(".",$C16))=U$3,#REF!,"-"),"-")</f>
        <v>-</v>
      </c>
      <c r="V16" s="223" t="str">
        <f>IFERROR(IF(LEFT($C16,FIND(".",$C16))=V$3,#REF!,"-"),"-")</f>
        <v>-</v>
      </c>
      <c r="W16" s="193"/>
      <c r="X16" s="193" t="str">
        <f t="shared" si="15"/>
        <v>-</v>
      </c>
      <c r="Y16" s="193" t="str">
        <f t="shared" si="15"/>
        <v>-</v>
      </c>
      <c r="Z16" s="193" t="str">
        <f t="shared" si="15"/>
        <v>-</v>
      </c>
      <c r="AA16" s="193" t="str">
        <f t="shared" si="15"/>
        <v>-</v>
      </c>
      <c r="AB16" s="193" t="str">
        <f t="shared" si="15"/>
        <v>-</v>
      </c>
      <c r="AC16" s="193" t="str">
        <f t="shared" si="15"/>
        <v>-</v>
      </c>
      <c r="AD16" s="193" t="str">
        <f t="shared" si="15"/>
        <v>-</v>
      </c>
      <c r="AF16" s="193" t="str">
        <f t="shared" si="16"/>
        <v>-</v>
      </c>
      <c r="AG16" s="193" t="str">
        <f t="shared" si="16"/>
        <v>-</v>
      </c>
      <c r="AH16" s="193" t="str">
        <f t="shared" si="16"/>
        <v>-</v>
      </c>
      <c r="AI16" s="193" t="str">
        <f t="shared" si="16"/>
        <v>-</v>
      </c>
      <c r="AJ16" s="193" t="str">
        <f t="shared" si="16"/>
        <v>-</v>
      </c>
      <c r="AK16" s="193" t="str">
        <f t="shared" si="16"/>
        <v>-</v>
      </c>
      <c r="AL16" s="193" t="str">
        <f t="shared" si="16"/>
        <v>-</v>
      </c>
    </row>
    <row r="17" spans="2:38" s="7" customFormat="1" outlineLevel="1" x14ac:dyDescent="0.25">
      <c r="B17" s="33">
        <v>9</v>
      </c>
      <c r="C17" s="128"/>
      <c r="D17" s="34" t="str">
        <f t="shared" si="11"/>
        <v>-</v>
      </c>
      <c r="E17" s="34" t="str">
        <f t="shared" si="17"/>
        <v>-</v>
      </c>
      <c r="F17" s="132"/>
      <c r="G17" s="133"/>
      <c r="H17" s="40"/>
      <c r="I17" s="178" t="str">
        <f t="shared" si="12"/>
        <v>-</v>
      </c>
      <c r="J17" s="173" t="str">
        <f t="shared" si="13"/>
        <v>-</v>
      </c>
      <c r="K17" s="174" t="str">
        <f t="shared" si="14"/>
        <v>-</v>
      </c>
      <c r="L17" s="35" t="str">
        <f ca="1">IF(C17&lt;&gt;"",ROUND(RANDBETWEEN(0,10)/10,1),"")</f>
        <v/>
      </c>
      <c r="M17" s="211"/>
      <c r="N17" s="210"/>
      <c r="O17" s="220"/>
      <c r="P17" s="223" t="str">
        <f>IFERROR(IF(LEFT($C17,FIND(".",$C17))=P$3,#REF!,"-"),"-")</f>
        <v>-</v>
      </c>
      <c r="Q17" s="223" t="str">
        <f>IFERROR(IF(LEFT($C17,FIND(".",$C17))=Q$3,#REF!,"-"),"-")</f>
        <v>-</v>
      </c>
      <c r="R17" s="223" t="str">
        <f>IFERROR(IF(LEFT($C17,FIND(".",$C17))=R$3,#REF!,"-"),"-")</f>
        <v>-</v>
      </c>
      <c r="S17" s="223" t="str">
        <f>IFERROR(IF(LEFT($C17,FIND(".",$C17))=S$3,#REF!,"-"),"-")</f>
        <v>-</v>
      </c>
      <c r="T17" s="223" t="str">
        <f>IFERROR(IF(LEFT($C17,FIND(".",$C17))=T$3,#REF!,"-"),"-")</f>
        <v>-</v>
      </c>
      <c r="U17" s="223" t="str">
        <f>IFERROR(IF(LEFT($C17,FIND(".",$C17))=U$3,#REF!,"-"),"-")</f>
        <v>-</v>
      </c>
      <c r="V17" s="223" t="str">
        <f>IFERROR(IF(LEFT($C17,FIND(".",$C17))=V$3,#REF!,"-"),"-")</f>
        <v>-</v>
      </c>
      <c r="W17" s="193"/>
      <c r="X17" s="193" t="str">
        <f t="shared" si="15"/>
        <v>-</v>
      </c>
      <c r="Y17" s="193" t="str">
        <f t="shared" si="15"/>
        <v>-</v>
      </c>
      <c r="Z17" s="193" t="str">
        <f t="shared" si="15"/>
        <v>-</v>
      </c>
      <c r="AA17" s="193" t="str">
        <f t="shared" si="15"/>
        <v>-</v>
      </c>
      <c r="AB17" s="193" t="str">
        <f t="shared" si="15"/>
        <v>-</v>
      </c>
      <c r="AC17" s="193" t="str">
        <f t="shared" si="15"/>
        <v>-</v>
      </c>
      <c r="AD17" s="193" t="str">
        <f t="shared" si="15"/>
        <v>-</v>
      </c>
      <c r="AF17" s="193" t="str">
        <f t="shared" si="16"/>
        <v>-</v>
      </c>
      <c r="AG17" s="193" t="str">
        <f t="shared" si="16"/>
        <v>-</v>
      </c>
      <c r="AH17" s="193" t="str">
        <f t="shared" si="16"/>
        <v>-</v>
      </c>
      <c r="AI17" s="193" t="str">
        <f t="shared" si="16"/>
        <v>-</v>
      </c>
      <c r="AJ17" s="193" t="str">
        <f t="shared" si="16"/>
        <v>-</v>
      </c>
      <c r="AK17" s="193" t="str">
        <f t="shared" si="16"/>
        <v>-</v>
      </c>
      <c r="AL17" s="193" t="str">
        <f t="shared" si="16"/>
        <v>-</v>
      </c>
    </row>
    <row r="18" spans="2:38" s="7" customFormat="1" outlineLevel="1" x14ac:dyDescent="0.25">
      <c r="B18" s="33">
        <v>10</v>
      </c>
      <c r="C18" s="161"/>
      <c r="D18" s="34" t="str">
        <f t="shared" si="11"/>
        <v>-</v>
      </c>
      <c r="E18" s="34" t="str">
        <f t="shared" si="17"/>
        <v>-</v>
      </c>
      <c r="F18" s="162"/>
      <c r="G18" s="163"/>
      <c r="H18" s="164"/>
      <c r="I18" s="179" t="str">
        <f t="shared" si="12"/>
        <v>-</v>
      </c>
      <c r="J18" s="173" t="str">
        <f t="shared" si="13"/>
        <v>-</v>
      </c>
      <c r="K18" s="174" t="str">
        <f t="shared" si="14"/>
        <v>-</v>
      </c>
      <c r="L18" s="165"/>
      <c r="M18" s="211"/>
      <c r="N18" s="210"/>
      <c r="O18" s="220"/>
      <c r="P18" s="223" t="str">
        <f>IFERROR(IF(LEFT($C18,FIND(".",$C18))=P$3,#REF!,"-"),"-")</f>
        <v>-</v>
      </c>
      <c r="Q18" s="223" t="str">
        <f>IFERROR(IF(LEFT($C18,FIND(".",$C18))=Q$3,#REF!,"-"),"-")</f>
        <v>-</v>
      </c>
      <c r="R18" s="223" t="str">
        <f>IFERROR(IF(LEFT($C18,FIND(".",$C18))=R$3,#REF!,"-"),"-")</f>
        <v>-</v>
      </c>
      <c r="S18" s="223" t="str">
        <f>IFERROR(IF(LEFT($C18,FIND(".",$C18))=S$3,#REF!,"-"),"-")</f>
        <v>-</v>
      </c>
      <c r="T18" s="223" t="str">
        <f>IFERROR(IF(LEFT($C18,FIND(".",$C18))=T$3,#REF!,"-"),"-")</f>
        <v>-</v>
      </c>
      <c r="U18" s="223" t="str">
        <f>IFERROR(IF(LEFT($C18,FIND(".",$C18))=U$3,#REF!,"-"),"-")</f>
        <v>-</v>
      </c>
      <c r="V18" s="223" t="str">
        <f>IFERROR(IF(LEFT($C18,FIND(".",$C18))=V$3,#REF!,"-"),"-")</f>
        <v>-</v>
      </c>
      <c r="W18" s="193"/>
      <c r="X18" s="193" t="str">
        <f t="shared" si="15"/>
        <v>-</v>
      </c>
      <c r="Y18" s="193" t="str">
        <f t="shared" si="15"/>
        <v>-</v>
      </c>
      <c r="Z18" s="193" t="str">
        <f t="shared" si="15"/>
        <v>-</v>
      </c>
      <c r="AA18" s="193" t="str">
        <f t="shared" si="15"/>
        <v>-</v>
      </c>
      <c r="AB18" s="193" t="str">
        <f t="shared" si="15"/>
        <v>-</v>
      </c>
      <c r="AC18" s="193" t="str">
        <f t="shared" si="15"/>
        <v>-</v>
      </c>
      <c r="AD18" s="193" t="str">
        <f t="shared" si="15"/>
        <v>-</v>
      </c>
      <c r="AF18" s="193" t="str">
        <f t="shared" si="16"/>
        <v>-</v>
      </c>
      <c r="AG18" s="193" t="str">
        <f t="shared" si="16"/>
        <v>-</v>
      </c>
      <c r="AH18" s="193" t="str">
        <f t="shared" si="16"/>
        <v>-</v>
      </c>
      <c r="AI18" s="193" t="str">
        <f t="shared" si="16"/>
        <v>-</v>
      </c>
      <c r="AJ18" s="193" t="str">
        <f t="shared" si="16"/>
        <v>-</v>
      </c>
      <c r="AK18" s="193" t="str">
        <f t="shared" si="16"/>
        <v>-</v>
      </c>
      <c r="AL18" s="193" t="str">
        <f t="shared" si="16"/>
        <v>-</v>
      </c>
    </row>
    <row r="19" spans="2:38" s="7" customFormat="1" outlineLevel="1" x14ac:dyDescent="0.25">
      <c r="B19" s="33">
        <v>11</v>
      </c>
      <c r="C19" s="161"/>
      <c r="D19" s="34" t="str">
        <f t="shared" si="11"/>
        <v>-</v>
      </c>
      <c r="E19" s="34" t="str">
        <f t="shared" si="17"/>
        <v>-</v>
      </c>
      <c r="F19" s="162"/>
      <c r="G19" s="163"/>
      <c r="H19" s="164"/>
      <c r="I19" s="179" t="str">
        <f t="shared" si="12"/>
        <v>-</v>
      </c>
      <c r="J19" s="173" t="str">
        <f t="shared" si="13"/>
        <v>-</v>
      </c>
      <c r="K19" s="174" t="str">
        <f t="shared" si="14"/>
        <v>-</v>
      </c>
      <c r="L19" s="165"/>
      <c r="M19" s="211"/>
      <c r="N19" s="210"/>
      <c r="O19" s="220"/>
      <c r="P19" s="223" t="str">
        <f>IFERROR(IF(LEFT($C19,FIND(".",$C19))=P$3,#REF!,"-"),"-")</f>
        <v>-</v>
      </c>
      <c r="Q19" s="223" t="str">
        <f>IFERROR(IF(LEFT($C19,FIND(".",$C19))=Q$3,#REF!,"-"),"-")</f>
        <v>-</v>
      </c>
      <c r="R19" s="223" t="str">
        <f>IFERROR(IF(LEFT($C19,FIND(".",$C19))=R$3,#REF!,"-"),"-")</f>
        <v>-</v>
      </c>
      <c r="S19" s="223" t="str">
        <f>IFERROR(IF(LEFT($C19,FIND(".",$C19))=S$3,#REF!,"-"),"-")</f>
        <v>-</v>
      </c>
      <c r="T19" s="223" t="str">
        <f>IFERROR(IF(LEFT($C19,FIND(".",$C19))=T$3,#REF!,"-"),"-")</f>
        <v>-</v>
      </c>
      <c r="U19" s="223" t="str">
        <f>IFERROR(IF(LEFT($C19,FIND(".",$C19))=U$3,#REF!,"-"),"-")</f>
        <v>-</v>
      </c>
      <c r="V19" s="223" t="str">
        <f>IFERROR(IF(LEFT($C19,FIND(".",$C19))=V$3,#REF!,"-"),"-")</f>
        <v>-</v>
      </c>
      <c r="W19" s="193"/>
      <c r="X19" s="193" t="str">
        <f t="shared" ref="X19:AD28" si="18">IFERROR(IF(LEFT($C19,FIND(".",$C19))=X$3,$J19,"-"),"-")</f>
        <v>-</v>
      </c>
      <c r="Y19" s="193" t="str">
        <f t="shared" si="18"/>
        <v>-</v>
      </c>
      <c r="Z19" s="193" t="str">
        <f t="shared" si="18"/>
        <v>-</v>
      </c>
      <c r="AA19" s="193" t="str">
        <f t="shared" si="18"/>
        <v>-</v>
      </c>
      <c r="AB19" s="193" t="str">
        <f t="shared" si="18"/>
        <v>-</v>
      </c>
      <c r="AC19" s="193" t="str">
        <f t="shared" si="18"/>
        <v>-</v>
      </c>
      <c r="AD19" s="193" t="str">
        <f t="shared" si="18"/>
        <v>-</v>
      </c>
      <c r="AF19" s="193" t="str">
        <f t="shared" ref="AF19:AL28" si="19">IFERROR(IF(LEFT($C19,FIND(".",$C19))=AF$3,$K19,"-"),"-")</f>
        <v>-</v>
      </c>
      <c r="AG19" s="193" t="str">
        <f t="shared" si="19"/>
        <v>-</v>
      </c>
      <c r="AH19" s="193" t="str">
        <f t="shared" si="19"/>
        <v>-</v>
      </c>
      <c r="AI19" s="193" t="str">
        <f t="shared" si="19"/>
        <v>-</v>
      </c>
      <c r="AJ19" s="193" t="str">
        <f t="shared" si="19"/>
        <v>-</v>
      </c>
      <c r="AK19" s="193" t="str">
        <f t="shared" si="19"/>
        <v>-</v>
      </c>
      <c r="AL19" s="193" t="str">
        <f t="shared" si="19"/>
        <v>-</v>
      </c>
    </row>
    <row r="20" spans="2:38" s="7" customFormat="1" outlineLevel="1" x14ac:dyDescent="0.25">
      <c r="B20" s="33">
        <v>12</v>
      </c>
      <c r="C20" s="161"/>
      <c r="D20" s="34" t="str">
        <f t="shared" si="11"/>
        <v>-</v>
      </c>
      <c r="E20" s="34" t="str">
        <f t="shared" si="17"/>
        <v>-</v>
      </c>
      <c r="F20" s="162"/>
      <c r="G20" s="163"/>
      <c r="H20" s="164"/>
      <c r="I20" s="179" t="str">
        <f t="shared" si="12"/>
        <v>-</v>
      </c>
      <c r="J20" s="173" t="str">
        <f t="shared" si="13"/>
        <v>-</v>
      </c>
      <c r="K20" s="174" t="str">
        <f t="shared" si="14"/>
        <v>-</v>
      </c>
      <c r="L20" s="165"/>
      <c r="M20" s="211"/>
      <c r="N20" s="210"/>
      <c r="O20" s="220"/>
      <c r="P20" s="223" t="str">
        <f>IFERROR(IF(LEFT($C20,FIND(".",$C20))=P$3,#REF!,"-"),"-")</f>
        <v>-</v>
      </c>
      <c r="Q20" s="223" t="str">
        <f>IFERROR(IF(LEFT($C20,FIND(".",$C20))=Q$3,#REF!,"-"),"-")</f>
        <v>-</v>
      </c>
      <c r="R20" s="223" t="str">
        <f>IFERROR(IF(LEFT($C20,FIND(".",$C20))=R$3,#REF!,"-"),"-")</f>
        <v>-</v>
      </c>
      <c r="S20" s="223" t="str">
        <f>IFERROR(IF(LEFT($C20,FIND(".",$C20))=S$3,#REF!,"-"),"-")</f>
        <v>-</v>
      </c>
      <c r="T20" s="223" t="str">
        <f>IFERROR(IF(LEFT($C20,FIND(".",$C20))=T$3,#REF!,"-"),"-")</f>
        <v>-</v>
      </c>
      <c r="U20" s="223" t="str">
        <f>IFERROR(IF(LEFT($C20,FIND(".",$C20))=U$3,#REF!,"-"),"-")</f>
        <v>-</v>
      </c>
      <c r="V20" s="223" t="str">
        <f>IFERROR(IF(LEFT($C20,FIND(".",$C20))=V$3,#REF!,"-"),"-")</f>
        <v>-</v>
      </c>
      <c r="W20" s="193"/>
      <c r="X20" s="193" t="str">
        <f t="shared" si="18"/>
        <v>-</v>
      </c>
      <c r="Y20" s="193" t="str">
        <f t="shared" si="18"/>
        <v>-</v>
      </c>
      <c r="Z20" s="193" t="str">
        <f t="shared" si="18"/>
        <v>-</v>
      </c>
      <c r="AA20" s="193" t="str">
        <f t="shared" si="18"/>
        <v>-</v>
      </c>
      <c r="AB20" s="193" t="str">
        <f t="shared" si="18"/>
        <v>-</v>
      </c>
      <c r="AC20" s="193" t="str">
        <f t="shared" si="18"/>
        <v>-</v>
      </c>
      <c r="AD20" s="193" t="str">
        <f t="shared" si="18"/>
        <v>-</v>
      </c>
      <c r="AF20" s="193" t="str">
        <f t="shared" si="19"/>
        <v>-</v>
      </c>
      <c r="AG20" s="193" t="str">
        <f t="shared" si="19"/>
        <v>-</v>
      </c>
      <c r="AH20" s="193" t="str">
        <f t="shared" si="19"/>
        <v>-</v>
      </c>
      <c r="AI20" s="193" t="str">
        <f t="shared" si="19"/>
        <v>-</v>
      </c>
      <c r="AJ20" s="193" t="str">
        <f t="shared" si="19"/>
        <v>-</v>
      </c>
      <c r="AK20" s="193" t="str">
        <f t="shared" si="19"/>
        <v>-</v>
      </c>
      <c r="AL20" s="193" t="str">
        <f t="shared" si="19"/>
        <v>-</v>
      </c>
    </row>
    <row r="21" spans="2:38" s="7" customFormat="1" outlineLevel="1" x14ac:dyDescent="0.25">
      <c r="B21" s="33">
        <v>13</v>
      </c>
      <c r="C21" s="161"/>
      <c r="D21" s="34" t="str">
        <f t="shared" si="11"/>
        <v>-</v>
      </c>
      <c r="E21" s="34" t="str">
        <f t="shared" si="17"/>
        <v>-</v>
      </c>
      <c r="F21" s="162"/>
      <c r="G21" s="163"/>
      <c r="H21" s="164"/>
      <c r="I21" s="179" t="str">
        <f t="shared" si="12"/>
        <v>-</v>
      </c>
      <c r="J21" s="173" t="str">
        <f t="shared" si="13"/>
        <v>-</v>
      </c>
      <c r="K21" s="174" t="str">
        <f t="shared" si="14"/>
        <v>-</v>
      </c>
      <c r="L21" s="165"/>
      <c r="M21" s="211"/>
      <c r="N21" s="210"/>
      <c r="O21" s="220"/>
      <c r="P21" s="223" t="str">
        <f>IFERROR(IF(LEFT($C21,FIND(".",$C21))=P$3,#REF!,"-"),"-")</f>
        <v>-</v>
      </c>
      <c r="Q21" s="223" t="str">
        <f>IFERROR(IF(LEFT($C21,FIND(".",$C21))=Q$3,#REF!,"-"),"-")</f>
        <v>-</v>
      </c>
      <c r="R21" s="223" t="str">
        <f>IFERROR(IF(LEFT($C21,FIND(".",$C21))=R$3,#REF!,"-"),"-")</f>
        <v>-</v>
      </c>
      <c r="S21" s="223" t="str">
        <f>IFERROR(IF(LEFT($C21,FIND(".",$C21))=S$3,#REF!,"-"),"-")</f>
        <v>-</v>
      </c>
      <c r="T21" s="223" t="str">
        <f>IFERROR(IF(LEFT($C21,FIND(".",$C21))=T$3,#REF!,"-"),"-")</f>
        <v>-</v>
      </c>
      <c r="U21" s="223" t="str">
        <f>IFERROR(IF(LEFT($C21,FIND(".",$C21))=U$3,#REF!,"-"),"-")</f>
        <v>-</v>
      </c>
      <c r="V21" s="223" t="str">
        <f>IFERROR(IF(LEFT($C21,FIND(".",$C21))=V$3,#REF!,"-"),"-")</f>
        <v>-</v>
      </c>
      <c r="W21" s="193"/>
      <c r="X21" s="193" t="str">
        <f t="shared" si="18"/>
        <v>-</v>
      </c>
      <c r="Y21" s="193" t="str">
        <f t="shared" si="18"/>
        <v>-</v>
      </c>
      <c r="Z21" s="193" t="str">
        <f t="shared" si="18"/>
        <v>-</v>
      </c>
      <c r="AA21" s="193" t="str">
        <f t="shared" si="18"/>
        <v>-</v>
      </c>
      <c r="AB21" s="193" t="str">
        <f t="shared" si="18"/>
        <v>-</v>
      </c>
      <c r="AC21" s="193" t="str">
        <f t="shared" si="18"/>
        <v>-</v>
      </c>
      <c r="AD21" s="193" t="str">
        <f t="shared" si="18"/>
        <v>-</v>
      </c>
      <c r="AF21" s="193" t="str">
        <f t="shared" si="19"/>
        <v>-</v>
      </c>
      <c r="AG21" s="193" t="str">
        <f t="shared" si="19"/>
        <v>-</v>
      </c>
      <c r="AH21" s="193" t="str">
        <f t="shared" si="19"/>
        <v>-</v>
      </c>
      <c r="AI21" s="193" t="str">
        <f t="shared" si="19"/>
        <v>-</v>
      </c>
      <c r="AJ21" s="193" t="str">
        <f t="shared" si="19"/>
        <v>-</v>
      </c>
      <c r="AK21" s="193" t="str">
        <f t="shared" si="19"/>
        <v>-</v>
      </c>
      <c r="AL21" s="193" t="str">
        <f t="shared" si="19"/>
        <v>-</v>
      </c>
    </row>
    <row r="22" spans="2:38" s="7" customFormat="1" outlineLevel="1" x14ac:dyDescent="0.25">
      <c r="B22" s="33">
        <v>14</v>
      </c>
      <c r="C22" s="161"/>
      <c r="D22" s="34" t="str">
        <f t="shared" si="11"/>
        <v>-</v>
      </c>
      <c r="E22" s="34" t="str">
        <f t="shared" si="17"/>
        <v>-</v>
      </c>
      <c r="F22" s="162"/>
      <c r="G22" s="163"/>
      <c r="H22" s="164"/>
      <c r="I22" s="179" t="str">
        <f t="shared" si="12"/>
        <v>-</v>
      </c>
      <c r="J22" s="173" t="str">
        <f t="shared" si="13"/>
        <v>-</v>
      </c>
      <c r="K22" s="174" t="str">
        <f t="shared" si="14"/>
        <v>-</v>
      </c>
      <c r="L22" s="165"/>
      <c r="M22" s="211"/>
      <c r="N22" s="210"/>
      <c r="O22" s="220"/>
      <c r="P22" s="223" t="str">
        <f>IFERROR(IF(LEFT($C22,FIND(".",$C22))=P$3,#REF!,"-"),"-")</f>
        <v>-</v>
      </c>
      <c r="Q22" s="223" t="str">
        <f>IFERROR(IF(LEFT($C22,FIND(".",$C22))=Q$3,#REF!,"-"),"-")</f>
        <v>-</v>
      </c>
      <c r="R22" s="223" t="str">
        <f>IFERROR(IF(LEFT($C22,FIND(".",$C22))=R$3,#REF!,"-"),"-")</f>
        <v>-</v>
      </c>
      <c r="S22" s="223" t="str">
        <f>IFERROR(IF(LEFT($C22,FIND(".",$C22))=S$3,#REF!,"-"),"-")</f>
        <v>-</v>
      </c>
      <c r="T22" s="223" t="str">
        <f>IFERROR(IF(LEFT($C22,FIND(".",$C22))=T$3,#REF!,"-"),"-")</f>
        <v>-</v>
      </c>
      <c r="U22" s="223" t="str">
        <f>IFERROR(IF(LEFT($C22,FIND(".",$C22))=U$3,#REF!,"-"),"-")</f>
        <v>-</v>
      </c>
      <c r="V22" s="223" t="str">
        <f>IFERROR(IF(LEFT($C22,FIND(".",$C22))=V$3,#REF!,"-"),"-")</f>
        <v>-</v>
      </c>
      <c r="W22" s="193"/>
      <c r="X22" s="193" t="str">
        <f t="shared" si="18"/>
        <v>-</v>
      </c>
      <c r="Y22" s="193" t="str">
        <f t="shared" si="18"/>
        <v>-</v>
      </c>
      <c r="Z22" s="193" t="str">
        <f t="shared" si="18"/>
        <v>-</v>
      </c>
      <c r="AA22" s="193" t="str">
        <f t="shared" si="18"/>
        <v>-</v>
      </c>
      <c r="AB22" s="193" t="str">
        <f t="shared" si="18"/>
        <v>-</v>
      </c>
      <c r="AC22" s="193" t="str">
        <f t="shared" si="18"/>
        <v>-</v>
      </c>
      <c r="AD22" s="193" t="str">
        <f t="shared" si="18"/>
        <v>-</v>
      </c>
      <c r="AF22" s="193" t="str">
        <f t="shared" si="19"/>
        <v>-</v>
      </c>
      <c r="AG22" s="193" t="str">
        <f t="shared" si="19"/>
        <v>-</v>
      </c>
      <c r="AH22" s="193" t="str">
        <f t="shared" si="19"/>
        <v>-</v>
      </c>
      <c r="AI22" s="193" t="str">
        <f t="shared" si="19"/>
        <v>-</v>
      </c>
      <c r="AJ22" s="193" t="str">
        <f t="shared" si="19"/>
        <v>-</v>
      </c>
      <c r="AK22" s="193" t="str">
        <f t="shared" si="19"/>
        <v>-</v>
      </c>
      <c r="AL22" s="193" t="str">
        <f t="shared" si="19"/>
        <v>-</v>
      </c>
    </row>
    <row r="23" spans="2:38" s="7" customFormat="1" outlineLevel="1" x14ac:dyDescent="0.25">
      <c r="B23" s="33">
        <v>15</v>
      </c>
      <c r="C23" s="161"/>
      <c r="D23" s="34" t="str">
        <f t="shared" si="11"/>
        <v>-</v>
      </c>
      <c r="E23" s="34" t="str">
        <f t="shared" si="17"/>
        <v>-</v>
      </c>
      <c r="F23" s="162"/>
      <c r="G23" s="163"/>
      <c r="H23" s="164"/>
      <c r="I23" s="179" t="str">
        <f t="shared" si="12"/>
        <v>-</v>
      </c>
      <c r="J23" s="173" t="str">
        <f t="shared" si="13"/>
        <v>-</v>
      </c>
      <c r="K23" s="174" t="str">
        <f t="shared" si="14"/>
        <v>-</v>
      </c>
      <c r="L23" s="165"/>
      <c r="M23" s="211"/>
      <c r="N23" s="210"/>
      <c r="O23" s="220"/>
      <c r="P23" s="223" t="str">
        <f>IFERROR(IF(LEFT($C23,FIND(".",$C23))=P$3,#REF!,"-"),"-")</f>
        <v>-</v>
      </c>
      <c r="Q23" s="223" t="str">
        <f>IFERROR(IF(LEFT($C23,FIND(".",$C23))=Q$3,#REF!,"-"),"-")</f>
        <v>-</v>
      </c>
      <c r="R23" s="223" t="str">
        <f>IFERROR(IF(LEFT($C23,FIND(".",$C23))=R$3,#REF!,"-"),"-")</f>
        <v>-</v>
      </c>
      <c r="S23" s="223" t="str">
        <f>IFERROR(IF(LEFT($C23,FIND(".",$C23))=S$3,#REF!,"-"),"-")</f>
        <v>-</v>
      </c>
      <c r="T23" s="223" t="str">
        <f>IFERROR(IF(LEFT($C23,FIND(".",$C23))=T$3,#REF!,"-"),"-")</f>
        <v>-</v>
      </c>
      <c r="U23" s="223" t="str">
        <f>IFERROR(IF(LEFT($C23,FIND(".",$C23))=U$3,#REF!,"-"),"-")</f>
        <v>-</v>
      </c>
      <c r="V23" s="223" t="str">
        <f>IFERROR(IF(LEFT($C23,FIND(".",$C23))=V$3,#REF!,"-"),"-")</f>
        <v>-</v>
      </c>
      <c r="W23" s="193"/>
      <c r="X23" s="193" t="str">
        <f t="shared" si="18"/>
        <v>-</v>
      </c>
      <c r="Y23" s="193" t="str">
        <f t="shared" si="18"/>
        <v>-</v>
      </c>
      <c r="Z23" s="193" t="str">
        <f t="shared" si="18"/>
        <v>-</v>
      </c>
      <c r="AA23" s="193" t="str">
        <f t="shared" si="18"/>
        <v>-</v>
      </c>
      <c r="AB23" s="193" t="str">
        <f t="shared" si="18"/>
        <v>-</v>
      </c>
      <c r="AC23" s="193" t="str">
        <f t="shared" si="18"/>
        <v>-</v>
      </c>
      <c r="AD23" s="193" t="str">
        <f t="shared" si="18"/>
        <v>-</v>
      </c>
      <c r="AF23" s="193" t="str">
        <f t="shared" si="19"/>
        <v>-</v>
      </c>
      <c r="AG23" s="193" t="str">
        <f t="shared" si="19"/>
        <v>-</v>
      </c>
      <c r="AH23" s="193" t="str">
        <f t="shared" si="19"/>
        <v>-</v>
      </c>
      <c r="AI23" s="193" t="str">
        <f t="shared" si="19"/>
        <v>-</v>
      </c>
      <c r="AJ23" s="193" t="str">
        <f t="shared" si="19"/>
        <v>-</v>
      </c>
      <c r="AK23" s="193" t="str">
        <f t="shared" si="19"/>
        <v>-</v>
      </c>
      <c r="AL23" s="193" t="str">
        <f t="shared" si="19"/>
        <v>-</v>
      </c>
    </row>
    <row r="24" spans="2:38" s="7" customFormat="1" outlineLevel="1" x14ac:dyDescent="0.25">
      <c r="B24" s="33">
        <v>16</v>
      </c>
      <c r="C24" s="161"/>
      <c r="D24" s="34" t="str">
        <f t="shared" si="11"/>
        <v>-</v>
      </c>
      <c r="E24" s="34" t="str">
        <f t="shared" si="17"/>
        <v>-</v>
      </c>
      <c r="F24" s="162"/>
      <c r="G24" s="163"/>
      <c r="H24" s="164"/>
      <c r="I24" s="179" t="str">
        <f t="shared" si="12"/>
        <v>-</v>
      </c>
      <c r="J24" s="173" t="str">
        <f t="shared" si="13"/>
        <v>-</v>
      </c>
      <c r="K24" s="174" t="str">
        <f t="shared" si="14"/>
        <v>-</v>
      </c>
      <c r="L24" s="165"/>
      <c r="M24" s="211"/>
      <c r="N24" s="210"/>
      <c r="O24" s="220"/>
      <c r="P24" s="223" t="str">
        <f>IFERROR(IF(LEFT($C24,FIND(".",$C24))=P$3,#REF!,"-"),"-")</f>
        <v>-</v>
      </c>
      <c r="Q24" s="223" t="str">
        <f>IFERROR(IF(LEFT($C24,FIND(".",$C24))=Q$3,#REF!,"-"),"-")</f>
        <v>-</v>
      </c>
      <c r="R24" s="223" t="str">
        <f>IFERROR(IF(LEFT($C24,FIND(".",$C24))=R$3,#REF!,"-"),"-")</f>
        <v>-</v>
      </c>
      <c r="S24" s="223" t="str">
        <f>IFERROR(IF(LEFT($C24,FIND(".",$C24))=S$3,#REF!,"-"),"-")</f>
        <v>-</v>
      </c>
      <c r="T24" s="223" t="str">
        <f>IFERROR(IF(LEFT($C24,FIND(".",$C24))=T$3,#REF!,"-"),"-")</f>
        <v>-</v>
      </c>
      <c r="U24" s="223" t="str">
        <f>IFERROR(IF(LEFT($C24,FIND(".",$C24))=U$3,#REF!,"-"),"-")</f>
        <v>-</v>
      </c>
      <c r="V24" s="223" t="str">
        <f>IFERROR(IF(LEFT($C24,FIND(".",$C24))=V$3,#REF!,"-"),"-")</f>
        <v>-</v>
      </c>
      <c r="W24" s="193"/>
      <c r="X24" s="193" t="str">
        <f t="shared" si="18"/>
        <v>-</v>
      </c>
      <c r="Y24" s="193" t="str">
        <f t="shared" si="18"/>
        <v>-</v>
      </c>
      <c r="Z24" s="193" t="str">
        <f t="shared" si="18"/>
        <v>-</v>
      </c>
      <c r="AA24" s="193" t="str">
        <f t="shared" si="18"/>
        <v>-</v>
      </c>
      <c r="AB24" s="193" t="str">
        <f t="shared" si="18"/>
        <v>-</v>
      </c>
      <c r="AC24" s="193" t="str">
        <f t="shared" si="18"/>
        <v>-</v>
      </c>
      <c r="AD24" s="193" t="str">
        <f t="shared" si="18"/>
        <v>-</v>
      </c>
      <c r="AF24" s="193" t="str">
        <f t="shared" si="19"/>
        <v>-</v>
      </c>
      <c r="AG24" s="193" t="str">
        <f t="shared" si="19"/>
        <v>-</v>
      </c>
      <c r="AH24" s="193" t="str">
        <f t="shared" si="19"/>
        <v>-</v>
      </c>
      <c r="AI24" s="193" t="str">
        <f t="shared" si="19"/>
        <v>-</v>
      </c>
      <c r="AJ24" s="193" t="str">
        <f t="shared" si="19"/>
        <v>-</v>
      </c>
      <c r="AK24" s="193" t="str">
        <f t="shared" si="19"/>
        <v>-</v>
      </c>
      <c r="AL24" s="193" t="str">
        <f t="shared" si="19"/>
        <v>-</v>
      </c>
    </row>
    <row r="25" spans="2:38" s="7" customFormat="1" outlineLevel="1" x14ac:dyDescent="0.25">
      <c r="B25" s="33">
        <v>17</v>
      </c>
      <c r="C25" s="161"/>
      <c r="D25" s="34" t="str">
        <f t="shared" si="11"/>
        <v>-</v>
      </c>
      <c r="E25" s="34" t="str">
        <f t="shared" si="17"/>
        <v>-</v>
      </c>
      <c r="F25" s="162"/>
      <c r="G25" s="163"/>
      <c r="H25" s="164"/>
      <c r="I25" s="179" t="str">
        <f t="shared" si="12"/>
        <v>-</v>
      </c>
      <c r="J25" s="173" t="str">
        <f t="shared" si="13"/>
        <v>-</v>
      </c>
      <c r="K25" s="174" t="str">
        <f t="shared" si="14"/>
        <v>-</v>
      </c>
      <c r="L25" s="165"/>
      <c r="M25" s="211"/>
      <c r="N25" s="210"/>
      <c r="O25" s="220"/>
      <c r="P25" s="223" t="str">
        <f>IFERROR(IF(LEFT($C25,FIND(".",$C25))=P$3,#REF!,"-"),"-")</f>
        <v>-</v>
      </c>
      <c r="Q25" s="223" t="str">
        <f>IFERROR(IF(LEFT($C25,FIND(".",$C25))=Q$3,#REF!,"-"),"-")</f>
        <v>-</v>
      </c>
      <c r="R25" s="223" t="str">
        <f>IFERROR(IF(LEFT($C25,FIND(".",$C25))=R$3,#REF!,"-"),"-")</f>
        <v>-</v>
      </c>
      <c r="S25" s="223" t="str">
        <f>IFERROR(IF(LEFT($C25,FIND(".",$C25))=S$3,#REF!,"-"),"-")</f>
        <v>-</v>
      </c>
      <c r="T25" s="223" t="str">
        <f>IFERROR(IF(LEFT($C25,FIND(".",$C25))=T$3,#REF!,"-"),"-")</f>
        <v>-</v>
      </c>
      <c r="U25" s="223" t="str">
        <f>IFERROR(IF(LEFT($C25,FIND(".",$C25))=U$3,#REF!,"-"),"-")</f>
        <v>-</v>
      </c>
      <c r="V25" s="223" t="str">
        <f>IFERROR(IF(LEFT($C25,FIND(".",$C25))=V$3,#REF!,"-"),"-")</f>
        <v>-</v>
      </c>
      <c r="W25" s="193"/>
      <c r="X25" s="193" t="str">
        <f t="shared" si="18"/>
        <v>-</v>
      </c>
      <c r="Y25" s="193" t="str">
        <f t="shared" si="18"/>
        <v>-</v>
      </c>
      <c r="Z25" s="193" t="str">
        <f t="shared" si="18"/>
        <v>-</v>
      </c>
      <c r="AA25" s="193" t="str">
        <f t="shared" si="18"/>
        <v>-</v>
      </c>
      <c r="AB25" s="193" t="str">
        <f t="shared" si="18"/>
        <v>-</v>
      </c>
      <c r="AC25" s="193" t="str">
        <f t="shared" si="18"/>
        <v>-</v>
      </c>
      <c r="AD25" s="193" t="str">
        <f t="shared" si="18"/>
        <v>-</v>
      </c>
      <c r="AF25" s="193" t="str">
        <f t="shared" si="19"/>
        <v>-</v>
      </c>
      <c r="AG25" s="193" t="str">
        <f t="shared" si="19"/>
        <v>-</v>
      </c>
      <c r="AH25" s="193" t="str">
        <f t="shared" si="19"/>
        <v>-</v>
      </c>
      <c r="AI25" s="193" t="str">
        <f t="shared" si="19"/>
        <v>-</v>
      </c>
      <c r="AJ25" s="193" t="str">
        <f t="shared" si="19"/>
        <v>-</v>
      </c>
      <c r="AK25" s="193" t="str">
        <f t="shared" si="19"/>
        <v>-</v>
      </c>
      <c r="AL25" s="193" t="str">
        <f t="shared" si="19"/>
        <v>-</v>
      </c>
    </row>
    <row r="26" spans="2:38" s="7" customFormat="1" outlineLevel="1" x14ac:dyDescent="0.25">
      <c r="B26" s="33">
        <v>18</v>
      </c>
      <c r="C26" s="161"/>
      <c r="D26" s="34" t="str">
        <f t="shared" si="11"/>
        <v>-</v>
      </c>
      <c r="E26" s="34" t="str">
        <f t="shared" si="17"/>
        <v>-</v>
      </c>
      <c r="F26" s="162"/>
      <c r="G26" s="163"/>
      <c r="H26" s="164"/>
      <c r="I26" s="179" t="str">
        <f t="shared" si="12"/>
        <v>-</v>
      </c>
      <c r="J26" s="173" t="str">
        <f t="shared" si="13"/>
        <v>-</v>
      </c>
      <c r="K26" s="174" t="str">
        <f t="shared" si="14"/>
        <v>-</v>
      </c>
      <c r="L26" s="165"/>
      <c r="M26" s="211"/>
      <c r="N26" s="210"/>
      <c r="O26" s="220"/>
      <c r="P26" s="223" t="str">
        <f>IFERROR(IF(LEFT($C26,FIND(".",$C26))=P$3,#REF!,"-"),"-")</f>
        <v>-</v>
      </c>
      <c r="Q26" s="223" t="str">
        <f>IFERROR(IF(LEFT($C26,FIND(".",$C26))=Q$3,#REF!,"-"),"-")</f>
        <v>-</v>
      </c>
      <c r="R26" s="223" t="str">
        <f>IFERROR(IF(LEFT($C26,FIND(".",$C26))=R$3,#REF!,"-"),"-")</f>
        <v>-</v>
      </c>
      <c r="S26" s="223" t="str">
        <f>IFERROR(IF(LEFT($C26,FIND(".",$C26))=S$3,#REF!,"-"),"-")</f>
        <v>-</v>
      </c>
      <c r="T26" s="223" t="str">
        <f>IFERROR(IF(LEFT($C26,FIND(".",$C26))=T$3,#REF!,"-"),"-")</f>
        <v>-</v>
      </c>
      <c r="U26" s="223" t="str">
        <f>IFERROR(IF(LEFT($C26,FIND(".",$C26))=U$3,#REF!,"-"),"-")</f>
        <v>-</v>
      </c>
      <c r="V26" s="223" t="str">
        <f>IFERROR(IF(LEFT($C26,FIND(".",$C26))=V$3,#REF!,"-"),"-")</f>
        <v>-</v>
      </c>
      <c r="W26" s="193"/>
      <c r="X26" s="193" t="str">
        <f t="shared" si="18"/>
        <v>-</v>
      </c>
      <c r="Y26" s="193" t="str">
        <f t="shared" si="18"/>
        <v>-</v>
      </c>
      <c r="Z26" s="193" t="str">
        <f t="shared" si="18"/>
        <v>-</v>
      </c>
      <c r="AA26" s="193" t="str">
        <f t="shared" si="18"/>
        <v>-</v>
      </c>
      <c r="AB26" s="193" t="str">
        <f t="shared" si="18"/>
        <v>-</v>
      </c>
      <c r="AC26" s="193" t="str">
        <f t="shared" si="18"/>
        <v>-</v>
      </c>
      <c r="AD26" s="193" t="str">
        <f t="shared" si="18"/>
        <v>-</v>
      </c>
      <c r="AF26" s="193" t="str">
        <f t="shared" si="19"/>
        <v>-</v>
      </c>
      <c r="AG26" s="193" t="str">
        <f t="shared" si="19"/>
        <v>-</v>
      </c>
      <c r="AH26" s="193" t="str">
        <f t="shared" si="19"/>
        <v>-</v>
      </c>
      <c r="AI26" s="193" t="str">
        <f t="shared" si="19"/>
        <v>-</v>
      </c>
      <c r="AJ26" s="193" t="str">
        <f t="shared" si="19"/>
        <v>-</v>
      </c>
      <c r="AK26" s="193" t="str">
        <f t="shared" si="19"/>
        <v>-</v>
      </c>
      <c r="AL26" s="193" t="str">
        <f t="shared" si="19"/>
        <v>-</v>
      </c>
    </row>
    <row r="27" spans="2:38" s="7" customFormat="1" outlineLevel="1" x14ac:dyDescent="0.25">
      <c r="B27" s="33">
        <v>19</v>
      </c>
      <c r="C27" s="161"/>
      <c r="D27" s="34" t="str">
        <f t="shared" si="11"/>
        <v>-</v>
      </c>
      <c r="E27" s="34" t="str">
        <f t="shared" si="17"/>
        <v>-</v>
      </c>
      <c r="F27" s="162"/>
      <c r="G27" s="163"/>
      <c r="H27" s="164"/>
      <c r="I27" s="179" t="str">
        <f t="shared" si="12"/>
        <v>-</v>
      </c>
      <c r="J27" s="173" t="str">
        <f t="shared" si="13"/>
        <v>-</v>
      </c>
      <c r="K27" s="174" t="str">
        <f t="shared" si="14"/>
        <v>-</v>
      </c>
      <c r="L27" s="165"/>
      <c r="M27" s="211"/>
      <c r="N27" s="210"/>
      <c r="O27" s="220"/>
      <c r="P27" s="223" t="str">
        <f>IFERROR(IF(LEFT($C27,FIND(".",$C27))=P$3,#REF!,"-"),"-")</f>
        <v>-</v>
      </c>
      <c r="Q27" s="223" t="str">
        <f>IFERROR(IF(LEFT($C27,FIND(".",$C27))=Q$3,#REF!,"-"),"-")</f>
        <v>-</v>
      </c>
      <c r="R27" s="223" t="str">
        <f>IFERROR(IF(LEFT($C27,FIND(".",$C27))=R$3,#REF!,"-"),"-")</f>
        <v>-</v>
      </c>
      <c r="S27" s="223" t="str">
        <f>IFERROR(IF(LEFT($C27,FIND(".",$C27))=S$3,#REF!,"-"),"-")</f>
        <v>-</v>
      </c>
      <c r="T27" s="223" t="str">
        <f>IFERROR(IF(LEFT($C27,FIND(".",$C27))=T$3,#REF!,"-"),"-")</f>
        <v>-</v>
      </c>
      <c r="U27" s="223" t="str">
        <f>IFERROR(IF(LEFT($C27,FIND(".",$C27))=U$3,#REF!,"-"),"-")</f>
        <v>-</v>
      </c>
      <c r="V27" s="223" t="str">
        <f>IFERROR(IF(LEFT($C27,FIND(".",$C27))=V$3,#REF!,"-"),"-")</f>
        <v>-</v>
      </c>
      <c r="W27" s="193"/>
      <c r="X27" s="193" t="str">
        <f t="shared" si="18"/>
        <v>-</v>
      </c>
      <c r="Y27" s="193" t="str">
        <f t="shared" si="18"/>
        <v>-</v>
      </c>
      <c r="Z27" s="193" t="str">
        <f t="shared" si="18"/>
        <v>-</v>
      </c>
      <c r="AA27" s="193" t="str">
        <f t="shared" si="18"/>
        <v>-</v>
      </c>
      <c r="AB27" s="193" t="str">
        <f t="shared" si="18"/>
        <v>-</v>
      </c>
      <c r="AC27" s="193" t="str">
        <f t="shared" si="18"/>
        <v>-</v>
      </c>
      <c r="AD27" s="193" t="str">
        <f t="shared" si="18"/>
        <v>-</v>
      </c>
      <c r="AF27" s="193" t="str">
        <f t="shared" si="19"/>
        <v>-</v>
      </c>
      <c r="AG27" s="193" t="str">
        <f t="shared" si="19"/>
        <v>-</v>
      </c>
      <c r="AH27" s="193" t="str">
        <f t="shared" si="19"/>
        <v>-</v>
      </c>
      <c r="AI27" s="193" t="str">
        <f t="shared" si="19"/>
        <v>-</v>
      </c>
      <c r="AJ27" s="193" t="str">
        <f t="shared" si="19"/>
        <v>-</v>
      </c>
      <c r="AK27" s="193" t="str">
        <f t="shared" si="19"/>
        <v>-</v>
      </c>
      <c r="AL27" s="193" t="str">
        <f t="shared" si="19"/>
        <v>-</v>
      </c>
    </row>
    <row r="28" spans="2:38" s="7" customFormat="1" outlineLevel="1" x14ac:dyDescent="0.25">
      <c r="B28" s="33">
        <v>20</v>
      </c>
      <c r="C28" s="161"/>
      <c r="D28" s="34" t="str">
        <f t="shared" si="11"/>
        <v>-</v>
      </c>
      <c r="E28" s="34" t="str">
        <f t="shared" si="17"/>
        <v>-</v>
      </c>
      <c r="F28" s="162"/>
      <c r="G28" s="163"/>
      <c r="H28" s="164"/>
      <c r="I28" s="179" t="str">
        <f t="shared" si="12"/>
        <v>-</v>
      </c>
      <c r="J28" s="173" t="str">
        <f t="shared" si="13"/>
        <v>-</v>
      </c>
      <c r="K28" s="174" t="str">
        <f t="shared" si="14"/>
        <v>-</v>
      </c>
      <c r="L28" s="165"/>
      <c r="M28" s="211"/>
      <c r="N28" s="210"/>
      <c r="O28" s="220"/>
      <c r="P28" s="223" t="str">
        <f>IFERROR(IF(LEFT($C28,FIND(".",$C28))=P$3,#REF!,"-"),"-")</f>
        <v>-</v>
      </c>
      <c r="Q28" s="223" t="str">
        <f>IFERROR(IF(LEFT($C28,FIND(".",$C28))=Q$3,#REF!,"-"),"-")</f>
        <v>-</v>
      </c>
      <c r="R28" s="223" t="str">
        <f>IFERROR(IF(LEFT($C28,FIND(".",$C28))=R$3,#REF!,"-"),"-")</f>
        <v>-</v>
      </c>
      <c r="S28" s="223" t="str">
        <f>IFERROR(IF(LEFT($C28,FIND(".",$C28))=S$3,#REF!,"-"),"-")</f>
        <v>-</v>
      </c>
      <c r="T28" s="223" t="str">
        <f>IFERROR(IF(LEFT($C28,FIND(".",$C28))=T$3,#REF!,"-"),"-")</f>
        <v>-</v>
      </c>
      <c r="U28" s="223" t="str">
        <f>IFERROR(IF(LEFT($C28,FIND(".",$C28))=U$3,#REF!,"-"),"-")</f>
        <v>-</v>
      </c>
      <c r="V28" s="223" t="str">
        <f>IFERROR(IF(LEFT($C28,FIND(".",$C28))=V$3,#REF!,"-"),"-")</f>
        <v>-</v>
      </c>
      <c r="W28" s="193"/>
      <c r="X28" s="193" t="str">
        <f t="shared" si="18"/>
        <v>-</v>
      </c>
      <c r="Y28" s="193" t="str">
        <f t="shared" si="18"/>
        <v>-</v>
      </c>
      <c r="Z28" s="193" t="str">
        <f t="shared" si="18"/>
        <v>-</v>
      </c>
      <c r="AA28" s="193" t="str">
        <f t="shared" si="18"/>
        <v>-</v>
      </c>
      <c r="AB28" s="193" t="str">
        <f t="shared" si="18"/>
        <v>-</v>
      </c>
      <c r="AC28" s="193" t="str">
        <f t="shared" si="18"/>
        <v>-</v>
      </c>
      <c r="AD28" s="193" t="str">
        <f t="shared" si="18"/>
        <v>-</v>
      </c>
      <c r="AF28" s="193" t="str">
        <f t="shared" si="19"/>
        <v>-</v>
      </c>
      <c r="AG28" s="193" t="str">
        <f t="shared" si="19"/>
        <v>-</v>
      </c>
      <c r="AH28" s="193" t="str">
        <f t="shared" si="19"/>
        <v>-</v>
      </c>
      <c r="AI28" s="193" t="str">
        <f t="shared" si="19"/>
        <v>-</v>
      </c>
      <c r="AJ28" s="193" t="str">
        <f t="shared" si="19"/>
        <v>-</v>
      </c>
      <c r="AK28" s="193" t="str">
        <f t="shared" si="19"/>
        <v>-</v>
      </c>
      <c r="AL28" s="193" t="str">
        <f t="shared" si="19"/>
        <v>-</v>
      </c>
    </row>
    <row r="29" spans="2:38" s="7" customFormat="1" outlineLevel="1" x14ac:dyDescent="0.25">
      <c r="B29" s="33">
        <v>21</v>
      </c>
      <c r="C29" s="161"/>
      <c r="D29" s="34" t="str">
        <f t="shared" si="11"/>
        <v>-</v>
      </c>
      <c r="E29" s="34" t="str">
        <f t="shared" si="17"/>
        <v>-</v>
      </c>
      <c r="F29" s="162"/>
      <c r="G29" s="163"/>
      <c r="H29" s="164"/>
      <c r="I29" s="179" t="str">
        <f t="shared" si="12"/>
        <v>-</v>
      </c>
      <c r="J29" s="173" t="str">
        <f t="shared" si="13"/>
        <v>-</v>
      </c>
      <c r="K29" s="174" t="str">
        <f t="shared" si="14"/>
        <v>-</v>
      </c>
      <c r="L29" s="165"/>
      <c r="M29" s="211"/>
      <c r="N29" s="210"/>
      <c r="O29" s="220"/>
      <c r="P29" s="223" t="str">
        <f>IFERROR(IF(LEFT($C29,FIND(".",$C29))=P$3,#REF!,"-"),"-")</f>
        <v>-</v>
      </c>
      <c r="Q29" s="223" t="str">
        <f>IFERROR(IF(LEFT($C29,FIND(".",$C29))=Q$3,#REF!,"-"),"-")</f>
        <v>-</v>
      </c>
      <c r="R29" s="223" t="str">
        <f>IFERROR(IF(LEFT($C29,FIND(".",$C29))=R$3,#REF!,"-"),"-")</f>
        <v>-</v>
      </c>
      <c r="S29" s="223" t="str">
        <f>IFERROR(IF(LEFT($C29,FIND(".",$C29))=S$3,#REF!,"-"),"-")</f>
        <v>-</v>
      </c>
      <c r="T29" s="223" t="str">
        <f>IFERROR(IF(LEFT($C29,FIND(".",$C29))=T$3,#REF!,"-"),"-")</f>
        <v>-</v>
      </c>
      <c r="U29" s="223" t="str">
        <f>IFERROR(IF(LEFT($C29,FIND(".",$C29))=U$3,#REF!,"-"),"-")</f>
        <v>-</v>
      </c>
      <c r="V29" s="223" t="str">
        <f>IFERROR(IF(LEFT($C29,FIND(".",$C29))=V$3,#REF!,"-"),"-")</f>
        <v>-</v>
      </c>
      <c r="W29" s="193"/>
      <c r="X29" s="193" t="str">
        <f t="shared" ref="X29:AD38" si="20">IFERROR(IF(LEFT($C29,FIND(".",$C29))=X$3,$J29,"-"),"-")</f>
        <v>-</v>
      </c>
      <c r="Y29" s="193" t="str">
        <f t="shared" si="20"/>
        <v>-</v>
      </c>
      <c r="Z29" s="193" t="str">
        <f t="shared" si="20"/>
        <v>-</v>
      </c>
      <c r="AA29" s="193" t="str">
        <f t="shared" si="20"/>
        <v>-</v>
      </c>
      <c r="AB29" s="193" t="str">
        <f t="shared" si="20"/>
        <v>-</v>
      </c>
      <c r="AC29" s="193" t="str">
        <f t="shared" si="20"/>
        <v>-</v>
      </c>
      <c r="AD29" s="193" t="str">
        <f t="shared" si="20"/>
        <v>-</v>
      </c>
      <c r="AF29" s="193" t="str">
        <f t="shared" ref="AF29:AL38" si="21">IFERROR(IF(LEFT($C29,FIND(".",$C29))=AF$3,$K29,"-"),"-")</f>
        <v>-</v>
      </c>
      <c r="AG29" s="193" t="str">
        <f t="shared" si="21"/>
        <v>-</v>
      </c>
      <c r="AH29" s="193" t="str">
        <f t="shared" si="21"/>
        <v>-</v>
      </c>
      <c r="AI29" s="193" t="str">
        <f t="shared" si="21"/>
        <v>-</v>
      </c>
      <c r="AJ29" s="193" t="str">
        <f t="shared" si="21"/>
        <v>-</v>
      </c>
      <c r="AK29" s="193" t="str">
        <f t="shared" si="21"/>
        <v>-</v>
      </c>
      <c r="AL29" s="193" t="str">
        <f t="shared" si="21"/>
        <v>-</v>
      </c>
    </row>
    <row r="30" spans="2:38" s="7" customFormat="1" outlineLevel="1" x14ac:dyDescent="0.25">
      <c r="B30" s="33">
        <v>22</v>
      </c>
      <c r="C30" s="161"/>
      <c r="D30" s="34" t="str">
        <f t="shared" si="11"/>
        <v>-</v>
      </c>
      <c r="E30" s="34" t="str">
        <f t="shared" si="17"/>
        <v>-</v>
      </c>
      <c r="F30" s="162"/>
      <c r="G30" s="163"/>
      <c r="H30" s="164"/>
      <c r="I30" s="179" t="str">
        <f t="shared" si="12"/>
        <v>-</v>
      </c>
      <c r="J30" s="173" t="str">
        <f t="shared" si="13"/>
        <v>-</v>
      </c>
      <c r="K30" s="174" t="str">
        <f t="shared" si="14"/>
        <v>-</v>
      </c>
      <c r="L30" s="165"/>
      <c r="M30" s="211"/>
      <c r="N30" s="210"/>
      <c r="O30" s="220"/>
      <c r="P30" s="223" t="str">
        <f>IFERROR(IF(LEFT($C30,FIND(".",$C30))=P$3,#REF!,"-"),"-")</f>
        <v>-</v>
      </c>
      <c r="Q30" s="223" t="str">
        <f>IFERROR(IF(LEFT($C30,FIND(".",$C30))=Q$3,#REF!,"-"),"-")</f>
        <v>-</v>
      </c>
      <c r="R30" s="223" t="str">
        <f>IFERROR(IF(LEFT($C30,FIND(".",$C30))=R$3,#REF!,"-"),"-")</f>
        <v>-</v>
      </c>
      <c r="S30" s="223" t="str">
        <f>IFERROR(IF(LEFT($C30,FIND(".",$C30))=S$3,#REF!,"-"),"-")</f>
        <v>-</v>
      </c>
      <c r="T30" s="223" t="str">
        <f>IFERROR(IF(LEFT($C30,FIND(".",$C30))=T$3,#REF!,"-"),"-")</f>
        <v>-</v>
      </c>
      <c r="U30" s="223" t="str">
        <f>IFERROR(IF(LEFT($C30,FIND(".",$C30))=U$3,#REF!,"-"),"-")</f>
        <v>-</v>
      </c>
      <c r="V30" s="223" t="str">
        <f>IFERROR(IF(LEFT($C30,FIND(".",$C30))=V$3,#REF!,"-"),"-")</f>
        <v>-</v>
      </c>
      <c r="W30" s="193"/>
      <c r="X30" s="193" t="str">
        <f t="shared" si="20"/>
        <v>-</v>
      </c>
      <c r="Y30" s="193" t="str">
        <f t="shared" si="20"/>
        <v>-</v>
      </c>
      <c r="Z30" s="193" t="str">
        <f t="shared" si="20"/>
        <v>-</v>
      </c>
      <c r="AA30" s="193" t="str">
        <f t="shared" si="20"/>
        <v>-</v>
      </c>
      <c r="AB30" s="193" t="str">
        <f t="shared" si="20"/>
        <v>-</v>
      </c>
      <c r="AC30" s="193" t="str">
        <f t="shared" si="20"/>
        <v>-</v>
      </c>
      <c r="AD30" s="193" t="str">
        <f t="shared" si="20"/>
        <v>-</v>
      </c>
      <c r="AF30" s="193" t="str">
        <f t="shared" si="21"/>
        <v>-</v>
      </c>
      <c r="AG30" s="193" t="str">
        <f t="shared" si="21"/>
        <v>-</v>
      </c>
      <c r="AH30" s="193" t="str">
        <f t="shared" si="21"/>
        <v>-</v>
      </c>
      <c r="AI30" s="193" t="str">
        <f t="shared" si="21"/>
        <v>-</v>
      </c>
      <c r="AJ30" s="193" t="str">
        <f t="shared" si="21"/>
        <v>-</v>
      </c>
      <c r="AK30" s="193" t="str">
        <f t="shared" si="21"/>
        <v>-</v>
      </c>
      <c r="AL30" s="193" t="str">
        <f t="shared" si="21"/>
        <v>-</v>
      </c>
    </row>
    <row r="31" spans="2:38" s="7" customFormat="1" outlineLevel="1" x14ac:dyDescent="0.25">
      <c r="B31" s="33">
        <v>23</v>
      </c>
      <c r="C31" s="161"/>
      <c r="D31" s="34" t="str">
        <f t="shared" si="11"/>
        <v>-</v>
      </c>
      <c r="E31" s="34" t="str">
        <f t="shared" si="17"/>
        <v>-</v>
      </c>
      <c r="F31" s="162"/>
      <c r="G31" s="163"/>
      <c r="H31" s="164"/>
      <c r="I31" s="179" t="str">
        <f t="shared" si="12"/>
        <v>-</v>
      </c>
      <c r="J31" s="173" t="str">
        <f t="shared" si="13"/>
        <v>-</v>
      </c>
      <c r="K31" s="174" t="str">
        <f t="shared" si="14"/>
        <v>-</v>
      </c>
      <c r="L31" s="165"/>
      <c r="M31" s="211"/>
      <c r="N31" s="210"/>
      <c r="O31" s="220"/>
      <c r="P31" s="223" t="str">
        <f>IFERROR(IF(LEFT($C31,FIND(".",$C31))=P$3,#REF!,"-"),"-")</f>
        <v>-</v>
      </c>
      <c r="Q31" s="223" t="str">
        <f>IFERROR(IF(LEFT($C31,FIND(".",$C31))=Q$3,#REF!,"-"),"-")</f>
        <v>-</v>
      </c>
      <c r="R31" s="223" t="str">
        <f>IFERROR(IF(LEFT($C31,FIND(".",$C31))=R$3,#REF!,"-"),"-")</f>
        <v>-</v>
      </c>
      <c r="S31" s="223" t="str">
        <f>IFERROR(IF(LEFT($C31,FIND(".",$C31))=S$3,#REF!,"-"),"-")</f>
        <v>-</v>
      </c>
      <c r="T31" s="223" t="str">
        <f>IFERROR(IF(LEFT($C31,FIND(".",$C31))=T$3,#REF!,"-"),"-")</f>
        <v>-</v>
      </c>
      <c r="U31" s="223" t="str">
        <f>IFERROR(IF(LEFT($C31,FIND(".",$C31))=U$3,#REF!,"-"),"-")</f>
        <v>-</v>
      </c>
      <c r="V31" s="223" t="str">
        <f>IFERROR(IF(LEFT($C31,FIND(".",$C31))=V$3,#REF!,"-"),"-")</f>
        <v>-</v>
      </c>
      <c r="W31" s="193"/>
      <c r="X31" s="193" t="str">
        <f t="shared" si="20"/>
        <v>-</v>
      </c>
      <c r="Y31" s="193" t="str">
        <f t="shared" si="20"/>
        <v>-</v>
      </c>
      <c r="Z31" s="193" t="str">
        <f t="shared" si="20"/>
        <v>-</v>
      </c>
      <c r="AA31" s="193" t="str">
        <f t="shared" si="20"/>
        <v>-</v>
      </c>
      <c r="AB31" s="193" t="str">
        <f t="shared" si="20"/>
        <v>-</v>
      </c>
      <c r="AC31" s="193" t="str">
        <f t="shared" si="20"/>
        <v>-</v>
      </c>
      <c r="AD31" s="193" t="str">
        <f t="shared" si="20"/>
        <v>-</v>
      </c>
      <c r="AF31" s="193" t="str">
        <f t="shared" si="21"/>
        <v>-</v>
      </c>
      <c r="AG31" s="193" t="str">
        <f t="shared" si="21"/>
        <v>-</v>
      </c>
      <c r="AH31" s="193" t="str">
        <f t="shared" si="21"/>
        <v>-</v>
      </c>
      <c r="AI31" s="193" t="str">
        <f t="shared" si="21"/>
        <v>-</v>
      </c>
      <c r="AJ31" s="193" t="str">
        <f t="shared" si="21"/>
        <v>-</v>
      </c>
      <c r="AK31" s="193" t="str">
        <f t="shared" si="21"/>
        <v>-</v>
      </c>
      <c r="AL31" s="193" t="str">
        <f t="shared" si="21"/>
        <v>-</v>
      </c>
    </row>
    <row r="32" spans="2:38" s="7" customFormat="1" outlineLevel="1" x14ac:dyDescent="0.25">
      <c r="B32" s="33">
        <v>24</v>
      </c>
      <c r="C32" s="161"/>
      <c r="D32" s="34" t="str">
        <f t="shared" si="11"/>
        <v>-</v>
      </c>
      <c r="E32" s="34" t="str">
        <f t="shared" si="17"/>
        <v>-</v>
      </c>
      <c r="F32" s="162"/>
      <c r="G32" s="163"/>
      <c r="H32" s="164"/>
      <c r="I32" s="179" t="str">
        <f t="shared" si="12"/>
        <v>-</v>
      </c>
      <c r="J32" s="173" t="str">
        <f t="shared" si="13"/>
        <v>-</v>
      </c>
      <c r="K32" s="174" t="str">
        <f t="shared" si="14"/>
        <v>-</v>
      </c>
      <c r="L32" s="165"/>
      <c r="M32" s="211"/>
      <c r="N32" s="210"/>
      <c r="O32" s="220"/>
      <c r="P32" s="223" t="str">
        <f>IFERROR(IF(LEFT($C32,FIND(".",$C32))=P$3,#REF!,"-"),"-")</f>
        <v>-</v>
      </c>
      <c r="Q32" s="223" t="str">
        <f>IFERROR(IF(LEFT($C32,FIND(".",$C32))=Q$3,#REF!,"-"),"-")</f>
        <v>-</v>
      </c>
      <c r="R32" s="223" t="str">
        <f>IFERROR(IF(LEFT($C32,FIND(".",$C32))=R$3,#REF!,"-"),"-")</f>
        <v>-</v>
      </c>
      <c r="S32" s="223" t="str">
        <f>IFERROR(IF(LEFT($C32,FIND(".",$C32))=S$3,#REF!,"-"),"-")</f>
        <v>-</v>
      </c>
      <c r="T32" s="223" t="str">
        <f>IFERROR(IF(LEFT($C32,FIND(".",$C32))=T$3,#REF!,"-"),"-")</f>
        <v>-</v>
      </c>
      <c r="U32" s="223" t="str">
        <f>IFERROR(IF(LEFT($C32,FIND(".",$C32))=U$3,#REF!,"-"),"-")</f>
        <v>-</v>
      </c>
      <c r="V32" s="223" t="str">
        <f>IFERROR(IF(LEFT($C32,FIND(".",$C32))=V$3,#REF!,"-"),"-")</f>
        <v>-</v>
      </c>
      <c r="W32" s="193"/>
      <c r="X32" s="193" t="str">
        <f t="shared" si="20"/>
        <v>-</v>
      </c>
      <c r="Y32" s="193" t="str">
        <f t="shared" si="20"/>
        <v>-</v>
      </c>
      <c r="Z32" s="193" t="str">
        <f t="shared" si="20"/>
        <v>-</v>
      </c>
      <c r="AA32" s="193" t="str">
        <f t="shared" si="20"/>
        <v>-</v>
      </c>
      <c r="AB32" s="193" t="str">
        <f t="shared" si="20"/>
        <v>-</v>
      </c>
      <c r="AC32" s="193" t="str">
        <f t="shared" si="20"/>
        <v>-</v>
      </c>
      <c r="AD32" s="193" t="str">
        <f t="shared" si="20"/>
        <v>-</v>
      </c>
      <c r="AF32" s="193" t="str">
        <f t="shared" si="21"/>
        <v>-</v>
      </c>
      <c r="AG32" s="193" t="str">
        <f t="shared" si="21"/>
        <v>-</v>
      </c>
      <c r="AH32" s="193" t="str">
        <f t="shared" si="21"/>
        <v>-</v>
      </c>
      <c r="AI32" s="193" t="str">
        <f t="shared" si="21"/>
        <v>-</v>
      </c>
      <c r="AJ32" s="193" t="str">
        <f t="shared" si="21"/>
        <v>-</v>
      </c>
      <c r="AK32" s="193" t="str">
        <f t="shared" si="21"/>
        <v>-</v>
      </c>
      <c r="AL32" s="193" t="str">
        <f t="shared" si="21"/>
        <v>-</v>
      </c>
    </row>
    <row r="33" spans="2:38" s="7" customFormat="1" outlineLevel="1" x14ac:dyDescent="0.25">
      <c r="B33" s="33">
        <v>25</v>
      </c>
      <c r="C33" s="161"/>
      <c r="D33" s="34" t="str">
        <f t="shared" si="11"/>
        <v>-</v>
      </c>
      <c r="E33" s="34" t="str">
        <f t="shared" si="17"/>
        <v>-</v>
      </c>
      <c r="F33" s="162"/>
      <c r="G33" s="163"/>
      <c r="H33" s="164"/>
      <c r="I33" s="179" t="str">
        <f t="shared" si="12"/>
        <v>-</v>
      </c>
      <c r="J33" s="173" t="str">
        <f t="shared" si="13"/>
        <v>-</v>
      </c>
      <c r="K33" s="174" t="str">
        <f t="shared" si="14"/>
        <v>-</v>
      </c>
      <c r="L33" s="165"/>
      <c r="M33" s="211"/>
      <c r="N33" s="210"/>
      <c r="O33" s="220"/>
      <c r="P33" s="223" t="str">
        <f>IFERROR(IF(LEFT($C33,FIND(".",$C33))=P$3,#REF!,"-"),"-")</f>
        <v>-</v>
      </c>
      <c r="Q33" s="223" t="str">
        <f>IFERROR(IF(LEFT($C33,FIND(".",$C33))=Q$3,#REF!,"-"),"-")</f>
        <v>-</v>
      </c>
      <c r="R33" s="223" t="str">
        <f>IFERROR(IF(LEFT($C33,FIND(".",$C33))=R$3,#REF!,"-"),"-")</f>
        <v>-</v>
      </c>
      <c r="S33" s="223" t="str">
        <f>IFERROR(IF(LEFT($C33,FIND(".",$C33))=S$3,#REF!,"-"),"-")</f>
        <v>-</v>
      </c>
      <c r="T33" s="223" t="str">
        <f>IFERROR(IF(LEFT($C33,FIND(".",$C33))=T$3,#REF!,"-"),"-")</f>
        <v>-</v>
      </c>
      <c r="U33" s="223" t="str">
        <f>IFERROR(IF(LEFT($C33,FIND(".",$C33))=U$3,#REF!,"-"),"-")</f>
        <v>-</v>
      </c>
      <c r="V33" s="223" t="str">
        <f>IFERROR(IF(LEFT($C33,FIND(".",$C33))=V$3,#REF!,"-"),"-")</f>
        <v>-</v>
      </c>
      <c r="W33" s="193"/>
      <c r="X33" s="193" t="str">
        <f t="shared" si="20"/>
        <v>-</v>
      </c>
      <c r="Y33" s="193" t="str">
        <f t="shared" si="20"/>
        <v>-</v>
      </c>
      <c r="Z33" s="193" t="str">
        <f t="shared" si="20"/>
        <v>-</v>
      </c>
      <c r="AA33" s="193" t="str">
        <f t="shared" si="20"/>
        <v>-</v>
      </c>
      <c r="AB33" s="193" t="str">
        <f t="shared" si="20"/>
        <v>-</v>
      </c>
      <c r="AC33" s="193" t="str">
        <f t="shared" si="20"/>
        <v>-</v>
      </c>
      <c r="AD33" s="193" t="str">
        <f t="shared" si="20"/>
        <v>-</v>
      </c>
      <c r="AF33" s="193" t="str">
        <f t="shared" si="21"/>
        <v>-</v>
      </c>
      <c r="AG33" s="193" t="str">
        <f t="shared" si="21"/>
        <v>-</v>
      </c>
      <c r="AH33" s="193" t="str">
        <f t="shared" si="21"/>
        <v>-</v>
      </c>
      <c r="AI33" s="193" t="str">
        <f t="shared" si="21"/>
        <v>-</v>
      </c>
      <c r="AJ33" s="193" t="str">
        <f t="shared" si="21"/>
        <v>-</v>
      </c>
      <c r="AK33" s="193" t="str">
        <f t="shared" si="21"/>
        <v>-</v>
      </c>
      <c r="AL33" s="193" t="str">
        <f t="shared" si="21"/>
        <v>-</v>
      </c>
    </row>
    <row r="34" spans="2:38" s="7" customFormat="1" outlineLevel="1" x14ac:dyDescent="0.25">
      <c r="B34" s="33">
        <v>26</v>
      </c>
      <c r="C34" s="161"/>
      <c r="D34" s="34" t="str">
        <f t="shared" si="11"/>
        <v>-</v>
      </c>
      <c r="E34" s="34" t="str">
        <f t="shared" si="17"/>
        <v>-</v>
      </c>
      <c r="F34" s="162"/>
      <c r="G34" s="163"/>
      <c r="H34" s="164"/>
      <c r="I34" s="179" t="str">
        <f t="shared" si="12"/>
        <v>-</v>
      </c>
      <c r="J34" s="173" t="str">
        <f t="shared" si="13"/>
        <v>-</v>
      </c>
      <c r="K34" s="174" t="str">
        <f t="shared" si="14"/>
        <v>-</v>
      </c>
      <c r="L34" s="165"/>
      <c r="M34" s="211"/>
      <c r="N34" s="210"/>
      <c r="O34" s="220"/>
      <c r="P34" s="223" t="str">
        <f>IFERROR(IF(LEFT($C34,FIND(".",$C34))=P$3,#REF!,"-"),"-")</f>
        <v>-</v>
      </c>
      <c r="Q34" s="223" t="str">
        <f>IFERROR(IF(LEFT($C34,FIND(".",$C34))=Q$3,#REF!,"-"),"-")</f>
        <v>-</v>
      </c>
      <c r="R34" s="223" t="str">
        <f>IFERROR(IF(LEFT($C34,FIND(".",$C34))=R$3,#REF!,"-"),"-")</f>
        <v>-</v>
      </c>
      <c r="S34" s="223" t="str">
        <f>IFERROR(IF(LEFT($C34,FIND(".",$C34))=S$3,#REF!,"-"),"-")</f>
        <v>-</v>
      </c>
      <c r="T34" s="223" t="str">
        <f>IFERROR(IF(LEFT($C34,FIND(".",$C34))=T$3,#REF!,"-"),"-")</f>
        <v>-</v>
      </c>
      <c r="U34" s="223" t="str">
        <f>IFERROR(IF(LEFT($C34,FIND(".",$C34))=U$3,#REF!,"-"),"-")</f>
        <v>-</v>
      </c>
      <c r="V34" s="223" t="str">
        <f>IFERROR(IF(LEFT($C34,FIND(".",$C34))=V$3,#REF!,"-"),"-")</f>
        <v>-</v>
      </c>
      <c r="W34" s="193"/>
      <c r="X34" s="193" t="str">
        <f t="shared" si="20"/>
        <v>-</v>
      </c>
      <c r="Y34" s="193" t="str">
        <f t="shared" si="20"/>
        <v>-</v>
      </c>
      <c r="Z34" s="193" t="str">
        <f t="shared" si="20"/>
        <v>-</v>
      </c>
      <c r="AA34" s="193" t="str">
        <f t="shared" si="20"/>
        <v>-</v>
      </c>
      <c r="AB34" s="193" t="str">
        <f t="shared" si="20"/>
        <v>-</v>
      </c>
      <c r="AC34" s="193" t="str">
        <f t="shared" si="20"/>
        <v>-</v>
      </c>
      <c r="AD34" s="193" t="str">
        <f t="shared" si="20"/>
        <v>-</v>
      </c>
      <c r="AF34" s="193" t="str">
        <f t="shared" si="21"/>
        <v>-</v>
      </c>
      <c r="AG34" s="193" t="str">
        <f t="shared" si="21"/>
        <v>-</v>
      </c>
      <c r="AH34" s="193" t="str">
        <f t="shared" si="21"/>
        <v>-</v>
      </c>
      <c r="AI34" s="193" t="str">
        <f t="shared" si="21"/>
        <v>-</v>
      </c>
      <c r="AJ34" s="193" t="str">
        <f t="shared" si="21"/>
        <v>-</v>
      </c>
      <c r="AK34" s="193" t="str">
        <f t="shared" si="21"/>
        <v>-</v>
      </c>
      <c r="AL34" s="193" t="str">
        <f t="shared" si="21"/>
        <v>-</v>
      </c>
    </row>
    <row r="35" spans="2:38" s="7" customFormat="1" outlineLevel="1" x14ac:dyDescent="0.25">
      <c r="B35" s="33">
        <v>27</v>
      </c>
      <c r="C35" s="161"/>
      <c r="D35" s="34" t="str">
        <f t="shared" si="11"/>
        <v>-</v>
      </c>
      <c r="E35" s="34" t="str">
        <f t="shared" si="17"/>
        <v>-</v>
      </c>
      <c r="F35" s="162"/>
      <c r="G35" s="163"/>
      <c r="H35" s="164"/>
      <c r="I35" s="179" t="str">
        <f t="shared" si="12"/>
        <v>-</v>
      </c>
      <c r="J35" s="173" t="str">
        <f t="shared" si="13"/>
        <v>-</v>
      </c>
      <c r="K35" s="174" t="str">
        <f t="shared" si="14"/>
        <v>-</v>
      </c>
      <c r="L35" s="165"/>
      <c r="M35" s="211"/>
      <c r="N35" s="210"/>
      <c r="O35" s="220"/>
      <c r="P35" s="223" t="str">
        <f>IFERROR(IF(LEFT($C35,FIND(".",$C35))=P$3,#REF!,"-"),"-")</f>
        <v>-</v>
      </c>
      <c r="Q35" s="223" t="str">
        <f>IFERROR(IF(LEFT($C35,FIND(".",$C35))=Q$3,#REF!,"-"),"-")</f>
        <v>-</v>
      </c>
      <c r="R35" s="223" t="str">
        <f>IFERROR(IF(LEFT($C35,FIND(".",$C35))=R$3,#REF!,"-"),"-")</f>
        <v>-</v>
      </c>
      <c r="S35" s="223" t="str">
        <f>IFERROR(IF(LEFT($C35,FIND(".",$C35))=S$3,#REF!,"-"),"-")</f>
        <v>-</v>
      </c>
      <c r="T35" s="223" t="str">
        <f>IFERROR(IF(LEFT($C35,FIND(".",$C35))=T$3,#REF!,"-"),"-")</f>
        <v>-</v>
      </c>
      <c r="U35" s="223" t="str">
        <f>IFERROR(IF(LEFT($C35,FIND(".",$C35))=U$3,#REF!,"-"),"-")</f>
        <v>-</v>
      </c>
      <c r="V35" s="223" t="str">
        <f>IFERROR(IF(LEFT($C35,FIND(".",$C35))=V$3,#REF!,"-"),"-")</f>
        <v>-</v>
      </c>
      <c r="W35" s="193"/>
      <c r="X35" s="193" t="str">
        <f t="shared" si="20"/>
        <v>-</v>
      </c>
      <c r="Y35" s="193" t="str">
        <f t="shared" si="20"/>
        <v>-</v>
      </c>
      <c r="Z35" s="193" t="str">
        <f t="shared" si="20"/>
        <v>-</v>
      </c>
      <c r="AA35" s="193" t="str">
        <f t="shared" si="20"/>
        <v>-</v>
      </c>
      <c r="AB35" s="193" t="str">
        <f t="shared" si="20"/>
        <v>-</v>
      </c>
      <c r="AC35" s="193" t="str">
        <f t="shared" si="20"/>
        <v>-</v>
      </c>
      <c r="AD35" s="193" t="str">
        <f t="shared" si="20"/>
        <v>-</v>
      </c>
      <c r="AF35" s="193" t="str">
        <f t="shared" si="21"/>
        <v>-</v>
      </c>
      <c r="AG35" s="193" t="str">
        <f t="shared" si="21"/>
        <v>-</v>
      </c>
      <c r="AH35" s="193" t="str">
        <f t="shared" si="21"/>
        <v>-</v>
      </c>
      <c r="AI35" s="193" t="str">
        <f t="shared" si="21"/>
        <v>-</v>
      </c>
      <c r="AJ35" s="193" t="str">
        <f t="shared" si="21"/>
        <v>-</v>
      </c>
      <c r="AK35" s="193" t="str">
        <f t="shared" si="21"/>
        <v>-</v>
      </c>
      <c r="AL35" s="193" t="str">
        <f t="shared" si="21"/>
        <v>-</v>
      </c>
    </row>
    <row r="36" spans="2:38" s="7" customFormat="1" outlineLevel="1" x14ac:dyDescent="0.25">
      <c r="B36" s="33">
        <v>28</v>
      </c>
      <c r="C36" s="161"/>
      <c r="D36" s="34" t="str">
        <f t="shared" si="11"/>
        <v>-</v>
      </c>
      <c r="E36" s="34" t="str">
        <f t="shared" si="17"/>
        <v>-</v>
      </c>
      <c r="F36" s="162"/>
      <c r="G36" s="163"/>
      <c r="H36" s="164"/>
      <c r="I36" s="179" t="str">
        <f t="shared" si="12"/>
        <v>-</v>
      </c>
      <c r="J36" s="173" t="str">
        <f t="shared" si="13"/>
        <v>-</v>
      </c>
      <c r="K36" s="174" t="str">
        <f t="shared" si="14"/>
        <v>-</v>
      </c>
      <c r="L36" s="165"/>
      <c r="M36" s="211"/>
      <c r="N36" s="210"/>
      <c r="O36" s="220"/>
      <c r="P36" s="223" t="str">
        <f>IFERROR(IF(LEFT($C36,FIND(".",$C36))=P$3,#REF!,"-"),"-")</f>
        <v>-</v>
      </c>
      <c r="Q36" s="223" t="str">
        <f>IFERROR(IF(LEFT($C36,FIND(".",$C36))=Q$3,#REF!,"-"),"-")</f>
        <v>-</v>
      </c>
      <c r="R36" s="223" t="str">
        <f>IFERROR(IF(LEFT($C36,FIND(".",$C36))=R$3,#REF!,"-"),"-")</f>
        <v>-</v>
      </c>
      <c r="S36" s="223" t="str">
        <f>IFERROR(IF(LEFT($C36,FIND(".",$C36))=S$3,#REF!,"-"),"-")</f>
        <v>-</v>
      </c>
      <c r="T36" s="223" t="str">
        <f>IFERROR(IF(LEFT($C36,FIND(".",$C36))=T$3,#REF!,"-"),"-")</f>
        <v>-</v>
      </c>
      <c r="U36" s="223" t="str">
        <f>IFERROR(IF(LEFT($C36,FIND(".",$C36))=U$3,#REF!,"-"),"-")</f>
        <v>-</v>
      </c>
      <c r="V36" s="223" t="str">
        <f>IFERROR(IF(LEFT($C36,FIND(".",$C36))=V$3,#REF!,"-"),"-")</f>
        <v>-</v>
      </c>
      <c r="W36" s="193"/>
      <c r="X36" s="193" t="str">
        <f t="shared" si="20"/>
        <v>-</v>
      </c>
      <c r="Y36" s="193" t="str">
        <f t="shared" si="20"/>
        <v>-</v>
      </c>
      <c r="Z36" s="193" t="str">
        <f t="shared" si="20"/>
        <v>-</v>
      </c>
      <c r="AA36" s="193" t="str">
        <f t="shared" si="20"/>
        <v>-</v>
      </c>
      <c r="AB36" s="193" t="str">
        <f t="shared" si="20"/>
        <v>-</v>
      </c>
      <c r="AC36" s="193" t="str">
        <f t="shared" si="20"/>
        <v>-</v>
      </c>
      <c r="AD36" s="193" t="str">
        <f t="shared" si="20"/>
        <v>-</v>
      </c>
      <c r="AF36" s="193" t="str">
        <f t="shared" si="21"/>
        <v>-</v>
      </c>
      <c r="AG36" s="193" t="str">
        <f t="shared" si="21"/>
        <v>-</v>
      </c>
      <c r="AH36" s="193" t="str">
        <f t="shared" si="21"/>
        <v>-</v>
      </c>
      <c r="AI36" s="193" t="str">
        <f t="shared" si="21"/>
        <v>-</v>
      </c>
      <c r="AJ36" s="193" t="str">
        <f t="shared" si="21"/>
        <v>-</v>
      </c>
      <c r="AK36" s="193" t="str">
        <f t="shared" si="21"/>
        <v>-</v>
      </c>
      <c r="AL36" s="193" t="str">
        <f t="shared" si="21"/>
        <v>-</v>
      </c>
    </row>
    <row r="37" spans="2:38" s="7" customFormat="1" outlineLevel="1" x14ac:dyDescent="0.25">
      <c r="B37" s="33">
        <v>29</v>
      </c>
      <c r="C37" s="161"/>
      <c r="D37" s="34" t="str">
        <f t="shared" si="11"/>
        <v>-</v>
      </c>
      <c r="E37" s="34" t="str">
        <f t="shared" si="17"/>
        <v>-</v>
      </c>
      <c r="F37" s="162"/>
      <c r="G37" s="163"/>
      <c r="H37" s="164"/>
      <c r="I37" s="179" t="str">
        <f t="shared" si="12"/>
        <v>-</v>
      </c>
      <c r="J37" s="173" t="str">
        <f t="shared" si="13"/>
        <v>-</v>
      </c>
      <c r="K37" s="174" t="str">
        <f t="shared" si="14"/>
        <v>-</v>
      </c>
      <c r="L37" s="165"/>
      <c r="M37" s="211"/>
      <c r="N37" s="210"/>
      <c r="O37" s="220"/>
      <c r="P37" s="223" t="str">
        <f>IFERROR(IF(LEFT($C37,FIND(".",$C37))=P$3,#REF!,"-"),"-")</f>
        <v>-</v>
      </c>
      <c r="Q37" s="223" t="str">
        <f>IFERROR(IF(LEFT($C37,FIND(".",$C37))=Q$3,#REF!,"-"),"-")</f>
        <v>-</v>
      </c>
      <c r="R37" s="223" t="str">
        <f>IFERROR(IF(LEFT($C37,FIND(".",$C37))=R$3,#REF!,"-"),"-")</f>
        <v>-</v>
      </c>
      <c r="S37" s="223" t="str">
        <f>IFERROR(IF(LEFT($C37,FIND(".",$C37))=S$3,#REF!,"-"),"-")</f>
        <v>-</v>
      </c>
      <c r="T37" s="223" t="str">
        <f>IFERROR(IF(LEFT($C37,FIND(".",$C37))=T$3,#REF!,"-"),"-")</f>
        <v>-</v>
      </c>
      <c r="U37" s="223" t="str">
        <f>IFERROR(IF(LEFT($C37,FIND(".",$C37))=U$3,#REF!,"-"),"-")</f>
        <v>-</v>
      </c>
      <c r="V37" s="223" t="str">
        <f>IFERROR(IF(LEFT($C37,FIND(".",$C37))=V$3,#REF!,"-"),"-")</f>
        <v>-</v>
      </c>
      <c r="W37" s="193"/>
      <c r="X37" s="193" t="str">
        <f t="shared" si="20"/>
        <v>-</v>
      </c>
      <c r="Y37" s="193" t="str">
        <f t="shared" si="20"/>
        <v>-</v>
      </c>
      <c r="Z37" s="193" t="str">
        <f t="shared" si="20"/>
        <v>-</v>
      </c>
      <c r="AA37" s="193" t="str">
        <f t="shared" si="20"/>
        <v>-</v>
      </c>
      <c r="AB37" s="193" t="str">
        <f t="shared" si="20"/>
        <v>-</v>
      </c>
      <c r="AC37" s="193" t="str">
        <f t="shared" si="20"/>
        <v>-</v>
      </c>
      <c r="AD37" s="193" t="str">
        <f t="shared" si="20"/>
        <v>-</v>
      </c>
      <c r="AF37" s="193" t="str">
        <f t="shared" si="21"/>
        <v>-</v>
      </c>
      <c r="AG37" s="193" t="str">
        <f t="shared" si="21"/>
        <v>-</v>
      </c>
      <c r="AH37" s="193" t="str">
        <f t="shared" si="21"/>
        <v>-</v>
      </c>
      <c r="AI37" s="193" t="str">
        <f t="shared" si="21"/>
        <v>-</v>
      </c>
      <c r="AJ37" s="193" t="str">
        <f t="shared" si="21"/>
        <v>-</v>
      </c>
      <c r="AK37" s="193" t="str">
        <f t="shared" si="21"/>
        <v>-</v>
      </c>
      <c r="AL37" s="193" t="str">
        <f t="shared" si="21"/>
        <v>-</v>
      </c>
    </row>
    <row r="38" spans="2:38" s="7" customFormat="1" outlineLevel="1" x14ac:dyDescent="0.25">
      <c r="B38" s="36">
        <v>30</v>
      </c>
      <c r="C38" s="129"/>
      <c r="D38" s="37" t="str">
        <f t="shared" si="11"/>
        <v>-</v>
      </c>
      <c r="E38" s="37" t="str">
        <f t="shared" si="17"/>
        <v>-</v>
      </c>
      <c r="F38" s="134"/>
      <c r="G38" s="135"/>
      <c r="H38" s="41"/>
      <c r="I38" s="180" t="str">
        <f t="shared" si="12"/>
        <v>-</v>
      </c>
      <c r="J38" s="175" t="str">
        <f t="shared" si="13"/>
        <v>-</v>
      </c>
      <c r="K38" s="176" t="str">
        <f t="shared" si="14"/>
        <v>-</v>
      </c>
      <c r="L38" s="38" t="str">
        <f ca="1">IF(C38&lt;&gt;"",ROUND(RANDBETWEEN(0,10)/10,1),"")</f>
        <v/>
      </c>
      <c r="M38" s="211"/>
      <c r="N38" s="210"/>
      <c r="O38" s="220"/>
      <c r="P38" s="223" t="str">
        <f>IFERROR(IF(LEFT($C38,FIND(".",$C38))=P$3,#REF!,"-"),"-")</f>
        <v>-</v>
      </c>
      <c r="Q38" s="223" t="str">
        <f>IFERROR(IF(LEFT($C38,FIND(".",$C38))=Q$3,#REF!,"-"),"-")</f>
        <v>-</v>
      </c>
      <c r="R38" s="223" t="str">
        <f>IFERROR(IF(LEFT($C38,FIND(".",$C38))=R$3,#REF!,"-"),"-")</f>
        <v>-</v>
      </c>
      <c r="S38" s="223" t="str">
        <f>IFERROR(IF(LEFT($C38,FIND(".",$C38))=S$3,#REF!,"-"),"-")</f>
        <v>-</v>
      </c>
      <c r="T38" s="223" t="str">
        <f>IFERROR(IF(LEFT($C38,FIND(".",$C38))=T$3,#REF!,"-"),"-")</f>
        <v>-</v>
      </c>
      <c r="U38" s="223" t="str">
        <f>IFERROR(IF(LEFT($C38,FIND(".",$C38))=U$3,#REF!,"-"),"-")</f>
        <v>-</v>
      </c>
      <c r="V38" s="223" t="str">
        <f>IFERROR(IF(LEFT($C38,FIND(".",$C38))=V$3,#REF!,"-"),"-")</f>
        <v>-</v>
      </c>
      <c r="W38" s="193"/>
      <c r="X38" s="193" t="str">
        <f t="shared" si="20"/>
        <v>-</v>
      </c>
      <c r="Y38" s="193" t="str">
        <f t="shared" si="20"/>
        <v>-</v>
      </c>
      <c r="Z38" s="193" t="str">
        <f t="shared" si="20"/>
        <v>-</v>
      </c>
      <c r="AA38" s="193" t="str">
        <f t="shared" si="20"/>
        <v>-</v>
      </c>
      <c r="AB38" s="193" t="str">
        <f t="shared" si="20"/>
        <v>-</v>
      </c>
      <c r="AC38" s="193" t="str">
        <f t="shared" si="20"/>
        <v>-</v>
      </c>
      <c r="AD38" s="193" t="str">
        <f t="shared" si="20"/>
        <v>-</v>
      </c>
      <c r="AF38" s="193" t="str">
        <f t="shared" si="21"/>
        <v>-</v>
      </c>
      <c r="AG38" s="193" t="str">
        <f t="shared" si="21"/>
        <v>-</v>
      </c>
      <c r="AH38" s="193" t="str">
        <f t="shared" si="21"/>
        <v>-</v>
      </c>
      <c r="AI38" s="193" t="str">
        <f t="shared" si="21"/>
        <v>-</v>
      </c>
      <c r="AJ38" s="193" t="str">
        <f t="shared" si="21"/>
        <v>-</v>
      </c>
      <c r="AK38" s="193" t="str">
        <f t="shared" si="21"/>
        <v>-</v>
      </c>
      <c r="AL38" s="193" t="str">
        <f t="shared" si="21"/>
        <v>-</v>
      </c>
    </row>
    <row r="39" spans="2:38" x14ac:dyDescent="0.25">
      <c r="B39" s="70"/>
      <c r="C39" s="71"/>
      <c r="D39" s="72"/>
      <c r="E39" s="72"/>
      <c r="F39" s="267"/>
      <c r="G39" s="267"/>
      <c r="H39" s="267"/>
      <c r="I39" s="238" t="str">
        <f>I5</f>
        <v>Role Weighting</v>
      </c>
      <c r="J39" s="238" t="str">
        <f>J5</f>
        <v>Experience</v>
      </c>
      <c r="K39" s="238" t="str">
        <f>K5</f>
        <v>Similar role</v>
      </c>
      <c r="L39" s="264" t="s">
        <v>94</v>
      </c>
      <c r="M39" s="69"/>
      <c r="P39" s="223"/>
      <c r="Q39" s="223"/>
      <c r="R39" s="223"/>
      <c r="S39" s="223"/>
      <c r="T39" s="223"/>
      <c r="U39" s="223"/>
      <c r="V39" s="223"/>
      <c r="W39" s="193"/>
      <c r="X39" s="193"/>
      <c r="Y39" s="193"/>
      <c r="Z39" s="193"/>
      <c r="AA39" s="193"/>
      <c r="AB39" s="193"/>
      <c r="AC39" s="193"/>
      <c r="AD39" s="193"/>
      <c r="AE39" s="7"/>
      <c r="AF39" s="193"/>
      <c r="AG39" s="193"/>
      <c r="AH39" s="193"/>
      <c r="AI39" s="193"/>
      <c r="AJ39" s="193"/>
      <c r="AK39" s="193"/>
      <c r="AL39" s="193"/>
    </row>
    <row r="40" spans="2:38" s="7" customFormat="1" x14ac:dyDescent="0.2">
      <c r="B40" s="22" t="s">
        <v>102</v>
      </c>
      <c r="C40" s="137" t="s">
        <v>65</v>
      </c>
      <c r="D40" s="10" t="str">
        <f>INDEX(Vessel_Name_Score,MATCH(C40,Vessel_Code,0))</f>
        <v>Name of vessel B</v>
      </c>
      <c r="E40" s="75"/>
      <c r="F40" s="268"/>
      <c r="G40" s="268"/>
      <c r="H40" s="268"/>
      <c r="I40" s="259"/>
      <c r="J40" s="259"/>
      <c r="K40" s="259"/>
      <c r="L40" s="265"/>
      <c r="M40" s="82">
        <f>M6</f>
        <v>1</v>
      </c>
      <c r="N40" s="210"/>
      <c r="O40" s="220"/>
      <c r="P40" s="223"/>
      <c r="Q40" s="223"/>
      <c r="R40" s="223"/>
      <c r="S40" s="223"/>
      <c r="T40" s="223"/>
      <c r="U40" s="223"/>
      <c r="V40" s="223"/>
      <c r="W40" s="193"/>
      <c r="X40" s="193"/>
      <c r="Y40" s="193"/>
      <c r="Z40" s="193"/>
      <c r="AA40" s="193"/>
      <c r="AB40" s="193"/>
      <c r="AC40" s="193"/>
      <c r="AD40" s="193"/>
      <c r="AF40" s="193"/>
      <c r="AG40" s="193"/>
      <c r="AH40" s="193"/>
      <c r="AI40" s="193"/>
      <c r="AJ40" s="193"/>
      <c r="AK40" s="193"/>
      <c r="AL40" s="193"/>
    </row>
    <row r="41" spans="2:38" x14ac:dyDescent="0.25">
      <c r="B41" s="70"/>
      <c r="C41" s="71"/>
      <c r="D41" s="72"/>
      <c r="E41" s="72"/>
      <c r="F41" s="269"/>
      <c r="G41" s="269"/>
      <c r="H41" s="269"/>
      <c r="I41" s="260"/>
      <c r="J41" s="260"/>
      <c r="K41" s="260"/>
      <c r="L41" s="266"/>
      <c r="M41" s="69"/>
      <c r="P41" s="223"/>
      <c r="Q41" s="223"/>
      <c r="R41" s="223"/>
      <c r="S41" s="223"/>
      <c r="T41" s="223"/>
      <c r="U41" s="223"/>
      <c r="V41" s="223"/>
      <c r="W41" s="193"/>
      <c r="X41" s="193"/>
      <c r="Y41" s="193"/>
      <c r="Z41" s="193"/>
      <c r="AA41" s="193"/>
      <c r="AB41" s="193"/>
      <c r="AC41" s="193"/>
      <c r="AD41" s="193"/>
      <c r="AE41" s="7"/>
      <c r="AF41" s="193"/>
      <c r="AG41" s="193"/>
      <c r="AH41" s="193"/>
      <c r="AI41" s="193"/>
      <c r="AJ41" s="193"/>
      <c r="AK41" s="193"/>
      <c r="AL41" s="193"/>
    </row>
    <row r="42" spans="2:38" s="7" customFormat="1" x14ac:dyDescent="0.25">
      <c r="B42" s="23" t="s">
        <v>97</v>
      </c>
      <c r="C42" s="25"/>
      <c r="D42" s="25" t="s">
        <v>18</v>
      </c>
      <c r="E42" s="25"/>
      <c r="F42" s="26" t="s">
        <v>98</v>
      </c>
      <c r="G42" s="27" t="s">
        <v>99</v>
      </c>
      <c r="H42" s="28" t="s">
        <v>61</v>
      </c>
      <c r="I42" s="170"/>
      <c r="J42" s="170"/>
      <c r="K42" s="170"/>
      <c r="L42" s="29" t="str">
        <f ca="1">IFERROR(AVERAGE(L43:L72),"-")</f>
        <v>-</v>
      </c>
      <c r="M42" s="82">
        <f>M8</f>
        <v>2</v>
      </c>
      <c r="N42" s="210"/>
      <c r="O42" s="220"/>
      <c r="P42" s="223"/>
      <c r="Q42" s="223"/>
      <c r="R42" s="223"/>
      <c r="S42" s="223"/>
      <c r="T42" s="223"/>
      <c r="U42" s="223"/>
      <c r="V42" s="223"/>
      <c r="W42" s="193"/>
      <c r="X42" s="193"/>
      <c r="Y42" s="193"/>
      <c r="Z42" s="193"/>
      <c r="AA42" s="193"/>
      <c r="AB42" s="193"/>
      <c r="AC42" s="193"/>
      <c r="AD42" s="193"/>
      <c r="AF42" s="193"/>
      <c r="AG42" s="193"/>
      <c r="AH42" s="193"/>
      <c r="AI42" s="193"/>
      <c r="AJ42" s="193"/>
      <c r="AK42" s="193"/>
      <c r="AL42" s="193"/>
    </row>
    <row r="43" spans="2:38" s="7" customFormat="1" outlineLevel="1" x14ac:dyDescent="0.25">
      <c r="B43" s="30">
        <v>1</v>
      </c>
      <c r="C43" s="127"/>
      <c r="D43" s="31" t="str">
        <f t="shared" ref="D43:D72" si="22">IFERROR(INDEX(Personnel_Names,MATCH($C43,Personnel_Codes,0)),"-")</f>
        <v>-</v>
      </c>
      <c r="E43" s="31" t="str">
        <f t="shared" ref="E43:E72" si="23">IFERROR(INDEX(Personnel_Functions,MATCH($C43,Personnel_Codes,0)),"-")</f>
        <v>-</v>
      </c>
      <c r="F43" s="130"/>
      <c r="G43" s="131" t="s">
        <v>101</v>
      </c>
      <c r="H43" s="39" t="s">
        <v>69</v>
      </c>
      <c r="I43" s="177" t="str">
        <f t="shared" ref="I43:I72" si="24">IFERROR(INDEX(PersWeight,MATCH($C43,Personnel_Codes,0)),"-")</f>
        <v>-</v>
      </c>
      <c r="J43" s="171" t="str">
        <f t="shared" ref="J43:J72" si="25">IFERROR(INDEX(ExperienceScores,MATCH($C43,Personnel_Codes,0)),"-")</f>
        <v>-</v>
      </c>
      <c r="K43" s="172" t="str">
        <f t="shared" ref="K43:K72" si="26">IFERROR(INDEX(YearsRoleScores,MATCH($C43,Personnel_Codes,0)),"-")</f>
        <v>-</v>
      </c>
      <c r="L43" s="32"/>
      <c r="M43" s="82">
        <f>M9</f>
        <v>3</v>
      </c>
      <c r="N43" s="210"/>
      <c r="O43" s="220"/>
      <c r="P43" s="223" t="str">
        <f>IFERROR(IF(LEFT($C43,FIND(".",$C43))=P$3,#REF!,"-"),"-")</f>
        <v>-</v>
      </c>
      <c r="Q43" s="223" t="str">
        <f>IFERROR(IF(LEFT($C43,FIND(".",$C43))=Q$3,#REF!,"-"),"-")</f>
        <v>-</v>
      </c>
      <c r="R43" s="223" t="str">
        <f>IFERROR(IF(LEFT($C43,FIND(".",$C43))=R$3,#REF!,"-"),"-")</f>
        <v>-</v>
      </c>
      <c r="S43" s="223" t="str">
        <f>IFERROR(IF(LEFT($C43,FIND(".",$C43))=S$3,#REF!,"-"),"-")</f>
        <v>-</v>
      </c>
      <c r="T43" s="223" t="str">
        <f>IFERROR(IF(LEFT($C43,FIND(".",$C43))=T$3,#REF!,"-"),"-")</f>
        <v>-</v>
      </c>
      <c r="U43" s="223" t="str">
        <f>IFERROR(IF(LEFT($C43,FIND(".",$C43))=U$3,#REF!,"-"),"-")</f>
        <v>-</v>
      </c>
      <c r="V43" s="223" t="str">
        <f>IFERROR(IF(LEFT($C43,FIND(".",$C43))=V$3,#REF!,"-"),"-")</f>
        <v>-</v>
      </c>
      <c r="W43" s="193"/>
      <c r="X43" s="193" t="str">
        <f t="shared" ref="X43:AD52" si="27">IFERROR(IF(LEFT($C43,FIND(".",$C43))=X$3,$J43,"-"),"-")</f>
        <v>-</v>
      </c>
      <c r="Y43" s="193" t="str">
        <f t="shared" si="27"/>
        <v>-</v>
      </c>
      <c r="Z43" s="193" t="str">
        <f t="shared" si="27"/>
        <v>-</v>
      </c>
      <c r="AA43" s="193" t="str">
        <f t="shared" si="27"/>
        <v>-</v>
      </c>
      <c r="AB43" s="193" t="str">
        <f t="shared" si="27"/>
        <v>-</v>
      </c>
      <c r="AC43" s="193" t="str">
        <f t="shared" si="27"/>
        <v>-</v>
      </c>
      <c r="AD43" s="193" t="str">
        <f t="shared" si="27"/>
        <v>-</v>
      </c>
      <c r="AF43" s="193" t="str">
        <f t="shared" ref="AF43:AL52" si="28">IFERROR(IF(LEFT($C43,FIND(".",$C43))=AF$3,$K43,"-"),"-")</f>
        <v>-</v>
      </c>
      <c r="AG43" s="193" t="str">
        <f t="shared" si="28"/>
        <v>-</v>
      </c>
      <c r="AH43" s="193" t="str">
        <f t="shared" si="28"/>
        <v>-</v>
      </c>
      <c r="AI43" s="193" t="str">
        <f t="shared" si="28"/>
        <v>-</v>
      </c>
      <c r="AJ43" s="193" t="str">
        <f t="shared" si="28"/>
        <v>-</v>
      </c>
      <c r="AK43" s="193" t="str">
        <f t="shared" si="28"/>
        <v>-</v>
      </c>
      <c r="AL43" s="193" t="str">
        <f t="shared" si="28"/>
        <v>-</v>
      </c>
    </row>
    <row r="44" spans="2:38" s="7" customFormat="1" outlineLevel="1" x14ac:dyDescent="0.25">
      <c r="B44" s="33">
        <v>2</v>
      </c>
      <c r="C44" s="128"/>
      <c r="D44" s="34" t="str">
        <f t="shared" si="22"/>
        <v>-</v>
      </c>
      <c r="E44" s="34" t="str">
        <f t="shared" si="23"/>
        <v>-</v>
      </c>
      <c r="F44" s="132"/>
      <c r="G44" s="133" t="s">
        <v>101</v>
      </c>
      <c r="H44" s="40" t="s">
        <v>69</v>
      </c>
      <c r="I44" s="178" t="str">
        <f t="shared" si="24"/>
        <v>-</v>
      </c>
      <c r="J44" s="173" t="str">
        <f t="shared" si="25"/>
        <v>-</v>
      </c>
      <c r="K44" s="174" t="str">
        <f t="shared" si="26"/>
        <v>-</v>
      </c>
      <c r="L44" s="35"/>
      <c r="M44" s="211"/>
      <c r="N44" s="210"/>
      <c r="O44" s="220"/>
      <c r="P44" s="223" t="str">
        <f>IFERROR(IF(LEFT($C44,FIND(".",$C44))=P$3,#REF!,"-"),"-")</f>
        <v>-</v>
      </c>
      <c r="Q44" s="223" t="str">
        <f>IFERROR(IF(LEFT($C44,FIND(".",$C44))=Q$3,#REF!,"-"),"-")</f>
        <v>-</v>
      </c>
      <c r="R44" s="223" t="str">
        <f>IFERROR(IF(LEFT($C44,FIND(".",$C44))=R$3,#REF!,"-"),"-")</f>
        <v>-</v>
      </c>
      <c r="S44" s="223" t="str">
        <f>IFERROR(IF(LEFT($C44,FIND(".",$C44))=S$3,#REF!,"-"),"-")</f>
        <v>-</v>
      </c>
      <c r="T44" s="223" t="str">
        <f>IFERROR(IF(LEFT($C44,FIND(".",$C44))=T$3,#REF!,"-"),"-")</f>
        <v>-</v>
      </c>
      <c r="U44" s="223" t="str">
        <f>IFERROR(IF(LEFT($C44,FIND(".",$C44))=U$3,#REF!,"-"),"-")</f>
        <v>-</v>
      </c>
      <c r="V44" s="223" t="str">
        <f>IFERROR(IF(LEFT($C44,FIND(".",$C44))=V$3,#REF!,"-"),"-")</f>
        <v>-</v>
      </c>
      <c r="W44" s="193"/>
      <c r="X44" s="193" t="str">
        <f t="shared" si="27"/>
        <v>-</v>
      </c>
      <c r="Y44" s="193" t="str">
        <f t="shared" si="27"/>
        <v>-</v>
      </c>
      <c r="Z44" s="193" t="str">
        <f t="shared" si="27"/>
        <v>-</v>
      </c>
      <c r="AA44" s="193" t="str">
        <f t="shared" si="27"/>
        <v>-</v>
      </c>
      <c r="AB44" s="193" t="str">
        <f t="shared" si="27"/>
        <v>-</v>
      </c>
      <c r="AC44" s="193" t="str">
        <f t="shared" si="27"/>
        <v>-</v>
      </c>
      <c r="AD44" s="193" t="str">
        <f t="shared" si="27"/>
        <v>-</v>
      </c>
      <c r="AF44" s="193" t="str">
        <f t="shared" si="28"/>
        <v>-</v>
      </c>
      <c r="AG44" s="193" t="str">
        <f t="shared" si="28"/>
        <v>-</v>
      </c>
      <c r="AH44" s="193" t="str">
        <f t="shared" si="28"/>
        <v>-</v>
      </c>
      <c r="AI44" s="193" t="str">
        <f t="shared" si="28"/>
        <v>-</v>
      </c>
      <c r="AJ44" s="193" t="str">
        <f t="shared" si="28"/>
        <v>-</v>
      </c>
      <c r="AK44" s="193" t="str">
        <f t="shared" si="28"/>
        <v>-</v>
      </c>
      <c r="AL44" s="193" t="str">
        <f t="shared" si="28"/>
        <v>-</v>
      </c>
    </row>
    <row r="45" spans="2:38" outlineLevel="1" x14ac:dyDescent="0.25">
      <c r="B45" s="33">
        <v>3</v>
      </c>
      <c r="C45" s="128"/>
      <c r="D45" s="34" t="str">
        <f t="shared" si="22"/>
        <v>-</v>
      </c>
      <c r="E45" s="34" t="str">
        <f t="shared" si="23"/>
        <v>-</v>
      </c>
      <c r="F45" s="132"/>
      <c r="G45" s="133" t="s">
        <v>101</v>
      </c>
      <c r="H45" s="40" t="s">
        <v>33</v>
      </c>
      <c r="I45" s="178" t="str">
        <f t="shared" si="24"/>
        <v>-</v>
      </c>
      <c r="J45" s="173" t="str">
        <f t="shared" si="25"/>
        <v>-</v>
      </c>
      <c r="K45" s="174" t="str">
        <f t="shared" si="26"/>
        <v>-</v>
      </c>
      <c r="L45" s="35"/>
      <c r="M45" s="69"/>
      <c r="P45" s="223" t="str">
        <f>IFERROR(IF(LEFT($C45,FIND(".",$C45))=P$3,#REF!,"-"),"-")</f>
        <v>-</v>
      </c>
      <c r="Q45" s="223" t="str">
        <f>IFERROR(IF(LEFT($C45,FIND(".",$C45))=Q$3,#REF!,"-"),"-")</f>
        <v>-</v>
      </c>
      <c r="R45" s="223" t="str">
        <f>IFERROR(IF(LEFT($C45,FIND(".",$C45))=R$3,#REF!,"-"),"-")</f>
        <v>-</v>
      </c>
      <c r="S45" s="223" t="str">
        <f>IFERROR(IF(LEFT($C45,FIND(".",$C45))=S$3,#REF!,"-"),"-")</f>
        <v>-</v>
      </c>
      <c r="T45" s="223" t="str">
        <f>IFERROR(IF(LEFT($C45,FIND(".",$C45))=T$3,#REF!,"-"),"-")</f>
        <v>-</v>
      </c>
      <c r="U45" s="223" t="str">
        <f>IFERROR(IF(LEFT($C45,FIND(".",$C45))=U$3,#REF!,"-"),"-")</f>
        <v>-</v>
      </c>
      <c r="V45" s="223" t="str">
        <f>IFERROR(IF(LEFT($C45,FIND(".",$C45))=V$3,#REF!,"-"),"-")</f>
        <v>-</v>
      </c>
      <c r="W45" s="193"/>
      <c r="X45" s="193" t="str">
        <f t="shared" si="27"/>
        <v>-</v>
      </c>
      <c r="Y45" s="193" t="str">
        <f t="shared" si="27"/>
        <v>-</v>
      </c>
      <c r="Z45" s="193" t="str">
        <f t="shared" si="27"/>
        <v>-</v>
      </c>
      <c r="AA45" s="193" t="str">
        <f t="shared" si="27"/>
        <v>-</v>
      </c>
      <c r="AB45" s="193" t="str">
        <f t="shared" si="27"/>
        <v>-</v>
      </c>
      <c r="AC45" s="193" t="str">
        <f t="shared" si="27"/>
        <v>-</v>
      </c>
      <c r="AD45" s="193" t="str">
        <f t="shared" si="27"/>
        <v>-</v>
      </c>
      <c r="AE45" s="7"/>
      <c r="AF45" s="193" t="str">
        <f t="shared" si="28"/>
        <v>-</v>
      </c>
      <c r="AG45" s="193" t="str">
        <f t="shared" si="28"/>
        <v>-</v>
      </c>
      <c r="AH45" s="193" t="str">
        <f t="shared" si="28"/>
        <v>-</v>
      </c>
      <c r="AI45" s="193" t="str">
        <f t="shared" si="28"/>
        <v>-</v>
      </c>
      <c r="AJ45" s="193" t="str">
        <f t="shared" si="28"/>
        <v>-</v>
      </c>
      <c r="AK45" s="193" t="str">
        <f t="shared" si="28"/>
        <v>-</v>
      </c>
      <c r="AL45" s="193" t="str">
        <f t="shared" si="28"/>
        <v>-</v>
      </c>
    </row>
    <row r="46" spans="2:38" outlineLevel="1" x14ac:dyDescent="0.25">
      <c r="B46" s="33">
        <v>4</v>
      </c>
      <c r="C46" s="128"/>
      <c r="D46" s="34" t="str">
        <f t="shared" si="22"/>
        <v>-</v>
      </c>
      <c r="E46" s="34" t="str">
        <f t="shared" si="23"/>
        <v>-</v>
      </c>
      <c r="F46" s="132"/>
      <c r="G46" s="133"/>
      <c r="H46" s="40"/>
      <c r="I46" s="178" t="str">
        <f t="shared" si="24"/>
        <v>-</v>
      </c>
      <c r="J46" s="173" t="str">
        <f t="shared" si="25"/>
        <v>-</v>
      </c>
      <c r="K46" s="174" t="str">
        <f t="shared" si="26"/>
        <v>-</v>
      </c>
      <c r="L46" s="35"/>
      <c r="M46" s="69"/>
      <c r="P46" s="223" t="str">
        <f>IFERROR(IF(LEFT($C46,FIND(".",$C46))=P$3,#REF!,"-"),"-")</f>
        <v>-</v>
      </c>
      <c r="Q46" s="223" t="str">
        <f>IFERROR(IF(LEFT($C46,FIND(".",$C46))=Q$3,#REF!,"-"),"-")</f>
        <v>-</v>
      </c>
      <c r="R46" s="223" t="str">
        <f>IFERROR(IF(LEFT($C46,FIND(".",$C46))=R$3,#REF!,"-"),"-")</f>
        <v>-</v>
      </c>
      <c r="S46" s="223" t="str">
        <f>IFERROR(IF(LEFT($C46,FIND(".",$C46))=S$3,#REF!,"-"),"-")</f>
        <v>-</v>
      </c>
      <c r="T46" s="223" t="str">
        <f>IFERROR(IF(LEFT($C46,FIND(".",$C46))=T$3,#REF!,"-"),"-")</f>
        <v>-</v>
      </c>
      <c r="U46" s="223" t="str">
        <f>IFERROR(IF(LEFT($C46,FIND(".",$C46))=U$3,#REF!,"-"),"-")</f>
        <v>-</v>
      </c>
      <c r="V46" s="223" t="str">
        <f>IFERROR(IF(LEFT($C46,FIND(".",$C46))=V$3,#REF!,"-"),"-")</f>
        <v>-</v>
      </c>
      <c r="W46" s="193"/>
      <c r="X46" s="193" t="str">
        <f t="shared" si="27"/>
        <v>-</v>
      </c>
      <c r="Y46" s="193" t="str">
        <f t="shared" si="27"/>
        <v>-</v>
      </c>
      <c r="Z46" s="193" t="str">
        <f t="shared" si="27"/>
        <v>-</v>
      </c>
      <c r="AA46" s="193" t="str">
        <f t="shared" si="27"/>
        <v>-</v>
      </c>
      <c r="AB46" s="193" t="str">
        <f t="shared" si="27"/>
        <v>-</v>
      </c>
      <c r="AC46" s="193" t="str">
        <f t="shared" si="27"/>
        <v>-</v>
      </c>
      <c r="AD46" s="193" t="str">
        <f t="shared" si="27"/>
        <v>-</v>
      </c>
      <c r="AE46" s="7"/>
      <c r="AF46" s="193" t="str">
        <f t="shared" si="28"/>
        <v>-</v>
      </c>
      <c r="AG46" s="193" t="str">
        <f t="shared" si="28"/>
        <v>-</v>
      </c>
      <c r="AH46" s="193" t="str">
        <f t="shared" si="28"/>
        <v>-</v>
      </c>
      <c r="AI46" s="193" t="str">
        <f t="shared" si="28"/>
        <v>-</v>
      </c>
      <c r="AJ46" s="193" t="str">
        <f t="shared" si="28"/>
        <v>-</v>
      </c>
      <c r="AK46" s="193" t="str">
        <f t="shared" si="28"/>
        <v>-</v>
      </c>
      <c r="AL46" s="193" t="str">
        <f t="shared" si="28"/>
        <v>-</v>
      </c>
    </row>
    <row r="47" spans="2:38" outlineLevel="1" x14ac:dyDescent="0.25">
      <c r="B47" s="33">
        <v>5</v>
      </c>
      <c r="C47" s="128"/>
      <c r="D47" s="34" t="str">
        <f t="shared" si="22"/>
        <v>-</v>
      </c>
      <c r="E47" s="34" t="str">
        <f t="shared" si="23"/>
        <v>-</v>
      </c>
      <c r="F47" s="132"/>
      <c r="G47" s="133"/>
      <c r="H47" s="40"/>
      <c r="I47" s="178" t="str">
        <f t="shared" si="24"/>
        <v>-</v>
      </c>
      <c r="J47" s="173" t="str">
        <f t="shared" si="25"/>
        <v>-</v>
      </c>
      <c r="K47" s="174" t="str">
        <f t="shared" si="26"/>
        <v>-</v>
      </c>
      <c r="L47" s="35"/>
      <c r="M47" s="69"/>
      <c r="P47" s="223" t="str">
        <f>IFERROR(IF(LEFT($C47,FIND(".",$C47))=P$3,#REF!,"-"),"-")</f>
        <v>-</v>
      </c>
      <c r="Q47" s="223" t="str">
        <f>IFERROR(IF(LEFT($C47,FIND(".",$C47))=Q$3,#REF!,"-"),"-")</f>
        <v>-</v>
      </c>
      <c r="R47" s="223" t="str">
        <f>IFERROR(IF(LEFT($C47,FIND(".",$C47))=R$3,#REF!,"-"),"-")</f>
        <v>-</v>
      </c>
      <c r="S47" s="223" t="str">
        <f>IFERROR(IF(LEFT($C47,FIND(".",$C47))=S$3,#REF!,"-"),"-")</f>
        <v>-</v>
      </c>
      <c r="T47" s="223" t="str">
        <f>IFERROR(IF(LEFT($C47,FIND(".",$C47))=T$3,#REF!,"-"),"-")</f>
        <v>-</v>
      </c>
      <c r="U47" s="223" t="str">
        <f>IFERROR(IF(LEFT($C47,FIND(".",$C47))=U$3,#REF!,"-"),"-")</f>
        <v>-</v>
      </c>
      <c r="V47" s="223" t="str">
        <f>IFERROR(IF(LEFT($C47,FIND(".",$C47))=V$3,#REF!,"-"),"-")</f>
        <v>-</v>
      </c>
      <c r="W47" s="193"/>
      <c r="X47" s="193" t="str">
        <f t="shared" si="27"/>
        <v>-</v>
      </c>
      <c r="Y47" s="193" t="str">
        <f t="shared" si="27"/>
        <v>-</v>
      </c>
      <c r="Z47" s="193" t="str">
        <f t="shared" si="27"/>
        <v>-</v>
      </c>
      <c r="AA47" s="193" t="str">
        <f t="shared" si="27"/>
        <v>-</v>
      </c>
      <c r="AB47" s="193" t="str">
        <f t="shared" si="27"/>
        <v>-</v>
      </c>
      <c r="AC47" s="193" t="str">
        <f t="shared" si="27"/>
        <v>-</v>
      </c>
      <c r="AD47" s="193" t="str">
        <f t="shared" si="27"/>
        <v>-</v>
      </c>
      <c r="AE47" s="7"/>
      <c r="AF47" s="193" t="str">
        <f t="shared" si="28"/>
        <v>-</v>
      </c>
      <c r="AG47" s="193" t="str">
        <f t="shared" si="28"/>
        <v>-</v>
      </c>
      <c r="AH47" s="193" t="str">
        <f t="shared" si="28"/>
        <v>-</v>
      </c>
      <c r="AI47" s="193" t="str">
        <f t="shared" si="28"/>
        <v>-</v>
      </c>
      <c r="AJ47" s="193" t="str">
        <f t="shared" si="28"/>
        <v>-</v>
      </c>
      <c r="AK47" s="193" t="str">
        <f t="shared" si="28"/>
        <v>-</v>
      </c>
      <c r="AL47" s="193" t="str">
        <f t="shared" si="28"/>
        <v>-</v>
      </c>
    </row>
    <row r="48" spans="2:38" outlineLevel="1" x14ac:dyDescent="0.25">
      <c r="B48" s="33">
        <v>6</v>
      </c>
      <c r="C48" s="128"/>
      <c r="D48" s="34" t="str">
        <f t="shared" si="22"/>
        <v>-</v>
      </c>
      <c r="E48" s="34" t="str">
        <f t="shared" si="23"/>
        <v>-</v>
      </c>
      <c r="F48" s="132"/>
      <c r="G48" s="133"/>
      <c r="H48" s="40"/>
      <c r="I48" s="178" t="str">
        <f t="shared" si="24"/>
        <v>-</v>
      </c>
      <c r="J48" s="173" t="str">
        <f t="shared" si="25"/>
        <v>-</v>
      </c>
      <c r="K48" s="174" t="str">
        <f t="shared" si="26"/>
        <v>-</v>
      </c>
      <c r="L48" s="35"/>
      <c r="M48" s="69"/>
      <c r="P48" s="223" t="str">
        <f>IFERROR(IF(LEFT($C48,FIND(".",$C48))=P$3,#REF!,"-"),"-")</f>
        <v>-</v>
      </c>
      <c r="Q48" s="223" t="str">
        <f>IFERROR(IF(LEFT($C48,FIND(".",$C48))=Q$3,#REF!,"-"),"-")</f>
        <v>-</v>
      </c>
      <c r="R48" s="223" t="str">
        <f>IFERROR(IF(LEFT($C48,FIND(".",$C48))=R$3,#REF!,"-"),"-")</f>
        <v>-</v>
      </c>
      <c r="S48" s="223" t="str">
        <f>IFERROR(IF(LEFT($C48,FIND(".",$C48))=S$3,#REF!,"-"),"-")</f>
        <v>-</v>
      </c>
      <c r="T48" s="223" t="str">
        <f>IFERROR(IF(LEFT($C48,FIND(".",$C48))=T$3,#REF!,"-"),"-")</f>
        <v>-</v>
      </c>
      <c r="U48" s="223" t="str">
        <f>IFERROR(IF(LEFT($C48,FIND(".",$C48))=U$3,#REF!,"-"),"-")</f>
        <v>-</v>
      </c>
      <c r="V48" s="223" t="str">
        <f>IFERROR(IF(LEFT($C48,FIND(".",$C48))=V$3,#REF!,"-"),"-")</f>
        <v>-</v>
      </c>
      <c r="W48" s="193"/>
      <c r="X48" s="193" t="str">
        <f t="shared" si="27"/>
        <v>-</v>
      </c>
      <c r="Y48" s="193" t="str">
        <f t="shared" si="27"/>
        <v>-</v>
      </c>
      <c r="Z48" s="193" t="str">
        <f t="shared" si="27"/>
        <v>-</v>
      </c>
      <c r="AA48" s="193" t="str">
        <f t="shared" si="27"/>
        <v>-</v>
      </c>
      <c r="AB48" s="193" t="str">
        <f t="shared" si="27"/>
        <v>-</v>
      </c>
      <c r="AC48" s="193" t="str">
        <f t="shared" si="27"/>
        <v>-</v>
      </c>
      <c r="AD48" s="193" t="str">
        <f t="shared" si="27"/>
        <v>-</v>
      </c>
      <c r="AE48" s="7"/>
      <c r="AF48" s="193" t="str">
        <f t="shared" si="28"/>
        <v>-</v>
      </c>
      <c r="AG48" s="193" t="str">
        <f t="shared" si="28"/>
        <v>-</v>
      </c>
      <c r="AH48" s="193" t="str">
        <f t="shared" si="28"/>
        <v>-</v>
      </c>
      <c r="AI48" s="193" t="str">
        <f t="shared" si="28"/>
        <v>-</v>
      </c>
      <c r="AJ48" s="193" t="str">
        <f t="shared" si="28"/>
        <v>-</v>
      </c>
      <c r="AK48" s="193" t="str">
        <f t="shared" si="28"/>
        <v>-</v>
      </c>
      <c r="AL48" s="193" t="str">
        <f t="shared" si="28"/>
        <v>-</v>
      </c>
    </row>
    <row r="49" spans="2:38" outlineLevel="1" x14ac:dyDescent="0.25">
      <c r="B49" s="33">
        <v>7</v>
      </c>
      <c r="C49" s="128"/>
      <c r="D49" s="34" t="str">
        <f t="shared" si="22"/>
        <v>-</v>
      </c>
      <c r="E49" s="34" t="str">
        <f t="shared" si="23"/>
        <v>-</v>
      </c>
      <c r="F49" s="132"/>
      <c r="G49" s="133"/>
      <c r="H49" s="40"/>
      <c r="I49" s="178" t="str">
        <f t="shared" si="24"/>
        <v>-</v>
      </c>
      <c r="J49" s="173" t="str">
        <f t="shared" si="25"/>
        <v>-</v>
      </c>
      <c r="K49" s="174" t="str">
        <f t="shared" si="26"/>
        <v>-</v>
      </c>
      <c r="L49" s="35" t="str">
        <f ca="1">IF(C49&lt;&gt;"",ROUND(RANDBETWEEN(0,10)/10,1),"")</f>
        <v/>
      </c>
      <c r="M49" s="69"/>
      <c r="P49" s="223" t="str">
        <f>IFERROR(IF(LEFT($C49,FIND(".",$C49))=P$3,#REF!,"-"),"-")</f>
        <v>-</v>
      </c>
      <c r="Q49" s="223" t="str">
        <f>IFERROR(IF(LEFT($C49,FIND(".",$C49))=Q$3,#REF!,"-"),"-")</f>
        <v>-</v>
      </c>
      <c r="R49" s="223" t="str">
        <f>IFERROR(IF(LEFT($C49,FIND(".",$C49))=R$3,#REF!,"-"),"-")</f>
        <v>-</v>
      </c>
      <c r="S49" s="223" t="str">
        <f>IFERROR(IF(LEFT($C49,FIND(".",$C49))=S$3,#REF!,"-"),"-")</f>
        <v>-</v>
      </c>
      <c r="T49" s="223" t="str">
        <f>IFERROR(IF(LEFT($C49,FIND(".",$C49))=T$3,#REF!,"-"),"-")</f>
        <v>-</v>
      </c>
      <c r="U49" s="223" t="str">
        <f>IFERROR(IF(LEFT($C49,FIND(".",$C49))=U$3,#REF!,"-"),"-")</f>
        <v>-</v>
      </c>
      <c r="V49" s="223" t="str">
        <f>IFERROR(IF(LEFT($C49,FIND(".",$C49))=V$3,#REF!,"-"),"-")</f>
        <v>-</v>
      </c>
      <c r="W49" s="193"/>
      <c r="X49" s="193" t="str">
        <f t="shared" si="27"/>
        <v>-</v>
      </c>
      <c r="Y49" s="193" t="str">
        <f t="shared" si="27"/>
        <v>-</v>
      </c>
      <c r="Z49" s="193" t="str">
        <f t="shared" si="27"/>
        <v>-</v>
      </c>
      <c r="AA49" s="193" t="str">
        <f t="shared" si="27"/>
        <v>-</v>
      </c>
      <c r="AB49" s="193" t="str">
        <f t="shared" si="27"/>
        <v>-</v>
      </c>
      <c r="AC49" s="193" t="str">
        <f t="shared" si="27"/>
        <v>-</v>
      </c>
      <c r="AD49" s="193" t="str">
        <f t="shared" si="27"/>
        <v>-</v>
      </c>
      <c r="AE49" s="7"/>
      <c r="AF49" s="193" t="str">
        <f t="shared" si="28"/>
        <v>-</v>
      </c>
      <c r="AG49" s="193" t="str">
        <f t="shared" si="28"/>
        <v>-</v>
      </c>
      <c r="AH49" s="193" t="str">
        <f t="shared" si="28"/>
        <v>-</v>
      </c>
      <c r="AI49" s="193" t="str">
        <f t="shared" si="28"/>
        <v>-</v>
      </c>
      <c r="AJ49" s="193" t="str">
        <f t="shared" si="28"/>
        <v>-</v>
      </c>
      <c r="AK49" s="193" t="str">
        <f t="shared" si="28"/>
        <v>-</v>
      </c>
      <c r="AL49" s="193" t="str">
        <f t="shared" si="28"/>
        <v>-</v>
      </c>
    </row>
    <row r="50" spans="2:38" outlineLevel="1" x14ac:dyDescent="0.25">
      <c r="B50" s="33">
        <v>8</v>
      </c>
      <c r="C50" s="128"/>
      <c r="D50" s="34" t="str">
        <f t="shared" si="22"/>
        <v>-</v>
      </c>
      <c r="E50" s="34" t="str">
        <f t="shared" si="23"/>
        <v>-</v>
      </c>
      <c r="F50" s="132"/>
      <c r="G50" s="133"/>
      <c r="H50" s="40"/>
      <c r="I50" s="178" t="str">
        <f t="shared" si="24"/>
        <v>-</v>
      </c>
      <c r="J50" s="173" t="str">
        <f t="shared" si="25"/>
        <v>-</v>
      </c>
      <c r="K50" s="174" t="str">
        <f t="shared" si="26"/>
        <v>-</v>
      </c>
      <c r="L50" s="35"/>
      <c r="M50" s="69"/>
      <c r="P50" s="223" t="str">
        <f>IFERROR(IF(LEFT($C50,FIND(".",$C50))=P$3,#REF!,"-"),"-")</f>
        <v>-</v>
      </c>
      <c r="Q50" s="223" t="str">
        <f>IFERROR(IF(LEFT($C50,FIND(".",$C50))=Q$3,#REF!,"-"),"-")</f>
        <v>-</v>
      </c>
      <c r="R50" s="223" t="str">
        <f>IFERROR(IF(LEFT($C50,FIND(".",$C50))=R$3,#REF!,"-"),"-")</f>
        <v>-</v>
      </c>
      <c r="S50" s="223" t="str">
        <f>IFERROR(IF(LEFT($C50,FIND(".",$C50))=S$3,#REF!,"-"),"-")</f>
        <v>-</v>
      </c>
      <c r="T50" s="223" t="str">
        <f>IFERROR(IF(LEFT($C50,FIND(".",$C50))=T$3,#REF!,"-"),"-")</f>
        <v>-</v>
      </c>
      <c r="U50" s="223" t="str">
        <f>IFERROR(IF(LEFT($C50,FIND(".",$C50))=U$3,#REF!,"-"),"-")</f>
        <v>-</v>
      </c>
      <c r="V50" s="223" t="str">
        <f>IFERROR(IF(LEFT($C50,FIND(".",$C50))=V$3,#REF!,"-"),"-")</f>
        <v>-</v>
      </c>
      <c r="W50" s="193"/>
      <c r="X50" s="193" t="str">
        <f t="shared" si="27"/>
        <v>-</v>
      </c>
      <c r="Y50" s="193" t="str">
        <f t="shared" si="27"/>
        <v>-</v>
      </c>
      <c r="Z50" s="193" t="str">
        <f t="shared" si="27"/>
        <v>-</v>
      </c>
      <c r="AA50" s="193" t="str">
        <f t="shared" si="27"/>
        <v>-</v>
      </c>
      <c r="AB50" s="193" t="str">
        <f t="shared" si="27"/>
        <v>-</v>
      </c>
      <c r="AC50" s="193" t="str">
        <f t="shared" si="27"/>
        <v>-</v>
      </c>
      <c r="AD50" s="193" t="str">
        <f t="shared" si="27"/>
        <v>-</v>
      </c>
      <c r="AE50" s="7"/>
      <c r="AF50" s="193" t="str">
        <f t="shared" si="28"/>
        <v>-</v>
      </c>
      <c r="AG50" s="193" t="str">
        <f t="shared" si="28"/>
        <v>-</v>
      </c>
      <c r="AH50" s="193" t="str">
        <f t="shared" si="28"/>
        <v>-</v>
      </c>
      <c r="AI50" s="193" t="str">
        <f t="shared" si="28"/>
        <v>-</v>
      </c>
      <c r="AJ50" s="193" t="str">
        <f t="shared" si="28"/>
        <v>-</v>
      </c>
      <c r="AK50" s="193" t="str">
        <f t="shared" si="28"/>
        <v>-</v>
      </c>
      <c r="AL50" s="193" t="str">
        <f t="shared" si="28"/>
        <v>-</v>
      </c>
    </row>
    <row r="51" spans="2:38" outlineLevel="1" x14ac:dyDescent="0.25">
      <c r="B51" s="33">
        <v>9</v>
      </c>
      <c r="C51" s="128"/>
      <c r="D51" s="34" t="str">
        <f t="shared" si="22"/>
        <v>-</v>
      </c>
      <c r="E51" s="34" t="str">
        <f t="shared" si="23"/>
        <v>-</v>
      </c>
      <c r="F51" s="132"/>
      <c r="G51" s="133"/>
      <c r="H51" s="40"/>
      <c r="I51" s="178" t="str">
        <f t="shared" si="24"/>
        <v>-</v>
      </c>
      <c r="J51" s="173" t="str">
        <f t="shared" si="25"/>
        <v>-</v>
      </c>
      <c r="K51" s="174" t="str">
        <f t="shared" si="26"/>
        <v>-</v>
      </c>
      <c r="L51" s="35" t="str">
        <f ca="1">IF(C51&lt;&gt;"",ROUND(RANDBETWEEN(0,10)/10,1),"")</f>
        <v/>
      </c>
      <c r="M51" s="69"/>
      <c r="P51" s="223" t="str">
        <f>IFERROR(IF(LEFT($C51,FIND(".",$C51))=P$3,#REF!,"-"),"-")</f>
        <v>-</v>
      </c>
      <c r="Q51" s="223" t="str">
        <f>IFERROR(IF(LEFT($C51,FIND(".",$C51))=Q$3,#REF!,"-"),"-")</f>
        <v>-</v>
      </c>
      <c r="R51" s="223" t="str">
        <f>IFERROR(IF(LEFT($C51,FIND(".",$C51))=R$3,#REF!,"-"),"-")</f>
        <v>-</v>
      </c>
      <c r="S51" s="223" t="str">
        <f>IFERROR(IF(LEFT($C51,FIND(".",$C51))=S$3,#REF!,"-"),"-")</f>
        <v>-</v>
      </c>
      <c r="T51" s="223" t="str">
        <f>IFERROR(IF(LEFT($C51,FIND(".",$C51))=T$3,#REF!,"-"),"-")</f>
        <v>-</v>
      </c>
      <c r="U51" s="223" t="str">
        <f>IFERROR(IF(LEFT($C51,FIND(".",$C51))=U$3,#REF!,"-"),"-")</f>
        <v>-</v>
      </c>
      <c r="V51" s="223" t="str">
        <f>IFERROR(IF(LEFT($C51,FIND(".",$C51))=V$3,#REF!,"-"),"-")</f>
        <v>-</v>
      </c>
      <c r="W51" s="193"/>
      <c r="X51" s="193" t="str">
        <f t="shared" si="27"/>
        <v>-</v>
      </c>
      <c r="Y51" s="193" t="str">
        <f t="shared" si="27"/>
        <v>-</v>
      </c>
      <c r="Z51" s="193" t="str">
        <f t="shared" si="27"/>
        <v>-</v>
      </c>
      <c r="AA51" s="193" t="str">
        <f t="shared" si="27"/>
        <v>-</v>
      </c>
      <c r="AB51" s="193" t="str">
        <f t="shared" si="27"/>
        <v>-</v>
      </c>
      <c r="AC51" s="193" t="str">
        <f t="shared" si="27"/>
        <v>-</v>
      </c>
      <c r="AD51" s="193" t="str">
        <f t="shared" si="27"/>
        <v>-</v>
      </c>
      <c r="AE51" s="7"/>
      <c r="AF51" s="193" t="str">
        <f t="shared" si="28"/>
        <v>-</v>
      </c>
      <c r="AG51" s="193" t="str">
        <f t="shared" si="28"/>
        <v>-</v>
      </c>
      <c r="AH51" s="193" t="str">
        <f t="shared" si="28"/>
        <v>-</v>
      </c>
      <c r="AI51" s="193" t="str">
        <f t="shared" si="28"/>
        <v>-</v>
      </c>
      <c r="AJ51" s="193" t="str">
        <f t="shared" si="28"/>
        <v>-</v>
      </c>
      <c r="AK51" s="193" t="str">
        <f t="shared" si="28"/>
        <v>-</v>
      </c>
      <c r="AL51" s="193" t="str">
        <f t="shared" si="28"/>
        <v>-</v>
      </c>
    </row>
    <row r="52" spans="2:38" outlineLevel="1" x14ac:dyDescent="0.25">
      <c r="B52" s="33">
        <v>10</v>
      </c>
      <c r="C52" s="128"/>
      <c r="D52" s="34" t="str">
        <f t="shared" si="22"/>
        <v>-</v>
      </c>
      <c r="E52" s="34" t="str">
        <f t="shared" si="23"/>
        <v>-</v>
      </c>
      <c r="F52" s="132"/>
      <c r="G52" s="133"/>
      <c r="H52" s="40"/>
      <c r="I52" s="178" t="str">
        <f t="shared" si="24"/>
        <v>-</v>
      </c>
      <c r="J52" s="173" t="str">
        <f t="shared" si="25"/>
        <v>-</v>
      </c>
      <c r="K52" s="174" t="str">
        <f t="shared" si="26"/>
        <v>-</v>
      </c>
      <c r="L52" s="35" t="str">
        <f ca="1">IF(C52&lt;&gt;"",ROUND(RANDBETWEEN(0,10)/10,1),"")</f>
        <v/>
      </c>
      <c r="M52" s="69"/>
      <c r="P52" s="223" t="str">
        <f>IFERROR(IF(LEFT($C52,FIND(".",$C52))=P$3,#REF!,"-"),"-")</f>
        <v>-</v>
      </c>
      <c r="Q52" s="223" t="str">
        <f>IFERROR(IF(LEFT($C52,FIND(".",$C52))=Q$3,#REF!,"-"),"-")</f>
        <v>-</v>
      </c>
      <c r="R52" s="223" t="str">
        <f>IFERROR(IF(LEFT($C52,FIND(".",$C52))=R$3,#REF!,"-"),"-")</f>
        <v>-</v>
      </c>
      <c r="S52" s="223" t="str">
        <f>IFERROR(IF(LEFT($C52,FIND(".",$C52))=S$3,#REF!,"-"),"-")</f>
        <v>-</v>
      </c>
      <c r="T52" s="223" t="str">
        <f>IFERROR(IF(LEFT($C52,FIND(".",$C52))=T$3,#REF!,"-"),"-")</f>
        <v>-</v>
      </c>
      <c r="U52" s="223" t="str">
        <f>IFERROR(IF(LEFT($C52,FIND(".",$C52))=U$3,#REF!,"-"),"-")</f>
        <v>-</v>
      </c>
      <c r="V52" s="223" t="str">
        <f>IFERROR(IF(LEFT($C52,FIND(".",$C52))=V$3,#REF!,"-"),"-")</f>
        <v>-</v>
      </c>
      <c r="W52" s="193"/>
      <c r="X52" s="193" t="str">
        <f t="shared" si="27"/>
        <v>-</v>
      </c>
      <c r="Y52" s="193" t="str">
        <f t="shared" si="27"/>
        <v>-</v>
      </c>
      <c r="Z52" s="193" t="str">
        <f t="shared" si="27"/>
        <v>-</v>
      </c>
      <c r="AA52" s="193" t="str">
        <f t="shared" si="27"/>
        <v>-</v>
      </c>
      <c r="AB52" s="193" t="str">
        <f t="shared" si="27"/>
        <v>-</v>
      </c>
      <c r="AC52" s="193" t="str">
        <f t="shared" si="27"/>
        <v>-</v>
      </c>
      <c r="AD52" s="193" t="str">
        <f t="shared" si="27"/>
        <v>-</v>
      </c>
      <c r="AE52" s="7"/>
      <c r="AF52" s="193" t="str">
        <f t="shared" si="28"/>
        <v>-</v>
      </c>
      <c r="AG52" s="193" t="str">
        <f t="shared" si="28"/>
        <v>-</v>
      </c>
      <c r="AH52" s="193" t="str">
        <f t="shared" si="28"/>
        <v>-</v>
      </c>
      <c r="AI52" s="193" t="str">
        <f t="shared" si="28"/>
        <v>-</v>
      </c>
      <c r="AJ52" s="193" t="str">
        <f t="shared" si="28"/>
        <v>-</v>
      </c>
      <c r="AK52" s="193" t="str">
        <f t="shared" si="28"/>
        <v>-</v>
      </c>
      <c r="AL52" s="193" t="str">
        <f t="shared" si="28"/>
        <v>-</v>
      </c>
    </row>
    <row r="53" spans="2:38" outlineLevel="1" x14ac:dyDescent="0.25">
      <c r="B53" s="33">
        <v>11</v>
      </c>
      <c r="C53" s="128"/>
      <c r="D53" s="34" t="str">
        <f t="shared" si="22"/>
        <v>-</v>
      </c>
      <c r="E53" s="34" t="str">
        <f t="shared" si="23"/>
        <v>-</v>
      </c>
      <c r="F53" s="132"/>
      <c r="G53" s="133"/>
      <c r="H53" s="40"/>
      <c r="I53" s="178" t="str">
        <f t="shared" si="24"/>
        <v>-</v>
      </c>
      <c r="J53" s="173" t="str">
        <f t="shared" si="25"/>
        <v>-</v>
      </c>
      <c r="K53" s="174" t="str">
        <f t="shared" si="26"/>
        <v>-</v>
      </c>
      <c r="L53" s="35"/>
      <c r="M53" s="69"/>
      <c r="P53" s="223" t="str">
        <f>IFERROR(IF(LEFT($C53,FIND(".",$C53))=P$3,#REF!,"-"),"-")</f>
        <v>-</v>
      </c>
      <c r="Q53" s="223" t="str">
        <f>IFERROR(IF(LEFT($C53,FIND(".",$C53))=Q$3,#REF!,"-"),"-")</f>
        <v>-</v>
      </c>
      <c r="R53" s="223" t="str">
        <f>IFERROR(IF(LEFT($C53,FIND(".",$C53))=R$3,#REF!,"-"),"-")</f>
        <v>-</v>
      </c>
      <c r="S53" s="223" t="str">
        <f>IFERROR(IF(LEFT($C53,FIND(".",$C53))=S$3,#REF!,"-"),"-")</f>
        <v>-</v>
      </c>
      <c r="T53" s="223" t="str">
        <f>IFERROR(IF(LEFT($C53,FIND(".",$C53))=T$3,#REF!,"-"),"-")</f>
        <v>-</v>
      </c>
      <c r="U53" s="223" t="str">
        <f>IFERROR(IF(LEFT($C53,FIND(".",$C53))=U$3,#REF!,"-"),"-")</f>
        <v>-</v>
      </c>
      <c r="V53" s="223" t="str">
        <f>IFERROR(IF(LEFT($C53,FIND(".",$C53))=V$3,#REF!,"-"),"-")</f>
        <v>-</v>
      </c>
      <c r="W53" s="193"/>
      <c r="X53" s="193" t="str">
        <f t="shared" ref="X53:AD62" si="29">IFERROR(IF(LEFT($C53,FIND(".",$C53))=X$3,$J53,"-"),"-")</f>
        <v>-</v>
      </c>
      <c r="Y53" s="193" t="str">
        <f t="shared" si="29"/>
        <v>-</v>
      </c>
      <c r="Z53" s="193" t="str">
        <f t="shared" si="29"/>
        <v>-</v>
      </c>
      <c r="AA53" s="193" t="str">
        <f t="shared" si="29"/>
        <v>-</v>
      </c>
      <c r="AB53" s="193" t="str">
        <f t="shared" si="29"/>
        <v>-</v>
      </c>
      <c r="AC53" s="193" t="str">
        <f t="shared" si="29"/>
        <v>-</v>
      </c>
      <c r="AD53" s="193" t="str">
        <f t="shared" si="29"/>
        <v>-</v>
      </c>
      <c r="AE53" s="7"/>
      <c r="AF53" s="193" t="str">
        <f t="shared" ref="AF53:AL62" si="30">IFERROR(IF(LEFT($C53,FIND(".",$C53))=AF$3,$K53,"-"),"-")</f>
        <v>-</v>
      </c>
      <c r="AG53" s="193" t="str">
        <f t="shared" si="30"/>
        <v>-</v>
      </c>
      <c r="AH53" s="193" t="str">
        <f t="shared" si="30"/>
        <v>-</v>
      </c>
      <c r="AI53" s="193" t="str">
        <f t="shared" si="30"/>
        <v>-</v>
      </c>
      <c r="AJ53" s="193" t="str">
        <f t="shared" si="30"/>
        <v>-</v>
      </c>
      <c r="AK53" s="193" t="str">
        <f t="shared" si="30"/>
        <v>-</v>
      </c>
      <c r="AL53" s="193" t="str">
        <f t="shared" si="30"/>
        <v>-</v>
      </c>
    </row>
    <row r="54" spans="2:38" outlineLevel="1" x14ac:dyDescent="0.25">
      <c r="B54" s="33">
        <v>12</v>
      </c>
      <c r="C54" s="128"/>
      <c r="D54" s="34" t="str">
        <f t="shared" si="22"/>
        <v>-</v>
      </c>
      <c r="E54" s="34" t="str">
        <f t="shared" si="23"/>
        <v>-</v>
      </c>
      <c r="F54" s="132"/>
      <c r="G54" s="133"/>
      <c r="H54" s="40"/>
      <c r="I54" s="178" t="str">
        <f t="shared" si="24"/>
        <v>-</v>
      </c>
      <c r="J54" s="173" t="str">
        <f t="shared" si="25"/>
        <v>-</v>
      </c>
      <c r="K54" s="174" t="str">
        <f t="shared" si="26"/>
        <v>-</v>
      </c>
      <c r="L54" s="35" t="str">
        <f ca="1">IF(C54&lt;&gt;"",ROUND(RANDBETWEEN(0,10)/10,1),"")</f>
        <v/>
      </c>
      <c r="M54" s="69"/>
      <c r="P54" s="223" t="str">
        <f>IFERROR(IF(LEFT($C54,FIND(".",$C54))=P$3,#REF!,"-"),"-")</f>
        <v>-</v>
      </c>
      <c r="Q54" s="223" t="str">
        <f>IFERROR(IF(LEFT($C54,FIND(".",$C54))=Q$3,#REF!,"-"),"-")</f>
        <v>-</v>
      </c>
      <c r="R54" s="223" t="str">
        <f>IFERROR(IF(LEFT($C54,FIND(".",$C54))=R$3,#REF!,"-"),"-")</f>
        <v>-</v>
      </c>
      <c r="S54" s="223" t="str">
        <f>IFERROR(IF(LEFT($C54,FIND(".",$C54))=S$3,#REF!,"-"),"-")</f>
        <v>-</v>
      </c>
      <c r="T54" s="223" t="str">
        <f>IFERROR(IF(LEFT($C54,FIND(".",$C54))=T$3,#REF!,"-"),"-")</f>
        <v>-</v>
      </c>
      <c r="U54" s="223" t="str">
        <f>IFERROR(IF(LEFT($C54,FIND(".",$C54))=U$3,#REF!,"-"),"-")</f>
        <v>-</v>
      </c>
      <c r="V54" s="223" t="str">
        <f>IFERROR(IF(LEFT($C54,FIND(".",$C54))=V$3,#REF!,"-"),"-")</f>
        <v>-</v>
      </c>
      <c r="W54" s="193"/>
      <c r="X54" s="193" t="str">
        <f t="shared" si="29"/>
        <v>-</v>
      </c>
      <c r="Y54" s="193" t="str">
        <f t="shared" si="29"/>
        <v>-</v>
      </c>
      <c r="Z54" s="193" t="str">
        <f t="shared" si="29"/>
        <v>-</v>
      </c>
      <c r="AA54" s="193" t="str">
        <f t="shared" si="29"/>
        <v>-</v>
      </c>
      <c r="AB54" s="193" t="str">
        <f t="shared" si="29"/>
        <v>-</v>
      </c>
      <c r="AC54" s="193" t="str">
        <f t="shared" si="29"/>
        <v>-</v>
      </c>
      <c r="AD54" s="193" t="str">
        <f t="shared" si="29"/>
        <v>-</v>
      </c>
      <c r="AE54" s="7"/>
      <c r="AF54" s="193" t="str">
        <f t="shared" si="30"/>
        <v>-</v>
      </c>
      <c r="AG54" s="193" t="str">
        <f t="shared" si="30"/>
        <v>-</v>
      </c>
      <c r="AH54" s="193" t="str">
        <f t="shared" si="30"/>
        <v>-</v>
      </c>
      <c r="AI54" s="193" t="str">
        <f t="shared" si="30"/>
        <v>-</v>
      </c>
      <c r="AJ54" s="193" t="str">
        <f t="shared" si="30"/>
        <v>-</v>
      </c>
      <c r="AK54" s="193" t="str">
        <f t="shared" si="30"/>
        <v>-</v>
      </c>
      <c r="AL54" s="193" t="str">
        <f t="shared" si="30"/>
        <v>-</v>
      </c>
    </row>
    <row r="55" spans="2:38" outlineLevel="1" x14ac:dyDescent="0.25">
      <c r="B55" s="33">
        <v>13</v>
      </c>
      <c r="C55" s="128"/>
      <c r="D55" s="34" t="str">
        <f t="shared" si="22"/>
        <v>-</v>
      </c>
      <c r="E55" s="34" t="str">
        <f t="shared" si="23"/>
        <v>-</v>
      </c>
      <c r="F55" s="132"/>
      <c r="G55" s="133"/>
      <c r="H55" s="40"/>
      <c r="I55" s="178" t="str">
        <f t="shared" si="24"/>
        <v>-</v>
      </c>
      <c r="J55" s="173" t="str">
        <f t="shared" si="25"/>
        <v>-</v>
      </c>
      <c r="K55" s="174" t="str">
        <f t="shared" si="26"/>
        <v>-</v>
      </c>
      <c r="L55" s="35" t="str">
        <f ca="1">IF(C55&lt;&gt;"",ROUND(RANDBETWEEN(0,10)/10,1),"")</f>
        <v/>
      </c>
      <c r="M55" s="69"/>
      <c r="P55" s="223" t="str">
        <f>IFERROR(IF(LEFT($C55,FIND(".",$C55))=P$3,#REF!,"-"),"-")</f>
        <v>-</v>
      </c>
      <c r="Q55" s="223" t="str">
        <f>IFERROR(IF(LEFT($C55,FIND(".",$C55))=Q$3,#REF!,"-"),"-")</f>
        <v>-</v>
      </c>
      <c r="R55" s="223" t="str">
        <f>IFERROR(IF(LEFT($C55,FIND(".",$C55))=R$3,#REF!,"-"),"-")</f>
        <v>-</v>
      </c>
      <c r="S55" s="223" t="str">
        <f>IFERROR(IF(LEFT($C55,FIND(".",$C55))=S$3,#REF!,"-"),"-")</f>
        <v>-</v>
      </c>
      <c r="T55" s="223" t="str">
        <f>IFERROR(IF(LEFT($C55,FIND(".",$C55))=T$3,#REF!,"-"),"-")</f>
        <v>-</v>
      </c>
      <c r="U55" s="223" t="str">
        <f>IFERROR(IF(LEFT($C55,FIND(".",$C55))=U$3,#REF!,"-"),"-")</f>
        <v>-</v>
      </c>
      <c r="V55" s="223" t="str">
        <f>IFERROR(IF(LEFT($C55,FIND(".",$C55))=V$3,#REF!,"-"),"-")</f>
        <v>-</v>
      </c>
      <c r="W55" s="193"/>
      <c r="X55" s="193" t="str">
        <f t="shared" si="29"/>
        <v>-</v>
      </c>
      <c r="Y55" s="193" t="str">
        <f t="shared" si="29"/>
        <v>-</v>
      </c>
      <c r="Z55" s="193" t="str">
        <f t="shared" si="29"/>
        <v>-</v>
      </c>
      <c r="AA55" s="193" t="str">
        <f t="shared" si="29"/>
        <v>-</v>
      </c>
      <c r="AB55" s="193" t="str">
        <f t="shared" si="29"/>
        <v>-</v>
      </c>
      <c r="AC55" s="193" t="str">
        <f t="shared" si="29"/>
        <v>-</v>
      </c>
      <c r="AD55" s="193" t="str">
        <f t="shared" si="29"/>
        <v>-</v>
      </c>
      <c r="AE55" s="7"/>
      <c r="AF55" s="193" t="str">
        <f t="shared" si="30"/>
        <v>-</v>
      </c>
      <c r="AG55" s="193" t="str">
        <f t="shared" si="30"/>
        <v>-</v>
      </c>
      <c r="AH55" s="193" t="str">
        <f t="shared" si="30"/>
        <v>-</v>
      </c>
      <c r="AI55" s="193" t="str">
        <f t="shared" si="30"/>
        <v>-</v>
      </c>
      <c r="AJ55" s="193" t="str">
        <f t="shared" si="30"/>
        <v>-</v>
      </c>
      <c r="AK55" s="193" t="str">
        <f t="shared" si="30"/>
        <v>-</v>
      </c>
      <c r="AL55" s="193" t="str">
        <f t="shared" si="30"/>
        <v>-</v>
      </c>
    </row>
    <row r="56" spans="2:38" outlineLevel="1" x14ac:dyDescent="0.25">
      <c r="B56" s="33">
        <v>14</v>
      </c>
      <c r="C56" s="128"/>
      <c r="D56" s="34" t="str">
        <f t="shared" si="22"/>
        <v>-</v>
      </c>
      <c r="E56" s="34" t="str">
        <f t="shared" si="23"/>
        <v>-</v>
      </c>
      <c r="F56" s="132"/>
      <c r="G56" s="133"/>
      <c r="H56" s="40"/>
      <c r="I56" s="178" t="str">
        <f t="shared" si="24"/>
        <v>-</v>
      </c>
      <c r="J56" s="173" t="str">
        <f t="shared" si="25"/>
        <v>-</v>
      </c>
      <c r="K56" s="174" t="str">
        <f t="shared" si="26"/>
        <v>-</v>
      </c>
      <c r="L56" s="35"/>
      <c r="M56" s="69"/>
      <c r="P56" s="223" t="str">
        <f>IFERROR(IF(LEFT($C56,FIND(".",$C56))=P$3,#REF!,"-"),"-")</f>
        <v>-</v>
      </c>
      <c r="Q56" s="223" t="str">
        <f>IFERROR(IF(LEFT($C56,FIND(".",$C56))=Q$3,#REF!,"-"),"-")</f>
        <v>-</v>
      </c>
      <c r="R56" s="223" t="str">
        <f>IFERROR(IF(LEFT($C56,FIND(".",$C56))=R$3,#REF!,"-"),"-")</f>
        <v>-</v>
      </c>
      <c r="S56" s="223" t="str">
        <f>IFERROR(IF(LEFT($C56,FIND(".",$C56))=S$3,#REF!,"-"),"-")</f>
        <v>-</v>
      </c>
      <c r="T56" s="223" t="str">
        <f>IFERROR(IF(LEFT($C56,FIND(".",$C56))=T$3,#REF!,"-"),"-")</f>
        <v>-</v>
      </c>
      <c r="U56" s="223" t="str">
        <f>IFERROR(IF(LEFT($C56,FIND(".",$C56))=U$3,#REF!,"-"),"-")</f>
        <v>-</v>
      </c>
      <c r="V56" s="223" t="str">
        <f>IFERROR(IF(LEFT($C56,FIND(".",$C56))=V$3,#REF!,"-"),"-")</f>
        <v>-</v>
      </c>
      <c r="W56" s="193"/>
      <c r="X56" s="193" t="str">
        <f t="shared" si="29"/>
        <v>-</v>
      </c>
      <c r="Y56" s="193" t="str">
        <f t="shared" si="29"/>
        <v>-</v>
      </c>
      <c r="Z56" s="193" t="str">
        <f t="shared" si="29"/>
        <v>-</v>
      </c>
      <c r="AA56" s="193" t="str">
        <f t="shared" si="29"/>
        <v>-</v>
      </c>
      <c r="AB56" s="193" t="str">
        <f t="shared" si="29"/>
        <v>-</v>
      </c>
      <c r="AC56" s="193" t="str">
        <f t="shared" si="29"/>
        <v>-</v>
      </c>
      <c r="AD56" s="193" t="str">
        <f t="shared" si="29"/>
        <v>-</v>
      </c>
      <c r="AE56" s="7"/>
      <c r="AF56" s="193" t="str">
        <f t="shared" si="30"/>
        <v>-</v>
      </c>
      <c r="AG56" s="193" t="str">
        <f t="shared" si="30"/>
        <v>-</v>
      </c>
      <c r="AH56" s="193" t="str">
        <f t="shared" si="30"/>
        <v>-</v>
      </c>
      <c r="AI56" s="193" t="str">
        <f t="shared" si="30"/>
        <v>-</v>
      </c>
      <c r="AJ56" s="193" t="str">
        <f t="shared" si="30"/>
        <v>-</v>
      </c>
      <c r="AK56" s="193" t="str">
        <f t="shared" si="30"/>
        <v>-</v>
      </c>
      <c r="AL56" s="193" t="str">
        <f t="shared" si="30"/>
        <v>-</v>
      </c>
    </row>
    <row r="57" spans="2:38" outlineLevel="1" x14ac:dyDescent="0.25">
      <c r="B57" s="33">
        <v>15</v>
      </c>
      <c r="C57" s="128"/>
      <c r="D57" s="34" t="str">
        <f t="shared" si="22"/>
        <v>-</v>
      </c>
      <c r="E57" s="34" t="str">
        <f t="shared" si="23"/>
        <v>-</v>
      </c>
      <c r="F57" s="132"/>
      <c r="G57" s="133"/>
      <c r="H57" s="40"/>
      <c r="I57" s="178" t="str">
        <f t="shared" si="24"/>
        <v>-</v>
      </c>
      <c r="J57" s="173" t="str">
        <f t="shared" si="25"/>
        <v>-</v>
      </c>
      <c r="K57" s="174" t="str">
        <f t="shared" si="26"/>
        <v>-</v>
      </c>
      <c r="L57" s="35" t="str">
        <f ca="1">IF(C57&lt;&gt;"",ROUND(RANDBETWEEN(0,10)/10,1),"")</f>
        <v/>
      </c>
      <c r="M57" s="69"/>
      <c r="P57" s="223" t="str">
        <f>IFERROR(IF(LEFT($C57,FIND(".",$C57))=P$3,#REF!,"-"),"-")</f>
        <v>-</v>
      </c>
      <c r="Q57" s="223" t="str">
        <f>IFERROR(IF(LEFT($C57,FIND(".",$C57))=Q$3,#REF!,"-"),"-")</f>
        <v>-</v>
      </c>
      <c r="R57" s="223" t="str">
        <f>IFERROR(IF(LEFT($C57,FIND(".",$C57))=R$3,#REF!,"-"),"-")</f>
        <v>-</v>
      </c>
      <c r="S57" s="223" t="str">
        <f>IFERROR(IF(LEFT($C57,FIND(".",$C57))=S$3,#REF!,"-"),"-")</f>
        <v>-</v>
      </c>
      <c r="T57" s="223" t="str">
        <f>IFERROR(IF(LEFT($C57,FIND(".",$C57))=T$3,#REF!,"-"),"-")</f>
        <v>-</v>
      </c>
      <c r="U57" s="223" t="str">
        <f>IFERROR(IF(LEFT($C57,FIND(".",$C57))=U$3,#REF!,"-"),"-")</f>
        <v>-</v>
      </c>
      <c r="V57" s="223" t="str">
        <f>IFERROR(IF(LEFT($C57,FIND(".",$C57))=V$3,#REF!,"-"),"-")</f>
        <v>-</v>
      </c>
      <c r="W57" s="193"/>
      <c r="X57" s="193" t="str">
        <f t="shared" si="29"/>
        <v>-</v>
      </c>
      <c r="Y57" s="193" t="str">
        <f t="shared" si="29"/>
        <v>-</v>
      </c>
      <c r="Z57" s="193" t="str">
        <f t="shared" si="29"/>
        <v>-</v>
      </c>
      <c r="AA57" s="193" t="str">
        <f t="shared" si="29"/>
        <v>-</v>
      </c>
      <c r="AB57" s="193" t="str">
        <f t="shared" si="29"/>
        <v>-</v>
      </c>
      <c r="AC57" s="193" t="str">
        <f t="shared" si="29"/>
        <v>-</v>
      </c>
      <c r="AD57" s="193" t="str">
        <f t="shared" si="29"/>
        <v>-</v>
      </c>
      <c r="AE57" s="7"/>
      <c r="AF57" s="193" t="str">
        <f t="shared" si="30"/>
        <v>-</v>
      </c>
      <c r="AG57" s="193" t="str">
        <f t="shared" si="30"/>
        <v>-</v>
      </c>
      <c r="AH57" s="193" t="str">
        <f t="shared" si="30"/>
        <v>-</v>
      </c>
      <c r="AI57" s="193" t="str">
        <f t="shared" si="30"/>
        <v>-</v>
      </c>
      <c r="AJ57" s="193" t="str">
        <f t="shared" si="30"/>
        <v>-</v>
      </c>
      <c r="AK57" s="193" t="str">
        <f t="shared" si="30"/>
        <v>-</v>
      </c>
      <c r="AL57" s="193" t="str">
        <f t="shared" si="30"/>
        <v>-</v>
      </c>
    </row>
    <row r="58" spans="2:38" outlineLevel="1" x14ac:dyDescent="0.25">
      <c r="B58" s="33">
        <v>16</v>
      </c>
      <c r="C58" s="128"/>
      <c r="D58" s="34" t="str">
        <f t="shared" si="22"/>
        <v>-</v>
      </c>
      <c r="E58" s="34" t="str">
        <f t="shared" si="23"/>
        <v>-</v>
      </c>
      <c r="F58" s="132"/>
      <c r="G58" s="133"/>
      <c r="H58" s="40"/>
      <c r="I58" s="178" t="str">
        <f t="shared" si="24"/>
        <v>-</v>
      </c>
      <c r="J58" s="173" t="str">
        <f t="shared" si="25"/>
        <v>-</v>
      </c>
      <c r="K58" s="174" t="str">
        <f t="shared" si="26"/>
        <v>-</v>
      </c>
      <c r="L58" s="35" t="str">
        <f ca="1">IF(C58&lt;&gt;"",ROUND(RANDBETWEEN(0,10)/10,1),"")</f>
        <v/>
      </c>
      <c r="M58" s="69"/>
      <c r="P58" s="223" t="str">
        <f>IFERROR(IF(LEFT($C58,FIND(".",$C58))=P$3,#REF!,"-"),"-")</f>
        <v>-</v>
      </c>
      <c r="Q58" s="223" t="str">
        <f>IFERROR(IF(LEFT($C58,FIND(".",$C58))=Q$3,#REF!,"-"),"-")</f>
        <v>-</v>
      </c>
      <c r="R58" s="223" t="str">
        <f>IFERROR(IF(LEFT($C58,FIND(".",$C58))=R$3,#REF!,"-"),"-")</f>
        <v>-</v>
      </c>
      <c r="S58" s="223" t="str">
        <f>IFERROR(IF(LEFT($C58,FIND(".",$C58))=S$3,#REF!,"-"),"-")</f>
        <v>-</v>
      </c>
      <c r="T58" s="223" t="str">
        <f>IFERROR(IF(LEFT($C58,FIND(".",$C58))=T$3,#REF!,"-"),"-")</f>
        <v>-</v>
      </c>
      <c r="U58" s="223" t="str">
        <f>IFERROR(IF(LEFT($C58,FIND(".",$C58))=U$3,#REF!,"-"),"-")</f>
        <v>-</v>
      </c>
      <c r="V58" s="223" t="str">
        <f>IFERROR(IF(LEFT($C58,FIND(".",$C58))=V$3,#REF!,"-"),"-")</f>
        <v>-</v>
      </c>
      <c r="W58" s="193"/>
      <c r="X58" s="193" t="str">
        <f t="shared" si="29"/>
        <v>-</v>
      </c>
      <c r="Y58" s="193" t="str">
        <f t="shared" si="29"/>
        <v>-</v>
      </c>
      <c r="Z58" s="193" t="str">
        <f t="shared" si="29"/>
        <v>-</v>
      </c>
      <c r="AA58" s="193" t="str">
        <f t="shared" si="29"/>
        <v>-</v>
      </c>
      <c r="AB58" s="193" t="str">
        <f t="shared" si="29"/>
        <v>-</v>
      </c>
      <c r="AC58" s="193" t="str">
        <f t="shared" si="29"/>
        <v>-</v>
      </c>
      <c r="AD58" s="193" t="str">
        <f t="shared" si="29"/>
        <v>-</v>
      </c>
      <c r="AE58" s="7"/>
      <c r="AF58" s="193" t="str">
        <f t="shared" si="30"/>
        <v>-</v>
      </c>
      <c r="AG58" s="193" t="str">
        <f t="shared" si="30"/>
        <v>-</v>
      </c>
      <c r="AH58" s="193" t="str">
        <f t="shared" si="30"/>
        <v>-</v>
      </c>
      <c r="AI58" s="193" t="str">
        <f t="shared" si="30"/>
        <v>-</v>
      </c>
      <c r="AJ58" s="193" t="str">
        <f t="shared" si="30"/>
        <v>-</v>
      </c>
      <c r="AK58" s="193" t="str">
        <f t="shared" si="30"/>
        <v>-</v>
      </c>
      <c r="AL58" s="193" t="str">
        <f t="shared" si="30"/>
        <v>-</v>
      </c>
    </row>
    <row r="59" spans="2:38" outlineLevel="1" x14ac:dyDescent="0.25">
      <c r="B59" s="33">
        <v>17</v>
      </c>
      <c r="C59" s="128"/>
      <c r="D59" s="34" t="str">
        <f t="shared" si="22"/>
        <v>-</v>
      </c>
      <c r="E59" s="34" t="str">
        <f t="shared" si="23"/>
        <v>-</v>
      </c>
      <c r="F59" s="132"/>
      <c r="G59" s="133"/>
      <c r="H59" s="40"/>
      <c r="I59" s="178" t="str">
        <f t="shared" si="24"/>
        <v>-</v>
      </c>
      <c r="J59" s="173" t="str">
        <f t="shared" si="25"/>
        <v>-</v>
      </c>
      <c r="K59" s="174" t="str">
        <f t="shared" si="26"/>
        <v>-</v>
      </c>
      <c r="L59" s="35"/>
      <c r="M59" s="69"/>
      <c r="P59" s="223" t="str">
        <f>IFERROR(IF(LEFT($C59,FIND(".",$C59))=P$3,#REF!,"-"),"-")</f>
        <v>-</v>
      </c>
      <c r="Q59" s="223" t="str">
        <f>IFERROR(IF(LEFT($C59,FIND(".",$C59))=Q$3,#REF!,"-"),"-")</f>
        <v>-</v>
      </c>
      <c r="R59" s="223" t="str">
        <f>IFERROR(IF(LEFT($C59,FIND(".",$C59))=R$3,#REF!,"-"),"-")</f>
        <v>-</v>
      </c>
      <c r="S59" s="223" t="str">
        <f>IFERROR(IF(LEFT($C59,FIND(".",$C59))=S$3,#REF!,"-"),"-")</f>
        <v>-</v>
      </c>
      <c r="T59" s="223" t="str">
        <f>IFERROR(IF(LEFT($C59,FIND(".",$C59))=T$3,#REF!,"-"),"-")</f>
        <v>-</v>
      </c>
      <c r="U59" s="223" t="str">
        <f>IFERROR(IF(LEFT($C59,FIND(".",$C59))=U$3,#REF!,"-"),"-")</f>
        <v>-</v>
      </c>
      <c r="V59" s="223" t="str">
        <f>IFERROR(IF(LEFT($C59,FIND(".",$C59))=V$3,#REF!,"-"),"-")</f>
        <v>-</v>
      </c>
      <c r="W59" s="193"/>
      <c r="X59" s="193" t="str">
        <f t="shared" si="29"/>
        <v>-</v>
      </c>
      <c r="Y59" s="193" t="str">
        <f t="shared" si="29"/>
        <v>-</v>
      </c>
      <c r="Z59" s="193" t="str">
        <f t="shared" si="29"/>
        <v>-</v>
      </c>
      <c r="AA59" s="193" t="str">
        <f t="shared" si="29"/>
        <v>-</v>
      </c>
      <c r="AB59" s="193" t="str">
        <f t="shared" si="29"/>
        <v>-</v>
      </c>
      <c r="AC59" s="193" t="str">
        <f t="shared" si="29"/>
        <v>-</v>
      </c>
      <c r="AD59" s="193" t="str">
        <f t="shared" si="29"/>
        <v>-</v>
      </c>
      <c r="AE59" s="7"/>
      <c r="AF59" s="193" t="str">
        <f t="shared" si="30"/>
        <v>-</v>
      </c>
      <c r="AG59" s="193" t="str">
        <f t="shared" si="30"/>
        <v>-</v>
      </c>
      <c r="AH59" s="193" t="str">
        <f t="shared" si="30"/>
        <v>-</v>
      </c>
      <c r="AI59" s="193" t="str">
        <f t="shared" si="30"/>
        <v>-</v>
      </c>
      <c r="AJ59" s="193" t="str">
        <f t="shared" si="30"/>
        <v>-</v>
      </c>
      <c r="AK59" s="193" t="str">
        <f t="shared" si="30"/>
        <v>-</v>
      </c>
      <c r="AL59" s="193" t="str">
        <f t="shared" si="30"/>
        <v>-</v>
      </c>
    </row>
    <row r="60" spans="2:38" outlineLevel="1" x14ac:dyDescent="0.25">
      <c r="B60" s="33">
        <v>18</v>
      </c>
      <c r="C60" s="128"/>
      <c r="D60" s="34" t="str">
        <f t="shared" si="22"/>
        <v>-</v>
      </c>
      <c r="E60" s="34" t="str">
        <f t="shared" si="23"/>
        <v>-</v>
      </c>
      <c r="F60" s="132"/>
      <c r="G60" s="133"/>
      <c r="H60" s="40"/>
      <c r="I60" s="178" t="str">
        <f t="shared" si="24"/>
        <v>-</v>
      </c>
      <c r="J60" s="173" t="str">
        <f t="shared" si="25"/>
        <v>-</v>
      </c>
      <c r="K60" s="174" t="str">
        <f t="shared" si="26"/>
        <v>-</v>
      </c>
      <c r="L60" s="35" t="str">
        <f ca="1">IF(C60&lt;&gt;"",ROUND(RANDBETWEEN(0,10)/10,1),"")</f>
        <v/>
      </c>
      <c r="M60" s="69"/>
      <c r="P60" s="223" t="str">
        <f>IFERROR(IF(LEFT($C60,FIND(".",$C60))=P$3,#REF!,"-"),"-")</f>
        <v>-</v>
      </c>
      <c r="Q60" s="223" t="str">
        <f>IFERROR(IF(LEFT($C60,FIND(".",$C60))=Q$3,#REF!,"-"),"-")</f>
        <v>-</v>
      </c>
      <c r="R60" s="223" t="str">
        <f>IFERROR(IF(LEFT($C60,FIND(".",$C60))=R$3,#REF!,"-"),"-")</f>
        <v>-</v>
      </c>
      <c r="S60" s="223" t="str">
        <f>IFERROR(IF(LEFT($C60,FIND(".",$C60))=S$3,#REF!,"-"),"-")</f>
        <v>-</v>
      </c>
      <c r="T60" s="223" t="str">
        <f>IFERROR(IF(LEFT($C60,FIND(".",$C60))=T$3,#REF!,"-"),"-")</f>
        <v>-</v>
      </c>
      <c r="U60" s="223" t="str">
        <f>IFERROR(IF(LEFT($C60,FIND(".",$C60))=U$3,#REF!,"-"),"-")</f>
        <v>-</v>
      </c>
      <c r="V60" s="223" t="str">
        <f>IFERROR(IF(LEFT($C60,FIND(".",$C60))=V$3,#REF!,"-"),"-")</f>
        <v>-</v>
      </c>
      <c r="W60" s="193"/>
      <c r="X60" s="193" t="str">
        <f t="shared" si="29"/>
        <v>-</v>
      </c>
      <c r="Y60" s="193" t="str">
        <f t="shared" si="29"/>
        <v>-</v>
      </c>
      <c r="Z60" s="193" t="str">
        <f t="shared" si="29"/>
        <v>-</v>
      </c>
      <c r="AA60" s="193" t="str">
        <f t="shared" si="29"/>
        <v>-</v>
      </c>
      <c r="AB60" s="193" t="str">
        <f t="shared" si="29"/>
        <v>-</v>
      </c>
      <c r="AC60" s="193" t="str">
        <f t="shared" si="29"/>
        <v>-</v>
      </c>
      <c r="AD60" s="193" t="str">
        <f t="shared" si="29"/>
        <v>-</v>
      </c>
      <c r="AE60" s="7"/>
      <c r="AF60" s="193" t="str">
        <f t="shared" si="30"/>
        <v>-</v>
      </c>
      <c r="AG60" s="193" t="str">
        <f t="shared" si="30"/>
        <v>-</v>
      </c>
      <c r="AH60" s="193" t="str">
        <f t="shared" si="30"/>
        <v>-</v>
      </c>
      <c r="AI60" s="193" t="str">
        <f t="shared" si="30"/>
        <v>-</v>
      </c>
      <c r="AJ60" s="193" t="str">
        <f t="shared" si="30"/>
        <v>-</v>
      </c>
      <c r="AK60" s="193" t="str">
        <f t="shared" si="30"/>
        <v>-</v>
      </c>
      <c r="AL60" s="193" t="str">
        <f t="shared" si="30"/>
        <v>-</v>
      </c>
    </row>
    <row r="61" spans="2:38" outlineLevel="1" x14ac:dyDescent="0.25">
      <c r="B61" s="33">
        <v>19</v>
      </c>
      <c r="C61" s="128"/>
      <c r="D61" s="34" t="str">
        <f t="shared" si="22"/>
        <v>-</v>
      </c>
      <c r="E61" s="34" t="str">
        <f t="shared" si="23"/>
        <v>-</v>
      </c>
      <c r="F61" s="132"/>
      <c r="G61" s="133"/>
      <c r="H61" s="40"/>
      <c r="I61" s="178" t="str">
        <f t="shared" si="24"/>
        <v>-</v>
      </c>
      <c r="J61" s="173" t="str">
        <f t="shared" si="25"/>
        <v>-</v>
      </c>
      <c r="K61" s="174" t="str">
        <f t="shared" si="26"/>
        <v>-</v>
      </c>
      <c r="L61" s="35" t="str">
        <f ca="1">IF(C61&lt;&gt;"",ROUND(RANDBETWEEN(0,10)/10,1),"")</f>
        <v/>
      </c>
      <c r="M61" s="69"/>
      <c r="P61" s="223" t="str">
        <f>IFERROR(IF(LEFT($C61,FIND(".",$C61))=P$3,#REF!,"-"),"-")</f>
        <v>-</v>
      </c>
      <c r="Q61" s="223" t="str">
        <f>IFERROR(IF(LEFT($C61,FIND(".",$C61))=Q$3,#REF!,"-"),"-")</f>
        <v>-</v>
      </c>
      <c r="R61" s="223" t="str">
        <f>IFERROR(IF(LEFT($C61,FIND(".",$C61))=R$3,#REF!,"-"),"-")</f>
        <v>-</v>
      </c>
      <c r="S61" s="223" t="str">
        <f>IFERROR(IF(LEFT($C61,FIND(".",$C61))=S$3,#REF!,"-"),"-")</f>
        <v>-</v>
      </c>
      <c r="T61" s="223" t="str">
        <f>IFERROR(IF(LEFT($C61,FIND(".",$C61))=T$3,#REF!,"-"),"-")</f>
        <v>-</v>
      </c>
      <c r="U61" s="223" t="str">
        <f>IFERROR(IF(LEFT($C61,FIND(".",$C61))=U$3,#REF!,"-"),"-")</f>
        <v>-</v>
      </c>
      <c r="V61" s="223" t="str">
        <f>IFERROR(IF(LEFT($C61,FIND(".",$C61))=V$3,#REF!,"-"),"-")</f>
        <v>-</v>
      </c>
      <c r="W61" s="193"/>
      <c r="X61" s="193" t="str">
        <f t="shared" si="29"/>
        <v>-</v>
      </c>
      <c r="Y61" s="193" t="str">
        <f t="shared" si="29"/>
        <v>-</v>
      </c>
      <c r="Z61" s="193" t="str">
        <f t="shared" si="29"/>
        <v>-</v>
      </c>
      <c r="AA61" s="193" t="str">
        <f t="shared" si="29"/>
        <v>-</v>
      </c>
      <c r="AB61" s="193" t="str">
        <f t="shared" si="29"/>
        <v>-</v>
      </c>
      <c r="AC61" s="193" t="str">
        <f t="shared" si="29"/>
        <v>-</v>
      </c>
      <c r="AD61" s="193" t="str">
        <f t="shared" si="29"/>
        <v>-</v>
      </c>
      <c r="AE61" s="7"/>
      <c r="AF61" s="193" t="str">
        <f t="shared" si="30"/>
        <v>-</v>
      </c>
      <c r="AG61" s="193" t="str">
        <f t="shared" si="30"/>
        <v>-</v>
      </c>
      <c r="AH61" s="193" t="str">
        <f t="shared" si="30"/>
        <v>-</v>
      </c>
      <c r="AI61" s="193" t="str">
        <f t="shared" si="30"/>
        <v>-</v>
      </c>
      <c r="AJ61" s="193" t="str">
        <f t="shared" si="30"/>
        <v>-</v>
      </c>
      <c r="AK61" s="193" t="str">
        <f t="shared" si="30"/>
        <v>-</v>
      </c>
      <c r="AL61" s="193" t="str">
        <f t="shared" si="30"/>
        <v>-</v>
      </c>
    </row>
    <row r="62" spans="2:38" outlineLevel="1" x14ac:dyDescent="0.25">
      <c r="B62" s="33">
        <v>20</v>
      </c>
      <c r="C62" s="128"/>
      <c r="D62" s="34" t="str">
        <f t="shared" si="22"/>
        <v>-</v>
      </c>
      <c r="E62" s="34" t="str">
        <f t="shared" si="23"/>
        <v>-</v>
      </c>
      <c r="F62" s="132"/>
      <c r="G62" s="133"/>
      <c r="H62" s="40"/>
      <c r="I62" s="178" t="str">
        <f t="shared" si="24"/>
        <v>-</v>
      </c>
      <c r="J62" s="173" t="str">
        <f t="shared" si="25"/>
        <v>-</v>
      </c>
      <c r="K62" s="174" t="str">
        <f t="shared" si="26"/>
        <v>-</v>
      </c>
      <c r="L62" s="35"/>
      <c r="M62" s="69"/>
      <c r="P62" s="223" t="str">
        <f>IFERROR(IF(LEFT($C62,FIND(".",$C62))=P$3,#REF!,"-"),"-")</f>
        <v>-</v>
      </c>
      <c r="Q62" s="223" t="str">
        <f>IFERROR(IF(LEFT($C62,FIND(".",$C62))=Q$3,#REF!,"-"),"-")</f>
        <v>-</v>
      </c>
      <c r="R62" s="223" t="str">
        <f>IFERROR(IF(LEFT($C62,FIND(".",$C62))=R$3,#REF!,"-"),"-")</f>
        <v>-</v>
      </c>
      <c r="S62" s="223" t="str">
        <f>IFERROR(IF(LEFT($C62,FIND(".",$C62))=S$3,#REF!,"-"),"-")</f>
        <v>-</v>
      </c>
      <c r="T62" s="223" t="str">
        <f>IFERROR(IF(LEFT($C62,FIND(".",$C62))=T$3,#REF!,"-"),"-")</f>
        <v>-</v>
      </c>
      <c r="U62" s="223" t="str">
        <f>IFERROR(IF(LEFT($C62,FIND(".",$C62))=U$3,#REF!,"-"),"-")</f>
        <v>-</v>
      </c>
      <c r="V62" s="223" t="str">
        <f>IFERROR(IF(LEFT($C62,FIND(".",$C62))=V$3,#REF!,"-"),"-")</f>
        <v>-</v>
      </c>
      <c r="W62" s="193"/>
      <c r="X62" s="193" t="str">
        <f t="shared" si="29"/>
        <v>-</v>
      </c>
      <c r="Y62" s="193" t="str">
        <f t="shared" si="29"/>
        <v>-</v>
      </c>
      <c r="Z62" s="193" t="str">
        <f t="shared" si="29"/>
        <v>-</v>
      </c>
      <c r="AA62" s="193" t="str">
        <f t="shared" si="29"/>
        <v>-</v>
      </c>
      <c r="AB62" s="193" t="str">
        <f t="shared" si="29"/>
        <v>-</v>
      </c>
      <c r="AC62" s="193" t="str">
        <f t="shared" si="29"/>
        <v>-</v>
      </c>
      <c r="AD62" s="193" t="str">
        <f t="shared" si="29"/>
        <v>-</v>
      </c>
      <c r="AE62" s="7"/>
      <c r="AF62" s="193" t="str">
        <f t="shared" si="30"/>
        <v>-</v>
      </c>
      <c r="AG62" s="193" t="str">
        <f t="shared" si="30"/>
        <v>-</v>
      </c>
      <c r="AH62" s="193" t="str">
        <f t="shared" si="30"/>
        <v>-</v>
      </c>
      <c r="AI62" s="193" t="str">
        <f t="shared" si="30"/>
        <v>-</v>
      </c>
      <c r="AJ62" s="193" t="str">
        <f t="shared" si="30"/>
        <v>-</v>
      </c>
      <c r="AK62" s="193" t="str">
        <f t="shared" si="30"/>
        <v>-</v>
      </c>
      <c r="AL62" s="193" t="str">
        <f t="shared" si="30"/>
        <v>-</v>
      </c>
    </row>
    <row r="63" spans="2:38" outlineLevel="1" x14ac:dyDescent="0.25">
      <c r="B63" s="33">
        <v>21</v>
      </c>
      <c r="C63" s="128"/>
      <c r="D63" s="34" t="str">
        <f t="shared" si="22"/>
        <v>-</v>
      </c>
      <c r="E63" s="34" t="str">
        <f t="shared" si="23"/>
        <v>-</v>
      </c>
      <c r="F63" s="132"/>
      <c r="G63" s="133"/>
      <c r="H63" s="40"/>
      <c r="I63" s="178" t="str">
        <f t="shared" si="24"/>
        <v>-</v>
      </c>
      <c r="J63" s="173" t="str">
        <f t="shared" si="25"/>
        <v>-</v>
      </c>
      <c r="K63" s="174" t="str">
        <f t="shared" si="26"/>
        <v>-</v>
      </c>
      <c r="L63" s="35" t="str">
        <f ca="1">IF(C63&lt;&gt;"",ROUND(RANDBETWEEN(0,10)/10,1),"")</f>
        <v/>
      </c>
      <c r="M63" s="69"/>
      <c r="P63" s="223" t="str">
        <f>IFERROR(IF(LEFT($C63,FIND(".",$C63))=P$3,#REF!,"-"),"-")</f>
        <v>-</v>
      </c>
      <c r="Q63" s="223" t="str">
        <f>IFERROR(IF(LEFT($C63,FIND(".",$C63))=Q$3,#REF!,"-"),"-")</f>
        <v>-</v>
      </c>
      <c r="R63" s="223" t="str">
        <f>IFERROR(IF(LEFT($C63,FIND(".",$C63))=R$3,#REF!,"-"),"-")</f>
        <v>-</v>
      </c>
      <c r="S63" s="223" t="str">
        <f>IFERROR(IF(LEFT($C63,FIND(".",$C63))=S$3,#REF!,"-"),"-")</f>
        <v>-</v>
      </c>
      <c r="T63" s="223" t="str">
        <f>IFERROR(IF(LEFT($C63,FIND(".",$C63))=T$3,#REF!,"-"),"-")</f>
        <v>-</v>
      </c>
      <c r="U63" s="223" t="str">
        <f>IFERROR(IF(LEFT($C63,FIND(".",$C63))=U$3,#REF!,"-"),"-")</f>
        <v>-</v>
      </c>
      <c r="V63" s="223" t="str">
        <f>IFERROR(IF(LEFT($C63,FIND(".",$C63))=V$3,#REF!,"-"),"-")</f>
        <v>-</v>
      </c>
      <c r="W63" s="193"/>
      <c r="X63" s="193" t="str">
        <f t="shared" ref="X63:AD72" si="31">IFERROR(IF(LEFT($C63,FIND(".",$C63))=X$3,$J63,"-"),"-")</f>
        <v>-</v>
      </c>
      <c r="Y63" s="193" t="str">
        <f t="shared" si="31"/>
        <v>-</v>
      </c>
      <c r="Z63" s="193" t="str">
        <f t="shared" si="31"/>
        <v>-</v>
      </c>
      <c r="AA63" s="193" t="str">
        <f t="shared" si="31"/>
        <v>-</v>
      </c>
      <c r="AB63" s="193" t="str">
        <f t="shared" si="31"/>
        <v>-</v>
      </c>
      <c r="AC63" s="193" t="str">
        <f t="shared" si="31"/>
        <v>-</v>
      </c>
      <c r="AD63" s="193" t="str">
        <f t="shared" si="31"/>
        <v>-</v>
      </c>
      <c r="AE63" s="7"/>
      <c r="AF63" s="193" t="str">
        <f t="shared" ref="AF63:AL72" si="32">IFERROR(IF(LEFT($C63,FIND(".",$C63))=AF$3,$K63,"-"),"-")</f>
        <v>-</v>
      </c>
      <c r="AG63" s="193" t="str">
        <f t="shared" si="32"/>
        <v>-</v>
      </c>
      <c r="AH63" s="193" t="str">
        <f t="shared" si="32"/>
        <v>-</v>
      </c>
      <c r="AI63" s="193" t="str">
        <f t="shared" si="32"/>
        <v>-</v>
      </c>
      <c r="AJ63" s="193" t="str">
        <f t="shared" si="32"/>
        <v>-</v>
      </c>
      <c r="AK63" s="193" t="str">
        <f t="shared" si="32"/>
        <v>-</v>
      </c>
      <c r="AL63" s="193" t="str">
        <f t="shared" si="32"/>
        <v>-</v>
      </c>
    </row>
    <row r="64" spans="2:38" outlineLevel="1" x14ac:dyDescent="0.25">
      <c r="B64" s="33">
        <v>22</v>
      </c>
      <c r="C64" s="128"/>
      <c r="D64" s="34" t="str">
        <f t="shared" si="22"/>
        <v>-</v>
      </c>
      <c r="E64" s="34" t="str">
        <f t="shared" si="23"/>
        <v>-</v>
      </c>
      <c r="F64" s="132"/>
      <c r="G64" s="133"/>
      <c r="H64" s="40"/>
      <c r="I64" s="178" t="str">
        <f t="shared" si="24"/>
        <v>-</v>
      </c>
      <c r="J64" s="173" t="str">
        <f t="shared" si="25"/>
        <v>-</v>
      </c>
      <c r="K64" s="174" t="str">
        <f t="shared" si="26"/>
        <v>-</v>
      </c>
      <c r="L64" s="35" t="str">
        <f ca="1">IF(C64&lt;&gt;"",ROUND(RANDBETWEEN(0,10)/10,1),"")</f>
        <v/>
      </c>
      <c r="M64" s="69"/>
      <c r="P64" s="223" t="str">
        <f>IFERROR(IF(LEFT($C64,FIND(".",$C64))=P$3,#REF!,"-"),"-")</f>
        <v>-</v>
      </c>
      <c r="Q64" s="223" t="str">
        <f>IFERROR(IF(LEFT($C64,FIND(".",$C64))=Q$3,#REF!,"-"),"-")</f>
        <v>-</v>
      </c>
      <c r="R64" s="223" t="str">
        <f>IFERROR(IF(LEFT($C64,FIND(".",$C64))=R$3,#REF!,"-"),"-")</f>
        <v>-</v>
      </c>
      <c r="S64" s="223" t="str">
        <f>IFERROR(IF(LEFT($C64,FIND(".",$C64))=S$3,#REF!,"-"),"-")</f>
        <v>-</v>
      </c>
      <c r="T64" s="223" t="str">
        <f>IFERROR(IF(LEFT($C64,FIND(".",$C64))=T$3,#REF!,"-"),"-")</f>
        <v>-</v>
      </c>
      <c r="U64" s="223" t="str">
        <f>IFERROR(IF(LEFT($C64,FIND(".",$C64))=U$3,#REF!,"-"),"-")</f>
        <v>-</v>
      </c>
      <c r="V64" s="223" t="str">
        <f>IFERROR(IF(LEFT($C64,FIND(".",$C64))=V$3,#REF!,"-"),"-")</f>
        <v>-</v>
      </c>
      <c r="W64" s="193"/>
      <c r="X64" s="193" t="str">
        <f t="shared" si="31"/>
        <v>-</v>
      </c>
      <c r="Y64" s="193" t="str">
        <f t="shared" si="31"/>
        <v>-</v>
      </c>
      <c r="Z64" s="193" t="str">
        <f t="shared" si="31"/>
        <v>-</v>
      </c>
      <c r="AA64" s="193" t="str">
        <f t="shared" si="31"/>
        <v>-</v>
      </c>
      <c r="AB64" s="193" t="str">
        <f t="shared" si="31"/>
        <v>-</v>
      </c>
      <c r="AC64" s="193" t="str">
        <f t="shared" si="31"/>
        <v>-</v>
      </c>
      <c r="AD64" s="193" t="str">
        <f t="shared" si="31"/>
        <v>-</v>
      </c>
      <c r="AE64" s="7"/>
      <c r="AF64" s="193" t="str">
        <f t="shared" si="32"/>
        <v>-</v>
      </c>
      <c r="AG64" s="193" t="str">
        <f t="shared" si="32"/>
        <v>-</v>
      </c>
      <c r="AH64" s="193" t="str">
        <f t="shared" si="32"/>
        <v>-</v>
      </c>
      <c r="AI64" s="193" t="str">
        <f t="shared" si="32"/>
        <v>-</v>
      </c>
      <c r="AJ64" s="193" t="str">
        <f t="shared" si="32"/>
        <v>-</v>
      </c>
      <c r="AK64" s="193" t="str">
        <f t="shared" si="32"/>
        <v>-</v>
      </c>
      <c r="AL64" s="193" t="str">
        <f t="shared" si="32"/>
        <v>-</v>
      </c>
    </row>
    <row r="65" spans="2:38" outlineLevel="1" x14ac:dyDescent="0.25">
      <c r="B65" s="33">
        <v>23</v>
      </c>
      <c r="C65" s="128"/>
      <c r="D65" s="34" t="str">
        <f t="shared" si="22"/>
        <v>-</v>
      </c>
      <c r="E65" s="34" t="str">
        <f t="shared" si="23"/>
        <v>-</v>
      </c>
      <c r="F65" s="132"/>
      <c r="G65" s="133"/>
      <c r="H65" s="40"/>
      <c r="I65" s="178" t="str">
        <f t="shared" si="24"/>
        <v>-</v>
      </c>
      <c r="J65" s="173" t="str">
        <f t="shared" si="25"/>
        <v>-</v>
      </c>
      <c r="K65" s="174" t="str">
        <f t="shared" si="26"/>
        <v>-</v>
      </c>
      <c r="L65" s="35"/>
      <c r="M65" s="69"/>
      <c r="P65" s="223" t="str">
        <f>IFERROR(IF(LEFT($C65,FIND(".",$C65))=P$3,#REF!,"-"),"-")</f>
        <v>-</v>
      </c>
      <c r="Q65" s="223" t="str">
        <f>IFERROR(IF(LEFT($C65,FIND(".",$C65))=Q$3,#REF!,"-"),"-")</f>
        <v>-</v>
      </c>
      <c r="R65" s="223" t="str">
        <f>IFERROR(IF(LEFT($C65,FIND(".",$C65))=R$3,#REF!,"-"),"-")</f>
        <v>-</v>
      </c>
      <c r="S65" s="223" t="str">
        <f>IFERROR(IF(LEFT($C65,FIND(".",$C65))=S$3,#REF!,"-"),"-")</f>
        <v>-</v>
      </c>
      <c r="T65" s="223" t="str">
        <f>IFERROR(IF(LEFT($C65,FIND(".",$C65))=T$3,#REF!,"-"),"-")</f>
        <v>-</v>
      </c>
      <c r="U65" s="223" t="str">
        <f>IFERROR(IF(LEFT($C65,FIND(".",$C65))=U$3,#REF!,"-"),"-")</f>
        <v>-</v>
      </c>
      <c r="V65" s="223" t="str">
        <f>IFERROR(IF(LEFT($C65,FIND(".",$C65))=V$3,#REF!,"-"),"-")</f>
        <v>-</v>
      </c>
      <c r="W65" s="193"/>
      <c r="X65" s="193" t="str">
        <f t="shared" si="31"/>
        <v>-</v>
      </c>
      <c r="Y65" s="193" t="str">
        <f t="shared" si="31"/>
        <v>-</v>
      </c>
      <c r="Z65" s="193" t="str">
        <f t="shared" si="31"/>
        <v>-</v>
      </c>
      <c r="AA65" s="193" t="str">
        <f t="shared" si="31"/>
        <v>-</v>
      </c>
      <c r="AB65" s="193" t="str">
        <f t="shared" si="31"/>
        <v>-</v>
      </c>
      <c r="AC65" s="193" t="str">
        <f t="shared" si="31"/>
        <v>-</v>
      </c>
      <c r="AD65" s="193" t="str">
        <f t="shared" si="31"/>
        <v>-</v>
      </c>
      <c r="AE65" s="7"/>
      <c r="AF65" s="193" t="str">
        <f t="shared" si="32"/>
        <v>-</v>
      </c>
      <c r="AG65" s="193" t="str">
        <f t="shared" si="32"/>
        <v>-</v>
      </c>
      <c r="AH65" s="193" t="str">
        <f t="shared" si="32"/>
        <v>-</v>
      </c>
      <c r="AI65" s="193" t="str">
        <f t="shared" si="32"/>
        <v>-</v>
      </c>
      <c r="AJ65" s="193" t="str">
        <f t="shared" si="32"/>
        <v>-</v>
      </c>
      <c r="AK65" s="193" t="str">
        <f t="shared" si="32"/>
        <v>-</v>
      </c>
      <c r="AL65" s="193" t="str">
        <f t="shared" si="32"/>
        <v>-</v>
      </c>
    </row>
    <row r="66" spans="2:38" outlineLevel="1" x14ac:dyDescent="0.25">
      <c r="B66" s="33">
        <v>24</v>
      </c>
      <c r="C66" s="128"/>
      <c r="D66" s="34" t="str">
        <f t="shared" si="22"/>
        <v>-</v>
      </c>
      <c r="E66" s="34" t="str">
        <f t="shared" si="23"/>
        <v>-</v>
      </c>
      <c r="F66" s="132"/>
      <c r="G66" s="133"/>
      <c r="H66" s="40"/>
      <c r="I66" s="178" t="str">
        <f t="shared" si="24"/>
        <v>-</v>
      </c>
      <c r="J66" s="173" t="str">
        <f t="shared" si="25"/>
        <v>-</v>
      </c>
      <c r="K66" s="174" t="str">
        <f t="shared" si="26"/>
        <v>-</v>
      </c>
      <c r="L66" s="35" t="str">
        <f ca="1">IF(C66&lt;&gt;"",ROUND(RANDBETWEEN(0,10)/10,1),"")</f>
        <v/>
      </c>
      <c r="M66" s="69"/>
      <c r="P66" s="223" t="str">
        <f>IFERROR(IF(LEFT($C66,FIND(".",$C66))=P$3,#REF!,"-"),"-")</f>
        <v>-</v>
      </c>
      <c r="Q66" s="223" t="str">
        <f>IFERROR(IF(LEFT($C66,FIND(".",$C66))=Q$3,#REF!,"-"),"-")</f>
        <v>-</v>
      </c>
      <c r="R66" s="223" t="str">
        <f>IFERROR(IF(LEFT($C66,FIND(".",$C66))=R$3,#REF!,"-"),"-")</f>
        <v>-</v>
      </c>
      <c r="S66" s="223" t="str">
        <f>IFERROR(IF(LEFT($C66,FIND(".",$C66))=S$3,#REF!,"-"),"-")</f>
        <v>-</v>
      </c>
      <c r="T66" s="223" t="str">
        <f>IFERROR(IF(LEFT($C66,FIND(".",$C66))=T$3,#REF!,"-"),"-")</f>
        <v>-</v>
      </c>
      <c r="U66" s="223" t="str">
        <f>IFERROR(IF(LEFT($C66,FIND(".",$C66))=U$3,#REF!,"-"),"-")</f>
        <v>-</v>
      </c>
      <c r="V66" s="223" t="str">
        <f>IFERROR(IF(LEFT($C66,FIND(".",$C66))=V$3,#REF!,"-"),"-")</f>
        <v>-</v>
      </c>
      <c r="W66" s="193"/>
      <c r="X66" s="193" t="str">
        <f t="shared" si="31"/>
        <v>-</v>
      </c>
      <c r="Y66" s="193" t="str">
        <f t="shared" si="31"/>
        <v>-</v>
      </c>
      <c r="Z66" s="193" t="str">
        <f t="shared" si="31"/>
        <v>-</v>
      </c>
      <c r="AA66" s="193" t="str">
        <f t="shared" si="31"/>
        <v>-</v>
      </c>
      <c r="AB66" s="193" t="str">
        <f t="shared" si="31"/>
        <v>-</v>
      </c>
      <c r="AC66" s="193" t="str">
        <f t="shared" si="31"/>
        <v>-</v>
      </c>
      <c r="AD66" s="193" t="str">
        <f t="shared" si="31"/>
        <v>-</v>
      </c>
      <c r="AE66" s="7"/>
      <c r="AF66" s="193" t="str">
        <f t="shared" si="32"/>
        <v>-</v>
      </c>
      <c r="AG66" s="193" t="str">
        <f t="shared" si="32"/>
        <v>-</v>
      </c>
      <c r="AH66" s="193" t="str">
        <f t="shared" si="32"/>
        <v>-</v>
      </c>
      <c r="AI66" s="193" t="str">
        <f t="shared" si="32"/>
        <v>-</v>
      </c>
      <c r="AJ66" s="193" t="str">
        <f t="shared" si="32"/>
        <v>-</v>
      </c>
      <c r="AK66" s="193" t="str">
        <f t="shared" si="32"/>
        <v>-</v>
      </c>
      <c r="AL66" s="193" t="str">
        <f t="shared" si="32"/>
        <v>-</v>
      </c>
    </row>
    <row r="67" spans="2:38" outlineLevel="1" x14ac:dyDescent="0.25">
      <c r="B67" s="33">
        <v>25</v>
      </c>
      <c r="C67" s="128"/>
      <c r="D67" s="34" t="str">
        <f t="shared" si="22"/>
        <v>-</v>
      </c>
      <c r="E67" s="34" t="str">
        <f t="shared" si="23"/>
        <v>-</v>
      </c>
      <c r="F67" s="132"/>
      <c r="G67" s="133"/>
      <c r="H67" s="40"/>
      <c r="I67" s="178" t="str">
        <f t="shared" si="24"/>
        <v>-</v>
      </c>
      <c r="J67" s="173" t="str">
        <f t="shared" si="25"/>
        <v>-</v>
      </c>
      <c r="K67" s="174" t="str">
        <f t="shared" si="26"/>
        <v>-</v>
      </c>
      <c r="L67" s="35" t="str">
        <f ca="1">IF(C67&lt;&gt;"",ROUND(RANDBETWEEN(0,10)/10,1),"")</f>
        <v/>
      </c>
      <c r="M67" s="69"/>
      <c r="P67" s="223" t="str">
        <f>IFERROR(IF(LEFT($C67,FIND(".",$C67))=P$3,#REF!,"-"),"-")</f>
        <v>-</v>
      </c>
      <c r="Q67" s="223" t="str">
        <f>IFERROR(IF(LEFT($C67,FIND(".",$C67))=Q$3,#REF!,"-"),"-")</f>
        <v>-</v>
      </c>
      <c r="R67" s="223" t="str">
        <f>IFERROR(IF(LEFT($C67,FIND(".",$C67))=R$3,#REF!,"-"),"-")</f>
        <v>-</v>
      </c>
      <c r="S67" s="223" t="str">
        <f>IFERROR(IF(LEFT($C67,FIND(".",$C67))=S$3,#REF!,"-"),"-")</f>
        <v>-</v>
      </c>
      <c r="T67" s="223" t="str">
        <f>IFERROR(IF(LEFT($C67,FIND(".",$C67))=T$3,#REF!,"-"),"-")</f>
        <v>-</v>
      </c>
      <c r="U67" s="223" t="str">
        <f>IFERROR(IF(LEFT($C67,FIND(".",$C67))=U$3,#REF!,"-"),"-")</f>
        <v>-</v>
      </c>
      <c r="V67" s="223" t="str">
        <f>IFERROR(IF(LEFT($C67,FIND(".",$C67))=V$3,#REF!,"-"),"-")</f>
        <v>-</v>
      </c>
      <c r="W67" s="193"/>
      <c r="X67" s="193" t="str">
        <f t="shared" si="31"/>
        <v>-</v>
      </c>
      <c r="Y67" s="193" t="str">
        <f t="shared" si="31"/>
        <v>-</v>
      </c>
      <c r="Z67" s="193" t="str">
        <f t="shared" si="31"/>
        <v>-</v>
      </c>
      <c r="AA67" s="193" t="str">
        <f t="shared" si="31"/>
        <v>-</v>
      </c>
      <c r="AB67" s="193" t="str">
        <f t="shared" si="31"/>
        <v>-</v>
      </c>
      <c r="AC67" s="193" t="str">
        <f t="shared" si="31"/>
        <v>-</v>
      </c>
      <c r="AD67" s="193" t="str">
        <f t="shared" si="31"/>
        <v>-</v>
      </c>
      <c r="AE67" s="7"/>
      <c r="AF67" s="193" t="str">
        <f t="shared" si="32"/>
        <v>-</v>
      </c>
      <c r="AG67" s="193" t="str">
        <f t="shared" si="32"/>
        <v>-</v>
      </c>
      <c r="AH67" s="193" t="str">
        <f t="shared" si="32"/>
        <v>-</v>
      </c>
      <c r="AI67" s="193" t="str">
        <f t="shared" si="32"/>
        <v>-</v>
      </c>
      <c r="AJ67" s="193" t="str">
        <f t="shared" si="32"/>
        <v>-</v>
      </c>
      <c r="AK67" s="193" t="str">
        <f t="shared" si="32"/>
        <v>-</v>
      </c>
      <c r="AL67" s="193" t="str">
        <f t="shared" si="32"/>
        <v>-</v>
      </c>
    </row>
    <row r="68" spans="2:38" outlineLevel="1" x14ac:dyDescent="0.25">
      <c r="B68" s="33">
        <v>26</v>
      </c>
      <c r="C68" s="128"/>
      <c r="D68" s="34" t="str">
        <f t="shared" si="22"/>
        <v>-</v>
      </c>
      <c r="E68" s="34" t="str">
        <f t="shared" si="23"/>
        <v>-</v>
      </c>
      <c r="F68" s="132"/>
      <c r="G68" s="133"/>
      <c r="H68" s="40"/>
      <c r="I68" s="178" t="str">
        <f t="shared" si="24"/>
        <v>-</v>
      </c>
      <c r="J68" s="173" t="str">
        <f t="shared" si="25"/>
        <v>-</v>
      </c>
      <c r="K68" s="174" t="str">
        <f t="shared" si="26"/>
        <v>-</v>
      </c>
      <c r="L68" s="35"/>
      <c r="M68" s="69"/>
      <c r="P68" s="223" t="str">
        <f>IFERROR(IF(LEFT($C68,FIND(".",$C68))=P$3,#REF!,"-"),"-")</f>
        <v>-</v>
      </c>
      <c r="Q68" s="223" t="str">
        <f>IFERROR(IF(LEFT($C68,FIND(".",$C68))=Q$3,#REF!,"-"),"-")</f>
        <v>-</v>
      </c>
      <c r="R68" s="223" t="str">
        <f>IFERROR(IF(LEFT($C68,FIND(".",$C68))=R$3,#REF!,"-"),"-")</f>
        <v>-</v>
      </c>
      <c r="S68" s="223" t="str">
        <f>IFERROR(IF(LEFT($C68,FIND(".",$C68))=S$3,#REF!,"-"),"-")</f>
        <v>-</v>
      </c>
      <c r="T68" s="223" t="str">
        <f>IFERROR(IF(LEFT($C68,FIND(".",$C68))=T$3,#REF!,"-"),"-")</f>
        <v>-</v>
      </c>
      <c r="U68" s="223" t="str">
        <f>IFERROR(IF(LEFT($C68,FIND(".",$C68))=U$3,#REF!,"-"),"-")</f>
        <v>-</v>
      </c>
      <c r="V68" s="223" t="str">
        <f>IFERROR(IF(LEFT($C68,FIND(".",$C68))=V$3,#REF!,"-"),"-")</f>
        <v>-</v>
      </c>
      <c r="W68" s="193"/>
      <c r="X68" s="193" t="str">
        <f t="shared" si="31"/>
        <v>-</v>
      </c>
      <c r="Y68" s="193" t="str">
        <f t="shared" si="31"/>
        <v>-</v>
      </c>
      <c r="Z68" s="193" t="str">
        <f t="shared" si="31"/>
        <v>-</v>
      </c>
      <c r="AA68" s="193" t="str">
        <f t="shared" si="31"/>
        <v>-</v>
      </c>
      <c r="AB68" s="193" t="str">
        <f t="shared" si="31"/>
        <v>-</v>
      </c>
      <c r="AC68" s="193" t="str">
        <f t="shared" si="31"/>
        <v>-</v>
      </c>
      <c r="AD68" s="193" t="str">
        <f t="shared" si="31"/>
        <v>-</v>
      </c>
      <c r="AE68" s="7"/>
      <c r="AF68" s="193" t="str">
        <f t="shared" si="32"/>
        <v>-</v>
      </c>
      <c r="AG68" s="193" t="str">
        <f t="shared" si="32"/>
        <v>-</v>
      </c>
      <c r="AH68" s="193" t="str">
        <f t="shared" si="32"/>
        <v>-</v>
      </c>
      <c r="AI68" s="193" t="str">
        <f t="shared" si="32"/>
        <v>-</v>
      </c>
      <c r="AJ68" s="193" t="str">
        <f t="shared" si="32"/>
        <v>-</v>
      </c>
      <c r="AK68" s="193" t="str">
        <f t="shared" si="32"/>
        <v>-</v>
      </c>
      <c r="AL68" s="193" t="str">
        <f t="shared" si="32"/>
        <v>-</v>
      </c>
    </row>
    <row r="69" spans="2:38" outlineLevel="1" x14ac:dyDescent="0.25">
      <c r="B69" s="33">
        <v>27</v>
      </c>
      <c r="C69" s="128"/>
      <c r="D69" s="34" t="str">
        <f t="shared" si="22"/>
        <v>-</v>
      </c>
      <c r="E69" s="34" t="str">
        <f t="shared" si="23"/>
        <v>-</v>
      </c>
      <c r="F69" s="132"/>
      <c r="G69" s="133"/>
      <c r="H69" s="40"/>
      <c r="I69" s="178" t="str">
        <f t="shared" si="24"/>
        <v>-</v>
      </c>
      <c r="J69" s="173" t="str">
        <f t="shared" si="25"/>
        <v>-</v>
      </c>
      <c r="K69" s="174" t="str">
        <f t="shared" si="26"/>
        <v>-</v>
      </c>
      <c r="L69" s="35" t="str">
        <f ca="1">IF(C69&lt;&gt;"",ROUND(RANDBETWEEN(0,10)/10,1),"")</f>
        <v/>
      </c>
      <c r="M69" s="69"/>
      <c r="P69" s="223" t="str">
        <f>IFERROR(IF(LEFT($C69,FIND(".",$C69))=P$3,#REF!,"-"),"-")</f>
        <v>-</v>
      </c>
      <c r="Q69" s="223" t="str">
        <f>IFERROR(IF(LEFT($C69,FIND(".",$C69))=Q$3,#REF!,"-"),"-")</f>
        <v>-</v>
      </c>
      <c r="R69" s="223" t="str">
        <f>IFERROR(IF(LEFT($C69,FIND(".",$C69))=R$3,#REF!,"-"),"-")</f>
        <v>-</v>
      </c>
      <c r="S69" s="223" t="str">
        <f>IFERROR(IF(LEFT($C69,FIND(".",$C69))=S$3,#REF!,"-"),"-")</f>
        <v>-</v>
      </c>
      <c r="T69" s="223" t="str">
        <f>IFERROR(IF(LEFT($C69,FIND(".",$C69))=T$3,#REF!,"-"),"-")</f>
        <v>-</v>
      </c>
      <c r="U69" s="223" t="str">
        <f>IFERROR(IF(LEFT($C69,FIND(".",$C69))=U$3,#REF!,"-"),"-")</f>
        <v>-</v>
      </c>
      <c r="V69" s="223" t="str">
        <f>IFERROR(IF(LEFT($C69,FIND(".",$C69))=V$3,#REF!,"-"),"-")</f>
        <v>-</v>
      </c>
      <c r="W69" s="193"/>
      <c r="X69" s="193" t="str">
        <f t="shared" si="31"/>
        <v>-</v>
      </c>
      <c r="Y69" s="193" t="str">
        <f t="shared" si="31"/>
        <v>-</v>
      </c>
      <c r="Z69" s="193" t="str">
        <f t="shared" si="31"/>
        <v>-</v>
      </c>
      <c r="AA69" s="193" t="str">
        <f t="shared" si="31"/>
        <v>-</v>
      </c>
      <c r="AB69" s="193" t="str">
        <f t="shared" si="31"/>
        <v>-</v>
      </c>
      <c r="AC69" s="193" t="str">
        <f t="shared" si="31"/>
        <v>-</v>
      </c>
      <c r="AD69" s="193" t="str">
        <f t="shared" si="31"/>
        <v>-</v>
      </c>
      <c r="AE69" s="7"/>
      <c r="AF69" s="193" t="str">
        <f t="shared" si="32"/>
        <v>-</v>
      </c>
      <c r="AG69" s="193" t="str">
        <f t="shared" si="32"/>
        <v>-</v>
      </c>
      <c r="AH69" s="193" t="str">
        <f t="shared" si="32"/>
        <v>-</v>
      </c>
      <c r="AI69" s="193" t="str">
        <f t="shared" si="32"/>
        <v>-</v>
      </c>
      <c r="AJ69" s="193" t="str">
        <f t="shared" si="32"/>
        <v>-</v>
      </c>
      <c r="AK69" s="193" t="str">
        <f t="shared" si="32"/>
        <v>-</v>
      </c>
      <c r="AL69" s="193" t="str">
        <f t="shared" si="32"/>
        <v>-</v>
      </c>
    </row>
    <row r="70" spans="2:38" outlineLevel="1" x14ac:dyDescent="0.25">
      <c r="B70" s="33">
        <v>28</v>
      </c>
      <c r="C70" s="128"/>
      <c r="D70" s="34" t="str">
        <f t="shared" si="22"/>
        <v>-</v>
      </c>
      <c r="E70" s="34" t="str">
        <f t="shared" si="23"/>
        <v>-</v>
      </c>
      <c r="F70" s="132"/>
      <c r="G70" s="133"/>
      <c r="H70" s="40"/>
      <c r="I70" s="178" t="str">
        <f t="shared" si="24"/>
        <v>-</v>
      </c>
      <c r="J70" s="173" t="str">
        <f t="shared" si="25"/>
        <v>-</v>
      </c>
      <c r="K70" s="174" t="str">
        <f t="shared" si="26"/>
        <v>-</v>
      </c>
      <c r="L70" s="35" t="str">
        <f ca="1">IF(C70&lt;&gt;"",ROUND(RANDBETWEEN(0,10)/10,1),"")</f>
        <v/>
      </c>
      <c r="M70" s="69"/>
      <c r="P70" s="223" t="str">
        <f>IFERROR(IF(LEFT($C70,FIND(".",$C70))=P$3,#REF!,"-"),"-")</f>
        <v>-</v>
      </c>
      <c r="Q70" s="223" t="str">
        <f>IFERROR(IF(LEFT($C70,FIND(".",$C70))=Q$3,#REF!,"-"),"-")</f>
        <v>-</v>
      </c>
      <c r="R70" s="223" t="str">
        <f>IFERROR(IF(LEFT($C70,FIND(".",$C70))=R$3,#REF!,"-"),"-")</f>
        <v>-</v>
      </c>
      <c r="S70" s="223" t="str">
        <f>IFERROR(IF(LEFT($C70,FIND(".",$C70))=S$3,#REF!,"-"),"-")</f>
        <v>-</v>
      </c>
      <c r="T70" s="223" t="str">
        <f>IFERROR(IF(LEFT($C70,FIND(".",$C70))=T$3,#REF!,"-"),"-")</f>
        <v>-</v>
      </c>
      <c r="U70" s="223" t="str">
        <f>IFERROR(IF(LEFT($C70,FIND(".",$C70))=U$3,#REF!,"-"),"-")</f>
        <v>-</v>
      </c>
      <c r="V70" s="223" t="str">
        <f>IFERROR(IF(LEFT($C70,FIND(".",$C70))=V$3,#REF!,"-"),"-")</f>
        <v>-</v>
      </c>
      <c r="W70" s="193"/>
      <c r="X70" s="193" t="str">
        <f t="shared" si="31"/>
        <v>-</v>
      </c>
      <c r="Y70" s="193" t="str">
        <f t="shared" si="31"/>
        <v>-</v>
      </c>
      <c r="Z70" s="193" t="str">
        <f t="shared" si="31"/>
        <v>-</v>
      </c>
      <c r="AA70" s="193" t="str">
        <f t="shared" si="31"/>
        <v>-</v>
      </c>
      <c r="AB70" s="193" t="str">
        <f t="shared" si="31"/>
        <v>-</v>
      </c>
      <c r="AC70" s="193" t="str">
        <f t="shared" si="31"/>
        <v>-</v>
      </c>
      <c r="AD70" s="193" t="str">
        <f t="shared" si="31"/>
        <v>-</v>
      </c>
      <c r="AE70" s="7"/>
      <c r="AF70" s="193" t="str">
        <f t="shared" si="32"/>
        <v>-</v>
      </c>
      <c r="AG70" s="193" t="str">
        <f t="shared" si="32"/>
        <v>-</v>
      </c>
      <c r="AH70" s="193" t="str">
        <f t="shared" si="32"/>
        <v>-</v>
      </c>
      <c r="AI70" s="193" t="str">
        <f t="shared" si="32"/>
        <v>-</v>
      </c>
      <c r="AJ70" s="193" t="str">
        <f t="shared" si="32"/>
        <v>-</v>
      </c>
      <c r="AK70" s="193" t="str">
        <f t="shared" si="32"/>
        <v>-</v>
      </c>
      <c r="AL70" s="193" t="str">
        <f t="shared" si="32"/>
        <v>-</v>
      </c>
    </row>
    <row r="71" spans="2:38" outlineLevel="1" x14ac:dyDescent="0.25">
      <c r="B71" s="33">
        <v>29</v>
      </c>
      <c r="C71" s="128"/>
      <c r="D71" s="34" t="str">
        <f t="shared" si="22"/>
        <v>-</v>
      </c>
      <c r="E71" s="34" t="str">
        <f t="shared" si="23"/>
        <v>-</v>
      </c>
      <c r="F71" s="132"/>
      <c r="G71" s="133"/>
      <c r="H71" s="40"/>
      <c r="I71" s="178" t="str">
        <f t="shared" si="24"/>
        <v>-</v>
      </c>
      <c r="J71" s="173" t="str">
        <f t="shared" si="25"/>
        <v>-</v>
      </c>
      <c r="K71" s="174" t="str">
        <f t="shared" si="26"/>
        <v>-</v>
      </c>
      <c r="L71" s="35"/>
      <c r="M71" s="69"/>
      <c r="P71" s="223" t="str">
        <f>IFERROR(IF(LEFT($C71,FIND(".",$C71))=P$3,#REF!,"-"),"-")</f>
        <v>-</v>
      </c>
      <c r="Q71" s="223" t="str">
        <f>IFERROR(IF(LEFT($C71,FIND(".",$C71))=Q$3,#REF!,"-"),"-")</f>
        <v>-</v>
      </c>
      <c r="R71" s="223" t="str">
        <f>IFERROR(IF(LEFT($C71,FIND(".",$C71))=R$3,#REF!,"-"),"-")</f>
        <v>-</v>
      </c>
      <c r="S71" s="223" t="str">
        <f>IFERROR(IF(LEFT($C71,FIND(".",$C71))=S$3,#REF!,"-"),"-")</f>
        <v>-</v>
      </c>
      <c r="T71" s="223" t="str">
        <f>IFERROR(IF(LEFT($C71,FIND(".",$C71))=T$3,#REF!,"-"),"-")</f>
        <v>-</v>
      </c>
      <c r="U71" s="223" t="str">
        <f>IFERROR(IF(LEFT($C71,FIND(".",$C71))=U$3,#REF!,"-"),"-")</f>
        <v>-</v>
      </c>
      <c r="V71" s="223" t="str">
        <f>IFERROR(IF(LEFT($C71,FIND(".",$C71))=V$3,#REF!,"-"),"-")</f>
        <v>-</v>
      </c>
      <c r="W71" s="193"/>
      <c r="X71" s="193" t="str">
        <f t="shared" si="31"/>
        <v>-</v>
      </c>
      <c r="Y71" s="193" t="str">
        <f t="shared" si="31"/>
        <v>-</v>
      </c>
      <c r="Z71" s="193" t="str">
        <f t="shared" si="31"/>
        <v>-</v>
      </c>
      <c r="AA71" s="193" t="str">
        <f t="shared" si="31"/>
        <v>-</v>
      </c>
      <c r="AB71" s="193" t="str">
        <f t="shared" si="31"/>
        <v>-</v>
      </c>
      <c r="AC71" s="193" t="str">
        <f t="shared" si="31"/>
        <v>-</v>
      </c>
      <c r="AD71" s="193" t="str">
        <f t="shared" si="31"/>
        <v>-</v>
      </c>
      <c r="AE71" s="7"/>
      <c r="AF71" s="193" t="str">
        <f t="shared" si="32"/>
        <v>-</v>
      </c>
      <c r="AG71" s="193" t="str">
        <f t="shared" si="32"/>
        <v>-</v>
      </c>
      <c r="AH71" s="193" t="str">
        <f t="shared" si="32"/>
        <v>-</v>
      </c>
      <c r="AI71" s="193" t="str">
        <f t="shared" si="32"/>
        <v>-</v>
      </c>
      <c r="AJ71" s="193" t="str">
        <f t="shared" si="32"/>
        <v>-</v>
      </c>
      <c r="AK71" s="193" t="str">
        <f t="shared" si="32"/>
        <v>-</v>
      </c>
      <c r="AL71" s="193" t="str">
        <f t="shared" si="32"/>
        <v>-</v>
      </c>
    </row>
    <row r="72" spans="2:38" outlineLevel="1" x14ac:dyDescent="0.25">
      <c r="B72" s="36">
        <v>30</v>
      </c>
      <c r="C72" s="129"/>
      <c r="D72" s="37" t="str">
        <f t="shared" si="22"/>
        <v>-</v>
      </c>
      <c r="E72" s="37" t="str">
        <f t="shared" si="23"/>
        <v>-</v>
      </c>
      <c r="F72" s="134"/>
      <c r="G72" s="135"/>
      <c r="H72" s="41"/>
      <c r="I72" s="180" t="str">
        <f t="shared" si="24"/>
        <v>-</v>
      </c>
      <c r="J72" s="175" t="str">
        <f t="shared" si="25"/>
        <v>-</v>
      </c>
      <c r="K72" s="175" t="str">
        <f t="shared" si="26"/>
        <v>-</v>
      </c>
      <c r="L72" s="38" t="str">
        <f ca="1">IF(C72&lt;&gt;"",ROUND(RANDBETWEEN(0,10)/10,1),"")</f>
        <v/>
      </c>
      <c r="M72" s="69"/>
      <c r="P72" s="223" t="str">
        <f>IFERROR(IF(LEFT($C72,FIND(".",$C72))=P$3,#REF!,"-"),"-")</f>
        <v>-</v>
      </c>
      <c r="Q72" s="223" t="str">
        <f>IFERROR(IF(LEFT($C72,FIND(".",$C72))=Q$3,#REF!,"-"),"-")</f>
        <v>-</v>
      </c>
      <c r="R72" s="223" t="str">
        <f>IFERROR(IF(LEFT($C72,FIND(".",$C72))=R$3,#REF!,"-"),"-")</f>
        <v>-</v>
      </c>
      <c r="S72" s="223" t="str">
        <f>IFERROR(IF(LEFT($C72,FIND(".",$C72))=S$3,#REF!,"-"),"-")</f>
        <v>-</v>
      </c>
      <c r="T72" s="223" t="str">
        <f>IFERROR(IF(LEFT($C72,FIND(".",$C72))=T$3,#REF!,"-"),"-")</f>
        <v>-</v>
      </c>
      <c r="U72" s="223" t="str">
        <f>IFERROR(IF(LEFT($C72,FIND(".",$C72))=U$3,#REF!,"-"),"-")</f>
        <v>-</v>
      </c>
      <c r="V72" s="223" t="str">
        <f>IFERROR(IF(LEFT($C72,FIND(".",$C72))=V$3,#REF!,"-"),"-")</f>
        <v>-</v>
      </c>
      <c r="W72" s="193"/>
      <c r="X72" s="193" t="str">
        <f t="shared" si="31"/>
        <v>-</v>
      </c>
      <c r="Y72" s="193" t="str">
        <f t="shared" si="31"/>
        <v>-</v>
      </c>
      <c r="Z72" s="193" t="str">
        <f t="shared" si="31"/>
        <v>-</v>
      </c>
      <c r="AA72" s="193" t="str">
        <f t="shared" si="31"/>
        <v>-</v>
      </c>
      <c r="AB72" s="193" t="str">
        <f t="shared" si="31"/>
        <v>-</v>
      </c>
      <c r="AC72" s="193" t="str">
        <f t="shared" si="31"/>
        <v>-</v>
      </c>
      <c r="AD72" s="193" t="str">
        <f t="shared" si="31"/>
        <v>-</v>
      </c>
      <c r="AE72" s="7"/>
      <c r="AF72" s="193" t="str">
        <f t="shared" si="32"/>
        <v>-</v>
      </c>
      <c r="AG72" s="193" t="str">
        <f t="shared" si="32"/>
        <v>-</v>
      </c>
      <c r="AH72" s="193" t="str">
        <f t="shared" si="32"/>
        <v>-</v>
      </c>
      <c r="AI72" s="193" t="str">
        <f t="shared" si="32"/>
        <v>-</v>
      </c>
      <c r="AJ72" s="193" t="str">
        <f t="shared" si="32"/>
        <v>-</v>
      </c>
      <c r="AK72" s="193" t="str">
        <f t="shared" si="32"/>
        <v>-</v>
      </c>
      <c r="AL72" s="193" t="str">
        <f t="shared" si="32"/>
        <v>-</v>
      </c>
    </row>
    <row r="73" spans="2:38" ht="25.5" outlineLevel="1" x14ac:dyDescent="0.25">
      <c r="B73" s="80" t="s">
        <v>103</v>
      </c>
      <c r="C73" s="76"/>
      <c r="D73" s="77"/>
      <c r="E73" s="77"/>
      <c r="F73" s="78"/>
      <c r="G73" s="79"/>
      <c r="H73" s="79"/>
      <c r="I73" s="213" t="str">
        <f>I39</f>
        <v>Role Weighting</v>
      </c>
      <c r="J73" s="213" t="str">
        <f>J39</f>
        <v>Experience</v>
      </c>
      <c r="K73" s="213" t="str">
        <f>K39</f>
        <v>Similar role</v>
      </c>
      <c r="L73" s="136" t="s">
        <v>94</v>
      </c>
      <c r="M73" s="69"/>
      <c r="P73" s="223"/>
      <c r="Q73" s="223"/>
      <c r="R73" s="223"/>
      <c r="S73" s="223"/>
      <c r="T73" s="223"/>
      <c r="U73" s="223"/>
      <c r="V73" s="223"/>
      <c r="W73" s="193"/>
      <c r="X73" s="193"/>
      <c r="Y73" s="193"/>
      <c r="Z73" s="193"/>
      <c r="AA73" s="193"/>
      <c r="AB73" s="193"/>
      <c r="AC73" s="193"/>
      <c r="AD73" s="193"/>
      <c r="AE73" s="7"/>
      <c r="AF73" s="193"/>
      <c r="AG73" s="193"/>
      <c r="AH73" s="193"/>
      <c r="AI73" s="193"/>
      <c r="AJ73" s="193"/>
      <c r="AK73" s="193"/>
      <c r="AL73" s="193"/>
    </row>
    <row r="74" spans="2:38" s="7" customFormat="1" x14ac:dyDescent="0.25">
      <c r="B74" s="23" t="s">
        <v>97</v>
      </c>
      <c r="C74" s="24"/>
      <c r="D74" s="25" t="s">
        <v>18</v>
      </c>
      <c r="E74" s="25"/>
      <c r="F74" s="26" t="s">
        <v>98</v>
      </c>
      <c r="G74" s="27" t="s">
        <v>99</v>
      </c>
      <c r="H74" s="28" t="s">
        <v>61</v>
      </c>
      <c r="I74" s="170"/>
      <c r="J74" s="170"/>
      <c r="K74" s="170"/>
      <c r="L74" s="29">
        <f ca="1">IFERROR(AVERAGE(L75:L104),0)</f>
        <v>0</v>
      </c>
      <c r="M74" s="82">
        <f>M42</f>
        <v>2</v>
      </c>
      <c r="N74" s="210"/>
      <c r="O74" s="220"/>
      <c r="P74" s="223"/>
      <c r="Q74" s="223"/>
      <c r="R74" s="223"/>
      <c r="S74" s="223"/>
      <c r="T74" s="223"/>
      <c r="U74" s="223"/>
      <c r="V74" s="223"/>
      <c r="W74" s="193"/>
      <c r="X74" s="193"/>
      <c r="Y74" s="193"/>
      <c r="Z74" s="193"/>
      <c r="AA74" s="193"/>
      <c r="AB74" s="193"/>
      <c r="AC74" s="193"/>
      <c r="AD74" s="193"/>
      <c r="AF74" s="193"/>
      <c r="AG74" s="193"/>
      <c r="AH74" s="193"/>
      <c r="AI74" s="193"/>
      <c r="AJ74" s="193"/>
      <c r="AK74" s="193"/>
      <c r="AL74" s="193"/>
    </row>
    <row r="75" spans="2:38" s="7" customFormat="1" outlineLevel="1" x14ac:dyDescent="0.25">
      <c r="B75" s="30">
        <v>1</v>
      </c>
      <c r="C75" s="127"/>
      <c r="D75" s="31" t="str">
        <f t="shared" ref="D75:D104" si="33">IFERROR(INDEX(Personnel_Names,MATCH($C75,Personnel_Codes,0)),"-")</f>
        <v>-</v>
      </c>
      <c r="E75" s="31" t="str">
        <f t="shared" ref="E75:E104" si="34">IFERROR(INDEX(Personnel_Functions,MATCH($C75,Personnel_Codes,0)),"-")</f>
        <v>-</v>
      </c>
      <c r="F75" s="130" t="s">
        <v>31</v>
      </c>
      <c r="G75" s="131" t="s">
        <v>101</v>
      </c>
      <c r="H75" s="39" t="s">
        <v>69</v>
      </c>
      <c r="I75" s="177" t="str">
        <f t="shared" ref="I75:I104" si="35">IFERROR(INDEX(PersWeight,MATCH($C75,Personnel_Codes,0)),"-")</f>
        <v>-</v>
      </c>
      <c r="J75" s="171" t="str">
        <f t="shared" ref="J75:J104" si="36">IFERROR(INDEX(ExperienceScores,MATCH($C75,Personnel_Codes,0)),"-")</f>
        <v>-</v>
      </c>
      <c r="K75" s="172" t="str">
        <f t="shared" ref="K75:K104" si="37">IFERROR(INDEX(YearsRoleScores,MATCH($C75,Personnel_Codes,0)),"-")</f>
        <v>-</v>
      </c>
      <c r="L75" s="32"/>
      <c r="M75" s="82">
        <f>M43</f>
        <v>3</v>
      </c>
      <c r="N75" s="210"/>
      <c r="O75" s="220"/>
      <c r="P75" s="223" t="str">
        <f>IFERROR(IF(LEFT($C75,FIND(".",$C75))=P$3,#REF!,"-"),"-")</f>
        <v>-</v>
      </c>
      <c r="Q75" s="223" t="str">
        <f>IFERROR(IF(LEFT($C75,FIND(".",$C75))=Q$3,#REF!,"-"),"-")</f>
        <v>-</v>
      </c>
      <c r="R75" s="223" t="str">
        <f>IFERROR(IF(LEFT($C75,FIND(".",$C75))=R$3,#REF!,"-"),"-")</f>
        <v>-</v>
      </c>
      <c r="S75" s="223" t="str">
        <f>IFERROR(IF(LEFT($C75,FIND(".",$C75))=S$3,#REF!,"-"),"-")</f>
        <v>-</v>
      </c>
      <c r="T75" s="223" t="str">
        <f>IFERROR(IF(LEFT($C75,FIND(".",$C75))=T$3,#REF!,"-"),"-")</f>
        <v>-</v>
      </c>
      <c r="U75" s="223" t="str">
        <f>IFERROR(IF(LEFT($C75,FIND(".",$C75))=U$3,#REF!,"-"),"-")</f>
        <v>-</v>
      </c>
      <c r="V75" s="223" t="str">
        <f>IFERROR(IF(LEFT($C75,FIND(".",$C75))=V$3,#REF!,"-"),"-")</f>
        <v>-</v>
      </c>
      <c r="W75" s="193"/>
      <c r="X75" s="193" t="str">
        <f t="shared" ref="X75:AD84" si="38">IFERROR(IF(LEFT($C75,FIND(".",$C75))=X$3,$J75,"-"),"-")</f>
        <v>-</v>
      </c>
      <c r="Y75" s="193" t="str">
        <f t="shared" si="38"/>
        <v>-</v>
      </c>
      <c r="Z75" s="193" t="str">
        <f t="shared" si="38"/>
        <v>-</v>
      </c>
      <c r="AA75" s="193" t="str">
        <f t="shared" si="38"/>
        <v>-</v>
      </c>
      <c r="AB75" s="193" t="str">
        <f t="shared" si="38"/>
        <v>-</v>
      </c>
      <c r="AC75" s="193" t="str">
        <f t="shared" si="38"/>
        <v>-</v>
      </c>
      <c r="AD75" s="193" t="str">
        <f t="shared" si="38"/>
        <v>-</v>
      </c>
      <c r="AF75" s="193" t="str">
        <f t="shared" ref="AF75:AL84" si="39">IFERROR(IF(LEFT($C75,FIND(".",$C75))=AF$3,$K75,"-"),"-")</f>
        <v>-</v>
      </c>
      <c r="AG75" s="193" t="str">
        <f t="shared" si="39"/>
        <v>-</v>
      </c>
      <c r="AH75" s="193" t="str">
        <f t="shared" si="39"/>
        <v>-</v>
      </c>
      <c r="AI75" s="193" t="str">
        <f t="shared" si="39"/>
        <v>-</v>
      </c>
      <c r="AJ75" s="193" t="str">
        <f t="shared" si="39"/>
        <v>-</v>
      </c>
      <c r="AK75" s="193" t="str">
        <f t="shared" si="39"/>
        <v>-</v>
      </c>
      <c r="AL75" s="193" t="str">
        <f t="shared" si="39"/>
        <v>-</v>
      </c>
    </row>
    <row r="76" spans="2:38" s="7" customFormat="1" outlineLevel="1" x14ac:dyDescent="0.25">
      <c r="B76" s="33">
        <v>2</v>
      </c>
      <c r="C76" s="128"/>
      <c r="D76" s="34" t="str">
        <f t="shared" si="33"/>
        <v>-</v>
      </c>
      <c r="E76" s="34" t="str">
        <f t="shared" si="34"/>
        <v>-</v>
      </c>
      <c r="F76" s="132"/>
      <c r="G76" s="133" t="s">
        <v>101</v>
      </c>
      <c r="H76" s="40" t="s">
        <v>69</v>
      </c>
      <c r="I76" s="178" t="str">
        <f t="shared" si="35"/>
        <v>-</v>
      </c>
      <c r="J76" s="173" t="str">
        <f t="shared" si="36"/>
        <v>-</v>
      </c>
      <c r="K76" s="174" t="str">
        <f t="shared" si="37"/>
        <v>-</v>
      </c>
      <c r="L76" s="35"/>
      <c r="M76" s="211"/>
      <c r="N76" s="210"/>
      <c r="O76" s="220"/>
      <c r="P76" s="223" t="str">
        <f>IFERROR(IF(LEFT($C76,FIND(".",$C76))=P$3,#REF!,"-"),"-")</f>
        <v>-</v>
      </c>
      <c r="Q76" s="223" t="str">
        <f>IFERROR(IF(LEFT($C76,FIND(".",$C76))=Q$3,#REF!,"-"),"-")</f>
        <v>-</v>
      </c>
      <c r="R76" s="223" t="str">
        <f>IFERROR(IF(LEFT($C76,FIND(".",$C76))=R$3,#REF!,"-"),"-")</f>
        <v>-</v>
      </c>
      <c r="S76" s="223" t="str">
        <f>IFERROR(IF(LEFT($C76,FIND(".",$C76))=S$3,#REF!,"-"),"-")</f>
        <v>-</v>
      </c>
      <c r="T76" s="223" t="str">
        <f>IFERROR(IF(LEFT($C76,FIND(".",$C76))=T$3,#REF!,"-"),"-")</f>
        <v>-</v>
      </c>
      <c r="U76" s="223" t="str">
        <f>IFERROR(IF(LEFT($C76,FIND(".",$C76))=U$3,#REF!,"-"),"-")</f>
        <v>-</v>
      </c>
      <c r="V76" s="223" t="str">
        <f>IFERROR(IF(LEFT($C76,FIND(".",$C76))=V$3,#REF!,"-"),"-")</f>
        <v>-</v>
      </c>
      <c r="W76" s="193"/>
      <c r="X76" s="193" t="str">
        <f t="shared" si="38"/>
        <v>-</v>
      </c>
      <c r="Y76" s="193" t="str">
        <f t="shared" si="38"/>
        <v>-</v>
      </c>
      <c r="Z76" s="193" t="str">
        <f t="shared" si="38"/>
        <v>-</v>
      </c>
      <c r="AA76" s="193" t="str">
        <f t="shared" si="38"/>
        <v>-</v>
      </c>
      <c r="AB76" s="193" t="str">
        <f t="shared" si="38"/>
        <v>-</v>
      </c>
      <c r="AC76" s="193" t="str">
        <f t="shared" si="38"/>
        <v>-</v>
      </c>
      <c r="AD76" s="193" t="str">
        <f t="shared" si="38"/>
        <v>-</v>
      </c>
      <c r="AF76" s="193" t="str">
        <f t="shared" si="39"/>
        <v>-</v>
      </c>
      <c r="AG76" s="193" t="str">
        <f t="shared" si="39"/>
        <v>-</v>
      </c>
      <c r="AH76" s="193" t="str">
        <f t="shared" si="39"/>
        <v>-</v>
      </c>
      <c r="AI76" s="193" t="str">
        <f t="shared" si="39"/>
        <v>-</v>
      </c>
      <c r="AJ76" s="193" t="str">
        <f t="shared" si="39"/>
        <v>-</v>
      </c>
      <c r="AK76" s="193" t="str">
        <f t="shared" si="39"/>
        <v>-</v>
      </c>
      <c r="AL76" s="193" t="str">
        <f t="shared" si="39"/>
        <v>-</v>
      </c>
    </row>
    <row r="77" spans="2:38" s="7" customFormat="1" outlineLevel="1" x14ac:dyDescent="0.25">
      <c r="B77" s="33">
        <v>3</v>
      </c>
      <c r="C77" s="128"/>
      <c r="D77" s="34" t="str">
        <f t="shared" si="33"/>
        <v>-</v>
      </c>
      <c r="E77" s="34" t="str">
        <f t="shared" si="34"/>
        <v>-</v>
      </c>
      <c r="F77" s="132"/>
      <c r="G77" s="133"/>
      <c r="H77" s="40" t="s">
        <v>33</v>
      </c>
      <c r="I77" s="178" t="str">
        <f t="shared" si="35"/>
        <v>-</v>
      </c>
      <c r="J77" s="173" t="str">
        <f t="shared" si="36"/>
        <v>-</v>
      </c>
      <c r="K77" s="174" t="str">
        <f t="shared" si="37"/>
        <v>-</v>
      </c>
      <c r="L77" s="35"/>
      <c r="M77" s="211"/>
      <c r="N77" s="210"/>
      <c r="O77" s="220"/>
      <c r="P77" s="223" t="str">
        <f>IFERROR(IF(LEFT($C77,FIND(".",$C77))=P$3,#REF!,"-"),"-")</f>
        <v>-</v>
      </c>
      <c r="Q77" s="223" t="str">
        <f>IFERROR(IF(LEFT($C77,FIND(".",$C77))=Q$3,#REF!,"-"),"-")</f>
        <v>-</v>
      </c>
      <c r="R77" s="223" t="str">
        <f>IFERROR(IF(LEFT($C77,FIND(".",$C77))=R$3,#REF!,"-"),"-")</f>
        <v>-</v>
      </c>
      <c r="S77" s="223" t="str">
        <f>IFERROR(IF(LEFT($C77,FIND(".",$C77))=S$3,#REF!,"-"),"-")</f>
        <v>-</v>
      </c>
      <c r="T77" s="223" t="str">
        <f>IFERROR(IF(LEFT($C77,FIND(".",$C77))=T$3,#REF!,"-"),"-")</f>
        <v>-</v>
      </c>
      <c r="U77" s="223" t="str">
        <f>IFERROR(IF(LEFT($C77,FIND(".",$C77))=U$3,#REF!,"-"),"-")</f>
        <v>-</v>
      </c>
      <c r="V77" s="223" t="str">
        <f>IFERROR(IF(LEFT($C77,FIND(".",$C77))=V$3,#REF!,"-"),"-")</f>
        <v>-</v>
      </c>
      <c r="W77" s="193"/>
      <c r="X77" s="193" t="str">
        <f t="shared" si="38"/>
        <v>-</v>
      </c>
      <c r="Y77" s="193" t="str">
        <f t="shared" si="38"/>
        <v>-</v>
      </c>
      <c r="Z77" s="193" t="str">
        <f t="shared" si="38"/>
        <v>-</v>
      </c>
      <c r="AA77" s="193" t="str">
        <f t="shared" si="38"/>
        <v>-</v>
      </c>
      <c r="AB77" s="193" t="str">
        <f t="shared" si="38"/>
        <v>-</v>
      </c>
      <c r="AC77" s="193" t="str">
        <f t="shared" si="38"/>
        <v>-</v>
      </c>
      <c r="AD77" s="193" t="str">
        <f t="shared" si="38"/>
        <v>-</v>
      </c>
      <c r="AF77" s="193" t="str">
        <f t="shared" si="39"/>
        <v>-</v>
      </c>
      <c r="AG77" s="193" t="str">
        <f t="shared" si="39"/>
        <v>-</v>
      </c>
      <c r="AH77" s="193" t="str">
        <f t="shared" si="39"/>
        <v>-</v>
      </c>
      <c r="AI77" s="193" t="str">
        <f t="shared" si="39"/>
        <v>-</v>
      </c>
      <c r="AJ77" s="193" t="str">
        <f t="shared" si="39"/>
        <v>-</v>
      </c>
      <c r="AK77" s="193" t="str">
        <f t="shared" si="39"/>
        <v>-</v>
      </c>
      <c r="AL77" s="193" t="str">
        <f t="shared" si="39"/>
        <v>-</v>
      </c>
    </row>
    <row r="78" spans="2:38" s="7" customFormat="1" outlineLevel="1" x14ac:dyDescent="0.25">
      <c r="B78" s="33">
        <v>4</v>
      </c>
      <c r="C78" s="128"/>
      <c r="D78" s="34" t="str">
        <f t="shared" si="33"/>
        <v>-</v>
      </c>
      <c r="E78" s="34" t="str">
        <f t="shared" si="34"/>
        <v>-</v>
      </c>
      <c r="F78" s="132"/>
      <c r="G78" s="133"/>
      <c r="H78" s="40"/>
      <c r="I78" s="178" t="str">
        <f t="shared" si="35"/>
        <v>-</v>
      </c>
      <c r="J78" s="173" t="str">
        <f t="shared" si="36"/>
        <v>-</v>
      </c>
      <c r="K78" s="174" t="str">
        <f t="shared" si="37"/>
        <v>-</v>
      </c>
      <c r="L78" s="35"/>
      <c r="M78" s="211"/>
      <c r="N78" s="210"/>
      <c r="O78" s="220"/>
      <c r="P78" s="223" t="str">
        <f>IFERROR(IF(LEFT($C78,FIND(".",$C78))=P$3,#REF!,"-"),"-")</f>
        <v>-</v>
      </c>
      <c r="Q78" s="223" t="str">
        <f>IFERROR(IF(LEFT($C78,FIND(".",$C78))=Q$3,#REF!,"-"),"-")</f>
        <v>-</v>
      </c>
      <c r="R78" s="223" t="str">
        <f>IFERROR(IF(LEFT($C78,FIND(".",$C78))=R$3,#REF!,"-"),"-")</f>
        <v>-</v>
      </c>
      <c r="S78" s="223" t="str">
        <f>IFERROR(IF(LEFT($C78,FIND(".",$C78))=S$3,#REF!,"-"),"-")</f>
        <v>-</v>
      </c>
      <c r="T78" s="223" t="str">
        <f>IFERROR(IF(LEFT($C78,FIND(".",$C78))=T$3,#REF!,"-"),"-")</f>
        <v>-</v>
      </c>
      <c r="U78" s="223" t="str">
        <f>IFERROR(IF(LEFT($C78,FIND(".",$C78))=U$3,#REF!,"-"),"-")</f>
        <v>-</v>
      </c>
      <c r="V78" s="223" t="str">
        <f>IFERROR(IF(LEFT($C78,FIND(".",$C78))=V$3,#REF!,"-"),"-")</f>
        <v>-</v>
      </c>
      <c r="W78" s="193"/>
      <c r="X78" s="193" t="str">
        <f t="shared" si="38"/>
        <v>-</v>
      </c>
      <c r="Y78" s="193" t="str">
        <f t="shared" si="38"/>
        <v>-</v>
      </c>
      <c r="Z78" s="193" t="str">
        <f t="shared" si="38"/>
        <v>-</v>
      </c>
      <c r="AA78" s="193" t="str">
        <f t="shared" si="38"/>
        <v>-</v>
      </c>
      <c r="AB78" s="193" t="str">
        <f t="shared" si="38"/>
        <v>-</v>
      </c>
      <c r="AC78" s="193" t="str">
        <f t="shared" si="38"/>
        <v>-</v>
      </c>
      <c r="AD78" s="193" t="str">
        <f t="shared" si="38"/>
        <v>-</v>
      </c>
      <c r="AF78" s="193" t="str">
        <f t="shared" si="39"/>
        <v>-</v>
      </c>
      <c r="AG78" s="193" t="str">
        <f t="shared" si="39"/>
        <v>-</v>
      </c>
      <c r="AH78" s="193" t="str">
        <f t="shared" si="39"/>
        <v>-</v>
      </c>
      <c r="AI78" s="193" t="str">
        <f t="shared" si="39"/>
        <v>-</v>
      </c>
      <c r="AJ78" s="193" t="str">
        <f t="shared" si="39"/>
        <v>-</v>
      </c>
      <c r="AK78" s="193" t="str">
        <f t="shared" si="39"/>
        <v>-</v>
      </c>
      <c r="AL78" s="193" t="str">
        <f t="shared" si="39"/>
        <v>-</v>
      </c>
    </row>
    <row r="79" spans="2:38" s="7" customFormat="1" outlineLevel="1" x14ac:dyDescent="0.25">
      <c r="B79" s="33">
        <v>5</v>
      </c>
      <c r="C79" s="128"/>
      <c r="D79" s="34" t="str">
        <f t="shared" si="33"/>
        <v>-</v>
      </c>
      <c r="E79" s="34" t="str">
        <f t="shared" si="34"/>
        <v>-</v>
      </c>
      <c r="F79" s="132"/>
      <c r="G79" s="133"/>
      <c r="H79" s="40"/>
      <c r="I79" s="178" t="str">
        <f t="shared" si="35"/>
        <v>-</v>
      </c>
      <c r="J79" s="173" t="str">
        <f t="shared" si="36"/>
        <v>-</v>
      </c>
      <c r="K79" s="174" t="str">
        <f t="shared" si="37"/>
        <v>-</v>
      </c>
      <c r="L79" s="35"/>
      <c r="M79" s="211"/>
      <c r="N79" s="210"/>
      <c r="O79" s="220"/>
      <c r="P79" s="223" t="str">
        <f>IFERROR(IF(LEFT($C79,FIND(".",$C79))=P$3,#REF!,"-"),"-")</f>
        <v>-</v>
      </c>
      <c r="Q79" s="223" t="str">
        <f>IFERROR(IF(LEFT($C79,FIND(".",$C79))=Q$3,#REF!,"-"),"-")</f>
        <v>-</v>
      </c>
      <c r="R79" s="223" t="str">
        <f>IFERROR(IF(LEFT($C79,FIND(".",$C79))=R$3,#REF!,"-"),"-")</f>
        <v>-</v>
      </c>
      <c r="S79" s="223" t="str">
        <f>IFERROR(IF(LEFT($C79,FIND(".",$C79))=S$3,#REF!,"-"),"-")</f>
        <v>-</v>
      </c>
      <c r="T79" s="223" t="str">
        <f>IFERROR(IF(LEFT($C79,FIND(".",$C79))=T$3,#REF!,"-"),"-")</f>
        <v>-</v>
      </c>
      <c r="U79" s="223" t="str">
        <f>IFERROR(IF(LEFT($C79,FIND(".",$C79))=U$3,#REF!,"-"),"-")</f>
        <v>-</v>
      </c>
      <c r="V79" s="223" t="str">
        <f>IFERROR(IF(LEFT($C79,FIND(".",$C79))=V$3,#REF!,"-"),"-")</f>
        <v>-</v>
      </c>
      <c r="W79" s="193"/>
      <c r="X79" s="193" t="str">
        <f t="shared" si="38"/>
        <v>-</v>
      </c>
      <c r="Y79" s="193" t="str">
        <f t="shared" si="38"/>
        <v>-</v>
      </c>
      <c r="Z79" s="193" t="str">
        <f t="shared" si="38"/>
        <v>-</v>
      </c>
      <c r="AA79" s="193" t="str">
        <f t="shared" si="38"/>
        <v>-</v>
      </c>
      <c r="AB79" s="193" t="str">
        <f t="shared" si="38"/>
        <v>-</v>
      </c>
      <c r="AC79" s="193" t="str">
        <f t="shared" si="38"/>
        <v>-</v>
      </c>
      <c r="AD79" s="193" t="str">
        <f t="shared" si="38"/>
        <v>-</v>
      </c>
      <c r="AF79" s="193" t="str">
        <f t="shared" si="39"/>
        <v>-</v>
      </c>
      <c r="AG79" s="193" t="str">
        <f t="shared" si="39"/>
        <v>-</v>
      </c>
      <c r="AH79" s="193" t="str">
        <f t="shared" si="39"/>
        <v>-</v>
      </c>
      <c r="AI79" s="193" t="str">
        <f t="shared" si="39"/>
        <v>-</v>
      </c>
      <c r="AJ79" s="193" t="str">
        <f t="shared" si="39"/>
        <v>-</v>
      </c>
      <c r="AK79" s="193" t="str">
        <f t="shared" si="39"/>
        <v>-</v>
      </c>
      <c r="AL79" s="193" t="str">
        <f t="shared" si="39"/>
        <v>-</v>
      </c>
    </row>
    <row r="80" spans="2:38" s="7" customFormat="1" outlineLevel="1" x14ac:dyDescent="0.25">
      <c r="B80" s="33">
        <v>6</v>
      </c>
      <c r="C80" s="128"/>
      <c r="D80" s="34" t="str">
        <f t="shared" si="33"/>
        <v>-</v>
      </c>
      <c r="E80" s="34" t="str">
        <f t="shared" si="34"/>
        <v>-</v>
      </c>
      <c r="F80" s="132"/>
      <c r="G80" s="133"/>
      <c r="H80" s="40"/>
      <c r="I80" s="178" t="str">
        <f t="shared" si="35"/>
        <v>-</v>
      </c>
      <c r="J80" s="173" t="str">
        <f t="shared" si="36"/>
        <v>-</v>
      </c>
      <c r="K80" s="174" t="str">
        <f t="shared" si="37"/>
        <v>-</v>
      </c>
      <c r="L80" s="35"/>
      <c r="M80" s="211"/>
      <c r="N80" s="210"/>
      <c r="O80" s="220"/>
      <c r="P80" s="223" t="str">
        <f>IFERROR(IF(LEFT($C80,FIND(".",$C80))=P$3,#REF!,"-"),"-")</f>
        <v>-</v>
      </c>
      <c r="Q80" s="223" t="str">
        <f>IFERROR(IF(LEFT($C80,FIND(".",$C80))=Q$3,#REF!,"-"),"-")</f>
        <v>-</v>
      </c>
      <c r="R80" s="223" t="str">
        <f>IFERROR(IF(LEFT($C80,FIND(".",$C80))=R$3,#REF!,"-"),"-")</f>
        <v>-</v>
      </c>
      <c r="S80" s="223" t="str">
        <f>IFERROR(IF(LEFT($C80,FIND(".",$C80))=S$3,#REF!,"-"),"-")</f>
        <v>-</v>
      </c>
      <c r="T80" s="223" t="str">
        <f>IFERROR(IF(LEFT($C80,FIND(".",$C80))=T$3,#REF!,"-"),"-")</f>
        <v>-</v>
      </c>
      <c r="U80" s="223" t="str">
        <f>IFERROR(IF(LEFT($C80,FIND(".",$C80))=U$3,#REF!,"-"),"-")</f>
        <v>-</v>
      </c>
      <c r="V80" s="223" t="str">
        <f>IFERROR(IF(LEFT($C80,FIND(".",$C80))=V$3,#REF!,"-"),"-")</f>
        <v>-</v>
      </c>
      <c r="W80" s="193"/>
      <c r="X80" s="193" t="str">
        <f t="shared" si="38"/>
        <v>-</v>
      </c>
      <c r="Y80" s="193" t="str">
        <f t="shared" si="38"/>
        <v>-</v>
      </c>
      <c r="Z80" s="193" t="str">
        <f t="shared" si="38"/>
        <v>-</v>
      </c>
      <c r="AA80" s="193" t="str">
        <f t="shared" si="38"/>
        <v>-</v>
      </c>
      <c r="AB80" s="193" t="str">
        <f t="shared" si="38"/>
        <v>-</v>
      </c>
      <c r="AC80" s="193" t="str">
        <f t="shared" si="38"/>
        <v>-</v>
      </c>
      <c r="AD80" s="193" t="str">
        <f t="shared" si="38"/>
        <v>-</v>
      </c>
      <c r="AF80" s="193" t="str">
        <f t="shared" si="39"/>
        <v>-</v>
      </c>
      <c r="AG80" s="193" t="str">
        <f t="shared" si="39"/>
        <v>-</v>
      </c>
      <c r="AH80" s="193" t="str">
        <f t="shared" si="39"/>
        <v>-</v>
      </c>
      <c r="AI80" s="193" t="str">
        <f t="shared" si="39"/>
        <v>-</v>
      </c>
      <c r="AJ80" s="193" t="str">
        <f t="shared" si="39"/>
        <v>-</v>
      </c>
      <c r="AK80" s="193" t="str">
        <f t="shared" si="39"/>
        <v>-</v>
      </c>
      <c r="AL80" s="193" t="str">
        <f t="shared" si="39"/>
        <v>-</v>
      </c>
    </row>
    <row r="81" spans="2:38" s="7" customFormat="1" outlineLevel="1" x14ac:dyDescent="0.25">
      <c r="B81" s="33">
        <v>7</v>
      </c>
      <c r="C81" s="128"/>
      <c r="D81" s="34" t="str">
        <f t="shared" si="33"/>
        <v>-</v>
      </c>
      <c r="E81" s="34" t="str">
        <f t="shared" si="34"/>
        <v>-</v>
      </c>
      <c r="F81" s="132"/>
      <c r="G81" s="133"/>
      <c r="H81" s="40"/>
      <c r="I81" s="178" t="str">
        <f t="shared" si="35"/>
        <v>-</v>
      </c>
      <c r="J81" s="173" t="str">
        <f t="shared" si="36"/>
        <v>-</v>
      </c>
      <c r="K81" s="174" t="str">
        <f t="shared" si="37"/>
        <v>-</v>
      </c>
      <c r="L81" s="35"/>
      <c r="M81" s="211"/>
      <c r="N81" s="210"/>
      <c r="O81" s="220"/>
      <c r="P81" s="223" t="str">
        <f>IFERROR(IF(LEFT($C81,FIND(".",$C81))=P$3,#REF!,"-"),"-")</f>
        <v>-</v>
      </c>
      <c r="Q81" s="223" t="str">
        <f>IFERROR(IF(LEFT($C81,FIND(".",$C81))=Q$3,#REF!,"-"),"-")</f>
        <v>-</v>
      </c>
      <c r="R81" s="223" t="str">
        <f>IFERROR(IF(LEFT($C81,FIND(".",$C81))=R$3,#REF!,"-"),"-")</f>
        <v>-</v>
      </c>
      <c r="S81" s="223" t="str">
        <f>IFERROR(IF(LEFT($C81,FIND(".",$C81))=S$3,#REF!,"-"),"-")</f>
        <v>-</v>
      </c>
      <c r="T81" s="223" t="str">
        <f>IFERROR(IF(LEFT($C81,FIND(".",$C81))=T$3,#REF!,"-"),"-")</f>
        <v>-</v>
      </c>
      <c r="U81" s="223" t="str">
        <f>IFERROR(IF(LEFT($C81,FIND(".",$C81))=U$3,#REF!,"-"),"-")</f>
        <v>-</v>
      </c>
      <c r="V81" s="223" t="str">
        <f>IFERROR(IF(LEFT($C81,FIND(".",$C81))=V$3,#REF!,"-"),"-")</f>
        <v>-</v>
      </c>
      <c r="W81" s="193"/>
      <c r="X81" s="193" t="str">
        <f t="shared" si="38"/>
        <v>-</v>
      </c>
      <c r="Y81" s="193" t="str">
        <f t="shared" si="38"/>
        <v>-</v>
      </c>
      <c r="Z81" s="193" t="str">
        <f t="shared" si="38"/>
        <v>-</v>
      </c>
      <c r="AA81" s="193" t="str">
        <f t="shared" si="38"/>
        <v>-</v>
      </c>
      <c r="AB81" s="193" t="str">
        <f t="shared" si="38"/>
        <v>-</v>
      </c>
      <c r="AC81" s="193" t="str">
        <f t="shared" si="38"/>
        <v>-</v>
      </c>
      <c r="AD81" s="193" t="str">
        <f t="shared" si="38"/>
        <v>-</v>
      </c>
      <c r="AF81" s="193" t="str">
        <f t="shared" si="39"/>
        <v>-</v>
      </c>
      <c r="AG81" s="193" t="str">
        <f t="shared" si="39"/>
        <v>-</v>
      </c>
      <c r="AH81" s="193" t="str">
        <f t="shared" si="39"/>
        <v>-</v>
      </c>
      <c r="AI81" s="193" t="str">
        <f t="shared" si="39"/>
        <v>-</v>
      </c>
      <c r="AJ81" s="193" t="str">
        <f t="shared" si="39"/>
        <v>-</v>
      </c>
      <c r="AK81" s="193" t="str">
        <f t="shared" si="39"/>
        <v>-</v>
      </c>
      <c r="AL81" s="193" t="str">
        <f t="shared" si="39"/>
        <v>-</v>
      </c>
    </row>
    <row r="82" spans="2:38" s="7" customFormat="1" outlineLevel="1" x14ac:dyDescent="0.25">
      <c r="B82" s="33">
        <v>8</v>
      </c>
      <c r="C82" s="128"/>
      <c r="D82" s="34" t="str">
        <f t="shared" si="33"/>
        <v>-</v>
      </c>
      <c r="E82" s="34" t="str">
        <f t="shared" si="34"/>
        <v>-</v>
      </c>
      <c r="F82" s="132"/>
      <c r="G82" s="133"/>
      <c r="H82" s="40"/>
      <c r="I82" s="178" t="str">
        <f t="shared" si="35"/>
        <v>-</v>
      </c>
      <c r="J82" s="173" t="str">
        <f t="shared" si="36"/>
        <v>-</v>
      </c>
      <c r="K82" s="174" t="str">
        <f t="shared" si="37"/>
        <v>-</v>
      </c>
      <c r="L82" s="35"/>
      <c r="M82" s="211"/>
      <c r="N82" s="210"/>
      <c r="O82" s="220"/>
      <c r="P82" s="223" t="str">
        <f>IFERROR(IF(LEFT($C82,FIND(".",$C82))=P$3,#REF!,"-"),"-")</f>
        <v>-</v>
      </c>
      <c r="Q82" s="223" t="str">
        <f>IFERROR(IF(LEFT($C82,FIND(".",$C82))=Q$3,#REF!,"-"),"-")</f>
        <v>-</v>
      </c>
      <c r="R82" s="223" t="str">
        <f>IFERROR(IF(LEFT($C82,FIND(".",$C82))=R$3,#REF!,"-"),"-")</f>
        <v>-</v>
      </c>
      <c r="S82" s="223" t="str">
        <f>IFERROR(IF(LEFT($C82,FIND(".",$C82))=S$3,#REF!,"-"),"-")</f>
        <v>-</v>
      </c>
      <c r="T82" s="223" t="str">
        <f>IFERROR(IF(LEFT($C82,FIND(".",$C82))=T$3,#REF!,"-"),"-")</f>
        <v>-</v>
      </c>
      <c r="U82" s="223" t="str">
        <f>IFERROR(IF(LEFT($C82,FIND(".",$C82))=U$3,#REF!,"-"),"-")</f>
        <v>-</v>
      </c>
      <c r="V82" s="223" t="str">
        <f>IFERROR(IF(LEFT($C82,FIND(".",$C82))=V$3,#REF!,"-"),"-")</f>
        <v>-</v>
      </c>
      <c r="W82" s="193"/>
      <c r="X82" s="193" t="str">
        <f t="shared" si="38"/>
        <v>-</v>
      </c>
      <c r="Y82" s="193" t="str">
        <f t="shared" si="38"/>
        <v>-</v>
      </c>
      <c r="Z82" s="193" t="str">
        <f t="shared" si="38"/>
        <v>-</v>
      </c>
      <c r="AA82" s="193" t="str">
        <f t="shared" si="38"/>
        <v>-</v>
      </c>
      <c r="AB82" s="193" t="str">
        <f t="shared" si="38"/>
        <v>-</v>
      </c>
      <c r="AC82" s="193" t="str">
        <f t="shared" si="38"/>
        <v>-</v>
      </c>
      <c r="AD82" s="193" t="str">
        <f t="shared" si="38"/>
        <v>-</v>
      </c>
      <c r="AF82" s="193" t="str">
        <f t="shared" si="39"/>
        <v>-</v>
      </c>
      <c r="AG82" s="193" t="str">
        <f t="shared" si="39"/>
        <v>-</v>
      </c>
      <c r="AH82" s="193" t="str">
        <f t="shared" si="39"/>
        <v>-</v>
      </c>
      <c r="AI82" s="193" t="str">
        <f t="shared" si="39"/>
        <v>-</v>
      </c>
      <c r="AJ82" s="193" t="str">
        <f t="shared" si="39"/>
        <v>-</v>
      </c>
      <c r="AK82" s="193" t="str">
        <f t="shared" si="39"/>
        <v>-</v>
      </c>
      <c r="AL82" s="193" t="str">
        <f t="shared" si="39"/>
        <v>-</v>
      </c>
    </row>
    <row r="83" spans="2:38" s="7" customFormat="1" outlineLevel="1" x14ac:dyDescent="0.25">
      <c r="B83" s="33">
        <v>9</v>
      </c>
      <c r="C83" s="128"/>
      <c r="D83" s="34" t="str">
        <f t="shared" si="33"/>
        <v>-</v>
      </c>
      <c r="E83" s="34" t="str">
        <f t="shared" si="34"/>
        <v>-</v>
      </c>
      <c r="F83" s="132"/>
      <c r="G83" s="133"/>
      <c r="H83" s="40"/>
      <c r="I83" s="178" t="str">
        <f t="shared" si="35"/>
        <v>-</v>
      </c>
      <c r="J83" s="173" t="str">
        <f t="shared" si="36"/>
        <v>-</v>
      </c>
      <c r="K83" s="174" t="str">
        <f t="shared" si="37"/>
        <v>-</v>
      </c>
      <c r="L83" s="35"/>
      <c r="M83" s="211"/>
      <c r="N83" s="210"/>
      <c r="O83" s="220"/>
      <c r="P83" s="223" t="str">
        <f>IFERROR(IF(LEFT($C83,FIND(".",$C83))=P$3,#REF!,"-"),"-")</f>
        <v>-</v>
      </c>
      <c r="Q83" s="223" t="str">
        <f>IFERROR(IF(LEFT($C83,FIND(".",$C83))=Q$3,#REF!,"-"),"-")</f>
        <v>-</v>
      </c>
      <c r="R83" s="223" t="str">
        <f>IFERROR(IF(LEFT($C83,FIND(".",$C83))=R$3,#REF!,"-"),"-")</f>
        <v>-</v>
      </c>
      <c r="S83" s="223" t="str">
        <f>IFERROR(IF(LEFT($C83,FIND(".",$C83))=S$3,#REF!,"-"),"-")</f>
        <v>-</v>
      </c>
      <c r="T83" s="223" t="str">
        <f>IFERROR(IF(LEFT($C83,FIND(".",$C83))=T$3,#REF!,"-"),"-")</f>
        <v>-</v>
      </c>
      <c r="U83" s="223" t="str">
        <f>IFERROR(IF(LEFT($C83,FIND(".",$C83))=U$3,#REF!,"-"),"-")</f>
        <v>-</v>
      </c>
      <c r="V83" s="223" t="str">
        <f>IFERROR(IF(LEFT($C83,FIND(".",$C83))=V$3,#REF!,"-"),"-")</f>
        <v>-</v>
      </c>
      <c r="W83" s="193"/>
      <c r="X83" s="193" t="str">
        <f t="shared" si="38"/>
        <v>-</v>
      </c>
      <c r="Y83" s="193" t="str">
        <f t="shared" si="38"/>
        <v>-</v>
      </c>
      <c r="Z83" s="193" t="str">
        <f t="shared" si="38"/>
        <v>-</v>
      </c>
      <c r="AA83" s="193" t="str">
        <f t="shared" si="38"/>
        <v>-</v>
      </c>
      <c r="AB83" s="193" t="str">
        <f t="shared" si="38"/>
        <v>-</v>
      </c>
      <c r="AC83" s="193" t="str">
        <f t="shared" si="38"/>
        <v>-</v>
      </c>
      <c r="AD83" s="193" t="str">
        <f t="shared" si="38"/>
        <v>-</v>
      </c>
      <c r="AF83" s="193" t="str">
        <f t="shared" si="39"/>
        <v>-</v>
      </c>
      <c r="AG83" s="193" t="str">
        <f t="shared" si="39"/>
        <v>-</v>
      </c>
      <c r="AH83" s="193" t="str">
        <f t="shared" si="39"/>
        <v>-</v>
      </c>
      <c r="AI83" s="193" t="str">
        <f t="shared" si="39"/>
        <v>-</v>
      </c>
      <c r="AJ83" s="193" t="str">
        <f t="shared" si="39"/>
        <v>-</v>
      </c>
      <c r="AK83" s="193" t="str">
        <f t="shared" si="39"/>
        <v>-</v>
      </c>
      <c r="AL83" s="193" t="str">
        <f t="shared" si="39"/>
        <v>-</v>
      </c>
    </row>
    <row r="84" spans="2:38" s="7" customFormat="1" outlineLevel="1" x14ac:dyDescent="0.25">
      <c r="B84" s="33">
        <v>10</v>
      </c>
      <c r="C84" s="128"/>
      <c r="D84" s="34" t="str">
        <f t="shared" si="33"/>
        <v>-</v>
      </c>
      <c r="E84" s="34" t="str">
        <f t="shared" si="34"/>
        <v>-</v>
      </c>
      <c r="F84" s="132"/>
      <c r="G84" s="133"/>
      <c r="H84" s="40"/>
      <c r="I84" s="178" t="str">
        <f t="shared" si="35"/>
        <v>-</v>
      </c>
      <c r="J84" s="173" t="str">
        <f t="shared" si="36"/>
        <v>-</v>
      </c>
      <c r="K84" s="174" t="str">
        <f t="shared" si="37"/>
        <v>-</v>
      </c>
      <c r="L84" s="35"/>
      <c r="M84" s="211"/>
      <c r="N84" s="210"/>
      <c r="O84" s="220"/>
      <c r="P84" s="223" t="str">
        <f>IFERROR(IF(LEFT($C84,FIND(".",$C84))=P$3,#REF!,"-"),"-")</f>
        <v>-</v>
      </c>
      <c r="Q84" s="223" t="str">
        <f>IFERROR(IF(LEFT($C84,FIND(".",$C84))=Q$3,#REF!,"-"),"-")</f>
        <v>-</v>
      </c>
      <c r="R84" s="223" t="str">
        <f>IFERROR(IF(LEFT($C84,FIND(".",$C84))=R$3,#REF!,"-"),"-")</f>
        <v>-</v>
      </c>
      <c r="S84" s="223" t="str">
        <f>IFERROR(IF(LEFT($C84,FIND(".",$C84))=S$3,#REF!,"-"),"-")</f>
        <v>-</v>
      </c>
      <c r="T84" s="223" t="str">
        <f>IFERROR(IF(LEFT($C84,FIND(".",$C84))=T$3,#REF!,"-"),"-")</f>
        <v>-</v>
      </c>
      <c r="U84" s="223" t="str">
        <f>IFERROR(IF(LEFT($C84,FIND(".",$C84))=U$3,#REF!,"-"),"-")</f>
        <v>-</v>
      </c>
      <c r="V84" s="223" t="str">
        <f>IFERROR(IF(LEFT($C84,FIND(".",$C84))=V$3,#REF!,"-"),"-")</f>
        <v>-</v>
      </c>
      <c r="W84" s="193"/>
      <c r="X84" s="193" t="str">
        <f t="shared" si="38"/>
        <v>-</v>
      </c>
      <c r="Y84" s="193" t="str">
        <f t="shared" si="38"/>
        <v>-</v>
      </c>
      <c r="Z84" s="193" t="str">
        <f t="shared" si="38"/>
        <v>-</v>
      </c>
      <c r="AA84" s="193" t="str">
        <f t="shared" si="38"/>
        <v>-</v>
      </c>
      <c r="AB84" s="193" t="str">
        <f t="shared" si="38"/>
        <v>-</v>
      </c>
      <c r="AC84" s="193" t="str">
        <f t="shared" si="38"/>
        <v>-</v>
      </c>
      <c r="AD84" s="193" t="str">
        <f t="shared" si="38"/>
        <v>-</v>
      </c>
      <c r="AF84" s="193" t="str">
        <f t="shared" si="39"/>
        <v>-</v>
      </c>
      <c r="AG84" s="193" t="str">
        <f t="shared" si="39"/>
        <v>-</v>
      </c>
      <c r="AH84" s="193" t="str">
        <f t="shared" si="39"/>
        <v>-</v>
      </c>
      <c r="AI84" s="193" t="str">
        <f t="shared" si="39"/>
        <v>-</v>
      </c>
      <c r="AJ84" s="193" t="str">
        <f t="shared" si="39"/>
        <v>-</v>
      </c>
      <c r="AK84" s="193" t="str">
        <f t="shared" si="39"/>
        <v>-</v>
      </c>
      <c r="AL84" s="193" t="str">
        <f t="shared" si="39"/>
        <v>-</v>
      </c>
    </row>
    <row r="85" spans="2:38" s="7" customFormat="1" outlineLevel="1" x14ac:dyDescent="0.25">
      <c r="B85" s="33">
        <v>11</v>
      </c>
      <c r="C85" s="128"/>
      <c r="D85" s="34" t="str">
        <f t="shared" si="33"/>
        <v>-</v>
      </c>
      <c r="E85" s="34" t="str">
        <f t="shared" si="34"/>
        <v>-</v>
      </c>
      <c r="F85" s="132"/>
      <c r="G85" s="133"/>
      <c r="H85" s="40"/>
      <c r="I85" s="178" t="str">
        <f t="shared" si="35"/>
        <v>-</v>
      </c>
      <c r="J85" s="173" t="str">
        <f t="shared" si="36"/>
        <v>-</v>
      </c>
      <c r="K85" s="174" t="str">
        <f t="shared" si="37"/>
        <v>-</v>
      </c>
      <c r="L85" s="35"/>
      <c r="M85" s="211"/>
      <c r="N85" s="210"/>
      <c r="O85" s="220"/>
      <c r="P85" s="223" t="str">
        <f>IFERROR(IF(LEFT($C85,FIND(".",$C85))=P$3,#REF!,"-"),"-")</f>
        <v>-</v>
      </c>
      <c r="Q85" s="223" t="str">
        <f>IFERROR(IF(LEFT($C85,FIND(".",$C85))=Q$3,#REF!,"-"),"-")</f>
        <v>-</v>
      </c>
      <c r="R85" s="223" t="str">
        <f>IFERROR(IF(LEFT($C85,FIND(".",$C85))=R$3,#REF!,"-"),"-")</f>
        <v>-</v>
      </c>
      <c r="S85" s="223" t="str">
        <f>IFERROR(IF(LEFT($C85,FIND(".",$C85))=S$3,#REF!,"-"),"-")</f>
        <v>-</v>
      </c>
      <c r="T85" s="223" t="str">
        <f>IFERROR(IF(LEFT($C85,FIND(".",$C85))=T$3,#REF!,"-"),"-")</f>
        <v>-</v>
      </c>
      <c r="U85" s="223" t="str">
        <f>IFERROR(IF(LEFT($C85,FIND(".",$C85))=U$3,#REF!,"-"),"-")</f>
        <v>-</v>
      </c>
      <c r="V85" s="223" t="str">
        <f>IFERROR(IF(LEFT($C85,FIND(".",$C85))=V$3,#REF!,"-"),"-")</f>
        <v>-</v>
      </c>
      <c r="W85" s="193"/>
      <c r="X85" s="193" t="str">
        <f t="shared" ref="X85:AD94" si="40">IFERROR(IF(LEFT($C85,FIND(".",$C85))=X$3,$J85,"-"),"-")</f>
        <v>-</v>
      </c>
      <c r="Y85" s="193" t="str">
        <f t="shared" si="40"/>
        <v>-</v>
      </c>
      <c r="Z85" s="193" t="str">
        <f t="shared" si="40"/>
        <v>-</v>
      </c>
      <c r="AA85" s="193" t="str">
        <f t="shared" si="40"/>
        <v>-</v>
      </c>
      <c r="AB85" s="193" t="str">
        <f t="shared" si="40"/>
        <v>-</v>
      </c>
      <c r="AC85" s="193" t="str">
        <f t="shared" si="40"/>
        <v>-</v>
      </c>
      <c r="AD85" s="193" t="str">
        <f t="shared" si="40"/>
        <v>-</v>
      </c>
      <c r="AF85" s="193" t="str">
        <f t="shared" ref="AF85:AL94" si="41">IFERROR(IF(LEFT($C85,FIND(".",$C85))=AF$3,$K85,"-"),"-")</f>
        <v>-</v>
      </c>
      <c r="AG85" s="193" t="str">
        <f t="shared" si="41"/>
        <v>-</v>
      </c>
      <c r="AH85" s="193" t="str">
        <f t="shared" si="41"/>
        <v>-</v>
      </c>
      <c r="AI85" s="193" t="str">
        <f t="shared" si="41"/>
        <v>-</v>
      </c>
      <c r="AJ85" s="193" t="str">
        <f t="shared" si="41"/>
        <v>-</v>
      </c>
      <c r="AK85" s="193" t="str">
        <f t="shared" si="41"/>
        <v>-</v>
      </c>
      <c r="AL85" s="193" t="str">
        <f t="shared" si="41"/>
        <v>-</v>
      </c>
    </row>
    <row r="86" spans="2:38" s="7" customFormat="1" outlineLevel="1" x14ac:dyDescent="0.25">
      <c r="B86" s="33">
        <v>12</v>
      </c>
      <c r="C86" s="128"/>
      <c r="D86" s="34" t="str">
        <f t="shared" si="33"/>
        <v>-</v>
      </c>
      <c r="E86" s="34" t="str">
        <f t="shared" si="34"/>
        <v>-</v>
      </c>
      <c r="F86" s="132"/>
      <c r="G86" s="133"/>
      <c r="H86" s="40"/>
      <c r="I86" s="178" t="str">
        <f t="shared" si="35"/>
        <v>-</v>
      </c>
      <c r="J86" s="173" t="str">
        <f t="shared" si="36"/>
        <v>-</v>
      </c>
      <c r="K86" s="174" t="str">
        <f t="shared" si="37"/>
        <v>-</v>
      </c>
      <c r="L86" s="35"/>
      <c r="M86" s="211"/>
      <c r="N86" s="210"/>
      <c r="O86" s="220"/>
      <c r="P86" s="223" t="str">
        <f>IFERROR(IF(LEFT($C86,FIND(".",$C86))=P$3,#REF!,"-"),"-")</f>
        <v>-</v>
      </c>
      <c r="Q86" s="223" t="str">
        <f>IFERROR(IF(LEFT($C86,FIND(".",$C86))=Q$3,#REF!,"-"),"-")</f>
        <v>-</v>
      </c>
      <c r="R86" s="223" t="str">
        <f>IFERROR(IF(LEFT($C86,FIND(".",$C86))=R$3,#REF!,"-"),"-")</f>
        <v>-</v>
      </c>
      <c r="S86" s="223" t="str">
        <f>IFERROR(IF(LEFT($C86,FIND(".",$C86))=S$3,#REF!,"-"),"-")</f>
        <v>-</v>
      </c>
      <c r="T86" s="223" t="str">
        <f>IFERROR(IF(LEFT($C86,FIND(".",$C86))=T$3,#REF!,"-"),"-")</f>
        <v>-</v>
      </c>
      <c r="U86" s="223" t="str">
        <f>IFERROR(IF(LEFT($C86,FIND(".",$C86))=U$3,#REF!,"-"),"-")</f>
        <v>-</v>
      </c>
      <c r="V86" s="223" t="str">
        <f>IFERROR(IF(LEFT($C86,FIND(".",$C86))=V$3,#REF!,"-"),"-")</f>
        <v>-</v>
      </c>
      <c r="W86" s="193"/>
      <c r="X86" s="193" t="str">
        <f t="shared" si="40"/>
        <v>-</v>
      </c>
      <c r="Y86" s="193" t="str">
        <f t="shared" si="40"/>
        <v>-</v>
      </c>
      <c r="Z86" s="193" t="str">
        <f t="shared" si="40"/>
        <v>-</v>
      </c>
      <c r="AA86" s="193" t="str">
        <f t="shared" si="40"/>
        <v>-</v>
      </c>
      <c r="AB86" s="193" t="str">
        <f t="shared" si="40"/>
        <v>-</v>
      </c>
      <c r="AC86" s="193" t="str">
        <f t="shared" si="40"/>
        <v>-</v>
      </c>
      <c r="AD86" s="193" t="str">
        <f t="shared" si="40"/>
        <v>-</v>
      </c>
      <c r="AF86" s="193" t="str">
        <f t="shared" si="41"/>
        <v>-</v>
      </c>
      <c r="AG86" s="193" t="str">
        <f t="shared" si="41"/>
        <v>-</v>
      </c>
      <c r="AH86" s="193" t="str">
        <f t="shared" si="41"/>
        <v>-</v>
      </c>
      <c r="AI86" s="193" t="str">
        <f t="shared" si="41"/>
        <v>-</v>
      </c>
      <c r="AJ86" s="193" t="str">
        <f t="shared" si="41"/>
        <v>-</v>
      </c>
      <c r="AK86" s="193" t="str">
        <f t="shared" si="41"/>
        <v>-</v>
      </c>
      <c r="AL86" s="193" t="str">
        <f t="shared" si="41"/>
        <v>-</v>
      </c>
    </row>
    <row r="87" spans="2:38" s="7" customFormat="1" outlineLevel="1" x14ac:dyDescent="0.25">
      <c r="B87" s="33">
        <v>13</v>
      </c>
      <c r="C87" s="128"/>
      <c r="D87" s="34" t="str">
        <f t="shared" si="33"/>
        <v>-</v>
      </c>
      <c r="E87" s="34" t="str">
        <f t="shared" si="34"/>
        <v>-</v>
      </c>
      <c r="F87" s="132"/>
      <c r="G87" s="133"/>
      <c r="H87" s="40"/>
      <c r="I87" s="178" t="str">
        <f t="shared" si="35"/>
        <v>-</v>
      </c>
      <c r="J87" s="173" t="str">
        <f t="shared" si="36"/>
        <v>-</v>
      </c>
      <c r="K87" s="174" t="str">
        <f t="shared" si="37"/>
        <v>-</v>
      </c>
      <c r="L87" s="35"/>
      <c r="M87" s="211"/>
      <c r="N87" s="210"/>
      <c r="O87" s="220"/>
      <c r="P87" s="223" t="str">
        <f>IFERROR(IF(LEFT($C87,FIND(".",$C87))=P$3,#REF!,"-"),"-")</f>
        <v>-</v>
      </c>
      <c r="Q87" s="223" t="str">
        <f>IFERROR(IF(LEFT($C87,FIND(".",$C87))=Q$3,#REF!,"-"),"-")</f>
        <v>-</v>
      </c>
      <c r="R87" s="223" t="str">
        <f>IFERROR(IF(LEFT($C87,FIND(".",$C87))=R$3,#REF!,"-"),"-")</f>
        <v>-</v>
      </c>
      <c r="S87" s="223" t="str">
        <f>IFERROR(IF(LEFT($C87,FIND(".",$C87))=S$3,#REF!,"-"),"-")</f>
        <v>-</v>
      </c>
      <c r="T87" s="223" t="str">
        <f>IFERROR(IF(LEFT($C87,FIND(".",$C87))=T$3,#REF!,"-"),"-")</f>
        <v>-</v>
      </c>
      <c r="U87" s="223" t="str">
        <f>IFERROR(IF(LEFT($C87,FIND(".",$C87))=U$3,#REF!,"-"),"-")</f>
        <v>-</v>
      </c>
      <c r="V87" s="223" t="str">
        <f>IFERROR(IF(LEFT($C87,FIND(".",$C87))=V$3,#REF!,"-"),"-")</f>
        <v>-</v>
      </c>
      <c r="W87" s="193"/>
      <c r="X87" s="193" t="str">
        <f t="shared" si="40"/>
        <v>-</v>
      </c>
      <c r="Y87" s="193" t="str">
        <f t="shared" si="40"/>
        <v>-</v>
      </c>
      <c r="Z87" s="193" t="str">
        <f t="shared" si="40"/>
        <v>-</v>
      </c>
      <c r="AA87" s="193" t="str">
        <f t="shared" si="40"/>
        <v>-</v>
      </c>
      <c r="AB87" s="193" t="str">
        <f t="shared" si="40"/>
        <v>-</v>
      </c>
      <c r="AC87" s="193" t="str">
        <f t="shared" si="40"/>
        <v>-</v>
      </c>
      <c r="AD87" s="193" t="str">
        <f t="shared" si="40"/>
        <v>-</v>
      </c>
      <c r="AF87" s="193" t="str">
        <f t="shared" si="41"/>
        <v>-</v>
      </c>
      <c r="AG87" s="193" t="str">
        <f t="shared" si="41"/>
        <v>-</v>
      </c>
      <c r="AH87" s="193" t="str">
        <f t="shared" si="41"/>
        <v>-</v>
      </c>
      <c r="AI87" s="193" t="str">
        <f t="shared" si="41"/>
        <v>-</v>
      </c>
      <c r="AJ87" s="193" t="str">
        <f t="shared" si="41"/>
        <v>-</v>
      </c>
      <c r="AK87" s="193" t="str">
        <f t="shared" si="41"/>
        <v>-</v>
      </c>
      <c r="AL87" s="193" t="str">
        <f t="shared" si="41"/>
        <v>-</v>
      </c>
    </row>
    <row r="88" spans="2:38" s="7" customFormat="1" outlineLevel="1" x14ac:dyDescent="0.25">
      <c r="B88" s="33">
        <v>14</v>
      </c>
      <c r="C88" s="128"/>
      <c r="D88" s="34" t="str">
        <f t="shared" si="33"/>
        <v>-</v>
      </c>
      <c r="E88" s="34" t="str">
        <f t="shared" si="34"/>
        <v>-</v>
      </c>
      <c r="F88" s="132"/>
      <c r="G88" s="133"/>
      <c r="H88" s="40"/>
      <c r="I88" s="178" t="str">
        <f t="shared" si="35"/>
        <v>-</v>
      </c>
      <c r="J88" s="173" t="str">
        <f t="shared" si="36"/>
        <v>-</v>
      </c>
      <c r="K88" s="174" t="str">
        <f t="shared" si="37"/>
        <v>-</v>
      </c>
      <c r="L88" s="35"/>
      <c r="M88" s="211"/>
      <c r="N88" s="210"/>
      <c r="O88" s="220"/>
      <c r="P88" s="223" t="str">
        <f>IFERROR(IF(LEFT($C88,FIND(".",$C88))=P$3,#REF!,"-"),"-")</f>
        <v>-</v>
      </c>
      <c r="Q88" s="223" t="str">
        <f>IFERROR(IF(LEFT($C88,FIND(".",$C88))=Q$3,#REF!,"-"),"-")</f>
        <v>-</v>
      </c>
      <c r="R88" s="223" t="str">
        <f>IFERROR(IF(LEFT($C88,FIND(".",$C88))=R$3,#REF!,"-"),"-")</f>
        <v>-</v>
      </c>
      <c r="S88" s="223" t="str">
        <f>IFERROR(IF(LEFT($C88,FIND(".",$C88))=S$3,#REF!,"-"),"-")</f>
        <v>-</v>
      </c>
      <c r="T88" s="223" t="str">
        <f>IFERROR(IF(LEFT($C88,FIND(".",$C88))=T$3,#REF!,"-"),"-")</f>
        <v>-</v>
      </c>
      <c r="U88" s="223" t="str">
        <f>IFERROR(IF(LEFT($C88,FIND(".",$C88))=U$3,#REF!,"-"),"-")</f>
        <v>-</v>
      </c>
      <c r="V88" s="223" t="str">
        <f>IFERROR(IF(LEFT($C88,FIND(".",$C88))=V$3,#REF!,"-"),"-")</f>
        <v>-</v>
      </c>
      <c r="W88" s="193"/>
      <c r="X88" s="193" t="str">
        <f t="shared" si="40"/>
        <v>-</v>
      </c>
      <c r="Y88" s="193" t="str">
        <f t="shared" si="40"/>
        <v>-</v>
      </c>
      <c r="Z88" s="193" t="str">
        <f t="shared" si="40"/>
        <v>-</v>
      </c>
      <c r="AA88" s="193" t="str">
        <f t="shared" si="40"/>
        <v>-</v>
      </c>
      <c r="AB88" s="193" t="str">
        <f t="shared" si="40"/>
        <v>-</v>
      </c>
      <c r="AC88" s="193" t="str">
        <f t="shared" si="40"/>
        <v>-</v>
      </c>
      <c r="AD88" s="193" t="str">
        <f t="shared" si="40"/>
        <v>-</v>
      </c>
      <c r="AF88" s="193" t="str">
        <f t="shared" si="41"/>
        <v>-</v>
      </c>
      <c r="AG88" s="193" t="str">
        <f t="shared" si="41"/>
        <v>-</v>
      </c>
      <c r="AH88" s="193" t="str">
        <f t="shared" si="41"/>
        <v>-</v>
      </c>
      <c r="AI88" s="193" t="str">
        <f t="shared" si="41"/>
        <v>-</v>
      </c>
      <c r="AJ88" s="193" t="str">
        <f t="shared" si="41"/>
        <v>-</v>
      </c>
      <c r="AK88" s="193" t="str">
        <f t="shared" si="41"/>
        <v>-</v>
      </c>
      <c r="AL88" s="193" t="str">
        <f t="shared" si="41"/>
        <v>-</v>
      </c>
    </row>
    <row r="89" spans="2:38" s="7" customFormat="1" outlineLevel="1" x14ac:dyDescent="0.25">
      <c r="B89" s="33">
        <v>15</v>
      </c>
      <c r="C89" s="128"/>
      <c r="D89" s="34" t="str">
        <f t="shared" si="33"/>
        <v>-</v>
      </c>
      <c r="E89" s="34" t="str">
        <f t="shared" si="34"/>
        <v>-</v>
      </c>
      <c r="F89" s="132"/>
      <c r="G89" s="133"/>
      <c r="H89" s="40"/>
      <c r="I89" s="178" t="str">
        <f t="shared" si="35"/>
        <v>-</v>
      </c>
      <c r="J89" s="173" t="str">
        <f t="shared" si="36"/>
        <v>-</v>
      </c>
      <c r="K89" s="174" t="str">
        <f t="shared" si="37"/>
        <v>-</v>
      </c>
      <c r="L89" s="35"/>
      <c r="M89" s="211"/>
      <c r="N89" s="210"/>
      <c r="O89" s="220"/>
      <c r="P89" s="223" t="str">
        <f>IFERROR(IF(LEFT($C89,FIND(".",$C89))=P$3,#REF!,"-"),"-")</f>
        <v>-</v>
      </c>
      <c r="Q89" s="223" t="str">
        <f>IFERROR(IF(LEFT($C89,FIND(".",$C89))=Q$3,#REF!,"-"),"-")</f>
        <v>-</v>
      </c>
      <c r="R89" s="223" t="str">
        <f>IFERROR(IF(LEFT($C89,FIND(".",$C89))=R$3,#REF!,"-"),"-")</f>
        <v>-</v>
      </c>
      <c r="S89" s="223" t="str">
        <f>IFERROR(IF(LEFT($C89,FIND(".",$C89))=S$3,#REF!,"-"),"-")</f>
        <v>-</v>
      </c>
      <c r="T89" s="223" t="str">
        <f>IFERROR(IF(LEFT($C89,FIND(".",$C89))=T$3,#REF!,"-"),"-")</f>
        <v>-</v>
      </c>
      <c r="U89" s="223" t="str">
        <f>IFERROR(IF(LEFT($C89,FIND(".",$C89))=U$3,#REF!,"-"),"-")</f>
        <v>-</v>
      </c>
      <c r="V89" s="223" t="str">
        <f>IFERROR(IF(LEFT($C89,FIND(".",$C89))=V$3,#REF!,"-"),"-")</f>
        <v>-</v>
      </c>
      <c r="W89" s="193"/>
      <c r="X89" s="193" t="str">
        <f t="shared" si="40"/>
        <v>-</v>
      </c>
      <c r="Y89" s="193" t="str">
        <f t="shared" si="40"/>
        <v>-</v>
      </c>
      <c r="Z89" s="193" t="str">
        <f t="shared" si="40"/>
        <v>-</v>
      </c>
      <c r="AA89" s="193" t="str">
        <f t="shared" si="40"/>
        <v>-</v>
      </c>
      <c r="AB89" s="193" t="str">
        <f t="shared" si="40"/>
        <v>-</v>
      </c>
      <c r="AC89" s="193" t="str">
        <f t="shared" si="40"/>
        <v>-</v>
      </c>
      <c r="AD89" s="193" t="str">
        <f t="shared" si="40"/>
        <v>-</v>
      </c>
      <c r="AF89" s="193" t="str">
        <f t="shared" si="41"/>
        <v>-</v>
      </c>
      <c r="AG89" s="193" t="str">
        <f t="shared" si="41"/>
        <v>-</v>
      </c>
      <c r="AH89" s="193" t="str">
        <f t="shared" si="41"/>
        <v>-</v>
      </c>
      <c r="AI89" s="193" t="str">
        <f t="shared" si="41"/>
        <v>-</v>
      </c>
      <c r="AJ89" s="193" t="str">
        <f t="shared" si="41"/>
        <v>-</v>
      </c>
      <c r="AK89" s="193" t="str">
        <f t="shared" si="41"/>
        <v>-</v>
      </c>
      <c r="AL89" s="193" t="str">
        <f t="shared" si="41"/>
        <v>-</v>
      </c>
    </row>
    <row r="90" spans="2:38" s="7" customFormat="1" outlineLevel="1" x14ac:dyDescent="0.25">
      <c r="B90" s="33">
        <v>16</v>
      </c>
      <c r="C90" s="128"/>
      <c r="D90" s="34" t="str">
        <f t="shared" si="33"/>
        <v>-</v>
      </c>
      <c r="E90" s="34" t="str">
        <f t="shared" si="34"/>
        <v>-</v>
      </c>
      <c r="F90" s="132"/>
      <c r="G90" s="133"/>
      <c r="H90" s="40"/>
      <c r="I90" s="178" t="str">
        <f t="shared" si="35"/>
        <v>-</v>
      </c>
      <c r="J90" s="173" t="str">
        <f t="shared" si="36"/>
        <v>-</v>
      </c>
      <c r="K90" s="174" t="str">
        <f t="shared" si="37"/>
        <v>-</v>
      </c>
      <c r="L90" s="35"/>
      <c r="M90" s="211"/>
      <c r="N90" s="210"/>
      <c r="O90" s="220"/>
      <c r="P90" s="223" t="str">
        <f>IFERROR(IF(LEFT($C90,FIND(".",$C90))=P$3,#REF!,"-"),"-")</f>
        <v>-</v>
      </c>
      <c r="Q90" s="223" t="str">
        <f>IFERROR(IF(LEFT($C90,FIND(".",$C90))=Q$3,#REF!,"-"),"-")</f>
        <v>-</v>
      </c>
      <c r="R90" s="223" t="str">
        <f>IFERROR(IF(LEFT($C90,FIND(".",$C90))=R$3,#REF!,"-"),"-")</f>
        <v>-</v>
      </c>
      <c r="S90" s="223" t="str">
        <f>IFERROR(IF(LEFT($C90,FIND(".",$C90))=S$3,#REF!,"-"),"-")</f>
        <v>-</v>
      </c>
      <c r="T90" s="223" t="str">
        <f>IFERROR(IF(LEFT($C90,FIND(".",$C90))=T$3,#REF!,"-"),"-")</f>
        <v>-</v>
      </c>
      <c r="U90" s="223" t="str">
        <f>IFERROR(IF(LEFT($C90,FIND(".",$C90))=U$3,#REF!,"-"),"-")</f>
        <v>-</v>
      </c>
      <c r="V90" s="223" t="str">
        <f>IFERROR(IF(LEFT($C90,FIND(".",$C90))=V$3,#REF!,"-"),"-")</f>
        <v>-</v>
      </c>
      <c r="W90" s="193"/>
      <c r="X90" s="193" t="str">
        <f t="shared" si="40"/>
        <v>-</v>
      </c>
      <c r="Y90" s="193" t="str">
        <f t="shared" si="40"/>
        <v>-</v>
      </c>
      <c r="Z90" s="193" t="str">
        <f t="shared" si="40"/>
        <v>-</v>
      </c>
      <c r="AA90" s="193" t="str">
        <f t="shared" si="40"/>
        <v>-</v>
      </c>
      <c r="AB90" s="193" t="str">
        <f t="shared" si="40"/>
        <v>-</v>
      </c>
      <c r="AC90" s="193" t="str">
        <f t="shared" si="40"/>
        <v>-</v>
      </c>
      <c r="AD90" s="193" t="str">
        <f t="shared" si="40"/>
        <v>-</v>
      </c>
      <c r="AF90" s="193" t="str">
        <f t="shared" si="41"/>
        <v>-</v>
      </c>
      <c r="AG90" s="193" t="str">
        <f t="shared" si="41"/>
        <v>-</v>
      </c>
      <c r="AH90" s="193" t="str">
        <f t="shared" si="41"/>
        <v>-</v>
      </c>
      <c r="AI90" s="193" t="str">
        <f t="shared" si="41"/>
        <v>-</v>
      </c>
      <c r="AJ90" s="193" t="str">
        <f t="shared" si="41"/>
        <v>-</v>
      </c>
      <c r="AK90" s="193" t="str">
        <f t="shared" si="41"/>
        <v>-</v>
      </c>
      <c r="AL90" s="193" t="str">
        <f t="shared" si="41"/>
        <v>-</v>
      </c>
    </row>
    <row r="91" spans="2:38" s="7" customFormat="1" outlineLevel="1" x14ac:dyDescent="0.25">
      <c r="B91" s="33">
        <v>17</v>
      </c>
      <c r="C91" s="128"/>
      <c r="D91" s="34" t="str">
        <f t="shared" si="33"/>
        <v>-</v>
      </c>
      <c r="E91" s="34" t="str">
        <f t="shared" si="34"/>
        <v>-</v>
      </c>
      <c r="F91" s="132"/>
      <c r="G91" s="133"/>
      <c r="H91" s="40"/>
      <c r="I91" s="178" t="str">
        <f t="shared" si="35"/>
        <v>-</v>
      </c>
      <c r="J91" s="173" t="str">
        <f t="shared" si="36"/>
        <v>-</v>
      </c>
      <c r="K91" s="174" t="str">
        <f t="shared" si="37"/>
        <v>-</v>
      </c>
      <c r="L91" s="35"/>
      <c r="M91" s="211"/>
      <c r="N91" s="210"/>
      <c r="O91" s="220"/>
      <c r="P91" s="223" t="str">
        <f>IFERROR(IF(LEFT($C91,FIND(".",$C91))=P$3,#REF!,"-"),"-")</f>
        <v>-</v>
      </c>
      <c r="Q91" s="223" t="str">
        <f>IFERROR(IF(LEFT($C91,FIND(".",$C91))=Q$3,#REF!,"-"),"-")</f>
        <v>-</v>
      </c>
      <c r="R91" s="223" t="str">
        <f>IFERROR(IF(LEFT($C91,FIND(".",$C91))=R$3,#REF!,"-"),"-")</f>
        <v>-</v>
      </c>
      <c r="S91" s="223" t="str">
        <f>IFERROR(IF(LEFT($C91,FIND(".",$C91))=S$3,#REF!,"-"),"-")</f>
        <v>-</v>
      </c>
      <c r="T91" s="223" t="str">
        <f>IFERROR(IF(LEFT($C91,FIND(".",$C91))=T$3,#REF!,"-"),"-")</f>
        <v>-</v>
      </c>
      <c r="U91" s="223" t="str">
        <f>IFERROR(IF(LEFT($C91,FIND(".",$C91))=U$3,#REF!,"-"),"-")</f>
        <v>-</v>
      </c>
      <c r="V91" s="223" t="str">
        <f>IFERROR(IF(LEFT($C91,FIND(".",$C91))=V$3,#REF!,"-"),"-")</f>
        <v>-</v>
      </c>
      <c r="W91" s="193"/>
      <c r="X91" s="193" t="str">
        <f t="shared" si="40"/>
        <v>-</v>
      </c>
      <c r="Y91" s="193" t="str">
        <f t="shared" si="40"/>
        <v>-</v>
      </c>
      <c r="Z91" s="193" t="str">
        <f t="shared" si="40"/>
        <v>-</v>
      </c>
      <c r="AA91" s="193" t="str">
        <f t="shared" si="40"/>
        <v>-</v>
      </c>
      <c r="AB91" s="193" t="str">
        <f t="shared" si="40"/>
        <v>-</v>
      </c>
      <c r="AC91" s="193" t="str">
        <f t="shared" si="40"/>
        <v>-</v>
      </c>
      <c r="AD91" s="193" t="str">
        <f t="shared" si="40"/>
        <v>-</v>
      </c>
      <c r="AF91" s="193" t="str">
        <f t="shared" si="41"/>
        <v>-</v>
      </c>
      <c r="AG91" s="193" t="str">
        <f t="shared" si="41"/>
        <v>-</v>
      </c>
      <c r="AH91" s="193" t="str">
        <f t="shared" si="41"/>
        <v>-</v>
      </c>
      <c r="AI91" s="193" t="str">
        <f t="shared" si="41"/>
        <v>-</v>
      </c>
      <c r="AJ91" s="193" t="str">
        <f t="shared" si="41"/>
        <v>-</v>
      </c>
      <c r="AK91" s="193" t="str">
        <f t="shared" si="41"/>
        <v>-</v>
      </c>
      <c r="AL91" s="193" t="str">
        <f t="shared" si="41"/>
        <v>-</v>
      </c>
    </row>
    <row r="92" spans="2:38" s="7" customFormat="1" outlineLevel="1" x14ac:dyDescent="0.25">
      <c r="B92" s="33">
        <v>18</v>
      </c>
      <c r="C92" s="128"/>
      <c r="D92" s="34" t="str">
        <f t="shared" si="33"/>
        <v>-</v>
      </c>
      <c r="E92" s="34" t="str">
        <f t="shared" si="34"/>
        <v>-</v>
      </c>
      <c r="F92" s="132"/>
      <c r="G92" s="133"/>
      <c r="H92" s="40"/>
      <c r="I92" s="178" t="str">
        <f t="shared" si="35"/>
        <v>-</v>
      </c>
      <c r="J92" s="173" t="str">
        <f t="shared" si="36"/>
        <v>-</v>
      </c>
      <c r="K92" s="174" t="str">
        <f t="shared" si="37"/>
        <v>-</v>
      </c>
      <c r="L92" s="35"/>
      <c r="M92" s="211"/>
      <c r="N92" s="210"/>
      <c r="O92" s="220"/>
      <c r="P92" s="223" t="str">
        <f>IFERROR(IF(LEFT($C92,FIND(".",$C92))=P$3,#REF!,"-"),"-")</f>
        <v>-</v>
      </c>
      <c r="Q92" s="223" t="str">
        <f>IFERROR(IF(LEFT($C92,FIND(".",$C92))=Q$3,#REF!,"-"),"-")</f>
        <v>-</v>
      </c>
      <c r="R92" s="223" t="str">
        <f>IFERROR(IF(LEFT($C92,FIND(".",$C92))=R$3,#REF!,"-"),"-")</f>
        <v>-</v>
      </c>
      <c r="S92" s="223" t="str">
        <f>IFERROR(IF(LEFT($C92,FIND(".",$C92))=S$3,#REF!,"-"),"-")</f>
        <v>-</v>
      </c>
      <c r="T92" s="223" t="str">
        <f>IFERROR(IF(LEFT($C92,FIND(".",$C92))=T$3,#REF!,"-"),"-")</f>
        <v>-</v>
      </c>
      <c r="U92" s="223" t="str">
        <f>IFERROR(IF(LEFT($C92,FIND(".",$C92))=U$3,#REF!,"-"),"-")</f>
        <v>-</v>
      </c>
      <c r="V92" s="223" t="str">
        <f>IFERROR(IF(LEFT($C92,FIND(".",$C92))=V$3,#REF!,"-"),"-")</f>
        <v>-</v>
      </c>
      <c r="W92" s="193"/>
      <c r="X92" s="193" t="str">
        <f t="shared" si="40"/>
        <v>-</v>
      </c>
      <c r="Y92" s="193" t="str">
        <f t="shared" si="40"/>
        <v>-</v>
      </c>
      <c r="Z92" s="193" t="str">
        <f t="shared" si="40"/>
        <v>-</v>
      </c>
      <c r="AA92" s="193" t="str">
        <f t="shared" si="40"/>
        <v>-</v>
      </c>
      <c r="AB92" s="193" t="str">
        <f t="shared" si="40"/>
        <v>-</v>
      </c>
      <c r="AC92" s="193" t="str">
        <f t="shared" si="40"/>
        <v>-</v>
      </c>
      <c r="AD92" s="193" t="str">
        <f t="shared" si="40"/>
        <v>-</v>
      </c>
      <c r="AF92" s="193" t="str">
        <f t="shared" si="41"/>
        <v>-</v>
      </c>
      <c r="AG92" s="193" t="str">
        <f t="shared" si="41"/>
        <v>-</v>
      </c>
      <c r="AH92" s="193" t="str">
        <f t="shared" si="41"/>
        <v>-</v>
      </c>
      <c r="AI92" s="193" t="str">
        <f t="shared" si="41"/>
        <v>-</v>
      </c>
      <c r="AJ92" s="193" t="str">
        <f t="shared" si="41"/>
        <v>-</v>
      </c>
      <c r="AK92" s="193" t="str">
        <f t="shared" si="41"/>
        <v>-</v>
      </c>
      <c r="AL92" s="193" t="str">
        <f t="shared" si="41"/>
        <v>-</v>
      </c>
    </row>
    <row r="93" spans="2:38" s="7" customFormat="1" outlineLevel="1" x14ac:dyDescent="0.25">
      <c r="B93" s="33">
        <v>19</v>
      </c>
      <c r="C93" s="128"/>
      <c r="D93" s="34" t="str">
        <f t="shared" si="33"/>
        <v>-</v>
      </c>
      <c r="E93" s="34" t="str">
        <f t="shared" si="34"/>
        <v>-</v>
      </c>
      <c r="F93" s="132"/>
      <c r="G93" s="133"/>
      <c r="H93" s="40"/>
      <c r="I93" s="178" t="str">
        <f t="shared" si="35"/>
        <v>-</v>
      </c>
      <c r="J93" s="173" t="str">
        <f t="shared" si="36"/>
        <v>-</v>
      </c>
      <c r="K93" s="174" t="str">
        <f t="shared" si="37"/>
        <v>-</v>
      </c>
      <c r="L93" s="35"/>
      <c r="M93" s="211"/>
      <c r="N93" s="210"/>
      <c r="O93" s="220"/>
      <c r="P93" s="223" t="str">
        <f>IFERROR(IF(LEFT($C93,FIND(".",$C93))=P$3,#REF!,"-"),"-")</f>
        <v>-</v>
      </c>
      <c r="Q93" s="223" t="str">
        <f>IFERROR(IF(LEFT($C93,FIND(".",$C93))=Q$3,#REF!,"-"),"-")</f>
        <v>-</v>
      </c>
      <c r="R93" s="223" t="str">
        <f>IFERROR(IF(LEFT($C93,FIND(".",$C93))=R$3,#REF!,"-"),"-")</f>
        <v>-</v>
      </c>
      <c r="S93" s="223" t="str">
        <f>IFERROR(IF(LEFT($C93,FIND(".",$C93))=S$3,#REF!,"-"),"-")</f>
        <v>-</v>
      </c>
      <c r="T93" s="223" t="str">
        <f>IFERROR(IF(LEFT($C93,FIND(".",$C93))=T$3,#REF!,"-"),"-")</f>
        <v>-</v>
      </c>
      <c r="U93" s="223" t="str">
        <f>IFERROR(IF(LEFT($C93,FIND(".",$C93))=U$3,#REF!,"-"),"-")</f>
        <v>-</v>
      </c>
      <c r="V93" s="223" t="str">
        <f>IFERROR(IF(LEFT($C93,FIND(".",$C93))=V$3,#REF!,"-"),"-")</f>
        <v>-</v>
      </c>
      <c r="W93" s="193"/>
      <c r="X93" s="193" t="str">
        <f t="shared" si="40"/>
        <v>-</v>
      </c>
      <c r="Y93" s="193" t="str">
        <f t="shared" si="40"/>
        <v>-</v>
      </c>
      <c r="Z93" s="193" t="str">
        <f t="shared" si="40"/>
        <v>-</v>
      </c>
      <c r="AA93" s="193" t="str">
        <f t="shared" si="40"/>
        <v>-</v>
      </c>
      <c r="AB93" s="193" t="str">
        <f t="shared" si="40"/>
        <v>-</v>
      </c>
      <c r="AC93" s="193" t="str">
        <f t="shared" si="40"/>
        <v>-</v>
      </c>
      <c r="AD93" s="193" t="str">
        <f t="shared" si="40"/>
        <v>-</v>
      </c>
      <c r="AF93" s="193" t="str">
        <f t="shared" si="41"/>
        <v>-</v>
      </c>
      <c r="AG93" s="193" t="str">
        <f t="shared" si="41"/>
        <v>-</v>
      </c>
      <c r="AH93" s="193" t="str">
        <f t="shared" si="41"/>
        <v>-</v>
      </c>
      <c r="AI93" s="193" t="str">
        <f t="shared" si="41"/>
        <v>-</v>
      </c>
      <c r="AJ93" s="193" t="str">
        <f t="shared" si="41"/>
        <v>-</v>
      </c>
      <c r="AK93" s="193" t="str">
        <f t="shared" si="41"/>
        <v>-</v>
      </c>
      <c r="AL93" s="193" t="str">
        <f t="shared" si="41"/>
        <v>-</v>
      </c>
    </row>
    <row r="94" spans="2:38" s="7" customFormat="1" outlineLevel="1" x14ac:dyDescent="0.25">
      <c r="B94" s="33">
        <v>20</v>
      </c>
      <c r="C94" s="128"/>
      <c r="D94" s="34" t="str">
        <f t="shared" si="33"/>
        <v>-</v>
      </c>
      <c r="E94" s="34" t="str">
        <f t="shared" si="34"/>
        <v>-</v>
      </c>
      <c r="F94" s="132"/>
      <c r="G94" s="133"/>
      <c r="H94" s="40"/>
      <c r="I94" s="178" t="str">
        <f t="shared" si="35"/>
        <v>-</v>
      </c>
      <c r="J94" s="173" t="str">
        <f t="shared" si="36"/>
        <v>-</v>
      </c>
      <c r="K94" s="174" t="str">
        <f t="shared" si="37"/>
        <v>-</v>
      </c>
      <c r="L94" s="35"/>
      <c r="M94" s="211"/>
      <c r="N94" s="210"/>
      <c r="O94" s="220"/>
      <c r="P94" s="223" t="str">
        <f>IFERROR(IF(LEFT($C94,FIND(".",$C94))=P$3,#REF!,"-"),"-")</f>
        <v>-</v>
      </c>
      <c r="Q94" s="223" t="str">
        <f>IFERROR(IF(LEFT($C94,FIND(".",$C94))=Q$3,#REF!,"-"),"-")</f>
        <v>-</v>
      </c>
      <c r="R94" s="223" t="str">
        <f>IFERROR(IF(LEFT($C94,FIND(".",$C94))=R$3,#REF!,"-"),"-")</f>
        <v>-</v>
      </c>
      <c r="S94" s="223" t="str">
        <f>IFERROR(IF(LEFT($C94,FIND(".",$C94))=S$3,#REF!,"-"),"-")</f>
        <v>-</v>
      </c>
      <c r="T94" s="223" t="str">
        <f>IFERROR(IF(LEFT($C94,FIND(".",$C94))=T$3,#REF!,"-"),"-")</f>
        <v>-</v>
      </c>
      <c r="U94" s="223" t="str">
        <f>IFERROR(IF(LEFT($C94,FIND(".",$C94))=U$3,#REF!,"-"),"-")</f>
        <v>-</v>
      </c>
      <c r="V94" s="223" t="str">
        <f>IFERROR(IF(LEFT($C94,FIND(".",$C94))=V$3,#REF!,"-"),"-")</f>
        <v>-</v>
      </c>
      <c r="W94" s="193"/>
      <c r="X94" s="193" t="str">
        <f t="shared" si="40"/>
        <v>-</v>
      </c>
      <c r="Y94" s="193" t="str">
        <f t="shared" si="40"/>
        <v>-</v>
      </c>
      <c r="Z94" s="193" t="str">
        <f t="shared" si="40"/>
        <v>-</v>
      </c>
      <c r="AA94" s="193" t="str">
        <f t="shared" si="40"/>
        <v>-</v>
      </c>
      <c r="AB94" s="193" t="str">
        <f t="shared" si="40"/>
        <v>-</v>
      </c>
      <c r="AC94" s="193" t="str">
        <f t="shared" si="40"/>
        <v>-</v>
      </c>
      <c r="AD94" s="193" t="str">
        <f t="shared" si="40"/>
        <v>-</v>
      </c>
      <c r="AF94" s="193" t="str">
        <f t="shared" si="41"/>
        <v>-</v>
      </c>
      <c r="AG94" s="193" t="str">
        <f t="shared" si="41"/>
        <v>-</v>
      </c>
      <c r="AH94" s="193" t="str">
        <f t="shared" si="41"/>
        <v>-</v>
      </c>
      <c r="AI94" s="193" t="str">
        <f t="shared" si="41"/>
        <v>-</v>
      </c>
      <c r="AJ94" s="193" t="str">
        <f t="shared" si="41"/>
        <v>-</v>
      </c>
      <c r="AK94" s="193" t="str">
        <f t="shared" si="41"/>
        <v>-</v>
      </c>
      <c r="AL94" s="193" t="str">
        <f t="shared" si="41"/>
        <v>-</v>
      </c>
    </row>
    <row r="95" spans="2:38" s="7" customFormat="1" outlineLevel="1" x14ac:dyDescent="0.25">
      <c r="B95" s="33">
        <v>21</v>
      </c>
      <c r="C95" s="128"/>
      <c r="D95" s="34" t="str">
        <f t="shared" si="33"/>
        <v>-</v>
      </c>
      <c r="E95" s="34" t="str">
        <f t="shared" si="34"/>
        <v>-</v>
      </c>
      <c r="F95" s="132"/>
      <c r="G95" s="133"/>
      <c r="H95" s="40"/>
      <c r="I95" s="178" t="str">
        <f t="shared" si="35"/>
        <v>-</v>
      </c>
      <c r="J95" s="173" t="str">
        <f t="shared" si="36"/>
        <v>-</v>
      </c>
      <c r="K95" s="174" t="str">
        <f t="shared" si="37"/>
        <v>-</v>
      </c>
      <c r="L95" s="35"/>
      <c r="M95" s="211"/>
      <c r="N95" s="210"/>
      <c r="O95" s="220"/>
      <c r="P95" s="223" t="str">
        <f>IFERROR(IF(LEFT($C95,FIND(".",$C95))=P$3,#REF!,"-"),"-")</f>
        <v>-</v>
      </c>
      <c r="Q95" s="223" t="str">
        <f>IFERROR(IF(LEFT($C95,FIND(".",$C95))=Q$3,#REF!,"-"),"-")</f>
        <v>-</v>
      </c>
      <c r="R95" s="223" t="str">
        <f>IFERROR(IF(LEFT($C95,FIND(".",$C95))=R$3,#REF!,"-"),"-")</f>
        <v>-</v>
      </c>
      <c r="S95" s="223" t="str">
        <f>IFERROR(IF(LEFT($C95,FIND(".",$C95))=S$3,#REF!,"-"),"-")</f>
        <v>-</v>
      </c>
      <c r="T95" s="223" t="str">
        <f>IFERROR(IF(LEFT($C95,FIND(".",$C95))=T$3,#REF!,"-"),"-")</f>
        <v>-</v>
      </c>
      <c r="U95" s="223" t="str">
        <f>IFERROR(IF(LEFT($C95,FIND(".",$C95))=U$3,#REF!,"-"),"-")</f>
        <v>-</v>
      </c>
      <c r="V95" s="223" t="str">
        <f>IFERROR(IF(LEFT($C95,FIND(".",$C95))=V$3,#REF!,"-"),"-")</f>
        <v>-</v>
      </c>
      <c r="W95" s="193"/>
      <c r="X95" s="193" t="str">
        <f t="shared" ref="X95:AD104" si="42">IFERROR(IF(LEFT($C95,FIND(".",$C95))=X$3,$J95,"-"),"-")</f>
        <v>-</v>
      </c>
      <c r="Y95" s="193" t="str">
        <f t="shared" si="42"/>
        <v>-</v>
      </c>
      <c r="Z95" s="193" t="str">
        <f t="shared" si="42"/>
        <v>-</v>
      </c>
      <c r="AA95" s="193" t="str">
        <f t="shared" si="42"/>
        <v>-</v>
      </c>
      <c r="AB95" s="193" t="str">
        <f t="shared" si="42"/>
        <v>-</v>
      </c>
      <c r="AC95" s="193" t="str">
        <f t="shared" si="42"/>
        <v>-</v>
      </c>
      <c r="AD95" s="193" t="str">
        <f t="shared" si="42"/>
        <v>-</v>
      </c>
      <c r="AF95" s="193" t="str">
        <f t="shared" ref="AF95:AL104" si="43">IFERROR(IF(LEFT($C95,FIND(".",$C95))=AF$3,$K95,"-"),"-")</f>
        <v>-</v>
      </c>
      <c r="AG95" s="193" t="str">
        <f t="shared" si="43"/>
        <v>-</v>
      </c>
      <c r="AH95" s="193" t="str">
        <f t="shared" si="43"/>
        <v>-</v>
      </c>
      <c r="AI95" s="193" t="str">
        <f t="shared" si="43"/>
        <v>-</v>
      </c>
      <c r="AJ95" s="193" t="str">
        <f t="shared" si="43"/>
        <v>-</v>
      </c>
      <c r="AK95" s="193" t="str">
        <f t="shared" si="43"/>
        <v>-</v>
      </c>
      <c r="AL95" s="193" t="str">
        <f t="shared" si="43"/>
        <v>-</v>
      </c>
    </row>
    <row r="96" spans="2:38" s="7" customFormat="1" outlineLevel="1" x14ac:dyDescent="0.25">
      <c r="B96" s="33">
        <v>22</v>
      </c>
      <c r="C96" s="128"/>
      <c r="D96" s="34" t="str">
        <f t="shared" si="33"/>
        <v>-</v>
      </c>
      <c r="E96" s="34" t="str">
        <f t="shared" si="34"/>
        <v>-</v>
      </c>
      <c r="F96" s="132"/>
      <c r="G96" s="133"/>
      <c r="H96" s="40"/>
      <c r="I96" s="178" t="str">
        <f t="shared" si="35"/>
        <v>-</v>
      </c>
      <c r="J96" s="173" t="str">
        <f t="shared" si="36"/>
        <v>-</v>
      </c>
      <c r="K96" s="174" t="str">
        <f t="shared" si="37"/>
        <v>-</v>
      </c>
      <c r="L96" s="35"/>
      <c r="M96" s="211"/>
      <c r="N96" s="210"/>
      <c r="O96" s="220"/>
      <c r="P96" s="223" t="str">
        <f>IFERROR(IF(LEFT($C96,FIND(".",$C96))=P$3,#REF!,"-"),"-")</f>
        <v>-</v>
      </c>
      <c r="Q96" s="223" t="str">
        <f>IFERROR(IF(LEFT($C96,FIND(".",$C96))=Q$3,#REF!,"-"),"-")</f>
        <v>-</v>
      </c>
      <c r="R96" s="223" t="str">
        <f>IFERROR(IF(LEFT($C96,FIND(".",$C96))=R$3,#REF!,"-"),"-")</f>
        <v>-</v>
      </c>
      <c r="S96" s="223" t="str">
        <f>IFERROR(IF(LEFT($C96,FIND(".",$C96))=S$3,#REF!,"-"),"-")</f>
        <v>-</v>
      </c>
      <c r="T96" s="223" t="str">
        <f>IFERROR(IF(LEFT($C96,FIND(".",$C96))=T$3,#REF!,"-"),"-")</f>
        <v>-</v>
      </c>
      <c r="U96" s="223" t="str">
        <f>IFERROR(IF(LEFT($C96,FIND(".",$C96))=U$3,#REF!,"-"),"-")</f>
        <v>-</v>
      </c>
      <c r="V96" s="223" t="str">
        <f>IFERROR(IF(LEFT($C96,FIND(".",$C96))=V$3,#REF!,"-"),"-")</f>
        <v>-</v>
      </c>
      <c r="W96" s="193"/>
      <c r="X96" s="193" t="str">
        <f t="shared" si="42"/>
        <v>-</v>
      </c>
      <c r="Y96" s="193" t="str">
        <f t="shared" si="42"/>
        <v>-</v>
      </c>
      <c r="Z96" s="193" t="str">
        <f t="shared" si="42"/>
        <v>-</v>
      </c>
      <c r="AA96" s="193" t="str">
        <f t="shared" si="42"/>
        <v>-</v>
      </c>
      <c r="AB96" s="193" t="str">
        <f t="shared" si="42"/>
        <v>-</v>
      </c>
      <c r="AC96" s="193" t="str">
        <f t="shared" si="42"/>
        <v>-</v>
      </c>
      <c r="AD96" s="193" t="str">
        <f t="shared" si="42"/>
        <v>-</v>
      </c>
      <c r="AF96" s="193" t="str">
        <f t="shared" si="43"/>
        <v>-</v>
      </c>
      <c r="AG96" s="193" t="str">
        <f t="shared" si="43"/>
        <v>-</v>
      </c>
      <c r="AH96" s="193" t="str">
        <f t="shared" si="43"/>
        <v>-</v>
      </c>
      <c r="AI96" s="193" t="str">
        <f t="shared" si="43"/>
        <v>-</v>
      </c>
      <c r="AJ96" s="193" t="str">
        <f t="shared" si="43"/>
        <v>-</v>
      </c>
      <c r="AK96" s="193" t="str">
        <f t="shared" si="43"/>
        <v>-</v>
      </c>
      <c r="AL96" s="193" t="str">
        <f t="shared" si="43"/>
        <v>-</v>
      </c>
    </row>
    <row r="97" spans="2:38" s="7" customFormat="1" outlineLevel="1" x14ac:dyDescent="0.25">
      <c r="B97" s="33">
        <v>23</v>
      </c>
      <c r="C97" s="128"/>
      <c r="D97" s="34" t="str">
        <f t="shared" si="33"/>
        <v>-</v>
      </c>
      <c r="E97" s="34" t="str">
        <f t="shared" si="34"/>
        <v>-</v>
      </c>
      <c r="F97" s="132"/>
      <c r="G97" s="133"/>
      <c r="H97" s="40"/>
      <c r="I97" s="178" t="str">
        <f t="shared" si="35"/>
        <v>-</v>
      </c>
      <c r="J97" s="173" t="str">
        <f t="shared" si="36"/>
        <v>-</v>
      </c>
      <c r="K97" s="174" t="str">
        <f t="shared" si="37"/>
        <v>-</v>
      </c>
      <c r="L97" s="35"/>
      <c r="M97" s="211"/>
      <c r="N97" s="210"/>
      <c r="O97" s="220"/>
      <c r="P97" s="223" t="str">
        <f>IFERROR(IF(LEFT($C97,FIND(".",$C97))=P$3,#REF!,"-"),"-")</f>
        <v>-</v>
      </c>
      <c r="Q97" s="223" t="str">
        <f>IFERROR(IF(LEFT($C97,FIND(".",$C97))=Q$3,#REF!,"-"),"-")</f>
        <v>-</v>
      </c>
      <c r="R97" s="223" t="str">
        <f>IFERROR(IF(LEFT($C97,FIND(".",$C97))=R$3,#REF!,"-"),"-")</f>
        <v>-</v>
      </c>
      <c r="S97" s="223" t="str">
        <f>IFERROR(IF(LEFT($C97,FIND(".",$C97))=S$3,#REF!,"-"),"-")</f>
        <v>-</v>
      </c>
      <c r="T97" s="223" t="str">
        <f>IFERROR(IF(LEFT($C97,FIND(".",$C97))=T$3,#REF!,"-"),"-")</f>
        <v>-</v>
      </c>
      <c r="U97" s="223" t="str">
        <f>IFERROR(IF(LEFT($C97,FIND(".",$C97))=U$3,#REF!,"-"),"-")</f>
        <v>-</v>
      </c>
      <c r="V97" s="223" t="str">
        <f>IFERROR(IF(LEFT($C97,FIND(".",$C97))=V$3,#REF!,"-"),"-")</f>
        <v>-</v>
      </c>
      <c r="W97" s="193"/>
      <c r="X97" s="193" t="str">
        <f t="shared" si="42"/>
        <v>-</v>
      </c>
      <c r="Y97" s="193" t="str">
        <f t="shared" si="42"/>
        <v>-</v>
      </c>
      <c r="Z97" s="193" t="str">
        <f t="shared" si="42"/>
        <v>-</v>
      </c>
      <c r="AA97" s="193" t="str">
        <f t="shared" si="42"/>
        <v>-</v>
      </c>
      <c r="AB97" s="193" t="str">
        <f t="shared" si="42"/>
        <v>-</v>
      </c>
      <c r="AC97" s="193" t="str">
        <f t="shared" si="42"/>
        <v>-</v>
      </c>
      <c r="AD97" s="193" t="str">
        <f t="shared" si="42"/>
        <v>-</v>
      </c>
      <c r="AF97" s="193" t="str">
        <f t="shared" si="43"/>
        <v>-</v>
      </c>
      <c r="AG97" s="193" t="str">
        <f t="shared" si="43"/>
        <v>-</v>
      </c>
      <c r="AH97" s="193" t="str">
        <f t="shared" si="43"/>
        <v>-</v>
      </c>
      <c r="AI97" s="193" t="str">
        <f t="shared" si="43"/>
        <v>-</v>
      </c>
      <c r="AJ97" s="193" t="str">
        <f t="shared" si="43"/>
        <v>-</v>
      </c>
      <c r="AK97" s="193" t="str">
        <f t="shared" si="43"/>
        <v>-</v>
      </c>
      <c r="AL97" s="193" t="str">
        <f t="shared" si="43"/>
        <v>-</v>
      </c>
    </row>
    <row r="98" spans="2:38" s="7" customFormat="1" outlineLevel="1" x14ac:dyDescent="0.25">
      <c r="B98" s="33">
        <v>24</v>
      </c>
      <c r="C98" s="128"/>
      <c r="D98" s="34" t="str">
        <f t="shared" si="33"/>
        <v>-</v>
      </c>
      <c r="E98" s="34" t="str">
        <f t="shared" si="34"/>
        <v>-</v>
      </c>
      <c r="F98" s="132"/>
      <c r="G98" s="133"/>
      <c r="H98" s="40"/>
      <c r="I98" s="178" t="str">
        <f t="shared" si="35"/>
        <v>-</v>
      </c>
      <c r="J98" s="173" t="str">
        <f t="shared" si="36"/>
        <v>-</v>
      </c>
      <c r="K98" s="174" t="str">
        <f t="shared" si="37"/>
        <v>-</v>
      </c>
      <c r="L98" s="35"/>
      <c r="M98" s="211"/>
      <c r="N98" s="210"/>
      <c r="O98" s="220"/>
      <c r="P98" s="223" t="str">
        <f>IFERROR(IF(LEFT($C98,FIND(".",$C98))=P$3,#REF!,"-"),"-")</f>
        <v>-</v>
      </c>
      <c r="Q98" s="223" t="str">
        <f>IFERROR(IF(LEFT($C98,FIND(".",$C98))=Q$3,#REF!,"-"),"-")</f>
        <v>-</v>
      </c>
      <c r="R98" s="223" t="str">
        <f>IFERROR(IF(LEFT($C98,FIND(".",$C98))=R$3,#REF!,"-"),"-")</f>
        <v>-</v>
      </c>
      <c r="S98" s="223" t="str">
        <f>IFERROR(IF(LEFT($C98,FIND(".",$C98))=S$3,#REF!,"-"),"-")</f>
        <v>-</v>
      </c>
      <c r="T98" s="223" t="str">
        <f>IFERROR(IF(LEFT($C98,FIND(".",$C98))=T$3,#REF!,"-"),"-")</f>
        <v>-</v>
      </c>
      <c r="U98" s="223" t="str">
        <f>IFERROR(IF(LEFT($C98,FIND(".",$C98))=U$3,#REF!,"-"),"-")</f>
        <v>-</v>
      </c>
      <c r="V98" s="223" t="str">
        <f>IFERROR(IF(LEFT($C98,FIND(".",$C98))=V$3,#REF!,"-"),"-")</f>
        <v>-</v>
      </c>
      <c r="W98" s="193"/>
      <c r="X98" s="193" t="str">
        <f t="shared" si="42"/>
        <v>-</v>
      </c>
      <c r="Y98" s="193" t="str">
        <f t="shared" si="42"/>
        <v>-</v>
      </c>
      <c r="Z98" s="193" t="str">
        <f t="shared" si="42"/>
        <v>-</v>
      </c>
      <c r="AA98" s="193" t="str">
        <f t="shared" si="42"/>
        <v>-</v>
      </c>
      <c r="AB98" s="193" t="str">
        <f t="shared" si="42"/>
        <v>-</v>
      </c>
      <c r="AC98" s="193" t="str">
        <f t="shared" si="42"/>
        <v>-</v>
      </c>
      <c r="AD98" s="193" t="str">
        <f t="shared" si="42"/>
        <v>-</v>
      </c>
      <c r="AF98" s="193" t="str">
        <f t="shared" si="43"/>
        <v>-</v>
      </c>
      <c r="AG98" s="193" t="str">
        <f t="shared" si="43"/>
        <v>-</v>
      </c>
      <c r="AH98" s="193" t="str">
        <f t="shared" si="43"/>
        <v>-</v>
      </c>
      <c r="AI98" s="193" t="str">
        <f t="shared" si="43"/>
        <v>-</v>
      </c>
      <c r="AJ98" s="193" t="str">
        <f t="shared" si="43"/>
        <v>-</v>
      </c>
      <c r="AK98" s="193" t="str">
        <f t="shared" si="43"/>
        <v>-</v>
      </c>
      <c r="AL98" s="193" t="str">
        <f t="shared" si="43"/>
        <v>-</v>
      </c>
    </row>
    <row r="99" spans="2:38" s="7" customFormat="1" outlineLevel="1" x14ac:dyDescent="0.25">
      <c r="B99" s="33">
        <v>25</v>
      </c>
      <c r="C99" s="128"/>
      <c r="D99" s="34" t="str">
        <f t="shared" si="33"/>
        <v>-</v>
      </c>
      <c r="E99" s="34" t="str">
        <f t="shared" si="34"/>
        <v>-</v>
      </c>
      <c r="F99" s="132"/>
      <c r="G99" s="133"/>
      <c r="H99" s="40"/>
      <c r="I99" s="178" t="str">
        <f t="shared" si="35"/>
        <v>-</v>
      </c>
      <c r="J99" s="173" t="str">
        <f t="shared" si="36"/>
        <v>-</v>
      </c>
      <c r="K99" s="174" t="str">
        <f t="shared" si="37"/>
        <v>-</v>
      </c>
      <c r="L99" s="35"/>
      <c r="M99" s="211"/>
      <c r="N99" s="210"/>
      <c r="O99" s="220"/>
      <c r="P99" s="223" t="str">
        <f>IFERROR(IF(LEFT($C99,FIND(".",$C99))=P$3,#REF!,"-"),"-")</f>
        <v>-</v>
      </c>
      <c r="Q99" s="223" t="str">
        <f>IFERROR(IF(LEFT($C99,FIND(".",$C99))=Q$3,#REF!,"-"),"-")</f>
        <v>-</v>
      </c>
      <c r="R99" s="223" t="str">
        <f>IFERROR(IF(LEFT($C99,FIND(".",$C99))=R$3,#REF!,"-"),"-")</f>
        <v>-</v>
      </c>
      <c r="S99" s="223" t="str">
        <f>IFERROR(IF(LEFT($C99,FIND(".",$C99))=S$3,#REF!,"-"),"-")</f>
        <v>-</v>
      </c>
      <c r="T99" s="223" t="str">
        <f>IFERROR(IF(LEFT($C99,FIND(".",$C99))=T$3,#REF!,"-"),"-")</f>
        <v>-</v>
      </c>
      <c r="U99" s="223" t="str">
        <f>IFERROR(IF(LEFT($C99,FIND(".",$C99))=U$3,#REF!,"-"),"-")</f>
        <v>-</v>
      </c>
      <c r="V99" s="223" t="str">
        <f>IFERROR(IF(LEFT($C99,FIND(".",$C99))=V$3,#REF!,"-"),"-")</f>
        <v>-</v>
      </c>
      <c r="W99" s="193"/>
      <c r="X99" s="193" t="str">
        <f t="shared" si="42"/>
        <v>-</v>
      </c>
      <c r="Y99" s="193" t="str">
        <f t="shared" si="42"/>
        <v>-</v>
      </c>
      <c r="Z99" s="193" t="str">
        <f t="shared" si="42"/>
        <v>-</v>
      </c>
      <c r="AA99" s="193" t="str">
        <f t="shared" si="42"/>
        <v>-</v>
      </c>
      <c r="AB99" s="193" t="str">
        <f t="shared" si="42"/>
        <v>-</v>
      </c>
      <c r="AC99" s="193" t="str">
        <f t="shared" si="42"/>
        <v>-</v>
      </c>
      <c r="AD99" s="193" t="str">
        <f t="shared" si="42"/>
        <v>-</v>
      </c>
      <c r="AF99" s="193" t="str">
        <f t="shared" si="43"/>
        <v>-</v>
      </c>
      <c r="AG99" s="193" t="str">
        <f t="shared" si="43"/>
        <v>-</v>
      </c>
      <c r="AH99" s="193" t="str">
        <f t="shared" si="43"/>
        <v>-</v>
      </c>
      <c r="AI99" s="193" t="str">
        <f t="shared" si="43"/>
        <v>-</v>
      </c>
      <c r="AJ99" s="193" t="str">
        <f t="shared" si="43"/>
        <v>-</v>
      </c>
      <c r="AK99" s="193" t="str">
        <f t="shared" si="43"/>
        <v>-</v>
      </c>
      <c r="AL99" s="193" t="str">
        <f t="shared" si="43"/>
        <v>-</v>
      </c>
    </row>
    <row r="100" spans="2:38" s="7" customFormat="1" outlineLevel="1" x14ac:dyDescent="0.25">
      <c r="B100" s="33">
        <v>26</v>
      </c>
      <c r="C100" s="128"/>
      <c r="D100" s="34" t="str">
        <f t="shared" si="33"/>
        <v>-</v>
      </c>
      <c r="E100" s="34" t="str">
        <f t="shared" si="34"/>
        <v>-</v>
      </c>
      <c r="F100" s="132"/>
      <c r="G100" s="133"/>
      <c r="H100" s="40"/>
      <c r="I100" s="178" t="str">
        <f t="shared" si="35"/>
        <v>-</v>
      </c>
      <c r="J100" s="173" t="str">
        <f t="shared" si="36"/>
        <v>-</v>
      </c>
      <c r="K100" s="174" t="str">
        <f t="shared" si="37"/>
        <v>-</v>
      </c>
      <c r="L100" s="35"/>
      <c r="M100" s="211"/>
      <c r="N100" s="210"/>
      <c r="O100" s="220"/>
      <c r="P100" s="223" t="str">
        <f>IFERROR(IF(LEFT($C100,FIND(".",$C100))=P$3,#REF!,"-"),"-")</f>
        <v>-</v>
      </c>
      <c r="Q100" s="223" t="str">
        <f>IFERROR(IF(LEFT($C100,FIND(".",$C100))=Q$3,#REF!,"-"),"-")</f>
        <v>-</v>
      </c>
      <c r="R100" s="223" t="str">
        <f>IFERROR(IF(LEFT($C100,FIND(".",$C100))=R$3,#REF!,"-"),"-")</f>
        <v>-</v>
      </c>
      <c r="S100" s="223" t="str">
        <f>IFERROR(IF(LEFT($C100,FIND(".",$C100))=S$3,#REF!,"-"),"-")</f>
        <v>-</v>
      </c>
      <c r="T100" s="223" t="str">
        <f>IFERROR(IF(LEFT($C100,FIND(".",$C100))=T$3,#REF!,"-"),"-")</f>
        <v>-</v>
      </c>
      <c r="U100" s="223" t="str">
        <f>IFERROR(IF(LEFT($C100,FIND(".",$C100))=U$3,#REF!,"-"),"-")</f>
        <v>-</v>
      </c>
      <c r="V100" s="223" t="str">
        <f>IFERROR(IF(LEFT($C100,FIND(".",$C100))=V$3,#REF!,"-"),"-")</f>
        <v>-</v>
      </c>
      <c r="W100" s="193"/>
      <c r="X100" s="193" t="str">
        <f t="shared" si="42"/>
        <v>-</v>
      </c>
      <c r="Y100" s="193" t="str">
        <f t="shared" si="42"/>
        <v>-</v>
      </c>
      <c r="Z100" s="193" t="str">
        <f t="shared" si="42"/>
        <v>-</v>
      </c>
      <c r="AA100" s="193" t="str">
        <f t="shared" si="42"/>
        <v>-</v>
      </c>
      <c r="AB100" s="193" t="str">
        <f t="shared" si="42"/>
        <v>-</v>
      </c>
      <c r="AC100" s="193" t="str">
        <f t="shared" si="42"/>
        <v>-</v>
      </c>
      <c r="AD100" s="193" t="str">
        <f t="shared" si="42"/>
        <v>-</v>
      </c>
      <c r="AF100" s="193" t="str">
        <f t="shared" si="43"/>
        <v>-</v>
      </c>
      <c r="AG100" s="193" t="str">
        <f t="shared" si="43"/>
        <v>-</v>
      </c>
      <c r="AH100" s="193" t="str">
        <f t="shared" si="43"/>
        <v>-</v>
      </c>
      <c r="AI100" s="193" t="str">
        <f t="shared" si="43"/>
        <v>-</v>
      </c>
      <c r="AJ100" s="193" t="str">
        <f t="shared" si="43"/>
        <v>-</v>
      </c>
      <c r="AK100" s="193" t="str">
        <f t="shared" si="43"/>
        <v>-</v>
      </c>
      <c r="AL100" s="193" t="str">
        <f t="shared" si="43"/>
        <v>-</v>
      </c>
    </row>
    <row r="101" spans="2:38" s="7" customFormat="1" outlineLevel="1" x14ac:dyDescent="0.25">
      <c r="B101" s="33">
        <v>27</v>
      </c>
      <c r="C101" s="128"/>
      <c r="D101" s="34" t="str">
        <f t="shared" si="33"/>
        <v>-</v>
      </c>
      <c r="E101" s="34" t="str">
        <f t="shared" si="34"/>
        <v>-</v>
      </c>
      <c r="F101" s="132"/>
      <c r="G101" s="133"/>
      <c r="H101" s="40"/>
      <c r="I101" s="178" t="str">
        <f t="shared" si="35"/>
        <v>-</v>
      </c>
      <c r="J101" s="173" t="str">
        <f t="shared" si="36"/>
        <v>-</v>
      </c>
      <c r="K101" s="174" t="str">
        <f t="shared" si="37"/>
        <v>-</v>
      </c>
      <c r="L101" s="35"/>
      <c r="M101" s="211"/>
      <c r="N101" s="210"/>
      <c r="O101" s="220"/>
      <c r="P101" s="223" t="str">
        <f>IFERROR(IF(LEFT($C101,FIND(".",$C101))=P$3,#REF!,"-"),"-")</f>
        <v>-</v>
      </c>
      <c r="Q101" s="223" t="str">
        <f>IFERROR(IF(LEFT($C101,FIND(".",$C101))=Q$3,#REF!,"-"),"-")</f>
        <v>-</v>
      </c>
      <c r="R101" s="223" t="str">
        <f>IFERROR(IF(LEFT($C101,FIND(".",$C101))=R$3,#REF!,"-"),"-")</f>
        <v>-</v>
      </c>
      <c r="S101" s="223" t="str">
        <f>IFERROR(IF(LEFT($C101,FIND(".",$C101))=S$3,#REF!,"-"),"-")</f>
        <v>-</v>
      </c>
      <c r="T101" s="223" t="str">
        <f>IFERROR(IF(LEFT($C101,FIND(".",$C101))=T$3,#REF!,"-"),"-")</f>
        <v>-</v>
      </c>
      <c r="U101" s="223" t="str">
        <f>IFERROR(IF(LEFT($C101,FIND(".",$C101))=U$3,#REF!,"-"),"-")</f>
        <v>-</v>
      </c>
      <c r="V101" s="223" t="str">
        <f>IFERROR(IF(LEFT($C101,FIND(".",$C101))=V$3,#REF!,"-"),"-")</f>
        <v>-</v>
      </c>
      <c r="W101" s="193"/>
      <c r="X101" s="193" t="str">
        <f t="shared" si="42"/>
        <v>-</v>
      </c>
      <c r="Y101" s="193" t="str">
        <f t="shared" si="42"/>
        <v>-</v>
      </c>
      <c r="Z101" s="193" t="str">
        <f t="shared" si="42"/>
        <v>-</v>
      </c>
      <c r="AA101" s="193" t="str">
        <f t="shared" si="42"/>
        <v>-</v>
      </c>
      <c r="AB101" s="193" t="str">
        <f t="shared" si="42"/>
        <v>-</v>
      </c>
      <c r="AC101" s="193" t="str">
        <f t="shared" si="42"/>
        <v>-</v>
      </c>
      <c r="AD101" s="193" t="str">
        <f t="shared" si="42"/>
        <v>-</v>
      </c>
      <c r="AF101" s="193" t="str">
        <f t="shared" si="43"/>
        <v>-</v>
      </c>
      <c r="AG101" s="193" t="str">
        <f t="shared" si="43"/>
        <v>-</v>
      </c>
      <c r="AH101" s="193" t="str">
        <f t="shared" si="43"/>
        <v>-</v>
      </c>
      <c r="AI101" s="193" t="str">
        <f t="shared" si="43"/>
        <v>-</v>
      </c>
      <c r="AJ101" s="193" t="str">
        <f t="shared" si="43"/>
        <v>-</v>
      </c>
      <c r="AK101" s="193" t="str">
        <f t="shared" si="43"/>
        <v>-</v>
      </c>
      <c r="AL101" s="193" t="str">
        <f t="shared" si="43"/>
        <v>-</v>
      </c>
    </row>
    <row r="102" spans="2:38" s="7" customFormat="1" outlineLevel="1" x14ac:dyDescent="0.25">
      <c r="B102" s="33">
        <v>28</v>
      </c>
      <c r="C102" s="128"/>
      <c r="D102" s="34" t="str">
        <f t="shared" si="33"/>
        <v>-</v>
      </c>
      <c r="E102" s="34" t="str">
        <f t="shared" si="34"/>
        <v>-</v>
      </c>
      <c r="F102" s="132"/>
      <c r="G102" s="133"/>
      <c r="H102" s="40"/>
      <c r="I102" s="178" t="str">
        <f t="shared" si="35"/>
        <v>-</v>
      </c>
      <c r="J102" s="173" t="str">
        <f t="shared" si="36"/>
        <v>-</v>
      </c>
      <c r="K102" s="174" t="str">
        <f t="shared" si="37"/>
        <v>-</v>
      </c>
      <c r="L102" s="35"/>
      <c r="M102" s="211"/>
      <c r="N102" s="210"/>
      <c r="O102" s="220"/>
      <c r="P102" s="223" t="str">
        <f>IFERROR(IF(LEFT($C102,FIND(".",$C102))=P$3,#REF!,"-"),"-")</f>
        <v>-</v>
      </c>
      <c r="Q102" s="223" t="str">
        <f>IFERROR(IF(LEFT($C102,FIND(".",$C102))=Q$3,#REF!,"-"),"-")</f>
        <v>-</v>
      </c>
      <c r="R102" s="223" t="str">
        <f>IFERROR(IF(LEFT($C102,FIND(".",$C102))=R$3,#REF!,"-"),"-")</f>
        <v>-</v>
      </c>
      <c r="S102" s="223" t="str">
        <f>IFERROR(IF(LEFT($C102,FIND(".",$C102))=S$3,#REF!,"-"),"-")</f>
        <v>-</v>
      </c>
      <c r="T102" s="223" t="str">
        <f>IFERROR(IF(LEFT($C102,FIND(".",$C102))=T$3,#REF!,"-"),"-")</f>
        <v>-</v>
      </c>
      <c r="U102" s="223" t="str">
        <f>IFERROR(IF(LEFT($C102,FIND(".",$C102))=U$3,#REF!,"-"),"-")</f>
        <v>-</v>
      </c>
      <c r="V102" s="223" t="str">
        <f>IFERROR(IF(LEFT($C102,FIND(".",$C102))=V$3,#REF!,"-"),"-")</f>
        <v>-</v>
      </c>
      <c r="W102" s="193"/>
      <c r="X102" s="193" t="str">
        <f t="shared" si="42"/>
        <v>-</v>
      </c>
      <c r="Y102" s="193" t="str">
        <f t="shared" si="42"/>
        <v>-</v>
      </c>
      <c r="Z102" s="193" t="str">
        <f t="shared" si="42"/>
        <v>-</v>
      </c>
      <c r="AA102" s="193" t="str">
        <f t="shared" si="42"/>
        <v>-</v>
      </c>
      <c r="AB102" s="193" t="str">
        <f t="shared" si="42"/>
        <v>-</v>
      </c>
      <c r="AC102" s="193" t="str">
        <f t="shared" si="42"/>
        <v>-</v>
      </c>
      <c r="AD102" s="193" t="str">
        <f t="shared" si="42"/>
        <v>-</v>
      </c>
      <c r="AF102" s="193" t="str">
        <f t="shared" si="43"/>
        <v>-</v>
      </c>
      <c r="AG102" s="193" t="str">
        <f t="shared" si="43"/>
        <v>-</v>
      </c>
      <c r="AH102" s="193" t="str">
        <f t="shared" si="43"/>
        <v>-</v>
      </c>
      <c r="AI102" s="193" t="str">
        <f t="shared" si="43"/>
        <v>-</v>
      </c>
      <c r="AJ102" s="193" t="str">
        <f t="shared" si="43"/>
        <v>-</v>
      </c>
      <c r="AK102" s="193" t="str">
        <f t="shared" si="43"/>
        <v>-</v>
      </c>
      <c r="AL102" s="193" t="str">
        <f t="shared" si="43"/>
        <v>-</v>
      </c>
    </row>
    <row r="103" spans="2:38" s="7" customFormat="1" outlineLevel="1" x14ac:dyDescent="0.25">
      <c r="B103" s="33">
        <v>29</v>
      </c>
      <c r="C103" s="128"/>
      <c r="D103" s="34" t="str">
        <f t="shared" si="33"/>
        <v>-</v>
      </c>
      <c r="E103" s="34" t="str">
        <f t="shared" si="34"/>
        <v>-</v>
      </c>
      <c r="F103" s="132"/>
      <c r="G103" s="133"/>
      <c r="H103" s="40"/>
      <c r="I103" s="178" t="str">
        <f t="shared" si="35"/>
        <v>-</v>
      </c>
      <c r="J103" s="173" t="str">
        <f t="shared" si="36"/>
        <v>-</v>
      </c>
      <c r="K103" s="174" t="str">
        <f t="shared" si="37"/>
        <v>-</v>
      </c>
      <c r="L103" s="35"/>
      <c r="M103" s="211"/>
      <c r="N103" s="210"/>
      <c r="O103" s="220"/>
      <c r="P103" s="223" t="str">
        <f>IFERROR(IF(LEFT($C103,FIND(".",$C103))=P$3,#REF!,"-"),"-")</f>
        <v>-</v>
      </c>
      <c r="Q103" s="223" t="str">
        <f>IFERROR(IF(LEFT($C103,FIND(".",$C103))=Q$3,#REF!,"-"),"-")</f>
        <v>-</v>
      </c>
      <c r="R103" s="223" t="str">
        <f>IFERROR(IF(LEFT($C103,FIND(".",$C103))=R$3,#REF!,"-"),"-")</f>
        <v>-</v>
      </c>
      <c r="S103" s="223" t="str">
        <f>IFERROR(IF(LEFT($C103,FIND(".",$C103))=S$3,#REF!,"-"),"-")</f>
        <v>-</v>
      </c>
      <c r="T103" s="223" t="str">
        <f>IFERROR(IF(LEFT($C103,FIND(".",$C103))=T$3,#REF!,"-"),"-")</f>
        <v>-</v>
      </c>
      <c r="U103" s="223" t="str">
        <f>IFERROR(IF(LEFT($C103,FIND(".",$C103))=U$3,#REF!,"-"),"-")</f>
        <v>-</v>
      </c>
      <c r="V103" s="223" t="str">
        <f>IFERROR(IF(LEFT($C103,FIND(".",$C103))=V$3,#REF!,"-"),"-")</f>
        <v>-</v>
      </c>
      <c r="W103" s="193"/>
      <c r="X103" s="193" t="str">
        <f t="shared" si="42"/>
        <v>-</v>
      </c>
      <c r="Y103" s="193" t="str">
        <f t="shared" si="42"/>
        <v>-</v>
      </c>
      <c r="Z103" s="193" t="str">
        <f t="shared" si="42"/>
        <v>-</v>
      </c>
      <c r="AA103" s="193" t="str">
        <f t="shared" si="42"/>
        <v>-</v>
      </c>
      <c r="AB103" s="193" t="str">
        <f t="shared" si="42"/>
        <v>-</v>
      </c>
      <c r="AC103" s="193" t="str">
        <f t="shared" si="42"/>
        <v>-</v>
      </c>
      <c r="AD103" s="193" t="str">
        <f t="shared" si="42"/>
        <v>-</v>
      </c>
      <c r="AF103" s="193" t="str">
        <f t="shared" si="43"/>
        <v>-</v>
      </c>
      <c r="AG103" s="193" t="str">
        <f t="shared" si="43"/>
        <v>-</v>
      </c>
      <c r="AH103" s="193" t="str">
        <f t="shared" si="43"/>
        <v>-</v>
      </c>
      <c r="AI103" s="193" t="str">
        <f t="shared" si="43"/>
        <v>-</v>
      </c>
      <c r="AJ103" s="193" t="str">
        <f t="shared" si="43"/>
        <v>-</v>
      </c>
      <c r="AK103" s="193" t="str">
        <f t="shared" si="43"/>
        <v>-</v>
      </c>
      <c r="AL103" s="193" t="str">
        <f t="shared" si="43"/>
        <v>-</v>
      </c>
    </row>
    <row r="104" spans="2:38" s="7" customFormat="1" outlineLevel="1" x14ac:dyDescent="0.25">
      <c r="B104" s="36">
        <v>30</v>
      </c>
      <c r="C104" s="129"/>
      <c r="D104" s="37" t="str">
        <f t="shared" si="33"/>
        <v>-</v>
      </c>
      <c r="E104" s="37" t="str">
        <f t="shared" si="34"/>
        <v>-</v>
      </c>
      <c r="F104" s="134"/>
      <c r="G104" s="135"/>
      <c r="H104" s="41"/>
      <c r="I104" s="180" t="str">
        <f t="shared" si="35"/>
        <v>-</v>
      </c>
      <c r="J104" s="175" t="str">
        <f t="shared" si="36"/>
        <v>-</v>
      </c>
      <c r="K104" s="175" t="str">
        <f t="shared" si="37"/>
        <v>-</v>
      </c>
      <c r="L104" s="38" t="str">
        <f ca="1">IF(C104&lt;&gt;"",ROUND(RANDBETWEEN(0,10)/10,1),"")</f>
        <v/>
      </c>
      <c r="M104" s="208"/>
      <c r="N104" s="210"/>
      <c r="O104" s="220"/>
      <c r="P104" s="223" t="str">
        <f>IFERROR(IF(LEFT($C104,FIND(".",$C104))=P$3,#REF!,"-"),"-")</f>
        <v>-</v>
      </c>
      <c r="Q104" s="223" t="str">
        <f>IFERROR(IF(LEFT($C104,FIND(".",$C104))=Q$3,#REF!,"-"),"-")</f>
        <v>-</v>
      </c>
      <c r="R104" s="223" t="str">
        <f>IFERROR(IF(LEFT($C104,FIND(".",$C104))=R$3,#REF!,"-"),"-")</f>
        <v>-</v>
      </c>
      <c r="S104" s="223" t="str">
        <f>IFERROR(IF(LEFT($C104,FIND(".",$C104))=S$3,#REF!,"-"),"-")</f>
        <v>-</v>
      </c>
      <c r="T104" s="223" t="str">
        <f>IFERROR(IF(LEFT($C104,FIND(".",$C104))=T$3,#REF!,"-"),"-")</f>
        <v>-</v>
      </c>
      <c r="U104" s="223" t="str">
        <f>IFERROR(IF(LEFT($C104,FIND(".",$C104))=U$3,#REF!,"-"),"-")</f>
        <v>-</v>
      </c>
      <c r="V104" s="223" t="str">
        <f>IFERROR(IF(LEFT($C104,FIND(".",$C104))=V$3,#REF!,"-"),"-")</f>
        <v>-</v>
      </c>
      <c r="W104" s="193"/>
      <c r="X104" s="193" t="str">
        <f t="shared" si="42"/>
        <v>-</v>
      </c>
      <c r="Y104" s="193" t="str">
        <f t="shared" si="42"/>
        <v>-</v>
      </c>
      <c r="Z104" s="193" t="str">
        <f t="shared" si="42"/>
        <v>-</v>
      </c>
      <c r="AA104" s="193" t="str">
        <f t="shared" si="42"/>
        <v>-</v>
      </c>
      <c r="AB104" s="193" t="str">
        <f t="shared" si="42"/>
        <v>-</v>
      </c>
      <c r="AC104" s="193" t="str">
        <f t="shared" si="42"/>
        <v>-</v>
      </c>
      <c r="AD104" s="193" t="str">
        <f t="shared" si="42"/>
        <v>-</v>
      </c>
      <c r="AF104" s="193" t="str">
        <f t="shared" si="43"/>
        <v>-</v>
      </c>
      <c r="AG104" s="193" t="str">
        <f t="shared" si="43"/>
        <v>-</v>
      </c>
      <c r="AH104" s="193" t="str">
        <f t="shared" si="43"/>
        <v>-</v>
      </c>
      <c r="AI104" s="193" t="str">
        <f t="shared" si="43"/>
        <v>-</v>
      </c>
      <c r="AJ104" s="193" t="str">
        <f t="shared" si="43"/>
        <v>-</v>
      </c>
      <c r="AK104" s="193" t="str">
        <f t="shared" si="43"/>
        <v>-</v>
      </c>
      <c r="AL104" s="193" t="str">
        <f t="shared" si="43"/>
        <v>-</v>
      </c>
    </row>
    <row r="106" spans="2:38" x14ac:dyDescent="0.25">
      <c r="B106" s="66" t="s">
        <v>54</v>
      </c>
      <c r="C106" s="67"/>
      <c r="D106" s="67"/>
      <c r="E106" s="67"/>
      <c r="F106" s="67"/>
      <c r="G106" s="67"/>
      <c r="H106" s="67"/>
      <c r="I106" s="67"/>
      <c r="J106" s="67"/>
      <c r="K106" s="67"/>
      <c r="L106" s="67"/>
      <c r="M106" s="67"/>
    </row>
    <row r="107" spans="2:38" ht="48.75" customHeight="1" x14ac:dyDescent="0.25">
      <c r="B107" s="261">
        <f>M4</f>
        <v>0</v>
      </c>
      <c r="C107" s="255" t="s">
        <v>104</v>
      </c>
      <c r="D107" s="255"/>
      <c r="E107" s="255"/>
      <c r="F107" s="255"/>
      <c r="G107" s="255"/>
      <c r="H107" s="255"/>
      <c r="I107" s="255"/>
      <c r="J107" s="255"/>
      <c r="K107" s="255"/>
      <c r="L107" s="255"/>
      <c r="M107" s="256"/>
    </row>
    <row r="108" spans="2:38" ht="65.25" customHeight="1" x14ac:dyDescent="0.25">
      <c r="B108" s="262"/>
      <c r="C108" s="243" t="s">
        <v>105</v>
      </c>
      <c r="D108" s="243"/>
      <c r="E108" s="243"/>
      <c r="F108" s="243"/>
      <c r="G108" s="243"/>
      <c r="H108" s="243"/>
      <c r="I108" s="243"/>
      <c r="J108" s="243"/>
      <c r="K108" s="243"/>
      <c r="L108" s="243"/>
      <c r="M108" s="244"/>
    </row>
    <row r="109" spans="2:38" ht="72" customHeight="1" x14ac:dyDescent="0.25">
      <c r="B109" s="263"/>
      <c r="C109" s="257" t="s">
        <v>106</v>
      </c>
      <c r="D109" s="257"/>
      <c r="E109" s="257"/>
      <c r="F109" s="257"/>
      <c r="G109" s="257"/>
      <c r="H109" s="257"/>
      <c r="I109" s="257"/>
      <c r="J109" s="257"/>
      <c r="K109" s="257"/>
      <c r="L109" s="257"/>
      <c r="M109" s="258"/>
    </row>
    <row r="110" spans="2:38" ht="125.25" customHeight="1" x14ac:dyDescent="0.25">
      <c r="B110" s="81">
        <f>M6</f>
        <v>1</v>
      </c>
      <c r="C110" s="253" t="s">
        <v>107</v>
      </c>
      <c r="D110" s="253"/>
      <c r="E110" s="253"/>
      <c r="F110" s="253"/>
      <c r="G110" s="253"/>
      <c r="H110" s="253"/>
      <c r="I110" s="253"/>
      <c r="J110" s="253"/>
      <c r="K110" s="253"/>
      <c r="L110" s="253"/>
      <c r="M110" s="254"/>
    </row>
    <row r="111" spans="2:38" ht="242.25" customHeight="1" x14ac:dyDescent="0.25">
      <c r="B111" s="81">
        <f>M8</f>
        <v>2</v>
      </c>
      <c r="C111" s="253" t="s">
        <v>108</v>
      </c>
      <c r="D111" s="253"/>
      <c r="E111" s="253"/>
      <c r="F111" s="253"/>
      <c r="G111" s="253"/>
      <c r="H111" s="253"/>
      <c r="I111" s="253"/>
      <c r="J111" s="253"/>
      <c r="K111" s="253"/>
      <c r="L111" s="253"/>
      <c r="M111" s="254"/>
    </row>
    <row r="112" spans="2:38" ht="234.75" customHeight="1" x14ac:dyDescent="0.25">
      <c r="B112" s="81">
        <f>M9</f>
        <v>3</v>
      </c>
      <c r="C112" s="252" t="s">
        <v>109</v>
      </c>
      <c r="D112" s="253"/>
      <c r="E112" s="253"/>
      <c r="F112" s="253"/>
      <c r="G112" s="253"/>
      <c r="H112" s="253"/>
      <c r="I112" s="253"/>
      <c r="J112" s="253"/>
      <c r="K112" s="253"/>
      <c r="L112" s="253"/>
      <c r="M112" s="254"/>
    </row>
  </sheetData>
  <sheetProtection algorithmName="SHA-512" hashValue="T3WbB2Yp4qIGzCcZYVlh4vXdKSmAUzXb5z1zsguddPGLrASyo1evsB8sbht/mObzIWiO5TsV3Sn+74L07LofCA==" saltValue="xsWFwca5kX+v1Tqh2kwEAA==" spinCount="100000" sheet="1" formatCells="0" formatColumns="0" formatRows="0" selectLockedCells="1"/>
  <mergeCells count="17">
    <mergeCell ref="I39:I41"/>
    <mergeCell ref="I5:I7"/>
    <mergeCell ref="B107:B109"/>
    <mergeCell ref="L5:L7"/>
    <mergeCell ref="L39:L41"/>
    <mergeCell ref="F5:H7"/>
    <mergeCell ref="F39:H41"/>
    <mergeCell ref="J39:J41"/>
    <mergeCell ref="K39:K41"/>
    <mergeCell ref="K5:K7"/>
    <mergeCell ref="J5:J7"/>
    <mergeCell ref="C112:M112"/>
    <mergeCell ref="C107:M107"/>
    <mergeCell ref="C108:M108"/>
    <mergeCell ref="C109:M109"/>
    <mergeCell ref="C110:M110"/>
    <mergeCell ref="C111:M111"/>
  </mergeCells>
  <conditionalFormatting sqref="C74">
    <cfRule type="cellIs" dxfId="53" priority="135" operator="equal">
      <formula>"F"</formula>
    </cfRule>
    <cfRule type="cellIs" dxfId="52" priority="136" operator="equal">
      <formula>"E"</formula>
    </cfRule>
    <cfRule type="cellIs" dxfId="51" priority="137" operator="equal">
      <formula>"D"</formula>
    </cfRule>
    <cfRule type="cellIs" dxfId="50" priority="138" operator="equal">
      <formula>"C"</formula>
    </cfRule>
    <cfRule type="cellIs" dxfId="49" priority="139" operator="equal">
      <formula>"B"</formula>
    </cfRule>
    <cfRule type="cellIs" dxfId="48" priority="140" operator="equal">
      <formula>"A"</formula>
    </cfRule>
  </conditionalFormatting>
  <conditionalFormatting sqref="D6:D7 D40">
    <cfRule type="expression" dxfId="47" priority="75">
      <formula>$C6="F"</formula>
    </cfRule>
    <cfRule type="expression" dxfId="46" priority="76">
      <formula>$C6="E"</formula>
    </cfRule>
    <cfRule type="expression" dxfId="45" priority="77">
      <formula>$C6="D"</formula>
    </cfRule>
    <cfRule type="expression" dxfId="44" priority="78">
      <formula>$C6="C"</formula>
    </cfRule>
    <cfRule type="expression" dxfId="43" priority="79">
      <formula>$C6="B"</formula>
    </cfRule>
    <cfRule type="expression" dxfId="42" priority="80">
      <formula>$C6="A"</formula>
    </cfRule>
  </conditionalFormatting>
  <dataValidations count="3">
    <dataValidation type="list" allowBlank="1" showInputMessage="1" showErrorMessage="1" sqref="L75:L104 L9:L38 L43:L72" xr:uid="{00000000-0002-0000-0200-000001000000}">
      <formula1>"10%,20%,30%,40%,50%,60%,70%,80%,90%,100%"</formula1>
    </dataValidation>
    <dataValidation type="list" allowBlank="1" showInputMessage="1" showErrorMessage="1" sqref="C40 C6" xr:uid="{00000000-0002-0000-0200-000002000000}">
      <formula1>"A,B"</formula1>
    </dataValidation>
    <dataValidation allowBlank="1" showInputMessage="1" showErrorMessage="1" sqref="C41 C7" xr:uid="{00000000-0002-0000-0200-000003000000}"/>
  </dataValidations>
  <printOptions horizontalCentered="1"/>
  <pageMargins left="0.59055118110236227" right="0.59055118110236227" top="1.1811023622047245" bottom="0.59055118110236227" header="0.39370078740157483" footer="0.39370078740157483"/>
  <pageSetup paperSize="9" scale="63" fitToHeight="0" orientation="landscape" r:id="rId1"/>
  <headerFooter>
    <oddHeader>&amp;L&amp;"-,Bold"&amp;18Annex 7c Vessel choice and team composition for the execution of the works&amp;R&amp;G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'Section I - Key Personnel'!$B$18:$B$40</xm:f>
          </x14:formula1>
          <xm:sqref>C73:C74</xm:sqref>
        </x14:dataValidation>
        <x14:dataValidation type="list" allowBlank="1" showInputMessage="1" showErrorMessage="1" xr:uid="{59D5CF95-AF59-468C-9162-F5AD67A9607B}">
          <x14:formula1>
            <xm:f>'Section I - Key Personnel'!$B$18:$B$44</xm:f>
          </x14:formula1>
          <xm:sqref>C9:C38 C43:C72 C75:C104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5"/>
  <sheetViews>
    <sheetView workbookViewId="0">
      <selection activeCell="D16" sqref="D16"/>
    </sheetView>
  </sheetViews>
  <sheetFormatPr baseColWidth="10" defaultColWidth="0" defaultRowHeight="15" zeroHeight="1" x14ac:dyDescent="0.25"/>
  <cols>
    <col min="1" max="1" width="1.7109375" style="8" customWidth="1"/>
    <col min="2" max="2" width="40.7109375" style="8" customWidth="1"/>
    <col min="3" max="5" width="15.7109375" style="8" customWidth="1"/>
    <col min="6" max="6" width="1.7109375" style="8" customWidth="1"/>
    <col min="7" max="16384" width="9.28515625" style="8" hidden="1"/>
  </cols>
  <sheetData>
    <row r="1" spans="2:6" s="139" customFormat="1" x14ac:dyDescent="0.25">
      <c r="B1" s="199"/>
      <c r="C1" s="199"/>
      <c r="D1" s="199"/>
      <c r="E1" s="199"/>
      <c r="F1" s="199"/>
    </row>
    <row r="2" spans="2:6" s="199" customFormat="1" ht="30" customHeight="1" x14ac:dyDescent="0.25">
      <c r="B2" s="270" t="s">
        <v>110</v>
      </c>
      <c r="C2" s="271"/>
      <c r="D2" s="271"/>
      <c r="E2" s="272"/>
    </row>
    <row r="3" spans="2:6" s="199" customFormat="1" x14ac:dyDescent="0.25">
      <c r="B3" s="200"/>
      <c r="E3" s="201"/>
    </row>
    <row r="4" spans="2:6" s="199" customFormat="1" ht="30" customHeight="1" x14ac:dyDescent="0.25">
      <c r="B4" s="183" t="s">
        <v>111</v>
      </c>
      <c r="C4" s="216"/>
      <c r="D4" s="273" t="str">
        <f>'Section I - Key Personnel'!H15&amp;" and "&amp;'Section I - Key Personnel'!K15</f>
        <v>Experience and Similar role</v>
      </c>
      <c r="E4" s="274"/>
    </row>
    <row r="5" spans="2:6" s="199" customFormat="1" x14ac:dyDescent="0.25">
      <c r="B5" s="203" t="s">
        <v>112</v>
      </c>
      <c r="C5" s="138"/>
      <c r="D5" s="275">
        <f>0.5*SUMPRODUCT('Section III - Team Composition'!X6:AD6,'Section III - Team Composition'!X8:AD8)+0.5*SUMPRODUCT('Section III - Team Composition'!AF6:AL6,'Section III - Team Composition'!AF8:AL8)</f>
        <v>0</v>
      </c>
      <c r="E5" s="276"/>
    </row>
    <row r="6" spans="2:6" s="199" customFormat="1" x14ac:dyDescent="0.25">
      <c r="B6" s="204" t="s">
        <v>113</v>
      </c>
      <c r="C6" s="140"/>
      <c r="D6" s="277">
        <v>10</v>
      </c>
      <c r="E6" s="278"/>
    </row>
    <row r="7" spans="2:6" s="199" customFormat="1" x14ac:dyDescent="0.25">
      <c r="B7" s="205" t="s">
        <v>114</v>
      </c>
      <c r="C7" s="217"/>
      <c r="D7" s="279">
        <f>D5*D6</f>
        <v>0</v>
      </c>
      <c r="E7" s="280"/>
    </row>
    <row r="8" spans="2:6" s="199" customFormat="1" x14ac:dyDescent="0.25">
      <c r="B8" s="200"/>
      <c r="E8" s="201"/>
    </row>
    <row r="9" spans="2:6" s="199" customFormat="1" ht="30" customHeight="1" x14ac:dyDescent="0.25">
      <c r="B9" s="184" t="s">
        <v>115</v>
      </c>
      <c r="C9" s="185" t="s">
        <v>116</v>
      </c>
      <c r="D9" s="185" t="s">
        <v>117</v>
      </c>
      <c r="E9" s="186"/>
    </row>
    <row r="10" spans="2:6" s="199" customFormat="1" x14ac:dyDescent="0.25">
      <c r="B10" s="206" t="str">
        <f>"Assessment of Vessel 1: "&amp;IFERROR('Section III - Team Composition'!D6,"N/A")</f>
        <v>Assessment of Vessel 1: Name of vessel A</v>
      </c>
      <c r="C10" s="142">
        <f>IFERROR(INDEX(Vessel_Name_Score,MATCH('Section III - Team Composition'!C6,Vessel_Code,0)+2),"-")</f>
        <v>0</v>
      </c>
      <c r="D10" s="142">
        <f>IFERROR(INDEX(Equipment_Score,MATCH('Section III - Team Composition'!C6,Vessel_Code,0)+2),"-")</f>
        <v>0</v>
      </c>
      <c r="E10" s="142"/>
    </row>
    <row r="11" spans="2:6" s="199" customFormat="1" x14ac:dyDescent="0.25">
      <c r="B11" s="203" t="str">
        <f>"Assessment of Vessel 2: "&amp;IFERROR('Section III - Team Composition'!D40,"N/A")</f>
        <v>Assessment of Vessel 2: Name of vessel B</v>
      </c>
      <c r="C11" s="143">
        <f>IFERROR(INDEX(Vessel_Name_Score,MATCH('Section III - Team Composition'!C40,Vessel_Code,0)+2),"-")</f>
        <v>0</v>
      </c>
      <c r="D11" s="143">
        <f>IFERROR(INDEX(Equipment_Score,MATCH('Section III - Team Composition'!C40,Vessel_Code,0)+2),"-")</f>
        <v>0</v>
      </c>
      <c r="E11" s="143"/>
    </row>
    <row r="12" spans="2:6" s="199" customFormat="1" x14ac:dyDescent="0.25">
      <c r="B12" s="206" t="s">
        <v>118</v>
      </c>
      <c r="C12" s="138">
        <f>AVERAGE(C10:C11)</f>
        <v>0</v>
      </c>
      <c r="D12" s="138">
        <f>AVERAGE(D10:D11)</f>
        <v>0</v>
      </c>
      <c r="E12" s="138"/>
    </row>
    <row r="13" spans="2:6" s="199" customFormat="1" x14ac:dyDescent="0.25">
      <c r="B13" s="204" t="s">
        <v>119</v>
      </c>
      <c r="C13" s="140">
        <v>15</v>
      </c>
      <c r="D13" s="140">
        <v>12</v>
      </c>
      <c r="E13" s="141"/>
    </row>
    <row r="14" spans="2:6" s="199" customFormat="1" x14ac:dyDescent="0.25">
      <c r="B14" s="205" t="s">
        <v>126</v>
      </c>
      <c r="C14" s="217">
        <f>C12*C13</f>
        <v>0</v>
      </c>
      <c r="D14" s="217">
        <f>D12*D13</f>
        <v>0</v>
      </c>
      <c r="E14" s="218"/>
    </row>
    <row r="15" spans="2:6" s="199" customFormat="1" x14ac:dyDescent="0.25">
      <c r="B15" s="225" t="s">
        <v>129</v>
      </c>
      <c r="C15" s="226" t="s">
        <v>128</v>
      </c>
      <c r="D15" s="227">
        <f>'Section II - Vessel &amp; Equipment'!D15</f>
        <v>0</v>
      </c>
      <c r="E15" s="230"/>
    </row>
    <row r="16" spans="2:6" s="202" customFormat="1" x14ac:dyDescent="0.25">
      <c r="B16" s="228" t="s">
        <v>127</v>
      </c>
      <c r="C16" s="229">
        <f>C14</f>
        <v>0</v>
      </c>
      <c r="D16" s="229">
        <f>D14+D15</f>
        <v>0</v>
      </c>
      <c r="E16" s="231"/>
    </row>
    <row r="17" s="8" customFormat="1" x14ac:dyDescent="0.25"/>
    <row r="18" s="8" customFormat="1" x14ac:dyDescent="0.25"/>
    <row r="19" s="8" customFormat="1" x14ac:dyDescent="0.25"/>
    <row r="20" s="8" customFormat="1" hidden="1" x14ac:dyDescent="0.25"/>
    <row r="21" s="8" customFormat="1" hidden="1" x14ac:dyDescent="0.25"/>
    <row r="22" s="8" customFormat="1" hidden="1" x14ac:dyDescent="0.25"/>
    <row r="23" s="8" customFormat="1" hidden="1" x14ac:dyDescent="0.25"/>
    <row r="24" s="8" customFormat="1" hidden="1" x14ac:dyDescent="0.25"/>
    <row r="25" s="8" customFormat="1" hidden="1" x14ac:dyDescent="0.25"/>
    <row r="26" s="8" customFormat="1" hidden="1" x14ac:dyDescent="0.25"/>
    <row r="27" s="8" customFormat="1" hidden="1" x14ac:dyDescent="0.25"/>
    <row r="28" s="8" customFormat="1" hidden="1" x14ac:dyDescent="0.25"/>
    <row r="29" s="8" customFormat="1" hidden="1" x14ac:dyDescent="0.25"/>
    <row r="30" s="8" customFormat="1" hidden="1" x14ac:dyDescent="0.25"/>
    <row r="31" s="8" customFormat="1" hidden="1" x14ac:dyDescent="0.25"/>
    <row r="32" s="8" customFormat="1" hidden="1" x14ac:dyDescent="0.25"/>
    <row r="33" s="8" customFormat="1" hidden="1" x14ac:dyDescent="0.25"/>
    <row r="34" s="8" customFormat="1" hidden="1" x14ac:dyDescent="0.25"/>
    <row r="35" s="8" customFormat="1" hidden="1" x14ac:dyDescent="0.25"/>
    <row r="36" s="8" customFormat="1" hidden="1" x14ac:dyDescent="0.25"/>
    <row r="37" s="8" customFormat="1" hidden="1" x14ac:dyDescent="0.25"/>
    <row r="38" s="8" customFormat="1" hidden="1" x14ac:dyDescent="0.25"/>
    <row r="39" s="8" customFormat="1" hidden="1" x14ac:dyDescent="0.25"/>
    <row r="40" s="8" customFormat="1" hidden="1" x14ac:dyDescent="0.25"/>
    <row r="41" s="8" customFormat="1" hidden="1" x14ac:dyDescent="0.25"/>
    <row r="42" s="8" customFormat="1" hidden="1" x14ac:dyDescent="0.25"/>
    <row r="43" s="8" customFormat="1" hidden="1" x14ac:dyDescent="0.25"/>
    <row r="44" s="8" customFormat="1" hidden="1" x14ac:dyDescent="0.25"/>
    <row r="45" s="8" customFormat="1" hidden="1" x14ac:dyDescent="0.25"/>
    <row r="46" s="8" customFormat="1" hidden="1" x14ac:dyDescent="0.25"/>
    <row r="47" s="8" customFormat="1" hidden="1" x14ac:dyDescent="0.25"/>
    <row r="48" s="8" customFormat="1" hidden="1" x14ac:dyDescent="0.25"/>
    <row r="49" s="8" customFormat="1" hidden="1" x14ac:dyDescent="0.25"/>
    <row r="50" s="8" customFormat="1" hidden="1" x14ac:dyDescent="0.25"/>
    <row r="51" s="8" customFormat="1" hidden="1" x14ac:dyDescent="0.25"/>
    <row r="52" s="8" customFormat="1" hidden="1" x14ac:dyDescent="0.25"/>
    <row r="53" s="8" customFormat="1" hidden="1" x14ac:dyDescent="0.25"/>
    <row r="54" s="8" customFormat="1" hidden="1" x14ac:dyDescent="0.25"/>
    <row r="55" s="8" customFormat="1" hidden="1" x14ac:dyDescent="0.25"/>
  </sheetData>
  <sheetProtection algorithmName="SHA-512" hashValue="/aBW8/VMeb7vPn16TceTQDHZVN4vpzU3YLOCwiCZnPsheGMQg6/g8UGq2wFkQvmyUUnjE8LeZv5fLMvrj0qzSw==" saltValue="2RLlMJa92ev2yS9LCYJysA==" spinCount="100000" sheet="1" selectLockedCells="1"/>
  <mergeCells count="5">
    <mergeCell ref="B2:E2"/>
    <mergeCell ref="D4:E4"/>
    <mergeCell ref="D5:E5"/>
    <mergeCell ref="D6:E6"/>
    <mergeCell ref="D7:E7"/>
  </mergeCells>
  <conditionalFormatting sqref="D6:D7">
    <cfRule type="cellIs" dxfId="41" priority="43" operator="equal">
      <formula>"F"</formula>
    </cfRule>
    <cfRule type="cellIs" dxfId="40" priority="44" operator="equal">
      <formula>"E"</formula>
    </cfRule>
    <cfRule type="cellIs" dxfId="39" priority="45" operator="equal">
      <formula>"D"</formula>
    </cfRule>
    <cfRule type="cellIs" dxfId="38" priority="46" operator="equal">
      <formula>"C"</formula>
    </cfRule>
    <cfRule type="cellIs" dxfId="37" priority="47" operator="equal">
      <formula>"B"</formula>
    </cfRule>
    <cfRule type="cellIs" dxfId="36" priority="48" operator="equal">
      <formula>"A"</formula>
    </cfRule>
  </conditionalFormatting>
  <conditionalFormatting sqref="D5">
    <cfRule type="cellIs" dxfId="35" priority="37" operator="equal">
      <formula>"F"</formula>
    </cfRule>
    <cfRule type="cellIs" dxfId="34" priority="38" operator="equal">
      <formula>"E"</formula>
    </cfRule>
    <cfRule type="cellIs" dxfId="33" priority="39" operator="equal">
      <formula>"D"</formula>
    </cfRule>
    <cfRule type="cellIs" dxfId="32" priority="40" operator="equal">
      <formula>"C"</formula>
    </cfRule>
    <cfRule type="cellIs" dxfId="31" priority="41" operator="equal">
      <formula>"B"</formula>
    </cfRule>
    <cfRule type="cellIs" dxfId="30" priority="42" operator="equal">
      <formula>"A"</formula>
    </cfRule>
  </conditionalFormatting>
  <conditionalFormatting sqref="D13:E14 D11:E11">
    <cfRule type="cellIs" dxfId="29" priority="25" operator="equal">
      <formula>"F"</formula>
    </cfRule>
    <cfRule type="cellIs" dxfId="28" priority="26" operator="equal">
      <formula>"E"</formula>
    </cfRule>
    <cfRule type="cellIs" dxfId="27" priority="27" operator="equal">
      <formula>"D"</formula>
    </cfRule>
    <cfRule type="cellIs" dxfId="26" priority="28" operator="equal">
      <formula>"C"</formula>
    </cfRule>
    <cfRule type="cellIs" dxfId="25" priority="29" operator="equal">
      <formula>"B"</formula>
    </cfRule>
    <cfRule type="cellIs" dxfId="24" priority="30" operator="equal">
      <formula>"A"</formula>
    </cfRule>
  </conditionalFormatting>
  <conditionalFormatting sqref="E10">
    <cfRule type="cellIs" dxfId="23" priority="19" operator="equal">
      <formula>"F"</formula>
    </cfRule>
    <cfRule type="cellIs" dxfId="22" priority="20" operator="equal">
      <formula>"E"</formula>
    </cfRule>
    <cfRule type="cellIs" dxfId="21" priority="21" operator="equal">
      <formula>"D"</formula>
    </cfRule>
    <cfRule type="cellIs" dxfId="20" priority="22" operator="equal">
      <formula>"C"</formula>
    </cfRule>
    <cfRule type="cellIs" dxfId="19" priority="23" operator="equal">
      <formula>"B"</formula>
    </cfRule>
    <cfRule type="cellIs" dxfId="18" priority="24" operator="equal">
      <formula>"A"</formula>
    </cfRule>
  </conditionalFormatting>
  <conditionalFormatting sqref="D10">
    <cfRule type="cellIs" dxfId="17" priority="13" operator="equal">
      <formula>"F"</formula>
    </cfRule>
    <cfRule type="cellIs" dxfId="16" priority="14" operator="equal">
      <formula>"E"</formula>
    </cfRule>
    <cfRule type="cellIs" dxfId="15" priority="15" operator="equal">
      <formula>"D"</formula>
    </cfRule>
    <cfRule type="cellIs" dxfId="14" priority="16" operator="equal">
      <formula>"C"</formula>
    </cfRule>
    <cfRule type="cellIs" dxfId="13" priority="17" operator="equal">
      <formula>"B"</formula>
    </cfRule>
    <cfRule type="cellIs" dxfId="12" priority="18" operator="equal">
      <formula>"A"</formula>
    </cfRule>
  </conditionalFormatting>
  <conditionalFormatting sqref="D12">
    <cfRule type="cellIs" dxfId="11" priority="7" operator="equal">
      <formula>"F"</formula>
    </cfRule>
    <cfRule type="cellIs" dxfId="10" priority="8" operator="equal">
      <formula>"E"</formula>
    </cfRule>
    <cfRule type="cellIs" dxfId="9" priority="9" operator="equal">
      <formula>"D"</formula>
    </cfRule>
    <cfRule type="cellIs" dxfId="8" priority="10" operator="equal">
      <formula>"C"</formula>
    </cfRule>
    <cfRule type="cellIs" dxfId="7" priority="11" operator="equal">
      <formula>"B"</formula>
    </cfRule>
    <cfRule type="cellIs" dxfId="6" priority="12" operator="equal">
      <formula>"A"</formula>
    </cfRule>
  </conditionalFormatting>
  <conditionalFormatting sqref="E12">
    <cfRule type="cellIs" dxfId="5" priority="1" operator="equal">
      <formula>"F"</formula>
    </cfRule>
    <cfRule type="cellIs" dxfId="4" priority="2" operator="equal">
      <formula>"E"</formula>
    </cfRule>
    <cfRule type="cellIs" dxfId="3" priority="3" operator="equal">
      <formula>"D"</formula>
    </cfRule>
    <cfRule type="cellIs" dxfId="2" priority="4" operator="equal">
      <formula>"C"</formula>
    </cfRule>
    <cfRule type="cellIs" dxfId="1" priority="5" operator="equal">
      <formula>"B"</formula>
    </cfRule>
    <cfRule type="cellIs" dxfId="0" priority="6" operator="equal">
      <formula>"A"</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rcadis Document" ma:contentTypeID="0x010100B461F6A611BD4B3683134864140FA54600B9CE3D22D63C51428CB9EB7E00FD3FDF" ma:contentTypeVersion="13" ma:contentTypeDescription=" " ma:contentTypeScope="" ma:versionID="2b0aff46193e331839a7205675336e11">
  <xsd:schema xmlns:xsd="http://www.w3.org/2001/XMLSchema" xmlns:xs="http://www.w3.org/2001/XMLSchema" xmlns:p="http://schemas.microsoft.com/office/2006/metadata/properties" xmlns:ns2="9699f5ca-a4a1-4191-bff6-b75113aff08a" xmlns:ns3="be5902c8-8ccc-45e7-b916-d226796b1d8d" targetNamespace="http://schemas.microsoft.com/office/2006/metadata/properties" ma:root="true" ma:fieldsID="3fc666c37b71368ca84d9ace1b2bf930" ns2:_="" ns3:_="">
    <xsd:import namespace="9699f5ca-a4a1-4191-bff6-b75113aff08a"/>
    <xsd:import namespace="be5902c8-8ccc-45e7-b916-d226796b1d8d"/>
    <xsd:element name="properties">
      <xsd:complexType>
        <xsd:sequence>
          <xsd:element name="documentManagement">
            <xsd:complexType>
              <xsd:all>
                <xsd:element ref="ns2:PH_ApprovalStatus" minOccurs="0"/>
                <xsd:element ref="ns2:PH_ApprovalComments" minOccurs="0"/>
                <xsd:element ref="ns2:_dlc_DocId" minOccurs="0"/>
                <xsd:element ref="ns2:_dlc_DocIdUrl" minOccurs="0"/>
                <xsd:element ref="ns2:_dlc_DocIdPersistId" minOccurs="0"/>
                <xsd:element ref="ns2:m9ab48ff457747d2978187f0c89531d3" minOccurs="0"/>
                <xsd:element ref="ns2:TaxCatchAll" minOccurs="0"/>
                <xsd:element ref="ns2:TaxCatchAllLabel"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9f5ca-a4a1-4191-bff6-b75113aff08a" elementFormDefault="qualified">
    <xsd:import namespace="http://schemas.microsoft.com/office/2006/documentManagement/types"/>
    <xsd:import namespace="http://schemas.microsoft.com/office/infopath/2007/PartnerControls"/>
    <xsd:element name="PH_ApprovalStatus" ma:index="2" nillable="true" ma:displayName="Approval Status" ma:default="Draft" ma:format="Dropdown" ma:hidden="true" ma:internalName="PH_ApprovalStatus" ma:readOnly="false">
      <xsd:simpleType>
        <xsd:restriction base="dms:Choice">
          <xsd:enumeration value="Draft"/>
          <xsd:enumeration value="Initializing"/>
          <xsd:enumeration value="Pending"/>
          <xsd:enumeration value="Pending Approval"/>
          <xsd:enumeration value="Pending Review"/>
          <xsd:enumeration value="Approved"/>
          <xsd:enumeration value="Rejected"/>
          <xsd:enumeration value="Review Approved"/>
          <xsd:enumeration value="Review Rejected"/>
          <xsd:enumeration value="Cancelled"/>
        </xsd:restriction>
      </xsd:simpleType>
    </xsd:element>
    <xsd:element name="PH_ApprovalComments" ma:index="4" nillable="true" ma:displayName="Approval Comments" ma:description="Approval Comments" ma:internalName="PH_ApprovalComments">
      <xsd:simpleType>
        <xsd:restriction base="dms:Note"/>
      </xsd:simpleType>
    </xsd:element>
    <xsd:element name="_dlc_DocId" ma:index="8" nillable="true" ma:displayName="Wert der Dokument-ID" ma:description="Der Wert der diesem Element zugewiesenen Dokument-ID." ma:indexed="true"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ab48ff457747d2978187f0c89531d3" ma:index="11" nillable="true" ma:taxonomy="true" ma:internalName="m9ab48ff457747d2978187f0c89531d3" ma:taxonomyFieldName="PH_DocumentType" ma:displayName="Document type" ma:fieldId="{69ab48ff-4577-47d2-9781-87f0c89531d3}" ma:taxonomyMulti="true" ma:sspId="f35aeea7-e848-442f-a6c3-04e7a31ee3df" ma:termSetId="2be59371-a910-4df7-9b6b-b17e82a11a61" ma:anchorId="c38da1d8-d4e5-423a-8e02-92e13b7a269b" ma:open="false" ma:isKeyword="false">
      <xsd:complexType>
        <xsd:sequence>
          <xsd:element ref="pc:Terms" minOccurs="0" maxOccurs="1"/>
        </xsd:sequence>
      </xsd:complexType>
    </xsd:element>
    <xsd:element name="TaxCatchAll" ma:index="12" nillable="true" ma:displayName="Taxonomy Catch All Column" ma:hidden="true" ma:list="{14e8ea98-caf5-44a6-82f2-cb487bb424ec}" ma:internalName="TaxCatchAll" ma:showField="CatchAllData" ma:web="9699f5ca-a4a1-4191-bff6-b75113aff08a">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14e8ea98-caf5-44a6-82f2-cb487bb424ec}" ma:internalName="TaxCatchAllLabel" ma:readOnly="true" ma:showField="CatchAllDataLabel" ma:web="9699f5ca-a4a1-4191-bff6-b75113aff08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5902c8-8ccc-45e7-b916-d226796b1d8d"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f35aeea7-e848-442f-a6c3-04e7a31ee3df"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altstyp"/>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59E14B-11A4-4A1E-9514-DF5AEFCD5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9f5ca-a4a1-4191-bff6-b75113aff08a"/>
    <ds:schemaRef ds:uri="be5902c8-8ccc-45e7-b916-d226796b1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5DC879-7BBE-4B42-A522-05E927F1040E}">
  <ds:schemaRefs>
    <ds:schemaRef ds:uri="http://schemas.microsoft.com/sharepoint/events"/>
  </ds:schemaRefs>
</ds:datastoreItem>
</file>

<file path=customXml/itemProps3.xml><?xml version="1.0" encoding="utf-8"?>
<ds:datastoreItem xmlns:ds="http://schemas.openxmlformats.org/officeDocument/2006/customXml" ds:itemID="{0AFE393D-B5F5-4FB8-9BC9-D0F01D13520C}">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16</vt:i4>
      </vt:variant>
    </vt:vector>
  </HeadingPairs>
  <TitlesOfParts>
    <vt:vector size="20" baseType="lpstr">
      <vt:lpstr>Section I - Key Personnel</vt:lpstr>
      <vt:lpstr>Section II - Vessel &amp; Equipment</vt:lpstr>
      <vt:lpstr>Section III - Team Composition</vt:lpstr>
      <vt:lpstr>Section IV - Scoring</vt:lpstr>
      <vt:lpstr>'Section I - Key Personnel'!Druckbereich</vt:lpstr>
      <vt:lpstr>'Section II - Vessel &amp; Equipment'!Druckbereich</vt:lpstr>
      <vt:lpstr>'Section I - Key Personnel'!Drucktitel</vt:lpstr>
      <vt:lpstr>'Section II - Vessel &amp; Equipment'!Drucktitel</vt:lpstr>
      <vt:lpstr>'Section III - Team Composition'!Drucktitel</vt:lpstr>
      <vt:lpstr>Equipment_Score</vt:lpstr>
      <vt:lpstr>ExperienceScores</vt:lpstr>
      <vt:lpstr>PersGroupWeight</vt:lpstr>
      <vt:lpstr>Personnel_Codes</vt:lpstr>
      <vt:lpstr>Personnel_Functions</vt:lpstr>
      <vt:lpstr>Personnel_Names</vt:lpstr>
      <vt:lpstr>Personnel_Scores</vt:lpstr>
      <vt:lpstr>PersWeight</vt:lpstr>
      <vt:lpstr>Vessel_Code</vt:lpstr>
      <vt:lpstr>Vessel_Name_Score</vt:lpstr>
      <vt:lpstr>YearsRoleScores</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Gerdes, Ulrike</cp:lastModifiedBy>
  <cp:revision/>
  <dcterms:created xsi:type="dcterms:W3CDTF">2015-06-12T15:12:42Z</dcterms:created>
  <dcterms:modified xsi:type="dcterms:W3CDTF">2023-05-08T09:05:07Z</dcterms:modified>
  <cp:category/>
  <cp:contentStatus/>
</cp:coreProperties>
</file>