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2-4040 transport en verwerken milieustraten\4 nota van inlichtingen\nota 3\"/>
    </mc:Choice>
  </mc:AlternateContent>
  <xr:revisionPtr revIDLastSave="0" documentId="8_{2E814C52-C613-432C-9777-8938049A71FA}" xr6:coauthVersionLast="47" xr6:coauthVersionMax="47" xr10:uidLastSave="{00000000-0000-0000-0000-000000000000}"/>
  <bookViews>
    <workbookView xWindow="-120" yWindow="-120" windowWidth="29040" windowHeight="15840" xr2:uid="{1343B77E-3130-4C19-A06A-52AB5C7426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J21" i="1"/>
  <c r="G17" i="1"/>
  <c r="G11" i="1"/>
  <c r="E12" i="1"/>
  <c r="G12" i="1" s="1"/>
  <c r="E13" i="1"/>
  <c r="G13" i="1" s="1"/>
  <c r="E11" i="1"/>
  <c r="E7" i="1"/>
  <c r="E8" i="1"/>
  <c r="G8" i="1"/>
  <c r="E6" i="1"/>
  <c r="G6" i="1" s="1"/>
  <c r="E9" i="1" l="1"/>
  <c r="G7" i="1"/>
  <c r="I6" i="1" s="1"/>
  <c r="G16" i="1" s="1"/>
  <c r="J16" i="1" s="1"/>
  <c r="I11" i="1"/>
  <c r="G19" i="1" s="1"/>
  <c r="J19" i="1" s="1"/>
  <c r="E14" i="1"/>
  <c r="J6" i="1" l="1"/>
  <c r="L11" i="1" s="1"/>
</calcChain>
</file>

<file path=xl/sharedStrings.xml><?xml version="1.0" encoding="utf-8"?>
<sst xmlns="http://schemas.openxmlformats.org/spreadsheetml/2006/main" count="38" uniqueCount="25">
  <si>
    <t>boete per ton</t>
  </si>
  <si>
    <t>tonnage</t>
  </si>
  <si>
    <t>Dakafval (bitumen en composiet)</t>
  </si>
  <si>
    <t>punten voor berekingen</t>
  </si>
  <si>
    <t>maximale punten</t>
  </si>
  <si>
    <t>maximale afwijking (5%)</t>
  </si>
  <si>
    <t>c2</t>
  </si>
  <si>
    <t>recycling in minderwaardige kwaliteit</t>
  </si>
  <si>
    <t>d</t>
  </si>
  <si>
    <t>andere nuttige toepassing (vb thermische terugwinning)</t>
  </si>
  <si>
    <t>e</t>
  </si>
  <si>
    <t>verbranden als verwijdering, storten of lozen</t>
  </si>
  <si>
    <t>Totale boete</t>
  </si>
  <si>
    <t>Een gegadigde heeft de volgende vraag gesteld:
Klopt onze aanname dat dat wij een boete krijgen van 112.200 euro als wij het resultaat behalen als in onderstaand voorbeeld weergegeven?</t>
  </si>
  <si>
    <t>Antwoord:
Nee, dat klopt niet. De boete wordt alsvolgt berekend:</t>
  </si>
  <si>
    <t>toegezegging</t>
  </si>
  <si>
    <t>punten</t>
  </si>
  <si>
    <t>behaald resultaat</t>
  </si>
  <si>
    <t>:</t>
  </si>
  <si>
    <t>=</t>
  </si>
  <si>
    <t>Maximaal toegestane afwijking</t>
  </si>
  <si>
    <t>niet behaalde toezegging met 5% toegestane afwijking</t>
  </si>
  <si>
    <t>4,62% x 340€/ton x 145ton</t>
  </si>
  <si>
    <t>Op te leggen boete*</t>
  </si>
  <si>
    <t>* waarbij het percentage en de werkelijk behaalde punten worden berekend op basis van de werkelijk aangeleverde tonnen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</si>
</sst>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44" fontId="0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0" fontId="3" fillId="0" borderId="0" xfId="0" applyNumberFormat="1" applyFont="1" applyAlignment="1">
      <alignment vertical="top"/>
    </xf>
    <xf numFmtId="0" fontId="2" fillId="0" borderId="0" xfId="0" applyFont="1"/>
    <xf numFmtId="10" fontId="0" fillId="0" borderId="0" xfId="0" applyNumberFormat="1"/>
    <xf numFmtId="4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0" fontId="0" fillId="2" borderId="0" xfId="0" quotePrefix="1" applyFill="1"/>
    <xf numFmtId="10" fontId="0" fillId="2" borderId="0" xfId="2" applyNumberFormat="1" applyFont="1" applyFill="1"/>
    <xf numFmtId="9" fontId="0" fillId="2" borderId="0" xfId="0" applyNumberFormat="1" applyFill="1"/>
    <xf numFmtId="10" fontId="0" fillId="2" borderId="0" xfId="0" applyNumberFormat="1" applyFill="1"/>
    <xf numFmtId="0" fontId="2" fillId="2" borderId="0" xfId="0" applyFont="1" applyFill="1"/>
    <xf numFmtId="44" fontId="2" fillId="2" borderId="0" xfId="0" applyNumberFormat="1" applyFont="1" applyFill="1"/>
    <xf numFmtId="0" fontId="5" fillId="2" borderId="0" xfId="0" applyFont="1" applyFill="1" applyAlignment="1">
      <alignment wrapText="1"/>
    </xf>
    <xf numFmtId="0" fontId="6" fillId="3" borderId="0" xfId="0" applyFont="1" applyFill="1"/>
    <xf numFmtId="44" fontId="7" fillId="3" borderId="0" xfId="0" applyNumberFormat="1" applyFont="1" applyFill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A3FA-98D5-4481-89E1-341422BC5594}">
  <dimension ref="A2:L26"/>
  <sheetViews>
    <sheetView tabSelected="1" workbookViewId="0">
      <selection activeCell="L19" sqref="L1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46.7109375" bestFit="1" customWidth="1"/>
    <col min="4" max="4" width="4" bestFit="1" customWidth="1"/>
    <col min="5" max="5" width="15.140625" customWidth="1"/>
    <col min="10" max="10" width="10.42578125" bestFit="1" customWidth="1"/>
    <col min="11" max="11" width="11.85546875" bestFit="1" customWidth="1"/>
    <col min="12" max="12" width="12.28515625" bestFit="1" customWidth="1"/>
  </cols>
  <sheetData>
    <row r="2" spans="1:12" ht="35.25" customHeight="1" x14ac:dyDescent="0.25">
      <c r="A2" s="11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x14ac:dyDescent="0.25">
      <c r="A3" s="9"/>
    </row>
    <row r="4" spans="1:12" x14ac:dyDescent="0.25">
      <c r="A4" t="s">
        <v>0</v>
      </c>
      <c r="B4" t="s">
        <v>1</v>
      </c>
    </row>
    <row r="5" spans="1:12" x14ac:dyDescent="0.25">
      <c r="A5" s="1">
        <v>340</v>
      </c>
      <c r="B5" s="2">
        <v>145</v>
      </c>
      <c r="C5" s="3" t="s">
        <v>2</v>
      </c>
      <c r="E5" t="s">
        <v>3</v>
      </c>
      <c r="F5" t="s">
        <v>4</v>
      </c>
      <c r="J5" t="s">
        <v>5</v>
      </c>
    </row>
    <row r="6" spans="1:12" x14ac:dyDescent="0.25">
      <c r="B6" s="2" t="s">
        <v>6</v>
      </c>
      <c r="C6" s="4" t="s">
        <v>7</v>
      </c>
      <c r="D6">
        <v>120</v>
      </c>
      <c r="E6" s="5">
        <f>SUM(D6/$B$5)</f>
        <v>0.82758620689655171</v>
      </c>
      <c r="F6">
        <v>55</v>
      </c>
      <c r="G6">
        <f>SUM(E6*F6)</f>
        <v>45.517241379310342</v>
      </c>
      <c r="I6">
        <f>SUM(G6:G8)</f>
        <v>49.310344827586206</v>
      </c>
      <c r="J6" s="6">
        <f>I6*0.95</f>
        <v>46.844827586206897</v>
      </c>
    </row>
    <row r="7" spans="1:12" x14ac:dyDescent="0.25">
      <c r="B7" s="2" t="s">
        <v>8</v>
      </c>
      <c r="C7" s="4" t="s">
        <v>9</v>
      </c>
      <c r="D7">
        <v>20</v>
      </c>
      <c r="E7" s="5">
        <f t="shared" ref="E7:E8" si="0">SUM(D7/$B$5)</f>
        <v>0.13793103448275862</v>
      </c>
      <c r="F7">
        <v>27.5</v>
      </c>
      <c r="G7">
        <f t="shared" ref="G7:G8" si="1">SUM(E7*F7)</f>
        <v>3.7931034482758621</v>
      </c>
    </row>
    <row r="8" spans="1:12" x14ac:dyDescent="0.25">
      <c r="B8" s="2" t="s">
        <v>10</v>
      </c>
      <c r="C8" s="4" t="s">
        <v>11</v>
      </c>
      <c r="D8">
        <v>5</v>
      </c>
      <c r="E8" s="5">
        <f t="shared" si="0"/>
        <v>3.4482758620689655E-2</v>
      </c>
      <c r="F8">
        <v>0</v>
      </c>
      <c r="G8">
        <f t="shared" si="1"/>
        <v>0</v>
      </c>
    </row>
    <row r="9" spans="1:12" x14ac:dyDescent="0.25">
      <c r="E9" s="7">
        <f>SUM(E6:E8)</f>
        <v>0.99999999999999989</v>
      </c>
    </row>
    <row r="11" spans="1:12" x14ac:dyDescent="0.25">
      <c r="B11" s="2" t="s">
        <v>6</v>
      </c>
      <c r="C11" s="4" t="s">
        <v>7</v>
      </c>
      <c r="D11">
        <v>95</v>
      </c>
      <c r="E11" s="5">
        <f>D11/$B$5</f>
        <v>0.65517241379310343</v>
      </c>
      <c r="F11">
        <v>55</v>
      </c>
      <c r="G11">
        <f>SUM(E11*F11)</f>
        <v>36.03448275862069</v>
      </c>
      <c r="I11">
        <f>SUM(G11:G13)</f>
        <v>44.568965517241381</v>
      </c>
      <c r="K11" s="21" t="s">
        <v>12</v>
      </c>
      <c r="L11" s="22">
        <f>SUM(($J$6-I11)*$B$5*$A$5)</f>
        <v>112199.99999999994</v>
      </c>
    </row>
    <row r="12" spans="1:12" x14ac:dyDescent="0.25">
      <c r="B12" s="2" t="s">
        <v>8</v>
      </c>
      <c r="C12" s="4" t="s">
        <v>9</v>
      </c>
      <c r="D12">
        <v>45</v>
      </c>
      <c r="E12" s="5">
        <f t="shared" ref="E12:E13" si="2">D12/$B$5</f>
        <v>0.31034482758620691</v>
      </c>
      <c r="F12">
        <v>27.5</v>
      </c>
      <c r="G12">
        <f>SUM(E12*F12)</f>
        <v>8.5344827586206904</v>
      </c>
      <c r="L12" s="8"/>
    </row>
    <row r="13" spans="1:12" x14ac:dyDescent="0.25">
      <c r="B13" s="2" t="s">
        <v>10</v>
      </c>
      <c r="C13" s="4" t="s">
        <v>11</v>
      </c>
      <c r="D13">
        <v>5</v>
      </c>
      <c r="E13" s="5">
        <f t="shared" si="2"/>
        <v>3.4482758620689655E-2</v>
      </c>
      <c r="F13">
        <v>0</v>
      </c>
      <c r="G13">
        <f>SUM(E13*F13)</f>
        <v>0</v>
      </c>
      <c r="L13" s="8"/>
    </row>
    <row r="14" spans="1:12" x14ac:dyDescent="0.25">
      <c r="E14" s="5">
        <f>SUM(E11:E13)</f>
        <v>0.99999999999999989</v>
      </c>
      <c r="L14" s="8"/>
    </row>
    <row r="15" spans="1:12" ht="36" customHeight="1" x14ac:dyDescent="0.25">
      <c r="A15" s="11" t="s">
        <v>14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2" x14ac:dyDescent="0.25">
      <c r="C16" s="12" t="s">
        <v>15</v>
      </c>
      <c r="D16" s="13" t="s">
        <v>18</v>
      </c>
      <c r="E16" s="13"/>
      <c r="F16" s="13"/>
      <c r="G16" s="13">
        <f>+I6</f>
        <v>49.310344827586206</v>
      </c>
      <c r="H16" s="13" t="s">
        <v>16</v>
      </c>
      <c r="I16" s="14" t="s">
        <v>19</v>
      </c>
      <c r="J16" s="15">
        <f>+G16/$G$16</f>
        <v>1</v>
      </c>
    </row>
    <row r="17" spans="3:10" x14ac:dyDescent="0.25">
      <c r="C17" s="12" t="s">
        <v>20</v>
      </c>
      <c r="D17" s="13" t="s">
        <v>18</v>
      </c>
      <c r="E17" s="13"/>
      <c r="F17" s="13"/>
      <c r="G17" s="13">
        <f>+G16*0.95</f>
        <v>46.844827586206897</v>
      </c>
      <c r="H17" s="13"/>
      <c r="I17" s="14" t="s">
        <v>19</v>
      </c>
      <c r="J17" s="16">
        <v>0.95</v>
      </c>
    </row>
    <row r="18" spans="3:10" x14ac:dyDescent="0.25">
      <c r="C18" s="13"/>
      <c r="D18" s="13"/>
      <c r="E18" s="13"/>
      <c r="F18" s="13"/>
      <c r="G18" s="13"/>
      <c r="H18" s="13"/>
      <c r="I18" s="13"/>
      <c r="J18" s="13"/>
    </row>
    <row r="19" spans="3:10" x14ac:dyDescent="0.25">
      <c r="C19" s="12" t="s">
        <v>17</v>
      </c>
      <c r="D19" s="13" t="s">
        <v>18</v>
      </c>
      <c r="E19" s="13"/>
      <c r="F19" s="13"/>
      <c r="G19" s="13">
        <f>+I11</f>
        <v>44.568965517241381</v>
      </c>
      <c r="H19" s="13" t="s">
        <v>16</v>
      </c>
      <c r="I19" s="14" t="s">
        <v>19</v>
      </c>
      <c r="J19" s="15">
        <f>+G19/$G$16</f>
        <v>0.90384615384615385</v>
      </c>
    </row>
    <row r="20" spans="3:10" x14ac:dyDescent="0.25">
      <c r="C20" s="13"/>
      <c r="D20" s="13"/>
      <c r="E20" s="13"/>
      <c r="F20" s="13"/>
      <c r="G20" s="13"/>
      <c r="H20" s="13"/>
      <c r="I20" s="13"/>
      <c r="J20" s="13"/>
    </row>
    <row r="21" spans="3:10" x14ac:dyDescent="0.25">
      <c r="C21" s="12" t="s">
        <v>21</v>
      </c>
      <c r="D21" s="13" t="s">
        <v>18</v>
      </c>
      <c r="E21" s="13"/>
      <c r="F21" s="13"/>
      <c r="G21" s="13"/>
      <c r="H21" s="13"/>
      <c r="I21" s="13"/>
      <c r="J21" s="17">
        <f>+J17-J19</f>
        <v>4.6153846153846101E-2</v>
      </c>
    </row>
    <row r="22" spans="3:10" x14ac:dyDescent="0.25">
      <c r="C22" s="13"/>
      <c r="D22" s="13"/>
      <c r="E22" s="13"/>
      <c r="F22" s="13"/>
      <c r="G22" s="13"/>
      <c r="H22" s="13"/>
      <c r="I22" s="13"/>
      <c r="J22" s="13"/>
    </row>
    <row r="23" spans="3:10" x14ac:dyDescent="0.25">
      <c r="C23" s="13"/>
      <c r="D23" s="13"/>
      <c r="E23" s="13"/>
      <c r="F23" s="13"/>
      <c r="G23" s="13"/>
      <c r="H23" s="13"/>
      <c r="I23" s="13"/>
      <c r="J23" s="13"/>
    </row>
    <row r="24" spans="3:10" x14ac:dyDescent="0.25">
      <c r="C24" s="13"/>
      <c r="D24" s="13"/>
      <c r="E24" s="13"/>
      <c r="F24" s="13"/>
      <c r="G24" s="13"/>
      <c r="H24" s="13"/>
      <c r="I24" s="13"/>
      <c r="J24" s="13"/>
    </row>
    <row r="25" spans="3:10" x14ac:dyDescent="0.25">
      <c r="C25" s="18" t="s">
        <v>23</v>
      </c>
      <c r="D25" s="18" t="s">
        <v>18</v>
      </c>
      <c r="E25" s="18" t="s">
        <v>22</v>
      </c>
      <c r="F25" s="18"/>
      <c r="G25" s="18"/>
      <c r="H25" s="18"/>
      <c r="I25" s="18"/>
      <c r="J25" s="19">
        <f>+J21*A5*B5</f>
        <v>2275.3846153846125</v>
      </c>
    </row>
    <row r="26" spans="3:10" ht="45" x14ac:dyDescent="0.25">
      <c r="C26" s="20" t="s">
        <v>24</v>
      </c>
      <c r="D26" s="13"/>
      <c r="E26" s="13"/>
      <c r="F26" s="13"/>
      <c r="G26" s="13"/>
      <c r="H26" s="13"/>
      <c r="I26" s="13"/>
      <c r="J26" s="13"/>
    </row>
  </sheetData>
  <sheetProtection algorithmName="SHA-512" hashValue="RUzgYO6Cn7imuzDIwV3gPiKDEc48WUm9r7Vj73Czs9jlsUGDgZOsc8hjm7lnWt209r7gO/BLMCHWphu7W7GqbQ==" saltValue="FVyV3INfSmgcvzj6PI4fCQ==" spinCount="100000" sheet="1" objects="1" scenarios="1"/>
  <mergeCells count="2">
    <mergeCell ref="A2:K2"/>
    <mergeCell ref="A15:K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Sjoerdsma</dc:creator>
  <cp:lastModifiedBy>hwijng</cp:lastModifiedBy>
  <dcterms:created xsi:type="dcterms:W3CDTF">2023-02-01T09:35:06Z</dcterms:created>
  <dcterms:modified xsi:type="dcterms:W3CDTF">2023-02-01T18:43:39Z</dcterms:modified>
</cp:coreProperties>
</file>