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albeda.sharepoint.com/sites/TMS-FC-Aanbestedingwanddecoratie/Gedeelde documenten/General/E.A. 2021 Wanddecoratie/06.0 Nota van Inlichtingen/NvI 2/"/>
    </mc:Choice>
  </mc:AlternateContent>
  <xr:revisionPtr revIDLastSave="0" documentId="8_{0202421D-E8D8-4F32-B7BD-0E6BCAEBE7FC}" xr6:coauthVersionLast="47" xr6:coauthVersionMax="47" xr10:uidLastSave="{00000000-0000-0000-0000-000000000000}"/>
  <bookViews>
    <workbookView xWindow="-120" yWindow="-120" windowWidth="29040" windowHeight="15840" xr2:uid="{0EBBC629-3523-4223-AA79-5FA7330DEAF9}"/>
  </bookViews>
  <sheets>
    <sheet name="Invulinstructies" sheetId="1" r:id="rId1"/>
    <sheet name="1. Signing" sheetId="4" r:id="rId2"/>
    <sheet name="2. Geveldoeken wissel &amp; opslag" sheetId="3" r:id="rId3"/>
    <sheet name="3. Bewegwijzering" sheetId="2" r:id="rId4"/>
    <sheet name="Totaal" sheetId="5" r:id="rId5"/>
  </sheets>
  <definedNames>
    <definedName name="_xlnm._FilterDatabase" localSheetId="3" hidden="1">'3. Bewegwijzering'!$A$1:$K$1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3" l="1"/>
  <c r="H3" i="3" s="1"/>
  <c r="F4" i="3"/>
  <c r="H4" i="3" s="1"/>
  <c r="F5" i="3"/>
  <c r="H5" i="3" s="1"/>
  <c r="F6" i="3"/>
  <c r="F7" i="3"/>
  <c r="H7" i="3" s="1"/>
  <c r="F8" i="3"/>
  <c r="H8" i="3" s="1"/>
  <c r="F9" i="3"/>
  <c r="H9" i="3" s="1"/>
  <c r="F10" i="3"/>
  <c r="H10" i="3" s="1"/>
  <c r="F11" i="3"/>
  <c r="H11" i="3" s="1"/>
  <c r="F12" i="3"/>
  <c r="H12" i="3" s="1"/>
  <c r="F13" i="3"/>
  <c r="H13" i="3" s="1"/>
  <c r="F14" i="3"/>
  <c r="F15" i="3"/>
  <c r="H15" i="3" s="1"/>
  <c r="F2" i="3"/>
  <c r="H6" i="3"/>
  <c r="H14" i="3"/>
  <c r="D10" i="4"/>
  <c r="F10" i="4" s="1"/>
  <c r="K2" i="2"/>
  <c r="M2" i="2" s="1"/>
  <c r="K3" i="2" l="1"/>
  <c r="M3" i="2" s="1"/>
  <c r="K4" i="2"/>
  <c r="M4" i="2" s="1"/>
  <c r="K5" i="2"/>
  <c r="M5" i="2" s="1"/>
  <c r="K6" i="2"/>
  <c r="M6" i="2" s="1"/>
  <c r="K7" i="2"/>
  <c r="M7" i="2" s="1"/>
  <c r="K8" i="2"/>
  <c r="M8" i="2" s="1"/>
  <c r="K9" i="2"/>
  <c r="M9" i="2" s="1"/>
  <c r="K10" i="2"/>
  <c r="M10" i="2" s="1"/>
  <c r="K11" i="2"/>
  <c r="M11" i="2" s="1"/>
  <c r="K12" i="2"/>
  <c r="M12" i="2" s="1"/>
  <c r="K13" i="2"/>
  <c r="M13" i="2" s="1"/>
  <c r="K14" i="2"/>
  <c r="M14" i="2" s="1"/>
  <c r="K15" i="2"/>
  <c r="M15" i="2" s="1"/>
  <c r="K16" i="2"/>
  <c r="M16" i="2" s="1"/>
  <c r="K17" i="2"/>
  <c r="M17" i="2" s="1"/>
  <c r="K18" i="2"/>
  <c r="M18" i="2" s="1"/>
  <c r="K19" i="2"/>
  <c r="M19" i="2" s="1"/>
  <c r="K20" i="2"/>
  <c r="M20" i="2" s="1"/>
  <c r="K21" i="2"/>
  <c r="M21" i="2" s="1"/>
  <c r="K22" i="2"/>
  <c r="M22" i="2" s="1"/>
  <c r="K23" i="2"/>
  <c r="M23" i="2" s="1"/>
  <c r="K24" i="2"/>
  <c r="M24" i="2" s="1"/>
  <c r="K25" i="2"/>
  <c r="M25" i="2" s="1"/>
  <c r="K26" i="2"/>
  <c r="M26" i="2" s="1"/>
  <c r="K27" i="2"/>
  <c r="M27" i="2" s="1"/>
  <c r="K28" i="2"/>
  <c r="M28" i="2" s="1"/>
  <c r="H2" i="3"/>
  <c r="H17" i="3" s="1"/>
  <c r="D3" i="4"/>
  <c r="F3" i="4" s="1"/>
  <c r="D4" i="4"/>
  <c r="F4" i="4" s="1"/>
  <c r="D5" i="4"/>
  <c r="F5" i="4" s="1"/>
  <c r="D6" i="4"/>
  <c r="F6" i="4" s="1"/>
  <c r="D7" i="4"/>
  <c r="F7" i="4" s="1"/>
  <c r="D2" i="4"/>
  <c r="F2" i="4" s="1"/>
  <c r="F12" i="4" l="1" a="1"/>
  <c r="F12" i="4" s="1"/>
  <c r="B3" i="5" s="1"/>
  <c r="M30" i="2"/>
  <c r="B5" i="5" s="1"/>
  <c r="B4" i="5"/>
  <c r="B7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<sst xmlns="http://schemas.openxmlformats.org/spreadsheetml/2006/main" count="245" uniqueCount="165">
  <si>
    <t>Signing</t>
  </si>
  <si>
    <t>Aantal m2 totaal (indicatief)</t>
  </si>
  <si>
    <t>Fotobehang *2</t>
  </si>
  <si>
    <t>Fotofolie wand *3</t>
  </si>
  <si>
    <t>Akoestisch materiaal</t>
  </si>
  <si>
    <t>Aluminium paneel voor fotofolie</t>
  </si>
  <si>
    <t>Nieuw geveldoek inclusief montage *4</t>
  </si>
  <si>
    <t>Reis- en transportkosten</t>
  </si>
  <si>
    <t> </t>
  </si>
  <si>
    <t>Avery Dennison Printvinyl </t>
  </si>
  <si>
    <t>Polyester met coating </t>
  </si>
  <si>
    <t>Wallcovering / behang </t>
  </si>
  <si>
    <t>Muurdecoratie </t>
  </si>
  <si>
    <t>Textielframes, XL doeken en backdrops </t>
  </si>
  <si>
    <t>Mat; fijn geweven polyesterdoek met PVC coating </t>
  </si>
  <si>
    <t>Mat </t>
  </si>
  <si>
    <t>Fijne structuur en een matte uitstraling </t>
  </si>
  <si>
    <t>Latex, UV, Eco-solvent, Solvent </t>
  </si>
  <si>
    <t>Vlak gestucte muren </t>
  </si>
  <si>
    <t>Vlak </t>
  </si>
  <si>
    <t>PVC Vinyl lijm </t>
  </si>
  <si>
    <t>Zelfklevend; Belijming: Permanent, High tack; Kleur belijming: Transparant </t>
  </si>
  <si>
    <t>B1 </t>
  </si>
  <si>
    <t>UV inkt enkelzijdig </t>
  </si>
  <si>
    <t>UV print </t>
  </si>
  <si>
    <t>500 cm, print tot 496 cm. </t>
  </si>
  <si>
    <t>Rolbreedte 137 cm </t>
  </si>
  <si>
    <t>Max. printbreedte: 496 cm </t>
  </si>
  <si>
    <t>Rollengte 45,7 m </t>
  </si>
  <si>
    <t>Mediadikte 90 µ </t>
  </si>
  <si>
    <t>Schoonsnijden, tunnels </t>
  </si>
  <si>
    <t>Schoonsnijden, band en ringen, tunnels, pees, klittenband </t>
  </si>
  <si>
    <t>200 gr./m² </t>
  </si>
  <si>
    <t>Binnen </t>
  </si>
  <si>
    <t>Ja </t>
  </si>
  <si>
    <t>Nee </t>
  </si>
  <si>
    <t>Wisselen en opslag geveldoeken</t>
  </si>
  <si>
    <t>Thorbeckelaan (Spijkenisse), 2x 1 doek 600 x 150 cm (hoogwerker 23 meter)</t>
  </si>
  <si>
    <t>Baljuwstraat (Rotterdam), 1 doek 350 x 250 cm en 1 doek 1500 x 100 cm (werkhoogte ca. 6 a 7 meter)</t>
  </si>
  <si>
    <t>Sportlaan (Rotterdam), 2x 1 doek 400 x 400 cm (werkhoogte max 8 meter)</t>
  </si>
  <si>
    <t>Weena (Rotterdam) 1 doek 405 x 205 cm (werkhoogte ca 7 a 8 meter)</t>
  </si>
  <si>
    <t>Fazantenlaan (Hellevoetsluis) 1 doek 450 x 250 cm (werkhoogte ca 7 meter)</t>
  </si>
  <si>
    <t>Binnen / buiten</t>
  </si>
  <si>
    <t>Formaat</t>
  </si>
  <si>
    <t>Hoogte mm</t>
  </si>
  <si>
    <t>Breedte mm</t>
  </si>
  <si>
    <t>Deurhouder met insert A6</t>
  </si>
  <si>
    <t>Binnen</t>
  </si>
  <si>
    <t xml:space="preserve">A6 </t>
  </si>
  <si>
    <t>Deurhouder met insert A5</t>
  </si>
  <si>
    <t>A5</t>
  </si>
  <si>
    <t>Deurhouder met insert A4</t>
  </si>
  <si>
    <t>A4</t>
  </si>
  <si>
    <t>Hangbord</t>
  </si>
  <si>
    <t>Wandbord</t>
  </si>
  <si>
    <t>Uitkrager</t>
  </si>
  <si>
    <t>Etagecijfer</t>
  </si>
  <si>
    <t>Acrylaat</t>
  </si>
  <si>
    <t>Binnenzuil</t>
  </si>
  <si>
    <t>Buiten</t>
  </si>
  <si>
    <t>Gezandstraalde folie</t>
  </si>
  <si>
    <t>Materiaal: folie Avery 777.000 wit, plakken rechtstreeks op deur toilet</t>
  </si>
  <si>
    <t>Full Colour</t>
  </si>
  <si>
    <t>B1 (Vezelvast brandvertragend geimpregneerd)</t>
  </si>
  <si>
    <r>
      <t>Materiaal</t>
    </r>
    <r>
      <rPr>
        <sz val="11"/>
        <color rgb="FF000000"/>
        <rFont val="Calibri"/>
        <family val="2"/>
        <scheme val="minor"/>
      </rPr>
      <t> </t>
    </r>
  </si>
  <si>
    <t>Airtex®: PVC </t>
  </si>
  <si>
    <r>
      <t>Toepassing</t>
    </r>
    <r>
      <rPr>
        <sz val="11"/>
        <color rgb="FF000000"/>
        <rFont val="Calibri"/>
        <family val="2"/>
        <scheme val="minor"/>
      </rPr>
      <t> </t>
    </r>
  </si>
  <si>
    <r>
      <t>Textuur:</t>
    </r>
    <r>
      <rPr>
        <sz val="11"/>
        <color rgb="FF000000"/>
        <rFont val="Calibri"/>
        <family val="2"/>
        <scheme val="minor"/>
      </rPr>
      <t> </t>
    </r>
  </si>
  <si>
    <r>
      <t>Geschikt voor</t>
    </r>
    <r>
      <rPr>
        <sz val="11"/>
        <color rgb="FF000000"/>
        <rFont val="Calibri"/>
        <family val="2"/>
        <scheme val="minor"/>
      </rPr>
      <t> </t>
    </r>
  </si>
  <si>
    <r>
      <t>Ondergrond</t>
    </r>
    <r>
      <rPr>
        <sz val="11"/>
        <color rgb="FF000000"/>
        <rFont val="Calibri"/>
        <family val="2"/>
        <scheme val="minor"/>
      </rPr>
      <t> </t>
    </r>
  </si>
  <si>
    <r>
      <t>Montage / bevestiging</t>
    </r>
    <r>
      <rPr>
        <sz val="11"/>
        <color rgb="FF000000"/>
        <rFont val="Calibri"/>
        <family val="2"/>
        <scheme val="minor"/>
      </rPr>
      <t> </t>
    </r>
  </si>
  <si>
    <r>
      <t>Brandwerend klasse</t>
    </r>
    <r>
      <rPr>
        <sz val="11"/>
        <color rgb="FF000000"/>
        <rFont val="Calibri"/>
        <family val="2"/>
        <scheme val="minor"/>
      </rPr>
      <t> </t>
    </r>
  </si>
  <si>
    <r>
      <t>Bedrukking</t>
    </r>
    <r>
      <rPr>
        <sz val="11"/>
        <color rgb="FF000000"/>
        <rFont val="Calibri"/>
        <family val="2"/>
        <scheme val="minor"/>
      </rPr>
      <t> </t>
    </r>
  </si>
  <si>
    <r>
      <t>Max. afmeting</t>
    </r>
    <r>
      <rPr>
        <sz val="11"/>
        <color rgb="FF000000"/>
        <rFont val="Calibri"/>
        <family val="2"/>
        <scheme val="minor"/>
      </rPr>
      <t> </t>
    </r>
  </si>
  <si>
    <r>
      <t>Afwerking</t>
    </r>
    <r>
      <rPr>
        <sz val="11"/>
        <color rgb="FF000000"/>
        <rFont val="Calibri"/>
        <family val="2"/>
        <scheme val="minor"/>
      </rPr>
      <t> </t>
    </r>
  </si>
  <si>
    <r>
      <t>Gewicht</t>
    </r>
    <r>
      <rPr>
        <sz val="11"/>
        <color rgb="FF000000"/>
        <rFont val="Calibri"/>
        <family val="2"/>
        <scheme val="minor"/>
      </rPr>
      <t> </t>
    </r>
  </si>
  <si>
    <t>Airtex®: 330 gr./m² </t>
  </si>
  <si>
    <r>
      <t>Toepassing Binnen / buiten</t>
    </r>
    <r>
      <rPr>
        <sz val="11"/>
        <color rgb="FF000000"/>
        <rFont val="Calibri"/>
        <family val="2"/>
        <scheme val="minor"/>
      </rPr>
      <t> </t>
    </r>
  </si>
  <si>
    <r>
      <t>Waterafstotend</t>
    </r>
    <r>
      <rPr>
        <sz val="11"/>
        <color rgb="FF000000"/>
        <rFont val="Calibri"/>
        <family val="2"/>
        <scheme val="minor"/>
      </rPr>
      <t> </t>
    </r>
  </si>
  <si>
    <t xml:space="preserve">Bysonyl zeildoek, Sun-backing </t>
  </si>
  <si>
    <t>500 gr./m² </t>
  </si>
  <si>
    <t>Rondom volledig geconfectioneerd, omgezoomd en voorzien van zeilogen</t>
  </si>
  <si>
    <t>Fotodoek *1</t>
  </si>
  <si>
    <t>Fotobehang *2</t>
  </si>
  <si>
    <t>Fotofolie *3</t>
  </si>
  <si>
    <t>Geveldoek *4</t>
  </si>
  <si>
    <t xml:space="preserve">Zilverfolie </t>
  </si>
  <si>
    <t>Zilverfolie</t>
  </si>
  <si>
    <t>Full colour belettering, verboden toegang tbv diverse deuren</t>
  </si>
  <si>
    <t>Aantal doeken locatie</t>
  </si>
  <si>
    <t>Specificatie</t>
  </si>
  <si>
    <t>Huidige specificaties</t>
  </si>
  <si>
    <t>Bijkomende kosten</t>
  </si>
  <si>
    <t xml:space="preserve">1. Signing </t>
  </si>
  <si>
    <t>2. Gevendoelen wissel &amp; opslag</t>
  </si>
  <si>
    <t>3. Bewegwijzering</t>
  </si>
  <si>
    <t>Tab 1 Signing</t>
  </si>
  <si>
    <t>Tab 2. Geveldoeken wissel &amp; opslag</t>
  </si>
  <si>
    <t>Tab 3. Bewegwijzering</t>
  </si>
  <si>
    <t>Dikte beplating mm</t>
  </si>
  <si>
    <t>Profiel aluminium geanodiseerd wit met aan 2 zijden verwisselbare beplating, Belettering full colour MPI2003 met laminaat</t>
  </si>
  <si>
    <t>Parkeerbord</t>
  </si>
  <si>
    <t>Aluminium sandwichpaneel, PMS300 wit</t>
  </si>
  <si>
    <t>Belettering</t>
  </si>
  <si>
    <t>Profielmaat: 213,5 x 213,5 mm, bevestiging dmv wandsteun Beplating: aluminium sandwichpaneel, wit, 210 x 210 x 3 mm Belettering: full colour MPI2003 met laminaat</t>
  </si>
  <si>
    <t>Aluminium kokerconstructie, met aan 2 zijden verwisselbare beplating met full colour belettering, voorzien van stalen voetplaat op vloerbeschermers</t>
  </si>
  <si>
    <t>Profiel geanodiseerd aluminium wit, met inschuibare print A6, bevestiging dmv dubbelzijdige tape, beplating antireflex</t>
  </si>
  <si>
    <t>Profielmaat: 803,5 x 203,5 mm bevestiging met dubbelzijdig tape en kit; beplating: aluminium sandwichpaneel, wit, 800 x 200 x 3 mm; belettering: full colour MPI2003 met laminaat</t>
  </si>
  <si>
    <t>Aluminium sandwichpaneel, PMS300 wit; bevestiging rechtstreeks op de wand; belettering: full colour MPI2003 met mat laminaat</t>
  </si>
  <si>
    <t>tbv glasmontage deurhouder A6</t>
  </si>
  <si>
    <t>tbv glasmontage wandbord 800mm - 200mm</t>
  </si>
  <si>
    <t xml:space="preserve">Pictogram toilet dame of heer </t>
  </si>
  <si>
    <t>Aluminium sandwichpaneel wit, belettering MPI2006 HighTech folie kleur: PMS 300 blauw en mat laminaat</t>
  </si>
  <si>
    <t>Profiel geanodiseerd aluminium wit, met inschuibare print A5, bevestiging dmv dubbelzijdige tape, beplating antireflex</t>
  </si>
  <si>
    <t>Profiel geanodiseerd aluminium wit, met inschuibare print A4, bevestiging dmv dubbelzijdige tape, beplating antireflex</t>
  </si>
  <si>
    <t>Aluminium sandwichpaneel wit,  bevestiging met dubbelzijdig tape en kit; belettering: full colour MPI2003 met laminaat</t>
  </si>
  <si>
    <t xml:space="preserve">Binnen </t>
  </si>
  <si>
    <t>Full colour belettering, Avery MPI2003</t>
  </si>
  <si>
    <t>Belettering Avery 777.000 wit folie</t>
  </si>
  <si>
    <t>Belettering Avery 777.069 folie</t>
  </si>
  <si>
    <t>Versie</t>
  </si>
  <si>
    <t>Belettering en folie</t>
  </si>
  <si>
    <t xml:space="preserve">Belettering </t>
  </si>
  <si>
    <t>Deurhouder</t>
  </si>
  <si>
    <t>Totaal incl. BTW</t>
  </si>
  <si>
    <t>Totaal incl BTW</t>
  </si>
  <si>
    <t>Aantal opdrachten (indicatief)</t>
  </si>
  <si>
    <t>Afzet in stuks (indicatief)</t>
  </si>
  <si>
    <t>Bewegwijzering</t>
  </si>
  <si>
    <t>Totaalprijs incl. BTW</t>
  </si>
  <si>
    <t xml:space="preserve">Fotodoek *1 </t>
  </si>
  <si>
    <t>Vul kolom C: Indien er twee (2) geveldoeken aanwezig zijn op de locatie wordt er een prijs voor twee (2) wissels gevraagd, indien een (1) geveldoek dan voor een (1) geveldoek</t>
  </si>
  <si>
    <t>Vul kolom E: Indien er twee (2) geveldoeken aanwezig zijn op de locatie wordt er een prijs voor de opslag van twee (2) geveldoeken, indien een (1) geveldoek dan voor een (1) geveldoek</t>
  </si>
  <si>
    <t>Vul kolom I in, dit is inclusief alle bijkomende kosten</t>
  </si>
  <si>
    <t>Signing: Vul kolom B: prijs per m2, inclusief alle kosten met uitzondering van de reis- en transportkosten.</t>
  </si>
  <si>
    <t xml:space="preserve">Reis- en transportkosten: Vul kolom B in. De kosten zijn per opdracht waarbij de omvang/grootte kan varieren. </t>
  </si>
  <si>
    <t>Totaal</t>
  </si>
  <si>
    <t>Niets invullen totalen worden bij elkaar opgeteld en de totaalprijs wordt gebruikt voor de beoordeling zoals benoemd in 6.5 van het aanbestedingsdocument</t>
  </si>
  <si>
    <t>Rosestraat (Rotterdam), 1 doek 600 x 140 cm en 1 doek 850 x 140 cm (schaarhoogwerker )</t>
  </si>
  <si>
    <t>Spinozaweg (Rotterdam), 1 doek 500 x 180 cm en 1 doek 700 x 180 cm (op dak; werkhoogte n.v.t.)</t>
  </si>
  <si>
    <t>Van Zandvlietplein (Rotterdam) 2x 1 doek 2000 x 80 cm (doek bevestigd aan reling; werkhoogte n.v.t.)</t>
  </si>
  <si>
    <t>Vul kolom D: Huidige inzet is benoemd in de omschrijving (kolom A), naar inziens van de inschrijver dienen de kosten voor een hoogwerker, steiger of andere benodigdheden hier apart vermeld te worden.</t>
  </si>
  <si>
    <t>Rosestraat (Rotterdam), 2x 1 doek 700 x 350 cm (hoogwerker reikwijdte ca 27 meter; werkhoogte ca 25 meter)</t>
  </si>
  <si>
    <t>Haastrechtstraat (Rotterdam) 1 doek 600 x 380 cm en 1 doek 370 x 470 cm (hoogwerker; werkhoogte ca 10 a 11 meter)</t>
  </si>
  <si>
    <t>Zuster Hennekeplein (Rotterdam) 1 doek 325 x 325 cm (hoogwerker; werkhoogte ca 11 meter)</t>
  </si>
  <si>
    <t>Buys Ballotlaan (Vlaardingen) 1 doek 525 x 255 cm (schaarhoogwerker; werkhoogte ca 9 meter)</t>
  </si>
  <si>
    <t>Alexanderlaan (Rotterdam) 1 doek 500 x 400 cm (hoogwerker; werkhoogte &gt;11 m )</t>
  </si>
  <si>
    <t>De Vloot (Maassluis) 1 doek 210 x 180 cm (rolsteiger / hoogwerker; werkhoogte ca 8 meter)</t>
  </si>
  <si>
    <t>Totaal excl. BTW</t>
  </si>
  <si>
    <t>BTW tarief</t>
  </si>
  <si>
    <t>Prijs inclusief bevestigingsmateriaal, reiskosten en montage per stuk; excl. BTW</t>
  </si>
  <si>
    <t>Kosten per wissel alle doeken van de locatie incl. reiskosten excl. BTW</t>
  </si>
  <si>
    <t>Bijkomende kosten hoogwerker/steiger indien van toepassing op locatie excl. BTW</t>
  </si>
  <si>
    <t>Kosten opslag alle doeken van de locatie excl. BTW</t>
  </si>
  <si>
    <t>BTW</t>
  </si>
  <si>
    <t>Prijs per opdracht per ordernummer uit P2P; excl. BTW</t>
  </si>
  <si>
    <t>Prijs per m2 inclusief montage, voorbereiding en ontwerp; excl. BTW</t>
  </si>
  <si>
    <t>Totaalprijs excl. BTW</t>
  </si>
  <si>
    <t>Totaal Signing incl. BTW</t>
  </si>
  <si>
    <t>Totaal wisselen en opslag geveldoeken incl. BTW</t>
  </si>
  <si>
    <t>Totaal bewegwijzering incl. BTW</t>
  </si>
  <si>
    <t>Totaal incl. BTW(voor beoordeling)</t>
  </si>
  <si>
    <t>Prijzen worden excl. BTW uitgevraagd en incl. BTW beoordeeld</t>
  </si>
  <si>
    <t>nvt</t>
  </si>
  <si>
    <t>Bijlage 7. E.A. Signing en bewegwijzering 2022 Albeda mbo, aanvulling nav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</si>
</sst>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49" fontId="0" fillId="0" borderId="0" xfId="0" applyNumberFormat="1" applyAlignment="1">
      <alignment vertical="justify"/>
    </xf>
    <xf numFmtId="0" fontId="2" fillId="0" borderId="0" xfId="0" applyFont="1"/>
    <xf numFmtId="0" fontId="2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0" fillId="3" borderId="1" xfId="0" applyFill="1" applyBorder="1"/>
    <xf numFmtId="0" fontId="2" fillId="3" borderId="2" xfId="0" applyFont="1" applyFill="1" applyBorder="1" applyAlignment="1">
      <alignment vertical="top"/>
    </xf>
    <xf numFmtId="0" fontId="4" fillId="2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44" fontId="2" fillId="3" borderId="2" xfId="1" applyFont="1" applyFill="1" applyBorder="1" applyAlignment="1">
      <alignment vertical="top"/>
    </xf>
    <xf numFmtId="44" fontId="2" fillId="3" borderId="2" xfId="1" applyFont="1" applyFill="1" applyBorder="1" applyAlignment="1">
      <alignment horizontal="left" vertical="top"/>
    </xf>
    <xf numFmtId="44" fontId="2" fillId="3" borderId="1" xfId="1" applyFont="1" applyFill="1" applyBorder="1" applyAlignment="1">
      <alignment horizontal="left" vertical="top"/>
    </xf>
    <xf numFmtId="44" fontId="0" fillId="0" borderId="0" xfId="1" applyFont="1"/>
    <xf numFmtId="0" fontId="0" fillId="3" borderId="9" xfId="0" applyFill="1" applyBorder="1" applyAlignment="1">
      <alignment horizontal="left" vertical="top"/>
    </xf>
    <xf numFmtId="0" fontId="2" fillId="2" borderId="14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 wrapText="1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2" fillId="2" borderId="1" xfId="0" applyFont="1" applyFill="1" applyBorder="1"/>
    <xf numFmtId="44" fontId="0" fillId="3" borderId="1" xfId="1" applyFont="1" applyFill="1" applyBorder="1" applyAlignment="1">
      <alignment horizontal="left" vertical="top" wrapText="1"/>
    </xf>
    <xf numFmtId="44" fontId="2" fillId="3" borderId="10" xfId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/>
    </xf>
    <xf numFmtId="44" fontId="2" fillId="0" borderId="0" xfId="1" applyFont="1" applyFill="1" applyBorder="1" applyAlignment="1">
      <alignment horizontal="left" vertical="top"/>
    </xf>
    <xf numFmtId="44" fontId="2" fillId="0" borderId="0" xfId="0" applyNumberFormat="1" applyFont="1" applyAlignment="1">
      <alignment horizontal="left" vertical="top"/>
    </xf>
    <xf numFmtId="44" fontId="2" fillId="3" borderId="6" xfId="0" applyNumberFormat="1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44" fontId="6" fillId="3" borderId="6" xfId="0" applyNumberFormat="1" applyFont="1" applyFill="1" applyBorder="1" applyAlignment="1">
      <alignment horizontal="center"/>
    </xf>
    <xf numFmtId="44" fontId="6" fillId="3" borderId="6" xfId="0" applyNumberFormat="1" applyFont="1" applyFill="1" applyBorder="1"/>
    <xf numFmtId="0" fontId="6" fillId="0" borderId="0" xfId="0" applyFont="1" applyAlignment="1">
      <alignment horizontal="center" vertical="top"/>
    </xf>
    <xf numFmtId="0" fontId="7" fillId="3" borderId="1" xfId="0" applyFont="1" applyFill="1" applyBorder="1" applyAlignment="1">
      <alignment wrapText="1"/>
    </xf>
    <xf numFmtId="49" fontId="1" fillId="3" borderId="1" xfId="0" applyNumberFormat="1" applyFont="1" applyFill="1" applyBorder="1" applyAlignment="1">
      <alignment vertical="justify" wrapText="1"/>
    </xf>
    <xf numFmtId="0" fontId="1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1" fillId="3" borderId="1" xfId="0" applyFont="1" applyFill="1" applyBorder="1"/>
    <xf numFmtId="0" fontId="6" fillId="3" borderId="7" xfId="0" applyFont="1" applyFill="1" applyBorder="1"/>
    <xf numFmtId="44" fontId="6" fillId="3" borderId="8" xfId="1" applyFont="1" applyFill="1" applyBorder="1"/>
    <xf numFmtId="0" fontId="8" fillId="0" borderId="0" xfId="0" applyFont="1"/>
    <xf numFmtId="44" fontId="2" fillId="3" borderId="1" xfId="1" applyFont="1" applyFill="1" applyBorder="1" applyAlignment="1">
      <alignment horizontal="left" vertical="top" wrapText="1"/>
    </xf>
    <xf numFmtId="44" fontId="5" fillId="3" borderId="10" xfId="1" applyFont="1" applyFill="1" applyBorder="1" applyAlignment="1">
      <alignment horizontal="left" vertical="top"/>
    </xf>
    <xf numFmtId="44" fontId="5" fillId="4" borderId="12" xfId="1" applyFont="1" applyFill="1" applyBorder="1" applyAlignment="1">
      <alignment horizontal="left" vertical="top"/>
    </xf>
    <xf numFmtId="0" fontId="0" fillId="3" borderId="10" xfId="0" applyFill="1" applyBorder="1" applyAlignment="1" applyProtection="1">
      <alignment horizontal="left" vertical="top"/>
      <protection locked="0"/>
    </xf>
    <xf numFmtId="44" fontId="0" fillId="3" borderId="1" xfId="0" applyNumberFormat="1" applyFill="1" applyBorder="1" applyAlignment="1">
      <alignment horizontal="left" vertical="top"/>
    </xf>
    <xf numFmtId="44" fontId="5" fillId="4" borderId="13" xfId="1" applyFont="1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44" fontId="5" fillId="4" borderId="12" xfId="1" applyFont="1" applyFill="1" applyBorder="1" applyAlignment="1">
      <alignment horizontal="left" vertical="top" wrapText="1"/>
    </xf>
    <xf numFmtId="9" fontId="0" fillId="3" borderId="1" xfId="2" applyFont="1" applyFill="1" applyBorder="1" applyAlignment="1">
      <alignment horizontal="left" vertical="top" wrapText="1"/>
    </xf>
    <xf numFmtId="9" fontId="5" fillId="3" borderId="10" xfId="2" applyFont="1" applyFill="1" applyBorder="1" applyAlignment="1">
      <alignment horizontal="left" vertical="top"/>
    </xf>
    <xf numFmtId="9" fontId="5" fillId="3" borderId="1" xfId="2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E08D-EC1C-4D07-82ED-64DAE5358F4F}">
  <dimension ref="A1:A20"/>
  <sheetViews>
    <sheetView tabSelected="1" workbookViewId="0">
      <selection activeCell="A2" sqref="A2"/>
    </sheetView>
  </sheetViews>
  <sheetFormatPr defaultRowHeight="15" x14ac:dyDescent="0.25"/>
  <cols>
    <col min="1" max="1" width="180.140625" customWidth="1"/>
  </cols>
  <sheetData>
    <row r="1" spans="1:1" ht="18.75" x14ac:dyDescent="0.3">
      <c r="A1" s="49" t="s">
        <v>164</v>
      </c>
    </row>
    <row r="2" spans="1:1" s="4" customFormat="1" x14ac:dyDescent="0.25"/>
    <row r="3" spans="1:1" x14ac:dyDescent="0.25">
      <c r="A3" s="1" t="s">
        <v>96</v>
      </c>
    </row>
    <row r="4" spans="1:1" x14ac:dyDescent="0.25">
      <c r="A4" s="10" t="s">
        <v>134</v>
      </c>
    </row>
    <row r="5" spans="1:1" x14ac:dyDescent="0.25">
      <c r="A5" s="10" t="s">
        <v>135</v>
      </c>
    </row>
    <row r="6" spans="1:1" x14ac:dyDescent="0.25">
      <c r="A6" s="10" t="s">
        <v>162</v>
      </c>
    </row>
    <row r="8" spans="1:1" x14ac:dyDescent="0.25">
      <c r="A8" s="1" t="s">
        <v>97</v>
      </c>
    </row>
    <row r="9" spans="1:1" x14ac:dyDescent="0.25">
      <c r="A9" s="10" t="s">
        <v>131</v>
      </c>
    </row>
    <row r="10" spans="1:1" x14ac:dyDescent="0.25">
      <c r="A10" s="10" t="s">
        <v>141</v>
      </c>
    </row>
    <row r="11" spans="1:1" x14ac:dyDescent="0.25">
      <c r="A11" s="10" t="s">
        <v>132</v>
      </c>
    </row>
    <row r="12" spans="1:1" x14ac:dyDescent="0.25">
      <c r="A12" s="10" t="s">
        <v>162</v>
      </c>
    </row>
    <row r="14" spans="1:1" x14ac:dyDescent="0.25">
      <c r="A14" s="1" t="s">
        <v>98</v>
      </c>
    </row>
    <row r="15" spans="1:1" x14ac:dyDescent="0.25">
      <c r="A15" s="10" t="s">
        <v>133</v>
      </c>
    </row>
    <row r="16" spans="1:1" x14ac:dyDescent="0.25">
      <c r="A16" s="10" t="s">
        <v>162</v>
      </c>
    </row>
    <row r="18" spans="1:1" x14ac:dyDescent="0.25">
      <c r="A18" s="1" t="s">
        <v>136</v>
      </c>
    </row>
    <row r="19" spans="1:1" x14ac:dyDescent="0.25">
      <c r="A19" s="10" t="s">
        <v>137</v>
      </c>
    </row>
    <row r="20" spans="1:1" x14ac:dyDescent="0.25">
      <c r="A20" s="10" t="s">
        <v>162</v>
      </c>
    </row>
  </sheetData>
  <pageMargins left="0.7" right="0.7" top="0.75" bottom="0.75" header="0.3" footer="0.3"/>
  <pageSetup paperSize="11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C4B2-231C-4B09-AF4C-A8723A6AE89C}">
  <dimension ref="A1:F30"/>
  <sheetViews>
    <sheetView zoomScale="90" zoomScaleNormal="90" workbookViewId="0">
      <selection activeCell="B2" sqref="B2"/>
    </sheetView>
  </sheetViews>
  <sheetFormatPr defaultRowHeight="15" x14ac:dyDescent="0.25"/>
  <cols>
    <col min="1" max="1" width="35" customWidth="1"/>
    <col min="2" max="2" width="35" bestFit="1" customWidth="1"/>
    <col min="3" max="3" width="29" bestFit="1" customWidth="1"/>
    <col min="4" max="4" width="28.28515625" bestFit="1" customWidth="1"/>
    <col min="5" max="5" width="27.7109375" style="2" customWidth="1"/>
    <col min="6" max="6" width="30.28515625" customWidth="1"/>
  </cols>
  <sheetData>
    <row r="1" spans="1:6" ht="30" x14ac:dyDescent="0.25">
      <c r="A1" s="21" t="s">
        <v>0</v>
      </c>
      <c r="B1" s="25" t="s">
        <v>156</v>
      </c>
      <c r="C1" s="23" t="s">
        <v>1</v>
      </c>
      <c r="D1" s="1" t="s">
        <v>148</v>
      </c>
      <c r="E1" s="1" t="s">
        <v>154</v>
      </c>
      <c r="F1" s="1" t="s">
        <v>129</v>
      </c>
    </row>
    <row r="2" spans="1:6" x14ac:dyDescent="0.25">
      <c r="A2" s="24" t="s">
        <v>130</v>
      </c>
      <c r="B2" s="52">
        <v>0</v>
      </c>
      <c r="C2" s="53">
        <v>880</v>
      </c>
      <c r="D2" s="54">
        <f>SUM(B2*C2)</f>
        <v>0</v>
      </c>
      <c r="E2" s="60">
        <v>0.21</v>
      </c>
      <c r="F2" s="16">
        <f>SUM(D2+(D2*E2))</f>
        <v>0</v>
      </c>
    </row>
    <row r="3" spans="1:6" x14ac:dyDescent="0.25">
      <c r="A3" s="24" t="s">
        <v>2</v>
      </c>
      <c r="B3" s="52">
        <v>0</v>
      </c>
      <c r="C3" s="53">
        <v>60</v>
      </c>
      <c r="D3" s="54">
        <f t="shared" ref="D3:D7" si="0">SUM(B3*C3)</f>
        <v>0</v>
      </c>
      <c r="E3" s="60">
        <v>0.21</v>
      </c>
      <c r="F3" s="16">
        <f t="shared" ref="F3:F7" si="1">SUM(D3+(D3*E3))</f>
        <v>0</v>
      </c>
    </row>
    <row r="4" spans="1:6" x14ac:dyDescent="0.25">
      <c r="A4" s="24" t="s">
        <v>3</v>
      </c>
      <c r="B4" s="52">
        <v>0</v>
      </c>
      <c r="C4" s="53">
        <v>56</v>
      </c>
      <c r="D4" s="54">
        <f t="shared" si="0"/>
        <v>0</v>
      </c>
      <c r="E4" s="60">
        <v>0.21</v>
      </c>
      <c r="F4" s="16">
        <f t="shared" si="1"/>
        <v>0</v>
      </c>
    </row>
    <row r="5" spans="1:6" x14ac:dyDescent="0.25">
      <c r="A5" s="24" t="s">
        <v>4</v>
      </c>
      <c r="B5" s="52">
        <v>0</v>
      </c>
      <c r="C5" s="53">
        <v>800</v>
      </c>
      <c r="D5" s="54">
        <f t="shared" si="0"/>
        <v>0</v>
      </c>
      <c r="E5" s="60">
        <v>0.21</v>
      </c>
      <c r="F5" s="16">
        <f t="shared" si="1"/>
        <v>0</v>
      </c>
    </row>
    <row r="6" spans="1:6" x14ac:dyDescent="0.25">
      <c r="A6" s="24" t="s">
        <v>5</v>
      </c>
      <c r="B6" s="52">
        <v>0</v>
      </c>
      <c r="C6" s="53">
        <v>26</v>
      </c>
      <c r="D6" s="54">
        <f t="shared" si="0"/>
        <v>0</v>
      </c>
      <c r="E6" s="60">
        <v>0.21</v>
      </c>
      <c r="F6" s="16">
        <f t="shared" si="1"/>
        <v>0</v>
      </c>
    </row>
    <row r="7" spans="1:6" x14ac:dyDescent="0.25">
      <c r="A7" s="24" t="s">
        <v>6</v>
      </c>
      <c r="B7" s="52">
        <v>0</v>
      </c>
      <c r="C7" s="53">
        <v>150</v>
      </c>
      <c r="D7" s="54">
        <f t="shared" si="0"/>
        <v>0</v>
      </c>
      <c r="E7" s="60">
        <v>0.21</v>
      </c>
      <c r="F7" s="16">
        <f t="shared" si="1"/>
        <v>0</v>
      </c>
    </row>
    <row r="8" spans="1:6" ht="15.75" thickBot="1" x14ac:dyDescent="0.3">
      <c r="E8"/>
    </row>
    <row r="9" spans="1:6" ht="30" x14ac:dyDescent="0.25">
      <c r="A9" s="21" t="s">
        <v>92</v>
      </c>
      <c r="B9" s="25" t="s">
        <v>155</v>
      </c>
      <c r="C9" s="23" t="s">
        <v>126</v>
      </c>
      <c r="D9" s="1" t="s">
        <v>157</v>
      </c>
      <c r="E9" s="1" t="s">
        <v>154</v>
      </c>
      <c r="F9" s="1" t="s">
        <v>129</v>
      </c>
    </row>
    <row r="10" spans="1:6" ht="15.75" thickBot="1" x14ac:dyDescent="0.3">
      <c r="A10" s="22" t="s">
        <v>7</v>
      </c>
      <c r="B10" s="55">
        <v>0</v>
      </c>
      <c r="C10" s="56">
        <v>11</v>
      </c>
      <c r="D10" s="54">
        <f>SUM(B10*C10)</f>
        <v>0</v>
      </c>
      <c r="E10" s="60">
        <v>0.21</v>
      </c>
      <c r="F10" s="16">
        <f>SUM(D10+(D10*E10))</f>
        <v>0</v>
      </c>
    </row>
    <row r="11" spans="1:6" ht="15.75" thickBot="1" x14ac:dyDescent="0.3">
      <c r="A11" s="34"/>
      <c r="B11" s="35"/>
      <c r="C11" s="34"/>
      <c r="D11" s="36"/>
      <c r="E11"/>
    </row>
    <row r="12" spans="1:6" ht="16.5" thickBot="1" x14ac:dyDescent="0.3">
      <c r="A12" s="34"/>
      <c r="B12" s="35"/>
      <c r="E12" s="38" t="s">
        <v>158</v>
      </c>
      <c r="F12" s="37" cm="1">
        <f t="array" ref="F12">SUM(F2:F7+F10)</f>
        <v>0</v>
      </c>
    </row>
    <row r="13" spans="1:6" ht="15.75" x14ac:dyDescent="0.25">
      <c r="A13" s="34"/>
      <c r="B13" s="35"/>
      <c r="C13" s="41"/>
      <c r="D13" s="36"/>
      <c r="E13"/>
    </row>
    <row r="14" spans="1:6" x14ac:dyDescent="0.25">
      <c r="A14" s="4"/>
    </row>
    <row r="15" spans="1:6" x14ac:dyDescent="0.25">
      <c r="A15" s="29" t="s">
        <v>91</v>
      </c>
      <c r="B15" s="27" t="s">
        <v>82</v>
      </c>
      <c r="C15" s="12" t="s">
        <v>83</v>
      </c>
      <c r="D15" s="12" t="s">
        <v>84</v>
      </c>
      <c r="E15" s="12" t="s">
        <v>85</v>
      </c>
      <c r="F15" s="3"/>
    </row>
    <row r="16" spans="1:6" x14ac:dyDescent="0.25">
      <c r="A16" s="28" t="s">
        <v>64</v>
      </c>
      <c r="B16" s="42" t="s">
        <v>10</v>
      </c>
      <c r="C16" s="42" t="s">
        <v>65</v>
      </c>
      <c r="D16" s="42" t="s">
        <v>9</v>
      </c>
      <c r="E16" s="43" t="s">
        <v>79</v>
      </c>
    </row>
    <row r="17" spans="1:5" x14ac:dyDescent="0.25">
      <c r="A17" s="13" t="s">
        <v>66</v>
      </c>
      <c r="B17" s="42" t="s">
        <v>13</v>
      </c>
      <c r="C17" s="42" t="s">
        <v>11</v>
      </c>
      <c r="D17" s="42" t="s">
        <v>12</v>
      </c>
      <c r="E17" s="44"/>
    </row>
    <row r="18" spans="1:5" ht="26.25" x14ac:dyDescent="0.25">
      <c r="A18" s="13" t="s">
        <v>67</v>
      </c>
      <c r="B18" s="42" t="s">
        <v>16</v>
      </c>
      <c r="C18" s="42" t="s">
        <v>14</v>
      </c>
      <c r="D18" s="42" t="s">
        <v>15</v>
      </c>
      <c r="E18" s="44"/>
    </row>
    <row r="19" spans="1:5" x14ac:dyDescent="0.25">
      <c r="A19" s="13" t="s">
        <v>68</v>
      </c>
      <c r="B19" s="42" t="s">
        <v>8</v>
      </c>
      <c r="C19" s="42" t="s">
        <v>8</v>
      </c>
      <c r="D19" s="42" t="s">
        <v>17</v>
      </c>
      <c r="E19" s="44"/>
    </row>
    <row r="20" spans="1:5" x14ac:dyDescent="0.25">
      <c r="A20" s="13" t="s">
        <v>69</v>
      </c>
      <c r="B20" s="42" t="s">
        <v>8</v>
      </c>
      <c r="C20" s="42" t="s">
        <v>18</v>
      </c>
      <c r="D20" s="42" t="s">
        <v>19</v>
      </c>
      <c r="E20" s="44"/>
    </row>
    <row r="21" spans="1:5" ht="39" x14ac:dyDescent="0.25">
      <c r="A21" s="13" t="s">
        <v>70</v>
      </c>
      <c r="B21" s="42" t="s">
        <v>8</v>
      </c>
      <c r="C21" s="42" t="s">
        <v>20</v>
      </c>
      <c r="D21" s="42" t="s">
        <v>21</v>
      </c>
      <c r="E21" s="44"/>
    </row>
    <row r="22" spans="1:5" ht="26.25" x14ac:dyDescent="0.25">
      <c r="A22" s="13" t="s">
        <v>71</v>
      </c>
      <c r="B22" s="42" t="s">
        <v>22</v>
      </c>
      <c r="C22" s="42" t="s">
        <v>22</v>
      </c>
      <c r="D22" s="42" t="s">
        <v>8</v>
      </c>
      <c r="E22" s="42" t="s">
        <v>63</v>
      </c>
    </row>
    <row r="23" spans="1:5" x14ac:dyDescent="0.25">
      <c r="A23" s="13" t="s">
        <v>72</v>
      </c>
      <c r="B23" s="42" t="s">
        <v>24</v>
      </c>
      <c r="C23" s="42" t="s">
        <v>23</v>
      </c>
      <c r="D23" s="42" t="s">
        <v>8</v>
      </c>
      <c r="E23" s="42" t="s">
        <v>62</v>
      </c>
    </row>
    <row r="24" spans="1:5" x14ac:dyDescent="0.25">
      <c r="A24" s="13" t="s">
        <v>73</v>
      </c>
      <c r="B24" s="42" t="s">
        <v>27</v>
      </c>
      <c r="C24" s="42" t="s">
        <v>25</v>
      </c>
      <c r="D24" s="45" t="s">
        <v>26</v>
      </c>
      <c r="E24" s="44"/>
    </row>
    <row r="25" spans="1:5" x14ac:dyDescent="0.25">
      <c r="A25" s="10"/>
      <c r="B25" s="46"/>
      <c r="C25" s="46"/>
      <c r="D25" s="45" t="s">
        <v>28</v>
      </c>
      <c r="E25" s="44"/>
    </row>
    <row r="26" spans="1:5" x14ac:dyDescent="0.25">
      <c r="A26" s="10"/>
      <c r="B26" s="46"/>
      <c r="C26" s="46"/>
      <c r="D26" s="45" t="s">
        <v>29</v>
      </c>
      <c r="E26" s="44"/>
    </row>
    <row r="27" spans="1:5" ht="39" x14ac:dyDescent="0.25">
      <c r="A27" s="13" t="s">
        <v>74</v>
      </c>
      <c r="B27" s="42" t="s">
        <v>31</v>
      </c>
      <c r="C27" s="42" t="s">
        <v>30</v>
      </c>
      <c r="D27" s="42" t="s">
        <v>8</v>
      </c>
      <c r="E27" s="44" t="s">
        <v>81</v>
      </c>
    </row>
    <row r="28" spans="1:5" x14ac:dyDescent="0.25">
      <c r="A28" s="13" t="s">
        <v>75</v>
      </c>
      <c r="B28" s="42" t="s">
        <v>32</v>
      </c>
      <c r="C28" s="42" t="s">
        <v>76</v>
      </c>
      <c r="D28" s="42" t="s">
        <v>8</v>
      </c>
      <c r="E28" s="44" t="s">
        <v>80</v>
      </c>
    </row>
    <row r="29" spans="1:5" x14ac:dyDescent="0.25">
      <c r="A29" s="13" t="s">
        <v>77</v>
      </c>
      <c r="B29" s="42" t="s">
        <v>33</v>
      </c>
      <c r="C29" s="42" t="s">
        <v>33</v>
      </c>
      <c r="D29" s="42" t="s">
        <v>33</v>
      </c>
      <c r="E29" s="42" t="s">
        <v>59</v>
      </c>
    </row>
    <row r="30" spans="1:5" x14ac:dyDescent="0.25">
      <c r="A30" s="13" t="s">
        <v>78</v>
      </c>
      <c r="B30" s="42" t="s">
        <v>35</v>
      </c>
      <c r="C30" s="42" t="s">
        <v>34</v>
      </c>
      <c r="D30" s="42" t="s">
        <v>8</v>
      </c>
      <c r="E30" s="44"/>
    </row>
  </sheetData>
  <sheetProtection formatColumns="0" formatRows="0" insertColumns="0" insertRows="0" deleteColumns="0" deleteRows="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CE76-70E2-4733-B4F7-0F8EA145CF9C}">
  <dimension ref="A1:H19"/>
  <sheetViews>
    <sheetView zoomScale="90" zoomScaleNormal="90" workbookViewId="0">
      <selection activeCell="C2" sqref="C2"/>
    </sheetView>
  </sheetViews>
  <sheetFormatPr defaultRowHeight="15" x14ac:dyDescent="0.25"/>
  <cols>
    <col min="1" max="1" width="106.85546875" customWidth="1"/>
    <col min="2" max="2" width="13.28515625" customWidth="1"/>
    <col min="3" max="3" width="27.7109375" customWidth="1"/>
    <col min="4" max="4" width="29.28515625" customWidth="1"/>
    <col min="5" max="5" width="23" customWidth="1"/>
    <col min="6" max="6" width="14.7109375" customWidth="1"/>
    <col min="8" max="8" width="12.7109375" customWidth="1"/>
  </cols>
  <sheetData>
    <row r="1" spans="1:8" ht="46.9" customHeight="1" x14ac:dyDescent="0.25">
      <c r="A1" s="1" t="s">
        <v>36</v>
      </c>
      <c r="B1" s="21" t="s">
        <v>89</v>
      </c>
      <c r="C1" s="25" t="s">
        <v>151</v>
      </c>
      <c r="D1" s="25" t="s">
        <v>152</v>
      </c>
      <c r="E1" s="25" t="s">
        <v>153</v>
      </c>
      <c r="F1" s="23" t="s">
        <v>148</v>
      </c>
      <c r="G1" s="23" t="s">
        <v>154</v>
      </c>
      <c r="H1" s="23" t="s">
        <v>125</v>
      </c>
    </row>
    <row r="2" spans="1:8" x14ac:dyDescent="0.25">
      <c r="A2" s="5" t="s">
        <v>37</v>
      </c>
      <c r="B2" s="18">
        <v>2</v>
      </c>
      <c r="C2" s="52">
        <v>0</v>
      </c>
      <c r="D2" s="52">
        <v>0</v>
      </c>
      <c r="E2" s="52">
        <v>0</v>
      </c>
      <c r="F2" s="51">
        <f>SUM(C2+D2+E2)</f>
        <v>0</v>
      </c>
      <c r="G2" s="59">
        <v>0.21</v>
      </c>
      <c r="H2" s="31">
        <f>SUM(F2+(F2*G2))</f>
        <v>0</v>
      </c>
    </row>
    <row r="3" spans="1:8" x14ac:dyDescent="0.25">
      <c r="A3" s="5" t="s">
        <v>142</v>
      </c>
      <c r="B3" s="18">
        <v>2</v>
      </c>
      <c r="C3" s="52">
        <v>0</v>
      </c>
      <c r="D3" s="52">
        <v>0</v>
      </c>
      <c r="E3" s="52">
        <v>0</v>
      </c>
      <c r="F3" s="51">
        <f t="shared" ref="F3:F15" si="0">SUM(C3+D3+E3)</f>
        <v>0</v>
      </c>
      <c r="G3" s="59">
        <v>0.21</v>
      </c>
      <c r="H3" s="31">
        <f t="shared" ref="H3:H15" si="1">SUM(F3+(F3*G3))</f>
        <v>0</v>
      </c>
    </row>
    <row r="4" spans="1:8" x14ac:dyDescent="0.25">
      <c r="A4" s="5" t="s">
        <v>138</v>
      </c>
      <c r="B4" s="18">
        <v>2</v>
      </c>
      <c r="C4" s="52">
        <v>0</v>
      </c>
      <c r="D4" s="52">
        <v>0</v>
      </c>
      <c r="E4" s="52">
        <v>0</v>
      </c>
      <c r="F4" s="51">
        <f t="shared" si="0"/>
        <v>0</v>
      </c>
      <c r="G4" s="59">
        <v>0.21</v>
      </c>
      <c r="H4" s="31">
        <f t="shared" si="1"/>
        <v>0</v>
      </c>
    </row>
    <row r="5" spans="1:8" x14ac:dyDescent="0.25">
      <c r="A5" s="5" t="s">
        <v>139</v>
      </c>
      <c r="B5" s="18">
        <v>2</v>
      </c>
      <c r="C5" s="52">
        <v>0</v>
      </c>
      <c r="D5" s="52">
        <v>0</v>
      </c>
      <c r="E5" s="52">
        <v>0</v>
      </c>
      <c r="F5" s="51">
        <f t="shared" si="0"/>
        <v>0</v>
      </c>
      <c r="G5" s="59">
        <v>0.21</v>
      </c>
      <c r="H5" s="31">
        <f t="shared" si="1"/>
        <v>0</v>
      </c>
    </row>
    <row r="6" spans="1:8" x14ac:dyDescent="0.25">
      <c r="A6" s="5" t="s">
        <v>38</v>
      </c>
      <c r="B6" s="18">
        <v>2</v>
      </c>
      <c r="C6" s="52">
        <v>0</v>
      </c>
      <c r="D6" s="52">
        <v>0</v>
      </c>
      <c r="E6" s="52">
        <v>0</v>
      </c>
      <c r="F6" s="51">
        <f t="shared" si="0"/>
        <v>0</v>
      </c>
      <c r="G6" s="59">
        <v>0.21</v>
      </c>
      <c r="H6" s="31">
        <f t="shared" si="1"/>
        <v>0</v>
      </c>
    </row>
    <row r="7" spans="1:8" x14ac:dyDescent="0.25">
      <c r="A7" s="5" t="s">
        <v>39</v>
      </c>
      <c r="B7" s="18">
        <v>2</v>
      </c>
      <c r="C7" s="52">
        <v>0</v>
      </c>
      <c r="D7" s="52">
        <v>0</v>
      </c>
      <c r="E7" s="52">
        <v>0</v>
      </c>
      <c r="F7" s="51">
        <f t="shared" si="0"/>
        <v>0</v>
      </c>
      <c r="G7" s="59">
        <v>0.21</v>
      </c>
      <c r="H7" s="31">
        <f t="shared" si="1"/>
        <v>0</v>
      </c>
    </row>
    <row r="8" spans="1:8" x14ac:dyDescent="0.25">
      <c r="A8" s="5" t="s">
        <v>143</v>
      </c>
      <c r="B8" s="18">
        <v>2</v>
      </c>
      <c r="C8" s="52">
        <v>0</v>
      </c>
      <c r="D8" s="52">
        <v>0</v>
      </c>
      <c r="E8" s="52">
        <v>0</v>
      </c>
      <c r="F8" s="51">
        <f t="shared" si="0"/>
        <v>0</v>
      </c>
      <c r="G8" s="59">
        <v>0.21</v>
      </c>
      <c r="H8" s="31">
        <f t="shared" si="1"/>
        <v>0</v>
      </c>
    </row>
    <row r="9" spans="1:8" x14ac:dyDescent="0.25">
      <c r="A9" s="5" t="s">
        <v>144</v>
      </c>
      <c r="B9" s="18">
        <v>1</v>
      </c>
      <c r="C9" s="52">
        <v>0</v>
      </c>
      <c r="D9" s="52">
        <v>0</v>
      </c>
      <c r="E9" s="52">
        <v>0</v>
      </c>
      <c r="F9" s="51">
        <f t="shared" si="0"/>
        <v>0</v>
      </c>
      <c r="G9" s="59">
        <v>0.21</v>
      </c>
      <c r="H9" s="31">
        <f t="shared" si="1"/>
        <v>0</v>
      </c>
    </row>
    <row r="10" spans="1:8" x14ac:dyDescent="0.25">
      <c r="A10" s="5" t="s">
        <v>40</v>
      </c>
      <c r="B10" s="18">
        <v>1</v>
      </c>
      <c r="C10" s="52">
        <v>0</v>
      </c>
      <c r="D10" s="52">
        <v>0</v>
      </c>
      <c r="E10" s="52">
        <v>0</v>
      </c>
      <c r="F10" s="51">
        <f t="shared" si="0"/>
        <v>0</v>
      </c>
      <c r="G10" s="59">
        <v>0.21</v>
      </c>
      <c r="H10" s="31">
        <f t="shared" si="1"/>
        <v>0</v>
      </c>
    </row>
    <row r="11" spans="1:8" x14ac:dyDescent="0.25">
      <c r="A11" s="5" t="s">
        <v>145</v>
      </c>
      <c r="B11" s="18">
        <v>1</v>
      </c>
      <c r="C11" s="52">
        <v>0</v>
      </c>
      <c r="D11" s="52">
        <v>0</v>
      </c>
      <c r="E11" s="52">
        <v>0</v>
      </c>
      <c r="F11" s="51">
        <f t="shared" si="0"/>
        <v>0</v>
      </c>
      <c r="G11" s="59">
        <v>0.21</v>
      </c>
      <c r="H11" s="31">
        <f t="shared" si="1"/>
        <v>0</v>
      </c>
    </row>
    <row r="12" spans="1:8" x14ac:dyDescent="0.25">
      <c r="A12" s="5" t="s">
        <v>41</v>
      </c>
      <c r="B12" s="18">
        <v>1</v>
      </c>
      <c r="C12" s="52">
        <v>0</v>
      </c>
      <c r="D12" s="52">
        <v>0</v>
      </c>
      <c r="E12" s="52">
        <v>0</v>
      </c>
      <c r="F12" s="51">
        <f t="shared" si="0"/>
        <v>0</v>
      </c>
      <c r="G12" s="59">
        <v>0.21</v>
      </c>
      <c r="H12" s="31">
        <f t="shared" si="1"/>
        <v>0</v>
      </c>
    </row>
    <row r="13" spans="1:8" x14ac:dyDescent="0.25">
      <c r="A13" s="5" t="s">
        <v>146</v>
      </c>
      <c r="B13" s="18">
        <v>1</v>
      </c>
      <c r="C13" s="52">
        <v>0</v>
      </c>
      <c r="D13" s="52">
        <v>0</v>
      </c>
      <c r="E13" s="52">
        <v>0</v>
      </c>
      <c r="F13" s="51">
        <f t="shared" si="0"/>
        <v>0</v>
      </c>
      <c r="G13" s="59">
        <v>0.21</v>
      </c>
      <c r="H13" s="31">
        <f t="shared" si="1"/>
        <v>0</v>
      </c>
    </row>
    <row r="14" spans="1:8" x14ac:dyDescent="0.25">
      <c r="A14" s="5" t="s">
        <v>140</v>
      </c>
      <c r="B14" s="18">
        <v>2</v>
      </c>
      <c r="C14" s="52">
        <v>0</v>
      </c>
      <c r="D14" s="52">
        <v>0</v>
      </c>
      <c r="E14" s="52">
        <v>0</v>
      </c>
      <c r="F14" s="51">
        <f t="shared" si="0"/>
        <v>0</v>
      </c>
      <c r="G14" s="59">
        <v>0.21</v>
      </c>
      <c r="H14" s="31">
        <f t="shared" si="1"/>
        <v>0</v>
      </c>
    </row>
    <row r="15" spans="1:8" x14ac:dyDescent="0.25">
      <c r="A15" s="5" t="s">
        <v>147</v>
      </c>
      <c r="B15" s="18">
        <v>1</v>
      </c>
      <c r="C15" s="52">
        <v>0</v>
      </c>
      <c r="D15" s="52">
        <v>0</v>
      </c>
      <c r="E15" s="52">
        <v>0</v>
      </c>
      <c r="F15" s="51">
        <f t="shared" si="0"/>
        <v>0</v>
      </c>
      <c r="G15" s="59">
        <v>0.21</v>
      </c>
      <c r="H15" s="31">
        <f t="shared" si="1"/>
        <v>0</v>
      </c>
    </row>
    <row r="16" spans="1:8" ht="15.75" thickBot="1" x14ac:dyDescent="0.3"/>
    <row r="17" spans="1:8" ht="16.5" thickBot="1" x14ac:dyDescent="0.3">
      <c r="E17" s="61" t="s">
        <v>159</v>
      </c>
      <c r="F17" s="62"/>
      <c r="G17" s="62"/>
      <c r="H17" s="39">
        <f>SUM(H2:H15)</f>
        <v>0</v>
      </c>
    </row>
    <row r="19" spans="1:8" x14ac:dyDescent="0.25">
      <c r="A19" s="3"/>
      <c r="B19" s="3"/>
    </row>
  </sheetData>
  <mergeCells count="1">
    <mergeCell ref="E17:G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E5B8-FBB3-41E2-803C-6D6B210A84AC}">
  <dimension ref="A1:M30"/>
  <sheetViews>
    <sheetView zoomScale="90" zoomScaleNormal="90" workbookViewId="0">
      <selection activeCell="I2" sqref="I2"/>
    </sheetView>
  </sheetViews>
  <sheetFormatPr defaultRowHeight="15" x14ac:dyDescent="0.25"/>
  <cols>
    <col min="1" max="1" width="21" customWidth="1"/>
    <col min="2" max="2" width="28.140625" customWidth="1"/>
    <col min="3" max="3" width="50" bestFit="1" customWidth="1"/>
    <col min="4" max="4" width="14.42578125" style="2" customWidth="1"/>
    <col min="6" max="6" width="9.140625" customWidth="1"/>
    <col min="7" max="7" width="8.85546875" customWidth="1"/>
    <col min="8" max="8" width="11.28515625" customWidth="1"/>
    <col min="9" max="9" width="24.28515625" style="4" customWidth="1"/>
    <col min="10" max="10" width="12.5703125" style="4" customWidth="1"/>
    <col min="11" max="11" width="18.42578125" customWidth="1"/>
    <col min="12" max="12" width="12.85546875" customWidth="1"/>
    <col min="13" max="13" width="13.28515625" customWidth="1"/>
  </cols>
  <sheetData>
    <row r="1" spans="1:13" ht="60" x14ac:dyDescent="0.25">
      <c r="A1" s="1" t="s">
        <v>128</v>
      </c>
      <c r="B1" s="1" t="s">
        <v>120</v>
      </c>
      <c r="C1" s="1" t="s">
        <v>90</v>
      </c>
      <c r="D1" s="1" t="s">
        <v>42</v>
      </c>
      <c r="E1" s="1" t="s">
        <v>43</v>
      </c>
      <c r="F1" s="1" t="s">
        <v>44</v>
      </c>
      <c r="G1" s="1" t="s">
        <v>45</v>
      </c>
      <c r="H1" s="19" t="s">
        <v>99</v>
      </c>
      <c r="I1" s="25" t="s">
        <v>150</v>
      </c>
      <c r="J1" s="20" t="s">
        <v>127</v>
      </c>
      <c r="K1" s="1" t="s">
        <v>148</v>
      </c>
      <c r="L1" s="1" t="s">
        <v>149</v>
      </c>
      <c r="M1" s="1" t="s">
        <v>124</v>
      </c>
    </row>
    <row r="2" spans="1:13" x14ac:dyDescent="0.25">
      <c r="A2" s="63" t="s">
        <v>121</v>
      </c>
      <c r="B2" s="5" t="s">
        <v>122</v>
      </c>
      <c r="C2" s="32" t="s">
        <v>117</v>
      </c>
      <c r="D2" s="7" t="s">
        <v>47</v>
      </c>
      <c r="E2" s="8"/>
      <c r="F2" s="8">
        <v>1370</v>
      </c>
      <c r="G2" s="8">
        <v>550</v>
      </c>
      <c r="H2" s="18" t="s">
        <v>163</v>
      </c>
      <c r="I2" s="57">
        <v>0</v>
      </c>
      <c r="J2" s="26">
        <v>10</v>
      </c>
      <c r="K2" s="30">
        <f>SUM(I2*J2)</f>
        <v>0</v>
      </c>
      <c r="L2" s="58">
        <v>0.21</v>
      </c>
      <c r="M2" s="50">
        <f>SUM(K2+(K2*L2))</f>
        <v>0</v>
      </c>
    </row>
    <row r="3" spans="1:13" x14ac:dyDescent="0.25">
      <c r="A3" s="64"/>
      <c r="B3" s="5" t="s">
        <v>103</v>
      </c>
      <c r="C3" s="32" t="s">
        <v>118</v>
      </c>
      <c r="D3" s="6" t="s">
        <v>47</v>
      </c>
      <c r="E3" s="8"/>
      <c r="F3" s="8">
        <v>200</v>
      </c>
      <c r="G3" s="8">
        <v>3500</v>
      </c>
      <c r="H3" s="18" t="s">
        <v>163</v>
      </c>
      <c r="I3" s="57">
        <v>0</v>
      </c>
      <c r="J3" s="26">
        <v>4</v>
      </c>
      <c r="K3" s="30">
        <f t="shared" ref="K3:K28" si="0">SUM(I3*J3)</f>
        <v>0</v>
      </c>
      <c r="L3" s="58">
        <v>0.21</v>
      </c>
      <c r="M3" s="50">
        <f t="shared" ref="M3:M28" si="1">SUM(K3+(K3*L3))</f>
        <v>0</v>
      </c>
    </row>
    <row r="4" spans="1:13" x14ac:dyDescent="0.25">
      <c r="A4" s="64"/>
      <c r="B4" s="5" t="s">
        <v>103</v>
      </c>
      <c r="C4" s="32" t="s">
        <v>119</v>
      </c>
      <c r="D4" s="6" t="s">
        <v>47</v>
      </c>
      <c r="E4" s="8"/>
      <c r="F4" s="8">
        <v>3000</v>
      </c>
      <c r="G4" s="8">
        <v>893</v>
      </c>
      <c r="H4" s="18" t="s">
        <v>163</v>
      </c>
      <c r="I4" s="57">
        <v>0</v>
      </c>
      <c r="J4" s="26">
        <v>1</v>
      </c>
      <c r="K4" s="30">
        <f t="shared" si="0"/>
        <v>0</v>
      </c>
      <c r="L4" s="58">
        <v>0.21</v>
      </c>
      <c r="M4" s="50">
        <f t="shared" si="1"/>
        <v>0</v>
      </c>
    </row>
    <row r="5" spans="1:13" ht="30" x14ac:dyDescent="0.25">
      <c r="A5" s="64"/>
      <c r="B5" s="5" t="s">
        <v>103</v>
      </c>
      <c r="C5" s="32" t="s">
        <v>88</v>
      </c>
      <c r="D5" s="6" t="s">
        <v>42</v>
      </c>
      <c r="E5" s="8"/>
      <c r="F5" s="8">
        <v>200</v>
      </c>
      <c r="G5" s="8">
        <v>300</v>
      </c>
      <c r="H5" s="18" t="s">
        <v>163</v>
      </c>
      <c r="I5" s="57">
        <v>0</v>
      </c>
      <c r="J5" s="26">
        <v>5</v>
      </c>
      <c r="K5" s="30">
        <f t="shared" si="0"/>
        <v>0</v>
      </c>
      <c r="L5" s="58">
        <v>0.21</v>
      </c>
      <c r="M5" s="50">
        <f t="shared" si="1"/>
        <v>0</v>
      </c>
    </row>
    <row r="6" spans="1:13" x14ac:dyDescent="0.25">
      <c r="A6" s="64"/>
      <c r="B6" s="5" t="s">
        <v>60</v>
      </c>
      <c r="C6" s="32" t="s">
        <v>60</v>
      </c>
      <c r="D6" s="6" t="s">
        <v>47</v>
      </c>
      <c r="E6" s="8"/>
      <c r="F6" s="8">
        <v>615</v>
      </c>
      <c r="G6" s="8">
        <v>1780</v>
      </c>
      <c r="H6" s="18" t="s">
        <v>163</v>
      </c>
      <c r="I6" s="57">
        <v>0</v>
      </c>
      <c r="J6" s="26">
        <v>10</v>
      </c>
      <c r="K6" s="30">
        <f t="shared" si="0"/>
        <v>0</v>
      </c>
      <c r="L6" s="58">
        <v>0.21</v>
      </c>
      <c r="M6" s="50">
        <f t="shared" si="1"/>
        <v>0</v>
      </c>
    </row>
    <row r="7" spans="1:13" x14ac:dyDescent="0.25">
      <c r="A7" s="64"/>
      <c r="B7" s="5" t="s">
        <v>60</v>
      </c>
      <c r="C7" s="32" t="s">
        <v>60</v>
      </c>
      <c r="D7" s="6" t="s">
        <v>47</v>
      </c>
      <c r="E7" s="8"/>
      <c r="F7" s="8">
        <v>1230</v>
      </c>
      <c r="G7" s="8">
        <v>813</v>
      </c>
      <c r="H7" s="18" t="s">
        <v>163</v>
      </c>
      <c r="I7" s="57">
        <v>0</v>
      </c>
      <c r="J7" s="26">
        <v>4</v>
      </c>
      <c r="K7" s="30">
        <f t="shared" si="0"/>
        <v>0</v>
      </c>
      <c r="L7" s="58">
        <v>0.21</v>
      </c>
      <c r="M7" s="50">
        <f t="shared" si="1"/>
        <v>0</v>
      </c>
    </row>
    <row r="8" spans="1:13" ht="25.5" x14ac:dyDescent="0.25">
      <c r="A8" s="64"/>
      <c r="B8" s="9" t="s">
        <v>111</v>
      </c>
      <c r="C8" s="33" t="s">
        <v>61</v>
      </c>
      <c r="D8" s="7" t="s">
        <v>47</v>
      </c>
      <c r="E8" s="10"/>
      <c r="F8" s="8">
        <v>1000</v>
      </c>
      <c r="G8" s="8">
        <v>200</v>
      </c>
      <c r="H8" s="18" t="s">
        <v>163</v>
      </c>
      <c r="I8" s="57">
        <v>0</v>
      </c>
      <c r="J8" s="26">
        <v>40</v>
      </c>
      <c r="K8" s="30">
        <f t="shared" si="0"/>
        <v>0</v>
      </c>
      <c r="L8" s="58">
        <v>0.21</v>
      </c>
      <c r="M8" s="50">
        <f t="shared" si="1"/>
        <v>0</v>
      </c>
    </row>
    <row r="9" spans="1:13" s="2" customFormat="1" x14ac:dyDescent="0.25">
      <c r="A9" s="64"/>
      <c r="B9" s="5" t="s">
        <v>86</v>
      </c>
      <c r="C9" s="32" t="s">
        <v>109</v>
      </c>
      <c r="D9" s="6" t="s">
        <v>47</v>
      </c>
      <c r="E9" s="8" t="s">
        <v>48</v>
      </c>
      <c r="F9" s="8">
        <v>148</v>
      </c>
      <c r="G9" s="8">
        <v>105</v>
      </c>
      <c r="H9" s="18" t="s">
        <v>163</v>
      </c>
      <c r="I9" s="57">
        <v>0</v>
      </c>
      <c r="J9" s="26">
        <v>20</v>
      </c>
      <c r="K9" s="30">
        <f t="shared" si="0"/>
        <v>0</v>
      </c>
      <c r="L9" s="58">
        <v>0.21</v>
      </c>
      <c r="M9" s="50">
        <f t="shared" si="1"/>
        <v>0</v>
      </c>
    </row>
    <row r="10" spans="1:13" x14ac:dyDescent="0.25">
      <c r="A10" s="65"/>
      <c r="B10" s="5" t="s">
        <v>87</v>
      </c>
      <c r="C10" s="32" t="s">
        <v>110</v>
      </c>
      <c r="D10" s="6" t="s">
        <v>47</v>
      </c>
      <c r="E10" s="8"/>
      <c r="F10" s="8">
        <v>800</v>
      </c>
      <c r="G10" s="8">
        <v>200</v>
      </c>
      <c r="H10" s="18" t="s">
        <v>163</v>
      </c>
      <c r="I10" s="57">
        <v>0</v>
      </c>
      <c r="J10" s="26">
        <v>5</v>
      </c>
      <c r="K10" s="30">
        <f t="shared" si="0"/>
        <v>0</v>
      </c>
      <c r="L10" s="58">
        <v>0.21</v>
      </c>
      <c r="M10" s="50">
        <f t="shared" si="1"/>
        <v>0</v>
      </c>
    </row>
    <row r="11" spans="1:13" ht="38.25" x14ac:dyDescent="0.25">
      <c r="A11" s="5" t="s">
        <v>58</v>
      </c>
      <c r="B11" s="5" t="s">
        <v>58</v>
      </c>
      <c r="C11" s="32" t="s">
        <v>105</v>
      </c>
      <c r="D11" s="6" t="s">
        <v>47</v>
      </c>
      <c r="E11" s="8"/>
      <c r="F11" s="8">
        <v>600</v>
      </c>
      <c r="G11" s="8">
        <v>2000</v>
      </c>
      <c r="H11" s="18">
        <v>3</v>
      </c>
      <c r="I11" s="57">
        <v>0</v>
      </c>
      <c r="J11" s="26">
        <v>1</v>
      </c>
      <c r="K11" s="30">
        <f t="shared" si="0"/>
        <v>0</v>
      </c>
      <c r="L11" s="58">
        <v>0.21</v>
      </c>
      <c r="M11" s="50">
        <f t="shared" si="1"/>
        <v>0</v>
      </c>
    </row>
    <row r="12" spans="1:13" ht="25.5" x14ac:dyDescent="0.25">
      <c r="A12" s="63" t="s">
        <v>123</v>
      </c>
      <c r="B12" s="5" t="s">
        <v>51</v>
      </c>
      <c r="C12" s="32" t="s">
        <v>114</v>
      </c>
      <c r="D12" s="6" t="s">
        <v>47</v>
      </c>
      <c r="E12" s="8" t="s">
        <v>52</v>
      </c>
      <c r="F12" s="8">
        <v>300.5</v>
      </c>
      <c r="G12" s="8">
        <v>213.5</v>
      </c>
      <c r="H12" s="18">
        <v>3</v>
      </c>
      <c r="I12" s="57">
        <v>0</v>
      </c>
      <c r="J12" s="26">
        <v>30</v>
      </c>
      <c r="K12" s="30">
        <f t="shared" si="0"/>
        <v>0</v>
      </c>
      <c r="L12" s="58">
        <v>0.21</v>
      </c>
      <c r="M12" s="50">
        <f t="shared" si="1"/>
        <v>0</v>
      </c>
    </row>
    <row r="13" spans="1:13" ht="25.5" x14ac:dyDescent="0.25">
      <c r="A13" s="64"/>
      <c r="B13" s="9" t="s">
        <v>49</v>
      </c>
      <c r="C13" s="32" t="s">
        <v>113</v>
      </c>
      <c r="D13" s="7" t="s">
        <v>47</v>
      </c>
      <c r="E13" s="8" t="s">
        <v>50</v>
      </c>
      <c r="F13" s="8">
        <v>152</v>
      </c>
      <c r="G13" s="8">
        <v>213.5</v>
      </c>
      <c r="H13" s="18">
        <v>3</v>
      </c>
      <c r="I13" s="57">
        <v>0</v>
      </c>
      <c r="J13" s="26">
        <v>10</v>
      </c>
      <c r="K13" s="30">
        <f t="shared" si="0"/>
        <v>0</v>
      </c>
      <c r="L13" s="58">
        <v>0.21</v>
      </c>
      <c r="M13" s="50">
        <f t="shared" si="1"/>
        <v>0</v>
      </c>
    </row>
    <row r="14" spans="1:13" ht="25.5" x14ac:dyDescent="0.25">
      <c r="A14" s="65"/>
      <c r="B14" s="5" t="s">
        <v>46</v>
      </c>
      <c r="C14" s="32" t="s">
        <v>106</v>
      </c>
      <c r="D14" s="6" t="s">
        <v>47</v>
      </c>
      <c r="E14" s="8" t="s">
        <v>48</v>
      </c>
      <c r="F14" s="8">
        <v>152</v>
      </c>
      <c r="G14" s="8">
        <v>108.5</v>
      </c>
      <c r="H14" s="18">
        <v>3</v>
      </c>
      <c r="I14" s="57">
        <v>0</v>
      </c>
      <c r="J14" s="26">
        <v>200</v>
      </c>
      <c r="K14" s="30">
        <f t="shared" si="0"/>
        <v>0</v>
      </c>
      <c r="L14" s="58">
        <v>0.21</v>
      </c>
      <c r="M14" s="50">
        <f t="shared" si="1"/>
        <v>0</v>
      </c>
    </row>
    <row r="15" spans="1:13" x14ac:dyDescent="0.25">
      <c r="A15" s="63" t="s">
        <v>56</v>
      </c>
      <c r="B15" s="5" t="s">
        <v>56</v>
      </c>
      <c r="C15" s="32" t="s">
        <v>57</v>
      </c>
      <c r="D15" s="6" t="s">
        <v>47</v>
      </c>
      <c r="E15" s="8"/>
      <c r="F15" s="8">
        <v>500</v>
      </c>
      <c r="G15" s="8">
        <v>500</v>
      </c>
      <c r="H15" s="18">
        <v>3</v>
      </c>
      <c r="I15" s="57">
        <v>0</v>
      </c>
      <c r="J15" s="26">
        <v>5</v>
      </c>
      <c r="K15" s="30">
        <f t="shared" si="0"/>
        <v>0</v>
      </c>
      <c r="L15" s="58">
        <v>0.21</v>
      </c>
      <c r="M15" s="50">
        <f t="shared" si="1"/>
        <v>0</v>
      </c>
    </row>
    <row r="16" spans="1:13" ht="25.5" x14ac:dyDescent="0.25">
      <c r="A16" s="65"/>
      <c r="B16" s="5" t="s">
        <v>56</v>
      </c>
      <c r="C16" s="32" t="s">
        <v>112</v>
      </c>
      <c r="D16" s="6" t="s">
        <v>47</v>
      </c>
      <c r="E16" s="8"/>
      <c r="F16" s="8">
        <v>500</v>
      </c>
      <c r="G16" s="8">
        <v>500</v>
      </c>
      <c r="H16" s="18">
        <v>3</v>
      </c>
      <c r="I16" s="57">
        <v>0</v>
      </c>
      <c r="J16" s="26">
        <v>2</v>
      </c>
      <c r="K16" s="30">
        <f t="shared" si="0"/>
        <v>0</v>
      </c>
      <c r="L16" s="58">
        <v>0.21</v>
      </c>
      <c r="M16" s="50">
        <f t="shared" si="1"/>
        <v>0</v>
      </c>
    </row>
    <row r="17" spans="1:13" ht="38.25" x14ac:dyDescent="0.25">
      <c r="A17" s="63" t="s">
        <v>53</v>
      </c>
      <c r="B17" s="5" t="s">
        <v>53</v>
      </c>
      <c r="C17" s="32" t="s">
        <v>100</v>
      </c>
      <c r="D17" s="6" t="s">
        <v>47</v>
      </c>
      <c r="E17" s="8"/>
      <c r="F17" s="8">
        <v>800</v>
      </c>
      <c r="G17" s="8">
        <v>200</v>
      </c>
      <c r="H17" s="18">
        <v>3</v>
      </c>
      <c r="I17" s="57">
        <v>0</v>
      </c>
      <c r="J17" s="26">
        <v>12</v>
      </c>
      <c r="K17" s="30">
        <f t="shared" si="0"/>
        <v>0</v>
      </c>
      <c r="L17" s="58">
        <v>0.21</v>
      </c>
      <c r="M17" s="50">
        <f t="shared" si="1"/>
        <v>0</v>
      </c>
    </row>
    <row r="18" spans="1:13" ht="38.25" x14ac:dyDescent="0.25">
      <c r="A18" s="65"/>
      <c r="B18" s="5" t="s">
        <v>53</v>
      </c>
      <c r="C18" s="32" t="s">
        <v>100</v>
      </c>
      <c r="D18" s="6" t="s">
        <v>47</v>
      </c>
      <c r="E18" s="8"/>
      <c r="F18" s="8">
        <v>800</v>
      </c>
      <c r="G18" s="8">
        <v>260</v>
      </c>
      <c r="H18" s="18">
        <v>3</v>
      </c>
      <c r="I18" s="57">
        <v>0</v>
      </c>
      <c r="J18" s="26">
        <v>2</v>
      </c>
      <c r="K18" s="30">
        <f t="shared" si="0"/>
        <v>0</v>
      </c>
      <c r="L18" s="58">
        <v>0.21</v>
      </c>
      <c r="M18" s="50">
        <f t="shared" si="1"/>
        <v>0</v>
      </c>
    </row>
    <row r="19" spans="1:13" x14ac:dyDescent="0.25">
      <c r="A19" s="5" t="s">
        <v>101</v>
      </c>
      <c r="B19" s="5" t="s">
        <v>101</v>
      </c>
      <c r="C19" s="32" t="s">
        <v>102</v>
      </c>
      <c r="D19" s="6" t="s">
        <v>59</v>
      </c>
      <c r="E19" s="8"/>
      <c r="F19" s="8">
        <v>150</v>
      </c>
      <c r="G19" s="8">
        <v>500</v>
      </c>
      <c r="H19" s="18">
        <v>3</v>
      </c>
      <c r="I19" s="57">
        <v>0</v>
      </c>
      <c r="J19" s="26">
        <v>25</v>
      </c>
      <c r="K19" s="30">
        <f t="shared" si="0"/>
        <v>0</v>
      </c>
      <c r="L19" s="58">
        <v>0.21</v>
      </c>
      <c r="M19" s="50">
        <f t="shared" si="1"/>
        <v>0</v>
      </c>
    </row>
    <row r="20" spans="1:13" ht="38.25" x14ac:dyDescent="0.25">
      <c r="A20" s="5" t="s">
        <v>55</v>
      </c>
      <c r="B20" s="5" t="s">
        <v>55</v>
      </c>
      <c r="C20" s="32" t="s">
        <v>104</v>
      </c>
      <c r="D20" s="6" t="s">
        <v>47</v>
      </c>
      <c r="E20" s="8"/>
      <c r="F20" s="8">
        <v>210</v>
      </c>
      <c r="G20" s="8">
        <v>210</v>
      </c>
      <c r="H20" s="18">
        <v>3</v>
      </c>
      <c r="I20" s="57">
        <v>0</v>
      </c>
      <c r="J20" s="26">
        <v>20</v>
      </c>
      <c r="K20" s="30">
        <f t="shared" si="0"/>
        <v>0</v>
      </c>
      <c r="L20" s="58">
        <v>0.21</v>
      </c>
      <c r="M20" s="50">
        <f t="shared" si="1"/>
        <v>0</v>
      </c>
    </row>
    <row r="21" spans="1:13" ht="38.25" x14ac:dyDescent="0.25">
      <c r="A21" s="63" t="s">
        <v>54</v>
      </c>
      <c r="B21" s="5" t="s">
        <v>54</v>
      </c>
      <c r="C21" s="32" t="s">
        <v>107</v>
      </c>
      <c r="D21" s="6" t="s">
        <v>47</v>
      </c>
      <c r="E21" s="8"/>
      <c r="F21" s="8">
        <v>800</v>
      </c>
      <c r="G21" s="8">
        <v>200</v>
      </c>
      <c r="H21" s="18">
        <v>3</v>
      </c>
      <c r="I21" s="57">
        <v>0</v>
      </c>
      <c r="J21" s="26">
        <v>15</v>
      </c>
      <c r="K21" s="30">
        <f t="shared" si="0"/>
        <v>0</v>
      </c>
      <c r="L21" s="58">
        <v>0.21</v>
      </c>
      <c r="M21" s="50">
        <f t="shared" si="1"/>
        <v>0</v>
      </c>
    </row>
    <row r="22" spans="1:13" ht="38.25" x14ac:dyDescent="0.25">
      <c r="A22" s="64"/>
      <c r="B22" s="5" t="s">
        <v>54</v>
      </c>
      <c r="C22" s="32" t="s">
        <v>115</v>
      </c>
      <c r="D22" s="6" t="s">
        <v>47</v>
      </c>
      <c r="E22" s="8"/>
      <c r="F22" s="8">
        <v>550</v>
      </c>
      <c r="G22" s="8">
        <v>175</v>
      </c>
      <c r="H22" s="18">
        <v>3</v>
      </c>
      <c r="I22" s="57">
        <v>0</v>
      </c>
      <c r="J22" s="26">
        <v>3</v>
      </c>
      <c r="K22" s="30">
        <f t="shared" si="0"/>
        <v>0</v>
      </c>
      <c r="L22" s="58">
        <v>0.21</v>
      </c>
      <c r="M22" s="50">
        <f t="shared" si="1"/>
        <v>0</v>
      </c>
    </row>
    <row r="23" spans="1:13" ht="38.25" x14ac:dyDescent="0.25">
      <c r="A23" s="64"/>
      <c r="B23" s="5" t="s">
        <v>54</v>
      </c>
      <c r="C23" s="32" t="s">
        <v>115</v>
      </c>
      <c r="D23" s="6" t="s">
        <v>47</v>
      </c>
      <c r="E23" s="8"/>
      <c r="F23" s="8">
        <v>700</v>
      </c>
      <c r="G23" s="8">
        <v>450</v>
      </c>
      <c r="H23" s="18">
        <v>3</v>
      </c>
      <c r="I23" s="57">
        <v>0</v>
      </c>
      <c r="J23" s="26">
        <v>1</v>
      </c>
      <c r="K23" s="30">
        <f t="shared" si="0"/>
        <v>0</v>
      </c>
      <c r="L23" s="58">
        <v>0.21</v>
      </c>
      <c r="M23" s="50">
        <f t="shared" si="1"/>
        <v>0</v>
      </c>
    </row>
    <row r="24" spans="1:13" ht="38.25" x14ac:dyDescent="0.25">
      <c r="A24" s="64"/>
      <c r="B24" s="5" t="s">
        <v>54</v>
      </c>
      <c r="C24" s="32" t="s">
        <v>115</v>
      </c>
      <c r="D24" s="6" t="s">
        <v>47</v>
      </c>
      <c r="E24" s="8"/>
      <c r="F24" s="8">
        <v>700</v>
      </c>
      <c r="G24" s="8">
        <v>900</v>
      </c>
      <c r="H24" s="18">
        <v>3</v>
      </c>
      <c r="I24" s="57">
        <v>0</v>
      </c>
      <c r="J24" s="26">
        <v>2</v>
      </c>
      <c r="K24" s="30">
        <f t="shared" si="0"/>
        <v>0</v>
      </c>
      <c r="L24" s="58">
        <v>0.21</v>
      </c>
      <c r="M24" s="50">
        <f t="shared" si="1"/>
        <v>0</v>
      </c>
    </row>
    <row r="25" spans="1:13" ht="38.25" x14ac:dyDescent="0.25">
      <c r="A25" s="64"/>
      <c r="B25" s="5" t="s">
        <v>54</v>
      </c>
      <c r="C25" s="32" t="s">
        <v>115</v>
      </c>
      <c r="D25" s="6" t="s">
        <v>47</v>
      </c>
      <c r="E25" s="8"/>
      <c r="F25" s="8">
        <v>1500</v>
      </c>
      <c r="G25" s="8">
        <v>1500</v>
      </c>
      <c r="H25" s="18">
        <v>3</v>
      </c>
      <c r="I25" s="57">
        <v>0</v>
      </c>
      <c r="J25" s="26">
        <v>1</v>
      </c>
      <c r="K25" s="30">
        <f t="shared" si="0"/>
        <v>0</v>
      </c>
      <c r="L25" s="58">
        <v>0.21</v>
      </c>
      <c r="M25" s="50">
        <f t="shared" si="1"/>
        <v>0</v>
      </c>
    </row>
    <row r="26" spans="1:13" ht="38.25" x14ac:dyDescent="0.25">
      <c r="A26" s="64"/>
      <c r="B26" s="5" t="s">
        <v>54</v>
      </c>
      <c r="C26" s="32" t="s">
        <v>115</v>
      </c>
      <c r="D26" s="6" t="s">
        <v>47</v>
      </c>
      <c r="E26" s="8"/>
      <c r="F26" s="8">
        <v>800</v>
      </c>
      <c r="G26" s="8">
        <v>260</v>
      </c>
      <c r="H26" s="18">
        <v>3</v>
      </c>
      <c r="I26" s="57">
        <v>0</v>
      </c>
      <c r="J26" s="26">
        <v>1</v>
      </c>
      <c r="K26" s="30">
        <f t="shared" si="0"/>
        <v>0</v>
      </c>
      <c r="L26" s="58">
        <v>0.21</v>
      </c>
      <c r="M26" s="50">
        <f t="shared" si="1"/>
        <v>0</v>
      </c>
    </row>
    <row r="27" spans="1:13" ht="38.25" x14ac:dyDescent="0.25">
      <c r="A27" s="64"/>
      <c r="B27" s="5" t="s">
        <v>54</v>
      </c>
      <c r="C27" s="32" t="s">
        <v>115</v>
      </c>
      <c r="D27" s="6" t="s">
        <v>116</v>
      </c>
      <c r="E27" s="8"/>
      <c r="F27" s="8">
        <v>1800</v>
      </c>
      <c r="G27" s="8">
        <v>1000</v>
      </c>
      <c r="H27" s="18">
        <v>3</v>
      </c>
      <c r="I27" s="57">
        <v>0</v>
      </c>
      <c r="J27" s="26">
        <v>1</v>
      </c>
      <c r="K27" s="30">
        <f t="shared" si="0"/>
        <v>0</v>
      </c>
      <c r="L27" s="58">
        <v>0.21</v>
      </c>
      <c r="M27" s="50">
        <f t="shared" si="1"/>
        <v>0</v>
      </c>
    </row>
    <row r="28" spans="1:13" ht="38.25" x14ac:dyDescent="0.25">
      <c r="A28" s="65"/>
      <c r="B28" s="5" t="s">
        <v>54</v>
      </c>
      <c r="C28" s="32" t="s">
        <v>108</v>
      </c>
      <c r="D28" s="6" t="s">
        <v>59</v>
      </c>
      <c r="E28" s="8"/>
      <c r="F28" s="8">
        <v>1800</v>
      </c>
      <c r="G28" s="8">
        <v>1000</v>
      </c>
      <c r="H28" s="18">
        <v>3</v>
      </c>
      <c r="I28" s="57">
        <v>0</v>
      </c>
      <c r="J28" s="26">
        <v>1</v>
      </c>
      <c r="K28" s="30">
        <f t="shared" si="0"/>
        <v>0</v>
      </c>
      <c r="L28" s="58">
        <v>0.21</v>
      </c>
      <c r="M28" s="50">
        <f t="shared" si="1"/>
        <v>0</v>
      </c>
    </row>
    <row r="29" spans="1:13" ht="15.75" thickBot="1" x14ac:dyDescent="0.3"/>
    <row r="30" spans="1:13" ht="16.5" thickBot="1" x14ac:dyDescent="0.3">
      <c r="K30" s="61" t="s">
        <v>160</v>
      </c>
      <c r="L30" s="62"/>
      <c r="M30" s="40">
        <f>SUM(M2:M28)</f>
        <v>0</v>
      </c>
    </row>
  </sheetData>
  <mergeCells count="6">
    <mergeCell ref="K30:L30"/>
    <mergeCell ref="A2:A10"/>
    <mergeCell ref="A12:A14"/>
    <mergeCell ref="A15:A16"/>
    <mergeCell ref="A17:A18"/>
    <mergeCell ref="A21:A28"/>
  </mergeCells>
  <pageMargins left="0.7" right="0.7" top="0.75" bottom="0.75" header="0.3" footer="0.3"/>
  <pageSetup paperSize="11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BD92-4B4D-4572-8CF6-47EA6027629E}">
  <dimension ref="A2:B7"/>
  <sheetViews>
    <sheetView workbookViewId="0">
      <selection activeCell="B7" sqref="B7"/>
    </sheetView>
  </sheetViews>
  <sheetFormatPr defaultRowHeight="15" x14ac:dyDescent="0.25"/>
  <cols>
    <col min="1" max="1" width="38.140625" customWidth="1"/>
    <col min="2" max="2" width="26.42578125" customWidth="1"/>
  </cols>
  <sheetData>
    <row r="2" spans="1:2" x14ac:dyDescent="0.25">
      <c r="A2" s="1"/>
      <c r="B2" s="1" t="s">
        <v>124</v>
      </c>
    </row>
    <row r="3" spans="1:2" x14ac:dyDescent="0.25">
      <c r="A3" s="11" t="s">
        <v>93</v>
      </c>
      <c r="B3" s="14">
        <f>'1. Signing'!F12</f>
        <v>0</v>
      </c>
    </row>
    <row r="4" spans="1:2" x14ac:dyDescent="0.25">
      <c r="A4" s="11" t="s">
        <v>94</v>
      </c>
      <c r="B4" s="15">
        <f>'2. Geveldoeken wissel &amp; opslag'!H17</f>
        <v>0</v>
      </c>
    </row>
    <row r="5" spans="1:2" x14ac:dyDescent="0.25">
      <c r="A5" s="9" t="s">
        <v>95</v>
      </c>
      <c r="B5" s="16">
        <f>'3. Bewegwijzering'!M30</f>
        <v>0</v>
      </c>
    </row>
    <row r="6" spans="1:2" ht="15.75" thickBot="1" x14ac:dyDescent="0.3">
      <c r="B6" s="17"/>
    </row>
    <row r="7" spans="1:2" ht="16.5" thickBot="1" x14ac:dyDescent="0.3">
      <c r="A7" s="47" t="s">
        <v>161</v>
      </c>
      <c r="B7" s="48">
        <f>SUM(B3:B5)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3EFF9A98704C49A227A35F18419C60" ma:contentTypeVersion="4" ma:contentTypeDescription="Een nieuw document maken." ma:contentTypeScope="" ma:versionID="e40a78c792d11a6864a227107a230352">
  <xsd:schema xmlns:xsd="http://www.w3.org/2001/XMLSchema" xmlns:xs="http://www.w3.org/2001/XMLSchema" xmlns:p="http://schemas.microsoft.com/office/2006/metadata/properties" xmlns:ns2="dad01f5d-84c8-4575-a060-3ddb66b3ee45" xmlns:ns3="f316c7b8-184b-4300-850c-043da82fe6e5" targetNamespace="http://schemas.microsoft.com/office/2006/metadata/properties" ma:root="true" ma:fieldsID="0b4c3888833d609b3895a53c525ddbb7" ns2:_="" ns3:_="">
    <xsd:import namespace="dad01f5d-84c8-4575-a060-3ddb66b3ee45"/>
    <xsd:import namespace="f316c7b8-184b-4300-850c-043da82fe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01f5d-84c8-4575-a060-3ddb66b3e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16c7b8-184b-4300-850c-043da82fe6e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4DCBD3-5F59-4652-B0D7-03615C7DCE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d01f5d-84c8-4575-a060-3ddb66b3ee45"/>
    <ds:schemaRef ds:uri="f316c7b8-184b-4300-850c-043da82fe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7BC491-C1BD-406C-9DD0-723D7B7186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A64394-B707-4C58-9CBA-E9A88A0C5CCE}">
  <ds:schemaRefs>
    <ds:schemaRef ds:uri="f316c7b8-184b-4300-850c-043da82fe6e5"/>
    <ds:schemaRef ds:uri="dad01f5d-84c8-4575-a060-3ddb66b3ee45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Invulinstructies</vt:lpstr>
      <vt:lpstr>1. Signing</vt:lpstr>
      <vt:lpstr>2. Geveldoeken wissel &amp; opslag</vt:lpstr>
      <vt:lpstr>3. Bewegwijzering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Gidion Ambaum</dc:creator>
  <cp:keywords/>
  <dc:description/>
  <cp:lastModifiedBy>Gidion Ambaum</cp:lastModifiedBy>
  <cp:revision/>
  <cp:lastPrinted>2022-09-29T12:37:23Z</cp:lastPrinted>
  <dcterms:created xsi:type="dcterms:W3CDTF">2022-09-08T13:52:23Z</dcterms:created>
  <dcterms:modified xsi:type="dcterms:W3CDTF">2022-11-21T09:21:20Z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0x010100C03EFF9A98704C49A227A35F18419C60</vt:lpwstr>
  </property>
</Properties>
</file>