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fdeling Openbare Ruimte\Groenvoorziening\Sportvelden\Bestek 2023-2026\Bijlagen\"/>
    </mc:Choice>
  </mc:AlternateContent>
  <bookViews>
    <workbookView xWindow="240" yWindow="150" windowWidth="14430" windowHeight="3645"/>
  </bookViews>
  <sheets>
    <sheet name="Arealen" sheetId="2" r:id="rId1"/>
    <sheet name="Adressen" sheetId="3" r:id="rId2"/>
  </sheets>
  <definedNames>
    <definedName name="_xlnm.Print_Area" localSheetId="0">Arealen!$A$1:$Q$49</definedName>
    <definedName name="_xlnm.Print_Titles" localSheetId="0">Arealen!$A:$D</definedName>
  </definedNames>
  <calcPr calcId="152511"/>
</workbook>
</file>

<file path=xl/calcChain.xml><?xml version="1.0" encoding="utf-8"?>
<calcChain xmlns="http://schemas.openxmlformats.org/spreadsheetml/2006/main">
  <c r="H46" i="2" l="1"/>
  <c r="H44" i="2"/>
  <c r="H38" i="2"/>
  <c r="H45" i="2"/>
  <c r="H41" i="2"/>
  <c r="F48" i="2"/>
  <c r="N48" i="2"/>
  <c r="O44" i="2"/>
  <c r="L44" i="2"/>
  <c r="O43" i="2"/>
  <c r="O48" i="2" s="1"/>
  <c r="L43" i="2"/>
  <c r="M47" i="2"/>
  <c r="M46" i="2"/>
  <c r="M45" i="2"/>
  <c r="M48" i="2" s="1"/>
  <c r="L48" i="2" l="1"/>
  <c r="Q48" i="2"/>
  <c r="P48" i="2"/>
  <c r="K48" i="2"/>
  <c r="J48" i="2"/>
  <c r="I48" i="2"/>
  <c r="G48" i="2"/>
  <c r="H48" i="2" l="1"/>
</calcChain>
</file>

<file path=xl/sharedStrings.xml><?xml version="1.0" encoding="utf-8"?>
<sst xmlns="http://schemas.openxmlformats.org/spreadsheetml/2006/main" count="210" uniqueCount="119">
  <si>
    <t>Sportcomplex</t>
  </si>
  <si>
    <t>Veld</t>
  </si>
  <si>
    <t>Trainingsveld</t>
  </si>
  <si>
    <t>Appelscha</t>
  </si>
  <si>
    <t>Bijveld</t>
  </si>
  <si>
    <t>Hoofdveld</t>
  </si>
  <si>
    <t>Donkerbroek</t>
  </si>
  <si>
    <t>Trainingsveld klein</t>
  </si>
  <si>
    <t>Trainingsveld groot</t>
  </si>
  <si>
    <t xml:space="preserve">Donkerbroek </t>
  </si>
  <si>
    <t>Elsloo</t>
  </si>
  <si>
    <t>Fochteloo</t>
  </si>
  <si>
    <t>Haule</t>
  </si>
  <si>
    <t>Korfbalveld</t>
  </si>
  <si>
    <t>Haulerwijk</t>
  </si>
  <si>
    <t>Makkinga</t>
  </si>
  <si>
    <t>Oldebekoop</t>
  </si>
  <si>
    <t>Waskemeer</t>
  </si>
  <si>
    <t>Ballenvanger (m1)</t>
  </si>
  <si>
    <t>B-veld</t>
  </si>
  <si>
    <t>C-veld</t>
  </si>
  <si>
    <t>Oosterwolde</t>
  </si>
  <si>
    <t>Leunhek (m1)</t>
  </si>
  <si>
    <t>Gaashek (m1)</t>
  </si>
  <si>
    <t>Sproeiers</t>
  </si>
  <si>
    <t>Recreatief gras (m2)</t>
  </si>
  <si>
    <t>Hydranten</t>
  </si>
  <si>
    <t>E-veld (training klein)</t>
  </si>
  <si>
    <t>G-veld (training groot)</t>
  </si>
  <si>
    <t>C-veld (vml Griffioen B)</t>
  </si>
  <si>
    <t>F-veld (training vml Griffioen)</t>
  </si>
  <si>
    <t>vml korfbalveld</t>
  </si>
  <si>
    <t>Oud nr</t>
  </si>
  <si>
    <t>Veldnummer</t>
  </si>
  <si>
    <t>3a</t>
  </si>
  <si>
    <t>7a</t>
  </si>
  <si>
    <t>9a</t>
  </si>
  <si>
    <t>10a</t>
  </si>
  <si>
    <t>15a</t>
  </si>
  <si>
    <t>21a</t>
  </si>
  <si>
    <t>20a</t>
  </si>
  <si>
    <t>19a</t>
  </si>
  <si>
    <t>28a</t>
  </si>
  <si>
    <t>31a</t>
  </si>
  <si>
    <t>32a</t>
  </si>
  <si>
    <t xml:space="preserve">Totaal </t>
  </si>
  <si>
    <t>Overzicht areaal gegevens sportvelden tbv bestek 2023-2026</t>
  </si>
  <si>
    <t>Sportpark De Steegde</t>
  </si>
  <si>
    <t>Adressen sportcomplexen</t>
  </si>
  <si>
    <t>Dorp</t>
  </si>
  <si>
    <t>Naam</t>
  </si>
  <si>
    <t>Straat</t>
  </si>
  <si>
    <t>Woonplaats</t>
  </si>
  <si>
    <t>Gebruiker</t>
  </si>
  <si>
    <t>Oldeberkoop</t>
  </si>
  <si>
    <t>KV DIO</t>
  </si>
  <si>
    <t>KV Lintjo en V.V. Sport Vereent</t>
  </si>
  <si>
    <t>Sportpark Lunia</t>
  </si>
  <si>
    <t>Willinge Prinsstraat 16</t>
  </si>
  <si>
    <t>8421 PE Oldeberkoop</t>
  </si>
  <si>
    <t>Sportclub Makkinga</t>
  </si>
  <si>
    <t>Oosterhuisweg 3</t>
  </si>
  <si>
    <t>8423 VK Makkinga</t>
  </si>
  <si>
    <t>Sportcomplex Oosteinde</t>
  </si>
  <si>
    <t>Sportpark De Hichte</t>
  </si>
  <si>
    <t>Scheidingsreed 1</t>
  </si>
  <si>
    <t>8433 LX Haulerwijk</t>
  </si>
  <si>
    <t>SV Haulerwijk</t>
  </si>
  <si>
    <t>Sportpark Et Legien</t>
  </si>
  <si>
    <t>Zuideinde 26/A</t>
  </si>
  <si>
    <t>8428 HE Fochteloo</t>
  </si>
  <si>
    <t>FC Fochteloo</t>
  </si>
  <si>
    <t>Sportpark Elzenhagen</t>
  </si>
  <si>
    <t>Hoofdweg 29</t>
  </si>
  <si>
    <t>8424 PJ Elsloo</t>
  </si>
  <si>
    <t>VV Trinitas en SV Odis (korfbal)</t>
  </si>
  <si>
    <t>SV Donkerbroek (voet- en korfbal)</t>
  </si>
  <si>
    <t>Sportpark Ontwijk</t>
  </si>
  <si>
    <t>Vaart Westzijde 1a</t>
  </si>
  <si>
    <t>8435 WB Donkerbroek</t>
  </si>
  <si>
    <t>KV VZK</t>
  </si>
  <si>
    <t>Boerestreek 9a</t>
  </si>
  <si>
    <t>8426 BM Appelscha</t>
  </si>
  <si>
    <t>VV Stânfries</t>
  </si>
  <si>
    <t>S.V. Oosterwolde</t>
  </si>
  <si>
    <t>Veenhofweg 1</t>
  </si>
  <si>
    <t>8431 NH Oosterwolde</t>
  </si>
  <si>
    <t>Sportpark Oostenburg</t>
  </si>
  <si>
    <t>Leidijk 42E</t>
  </si>
  <si>
    <t>8434 NC Waskemeer</t>
  </si>
  <si>
    <t>VV Waskemeer</t>
  </si>
  <si>
    <t>Sportcomplex DIO Korfbal</t>
  </si>
  <si>
    <t>Kuipenstreek 13a</t>
  </si>
  <si>
    <t>8431 LX Oosterwolde</t>
  </si>
  <si>
    <t>Dorpsstraat 57</t>
  </si>
  <si>
    <t>8432 PL Haule</t>
  </si>
  <si>
    <t>Sloot handmatig 1-zijdig</t>
  </si>
  <si>
    <t>Sloot handmatig 2-zijdig</t>
  </si>
  <si>
    <t>Sloot machinaal 1-zijdig</t>
  </si>
  <si>
    <t>Sloot machinaal 2-zijdig</t>
  </si>
  <si>
    <t>Algemeen</t>
  </si>
  <si>
    <t>17a</t>
  </si>
  <si>
    <t>11a</t>
  </si>
  <si>
    <t>A</t>
  </si>
  <si>
    <t>D</t>
  </si>
  <si>
    <t>E</t>
  </si>
  <si>
    <t>F</t>
  </si>
  <si>
    <t>B</t>
  </si>
  <si>
    <t>C</t>
  </si>
  <si>
    <t>T</t>
  </si>
  <si>
    <t>K</t>
  </si>
  <si>
    <t>G</t>
  </si>
  <si>
    <t>Veldcode</t>
  </si>
  <si>
    <t>Tg</t>
  </si>
  <si>
    <t>Tk</t>
  </si>
  <si>
    <t>K-T</t>
  </si>
  <si>
    <t>Korfbal- trainingsveld</t>
  </si>
  <si>
    <t>Sportveld traditioneel maaien(m2)</t>
  </si>
  <si>
    <t>Sportveld geautomatiseerd maaien (m2)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</si>
</sst>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2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/>
    <xf numFmtId="14" fontId="1" fillId="0" borderId="0" xfId="0" applyNumberFormat="1" applyFont="1"/>
    <xf numFmtId="164" fontId="2" fillId="0" borderId="0" xfId="1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 textRotation="90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textRotation="90" wrapText="1"/>
    </xf>
    <xf numFmtId="164" fontId="6" fillId="0" borderId="0" xfId="1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0" xfId="0" applyNumberFormat="1" applyBorder="1" applyAlignment="1">
      <alignment horizontal="right"/>
    </xf>
    <xf numFmtId="0" fontId="7" fillId="0" borderId="0" xfId="0" applyFont="1" applyBorder="1"/>
    <xf numFmtId="164" fontId="6" fillId="0" borderId="0" xfId="0" applyNumberFormat="1" applyFont="1" applyFill="1" applyBorder="1"/>
    <xf numFmtId="164" fontId="6" fillId="0" borderId="0" xfId="0" applyNumberFormat="1" applyFont="1" applyBorder="1" applyAlignment="1">
      <alignment horizontal="center"/>
    </xf>
    <xf numFmtId="164" fontId="6" fillId="0" borderId="0" xfId="0" applyNumberFormat="1" applyFont="1"/>
    <xf numFmtId="164" fontId="6" fillId="0" borderId="0" xfId="1" applyNumberFormat="1" applyFont="1"/>
    <xf numFmtId="0" fontId="0" fillId="0" borderId="0" xfId="0" applyFill="1" applyBorder="1" applyAlignment="1">
      <alignment horizontal="center"/>
    </xf>
    <xf numFmtId="164" fontId="6" fillId="0" borderId="0" xfId="1" applyNumberFormat="1" applyFont="1" applyAlignment="1">
      <alignment horizontal="center"/>
    </xf>
  </cellXfs>
  <cellStyles count="3">
    <cellStyle name="Invoer" xfId="2" builtinId="20" customBuiltin="1"/>
    <cellStyle name="Komma" xfId="1" builtinId="3"/>
    <cellStyle name="Standaard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numFmt numFmtId="1" formatCode="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" formatCode="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vertical="bottom" textRotation="90" wrapText="1" indent="0" justifyLastLine="0" shrinkToFit="0" readingOrder="0"/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1" displayName="Tabel1" ref="A6:Q48" totalsRowCount="1" headerRowDxfId="33">
  <autoFilter ref="A6:Q47"/>
  <sortState ref="A7:K47">
    <sortCondition ref="B6:B48"/>
  </sortState>
  <tableColumns count="17">
    <tableColumn id="1" name="Oud nr" dataDxfId="32" totalsRowDxfId="16"/>
    <tableColumn id="9" name="Veldnummer" dataDxfId="31" totalsRowDxfId="15"/>
    <tableColumn id="2" name="Sportcomplex" totalsRowLabel="Totaal " totalsRowDxfId="14"/>
    <tableColumn id="3" name="Veld" dataDxfId="20" totalsRowDxfId="13" dataCellStyle="Komma"/>
    <tableColumn id="16" name="Veldcode" dataDxfId="18" totalsRowDxfId="12"/>
    <tableColumn id="17" name="Sportveld geautomatiseerd maaien (m2)" totalsRowFunction="sum" dataDxfId="17" totalsRowDxfId="11" dataCellStyle="Komma"/>
    <tableColumn id="4" name="Sportveld traditioneel maaien(m2)" totalsRowFunction="sum" dataDxfId="19" totalsRowDxfId="10" dataCellStyle="Komma"/>
    <tableColumn id="5" name="Recreatief gras (m2)" totalsRowFunction="sum" dataDxfId="30" totalsRowDxfId="9" dataCellStyle="Komma">
      <calculatedColumnFormula>1665+1714+1555+6</calculatedColumnFormula>
    </tableColumn>
    <tableColumn id="6" name="Leunhek (m1)" totalsRowFunction="sum" dataDxfId="29" totalsRowDxfId="8" dataCellStyle="Komma">
      <calculatedColumnFormula>46.5+17.8+175.5+55+77</calculatedColumnFormula>
    </tableColumn>
    <tableColumn id="8" name="Gaashek (m1)" totalsRowFunction="sum" dataDxfId="28" totalsRowDxfId="7" dataCellStyle="Komma"/>
    <tableColumn id="7" name="Ballenvanger (m1)" totalsRowFunction="sum" dataDxfId="27" totalsRowDxfId="6" dataCellStyle="Komma"/>
    <tableColumn id="14" name="Sloot handmatig 1-zijdig" totalsRowFunction="sum" dataDxfId="26" totalsRowDxfId="5" dataCellStyle="Komma"/>
    <tableColumn id="15" name="Sloot handmatig 2-zijdig" totalsRowFunction="sum" dataDxfId="21" totalsRowDxfId="4" dataCellStyle="Komma">
      <calculatedColumnFormula>4.87+4.5+57.1</calculatedColumnFormula>
    </tableColumn>
    <tableColumn id="12" name="Sloot machinaal 1-zijdig" totalsRowFunction="sum" dataDxfId="25" totalsRowDxfId="3" dataCellStyle="Komma"/>
    <tableColumn id="13" name="Sloot machinaal 2-zijdig" totalsRowFunction="sum" dataDxfId="24" totalsRowDxfId="2" dataCellStyle="Komma"/>
    <tableColumn id="10" name="Hydranten" totalsRowFunction="sum" dataDxfId="23" totalsRowDxfId="1" dataCellStyle="Komma"/>
    <tableColumn id="11" name="Sproeiers" totalsRowFunction="sum" dataDxfId="22" totalsRowDxfId="0" dataCellStyle="Komm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A3:E14" totalsRowShown="0">
  <autoFilter ref="A3:E14"/>
  <tableColumns count="5">
    <tableColumn id="1" name="Dorp"/>
    <tableColumn id="2" name="Naam"/>
    <tableColumn id="3" name="Straat"/>
    <tableColumn id="4" name="Woonplaats"/>
    <tableColumn id="5" name="Gebruike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view="pageBreakPreview" topLeftCell="A7" zoomScale="80" zoomScaleNormal="100" zoomScaleSheetLayoutView="80" workbookViewId="0">
      <selection activeCell="F48" sqref="F48:G48"/>
    </sheetView>
  </sheetViews>
  <sheetFormatPr defaultRowHeight="15" x14ac:dyDescent="0.25"/>
  <cols>
    <col min="1" max="1" width="5" customWidth="1"/>
    <col min="2" max="2" width="8.28515625" bestFit="1" customWidth="1"/>
    <col min="3" max="3" width="20.28515625" bestFit="1" customWidth="1"/>
    <col min="4" max="4" width="28" style="6" bestFit="1" customWidth="1"/>
    <col min="5" max="5" width="7.42578125" customWidth="1"/>
    <col min="6" max="13" width="9.5703125" customWidth="1"/>
    <col min="14" max="16" width="8.5703125" customWidth="1"/>
  </cols>
  <sheetData>
    <row r="1" spans="1:17" ht="15.75" x14ac:dyDescent="0.25">
      <c r="B1" s="3"/>
      <c r="C1" s="3"/>
      <c r="D1" s="5"/>
    </row>
    <row r="2" spans="1:17" ht="21" x14ac:dyDescent="0.35">
      <c r="B2" s="17" t="s">
        <v>46</v>
      </c>
      <c r="C2" s="3"/>
      <c r="D2" s="5"/>
    </row>
    <row r="3" spans="1:17" x14ac:dyDescent="0.25">
      <c r="B3" s="4"/>
      <c r="C3" s="3"/>
    </row>
    <row r="4" spans="1:17" x14ac:dyDescent="0.25">
      <c r="A4" s="1"/>
      <c r="C4" s="1"/>
      <c r="D4" s="7"/>
      <c r="E4" s="1"/>
    </row>
    <row r="5" spans="1:17" ht="15.75" customHeight="1" x14ac:dyDescent="0.25">
      <c r="A5" s="1"/>
      <c r="B5" s="1"/>
      <c r="C5" s="1"/>
      <c r="D5" s="8"/>
      <c r="E5" s="1"/>
    </row>
    <row r="6" spans="1:17" ht="73.5" customHeight="1" x14ac:dyDescent="0.25">
      <c r="A6" s="10" t="s">
        <v>32</v>
      </c>
      <c r="B6" s="9" t="s">
        <v>33</v>
      </c>
      <c r="C6" s="10" t="s">
        <v>0</v>
      </c>
      <c r="D6" s="10" t="s">
        <v>1</v>
      </c>
      <c r="E6" s="9" t="s">
        <v>112</v>
      </c>
      <c r="F6" s="9" t="s">
        <v>118</v>
      </c>
      <c r="G6" s="9" t="s">
        <v>117</v>
      </c>
      <c r="H6" s="11" t="s">
        <v>25</v>
      </c>
      <c r="I6" s="11" t="s">
        <v>22</v>
      </c>
      <c r="J6" s="11" t="s">
        <v>23</v>
      </c>
      <c r="K6" s="11" t="s">
        <v>18</v>
      </c>
      <c r="L6" s="11" t="s">
        <v>96</v>
      </c>
      <c r="M6" s="11" t="s">
        <v>97</v>
      </c>
      <c r="N6" s="11" t="s">
        <v>98</v>
      </c>
      <c r="O6" s="11" t="s">
        <v>99</v>
      </c>
      <c r="P6" s="11" t="s">
        <v>26</v>
      </c>
      <c r="Q6" s="11" t="s">
        <v>24</v>
      </c>
    </row>
    <row r="7" spans="1:17" x14ac:dyDescent="0.25">
      <c r="A7" s="13">
        <v>2</v>
      </c>
      <c r="B7" s="13">
        <v>1</v>
      </c>
      <c r="C7" s="1" t="s">
        <v>3</v>
      </c>
      <c r="D7" s="2" t="s">
        <v>5</v>
      </c>
      <c r="E7" s="22" t="s">
        <v>103</v>
      </c>
      <c r="F7" s="8">
        <v>8905</v>
      </c>
      <c r="G7" s="23"/>
      <c r="H7" s="7"/>
      <c r="I7" s="6">
        <v>372</v>
      </c>
      <c r="J7" s="6"/>
      <c r="K7" s="6">
        <v>60</v>
      </c>
      <c r="L7" s="21"/>
      <c r="M7" s="21"/>
      <c r="N7" s="21"/>
      <c r="O7" s="21"/>
      <c r="P7" s="6">
        <v>4</v>
      </c>
      <c r="Q7" s="6">
        <v>24</v>
      </c>
    </row>
    <row r="8" spans="1:17" x14ac:dyDescent="0.25">
      <c r="A8" s="13">
        <v>1</v>
      </c>
      <c r="B8" s="13">
        <v>2</v>
      </c>
      <c r="C8" s="1" t="s">
        <v>3</v>
      </c>
      <c r="D8" s="2" t="s">
        <v>19</v>
      </c>
      <c r="E8" s="22" t="s">
        <v>107</v>
      </c>
      <c r="F8" s="8">
        <v>7771</v>
      </c>
      <c r="G8" s="23"/>
      <c r="H8" s="7"/>
      <c r="I8" s="6">
        <v>102</v>
      </c>
      <c r="J8" s="6"/>
      <c r="K8" s="6">
        <v>20</v>
      </c>
      <c r="L8" s="6"/>
      <c r="M8" s="6"/>
      <c r="N8" s="6"/>
      <c r="O8" s="6"/>
      <c r="P8" s="6">
        <v>3</v>
      </c>
      <c r="Q8" s="6">
        <v>16</v>
      </c>
    </row>
    <row r="9" spans="1:17" x14ac:dyDescent="0.25">
      <c r="A9" s="13">
        <v>3</v>
      </c>
      <c r="B9" s="13">
        <v>3</v>
      </c>
      <c r="C9" s="2" t="s">
        <v>3</v>
      </c>
      <c r="D9" s="2" t="s">
        <v>2</v>
      </c>
      <c r="E9" s="22" t="s">
        <v>109</v>
      </c>
      <c r="F9" s="8"/>
      <c r="G9" s="8">
        <v>7978</v>
      </c>
      <c r="H9" s="7"/>
      <c r="I9" s="6"/>
      <c r="J9" s="6"/>
      <c r="K9" s="6">
        <v>40</v>
      </c>
      <c r="L9" s="6"/>
      <c r="M9" s="6"/>
      <c r="N9" s="6"/>
      <c r="O9" s="6"/>
      <c r="P9" s="6">
        <v>3</v>
      </c>
      <c r="Q9" s="6">
        <v>16</v>
      </c>
    </row>
    <row r="10" spans="1:17" x14ac:dyDescent="0.25">
      <c r="A10" s="13">
        <v>5</v>
      </c>
      <c r="B10" s="13">
        <v>4</v>
      </c>
      <c r="C10" s="1" t="s">
        <v>6</v>
      </c>
      <c r="D10" s="2" t="s">
        <v>5</v>
      </c>
      <c r="E10" s="22" t="s">
        <v>103</v>
      </c>
      <c r="F10" s="8">
        <v>8802</v>
      </c>
      <c r="G10" s="23"/>
      <c r="H10" s="7"/>
      <c r="I10" s="6">
        <v>380</v>
      </c>
      <c r="J10" s="6"/>
      <c r="K10" s="6">
        <v>55</v>
      </c>
      <c r="L10" s="21"/>
      <c r="M10" s="21"/>
      <c r="N10" s="21"/>
      <c r="O10" s="21"/>
      <c r="P10" s="6">
        <v>4</v>
      </c>
      <c r="Q10" s="6">
        <v>24</v>
      </c>
    </row>
    <row r="11" spans="1:17" x14ac:dyDescent="0.25">
      <c r="A11" s="13">
        <v>4</v>
      </c>
      <c r="B11" s="13">
        <v>5</v>
      </c>
      <c r="C11" s="2" t="s">
        <v>6</v>
      </c>
      <c r="D11" s="2" t="s">
        <v>19</v>
      </c>
      <c r="E11" s="22" t="s">
        <v>107</v>
      </c>
      <c r="F11" s="8">
        <v>8168</v>
      </c>
      <c r="G11" s="23"/>
      <c r="H11" s="7"/>
      <c r="I11" s="6"/>
      <c r="J11" s="6"/>
      <c r="K11" s="6">
        <v>25</v>
      </c>
      <c r="L11" s="6"/>
      <c r="M11" s="6"/>
      <c r="N11" s="6"/>
      <c r="O11" s="6"/>
      <c r="P11" s="6">
        <v>3</v>
      </c>
      <c r="Q11" s="6">
        <v>16</v>
      </c>
    </row>
    <row r="12" spans="1:17" x14ac:dyDescent="0.25">
      <c r="A12" s="13">
        <v>6</v>
      </c>
      <c r="B12" s="13">
        <v>6</v>
      </c>
      <c r="C12" s="1" t="s">
        <v>6</v>
      </c>
      <c r="D12" s="2" t="s">
        <v>8</v>
      </c>
      <c r="E12" s="22" t="s">
        <v>113</v>
      </c>
      <c r="F12" s="8"/>
      <c r="G12" s="8">
        <v>4642</v>
      </c>
      <c r="H12" s="7"/>
      <c r="I12" s="6"/>
      <c r="J12" s="6">
        <v>134</v>
      </c>
      <c r="K12" s="6">
        <v>50</v>
      </c>
      <c r="L12" s="6"/>
      <c r="M12" s="6"/>
      <c r="N12" s="6"/>
      <c r="O12" s="6"/>
      <c r="P12" s="6">
        <v>2</v>
      </c>
      <c r="Q12" s="6">
        <v>8</v>
      </c>
    </row>
    <row r="13" spans="1:17" x14ac:dyDescent="0.25">
      <c r="A13" s="13">
        <v>7</v>
      </c>
      <c r="B13" s="13">
        <v>7</v>
      </c>
      <c r="C13" s="1" t="s">
        <v>9</v>
      </c>
      <c r="D13" s="2" t="s">
        <v>7</v>
      </c>
      <c r="E13" s="22" t="s">
        <v>114</v>
      </c>
      <c r="F13" s="8"/>
      <c r="G13" s="8">
        <v>4323</v>
      </c>
      <c r="H13" s="7"/>
      <c r="I13" s="6"/>
      <c r="J13" s="6"/>
      <c r="K13" s="6">
        <v>45</v>
      </c>
      <c r="L13" s="6"/>
      <c r="M13" s="6"/>
      <c r="N13" s="6"/>
      <c r="O13" s="6"/>
      <c r="P13" s="6">
        <v>2</v>
      </c>
      <c r="Q13" s="6">
        <v>8</v>
      </c>
    </row>
    <row r="14" spans="1:17" x14ac:dyDescent="0.25">
      <c r="A14" s="13">
        <v>8</v>
      </c>
      <c r="B14" s="13">
        <v>8</v>
      </c>
      <c r="C14" s="1" t="s">
        <v>10</v>
      </c>
      <c r="D14" s="2" t="s">
        <v>5</v>
      </c>
      <c r="E14" s="22" t="s">
        <v>103</v>
      </c>
      <c r="F14" s="8">
        <v>8154</v>
      </c>
      <c r="G14" s="23"/>
      <c r="H14" s="7"/>
      <c r="I14" s="6">
        <v>318</v>
      </c>
      <c r="J14" s="6"/>
      <c r="K14" s="6">
        <v>50</v>
      </c>
      <c r="L14" s="6"/>
      <c r="M14" s="21"/>
      <c r="N14" s="6"/>
      <c r="O14" s="6"/>
      <c r="P14" s="6">
        <v>4</v>
      </c>
      <c r="Q14" s="6">
        <v>24</v>
      </c>
    </row>
    <row r="15" spans="1:17" x14ac:dyDescent="0.25">
      <c r="A15" s="13">
        <v>9</v>
      </c>
      <c r="B15" s="13">
        <v>9</v>
      </c>
      <c r="C15" s="1" t="s">
        <v>10</v>
      </c>
      <c r="D15" s="2" t="s">
        <v>116</v>
      </c>
      <c r="E15" s="22" t="s">
        <v>115</v>
      </c>
      <c r="F15" s="8">
        <v>5510</v>
      </c>
      <c r="G15" s="23"/>
      <c r="H15" s="7"/>
      <c r="I15" s="6"/>
      <c r="J15" s="6"/>
      <c r="K15" s="6">
        <v>73</v>
      </c>
      <c r="L15" s="6"/>
      <c r="M15" s="6"/>
      <c r="N15" s="6"/>
      <c r="O15" s="6"/>
      <c r="P15" s="6">
        <v>2</v>
      </c>
      <c r="Q15" s="6">
        <v>10</v>
      </c>
    </row>
    <row r="16" spans="1:17" x14ac:dyDescent="0.25">
      <c r="A16" s="13">
        <v>10</v>
      </c>
      <c r="B16" s="13">
        <v>10</v>
      </c>
      <c r="C16" s="1" t="s">
        <v>11</v>
      </c>
      <c r="D16" s="2" t="s">
        <v>5</v>
      </c>
      <c r="E16" s="22" t="s">
        <v>103</v>
      </c>
      <c r="F16" s="8">
        <v>7880</v>
      </c>
      <c r="G16" s="23"/>
      <c r="H16" s="7"/>
      <c r="I16" s="6">
        <v>321</v>
      </c>
      <c r="J16" s="6"/>
      <c r="K16" s="6">
        <v>30</v>
      </c>
      <c r="L16" s="6"/>
      <c r="M16" s="6"/>
      <c r="N16" s="6"/>
      <c r="O16" s="6"/>
      <c r="P16" s="6">
        <v>4</v>
      </c>
      <c r="Q16" s="6">
        <v>24</v>
      </c>
    </row>
    <row r="17" spans="1:17" x14ac:dyDescent="0.25">
      <c r="A17" s="13">
        <v>11</v>
      </c>
      <c r="B17" s="13">
        <v>11</v>
      </c>
      <c r="C17" s="1" t="s">
        <v>12</v>
      </c>
      <c r="D17" s="2" t="s">
        <v>13</v>
      </c>
      <c r="E17" s="22" t="s">
        <v>103</v>
      </c>
      <c r="F17" s="8">
        <v>5848</v>
      </c>
      <c r="G17" s="23"/>
      <c r="H17" s="7"/>
      <c r="I17" s="6">
        <v>65</v>
      </c>
      <c r="J17" s="6"/>
      <c r="K17" s="6"/>
      <c r="L17" s="21"/>
      <c r="M17" s="6"/>
      <c r="N17" s="6"/>
      <c r="O17" s="6"/>
      <c r="P17" s="6">
        <v>2</v>
      </c>
      <c r="Q17" s="6">
        <v>14</v>
      </c>
    </row>
    <row r="18" spans="1:17" x14ac:dyDescent="0.25">
      <c r="A18" s="13">
        <v>14</v>
      </c>
      <c r="B18" s="13">
        <v>12</v>
      </c>
      <c r="C18" s="1" t="s">
        <v>14</v>
      </c>
      <c r="D18" s="2" t="s">
        <v>5</v>
      </c>
      <c r="E18" s="22" t="s">
        <v>103</v>
      </c>
      <c r="F18" s="8">
        <v>8807</v>
      </c>
      <c r="G18" s="23"/>
      <c r="H18" s="7"/>
      <c r="I18" s="6">
        <v>328</v>
      </c>
      <c r="J18" s="6"/>
      <c r="K18" s="6">
        <v>40</v>
      </c>
      <c r="L18" s="21"/>
      <c r="M18" s="21"/>
      <c r="N18" s="6"/>
      <c r="O18" s="6"/>
      <c r="P18" s="6">
        <v>4</v>
      </c>
      <c r="Q18" s="6">
        <v>24</v>
      </c>
    </row>
    <row r="19" spans="1:17" x14ac:dyDescent="0.25">
      <c r="A19" s="13">
        <v>12</v>
      </c>
      <c r="B19" s="13">
        <v>13</v>
      </c>
      <c r="C19" s="1" t="s">
        <v>14</v>
      </c>
      <c r="D19" s="2" t="s">
        <v>19</v>
      </c>
      <c r="E19" s="22" t="s">
        <v>107</v>
      </c>
      <c r="F19" s="8">
        <v>7866</v>
      </c>
      <c r="G19" s="23"/>
      <c r="H19" s="7"/>
      <c r="I19" s="6">
        <v>356</v>
      </c>
      <c r="J19" s="6"/>
      <c r="K19" s="6"/>
      <c r="L19" s="6"/>
      <c r="M19" s="6"/>
      <c r="N19" s="6"/>
      <c r="O19" s="6"/>
      <c r="P19" s="6">
        <v>3</v>
      </c>
      <c r="Q19" s="6">
        <v>16</v>
      </c>
    </row>
    <row r="20" spans="1:17" x14ac:dyDescent="0.25">
      <c r="A20" s="13">
        <v>13</v>
      </c>
      <c r="B20" s="13">
        <v>14</v>
      </c>
      <c r="C20" s="1" t="s">
        <v>14</v>
      </c>
      <c r="D20" s="2" t="s">
        <v>20</v>
      </c>
      <c r="E20" s="22" t="s">
        <v>108</v>
      </c>
      <c r="F20" s="8"/>
      <c r="G20" s="8">
        <v>8360</v>
      </c>
      <c r="H20" s="7"/>
      <c r="I20" s="6">
        <v>50</v>
      </c>
      <c r="J20" s="6"/>
      <c r="K20" s="6"/>
      <c r="L20" s="6"/>
      <c r="M20" s="6"/>
      <c r="N20" s="6"/>
      <c r="O20" s="6"/>
      <c r="P20" s="6">
        <v>3</v>
      </c>
      <c r="Q20" s="6">
        <v>16</v>
      </c>
    </row>
    <row r="21" spans="1:17" x14ac:dyDescent="0.25">
      <c r="A21" s="13">
        <v>15</v>
      </c>
      <c r="B21" s="13">
        <v>15</v>
      </c>
      <c r="C21" s="1" t="s">
        <v>14</v>
      </c>
      <c r="D21" s="2" t="s">
        <v>2</v>
      </c>
      <c r="E21" s="22" t="s">
        <v>109</v>
      </c>
      <c r="F21" s="8"/>
      <c r="G21" s="8">
        <v>8329</v>
      </c>
      <c r="H21" s="7"/>
      <c r="I21" s="6"/>
      <c r="J21" s="6"/>
      <c r="K21" s="6">
        <v>45</v>
      </c>
      <c r="L21" s="6"/>
      <c r="M21" s="6"/>
      <c r="N21" s="6"/>
      <c r="O21" s="6"/>
      <c r="P21" s="6">
        <v>3</v>
      </c>
      <c r="Q21" s="6">
        <v>16</v>
      </c>
    </row>
    <row r="22" spans="1:17" x14ac:dyDescent="0.25">
      <c r="A22" s="13">
        <v>17</v>
      </c>
      <c r="B22" s="13">
        <v>16</v>
      </c>
      <c r="C22" s="1" t="s">
        <v>15</v>
      </c>
      <c r="D22" s="2" t="s">
        <v>5</v>
      </c>
      <c r="E22" s="22" t="s">
        <v>103</v>
      </c>
      <c r="F22" s="8">
        <v>8671</v>
      </c>
      <c r="G22" s="23"/>
      <c r="H22" s="7"/>
      <c r="I22" s="6">
        <v>306</v>
      </c>
      <c r="J22" s="6"/>
      <c r="K22" s="6">
        <v>65</v>
      </c>
      <c r="L22" s="6"/>
      <c r="M22" s="21"/>
      <c r="N22" s="6"/>
      <c r="O22" s="6"/>
      <c r="P22" s="6">
        <v>4</v>
      </c>
      <c r="Q22" s="6">
        <v>24</v>
      </c>
    </row>
    <row r="23" spans="1:17" x14ac:dyDescent="0.25">
      <c r="A23" s="13">
        <v>16</v>
      </c>
      <c r="B23" s="13">
        <v>17</v>
      </c>
      <c r="C23" s="1" t="s">
        <v>15</v>
      </c>
      <c r="D23" s="2" t="s">
        <v>4</v>
      </c>
      <c r="E23" s="22" t="s">
        <v>107</v>
      </c>
      <c r="F23" s="8">
        <v>8831</v>
      </c>
      <c r="G23" s="23"/>
      <c r="H23" s="7"/>
      <c r="I23" s="6">
        <v>367</v>
      </c>
      <c r="J23" s="6"/>
      <c r="K23" s="6">
        <v>50</v>
      </c>
      <c r="L23" s="6"/>
      <c r="M23" s="6"/>
      <c r="N23" s="6"/>
      <c r="O23" s="6"/>
      <c r="P23" s="6">
        <v>3</v>
      </c>
      <c r="Q23" s="6">
        <v>16</v>
      </c>
    </row>
    <row r="24" spans="1:17" x14ac:dyDescent="0.25">
      <c r="A24" s="13">
        <v>20</v>
      </c>
      <c r="B24" s="13">
        <v>18</v>
      </c>
      <c r="C24" s="1" t="s">
        <v>16</v>
      </c>
      <c r="D24" s="2" t="s">
        <v>5</v>
      </c>
      <c r="E24" s="22" t="s">
        <v>103</v>
      </c>
      <c r="F24" s="8">
        <v>7889</v>
      </c>
      <c r="G24" s="23"/>
      <c r="H24" s="7"/>
      <c r="I24" s="6">
        <v>295</v>
      </c>
      <c r="J24" s="6"/>
      <c r="K24" s="6">
        <v>60</v>
      </c>
      <c r="L24" s="21"/>
      <c r="M24" s="6"/>
      <c r="N24" s="6"/>
      <c r="O24" s="6"/>
      <c r="P24" s="6">
        <v>4</v>
      </c>
      <c r="Q24" s="6">
        <v>24</v>
      </c>
    </row>
    <row r="25" spans="1:17" x14ac:dyDescent="0.25">
      <c r="A25" s="13">
        <v>19</v>
      </c>
      <c r="B25" s="13">
        <v>19</v>
      </c>
      <c r="C25" s="1" t="s">
        <v>16</v>
      </c>
      <c r="D25" s="2" t="s">
        <v>19</v>
      </c>
      <c r="E25" s="22" t="s">
        <v>107</v>
      </c>
      <c r="F25" s="8">
        <v>7917</v>
      </c>
      <c r="G25" s="23"/>
      <c r="H25" s="7"/>
      <c r="I25" s="6"/>
      <c r="J25" s="6">
        <v>30</v>
      </c>
      <c r="K25" s="6">
        <v>20</v>
      </c>
      <c r="L25" s="6"/>
      <c r="M25" s="6"/>
      <c r="N25" s="6"/>
      <c r="O25" s="6"/>
      <c r="P25" s="6">
        <v>3</v>
      </c>
      <c r="Q25" s="6">
        <v>16</v>
      </c>
    </row>
    <row r="26" spans="1:17" x14ac:dyDescent="0.25">
      <c r="A26" s="13">
        <v>21</v>
      </c>
      <c r="B26" s="13">
        <v>20</v>
      </c>
      <c r="C26" s="1" t="s">
        <v>16</v>
      </c>
      <c r="D26" s="2" t="s">
        <v>13</v>
      </c>
      <c r="E26" s="22" t="s">
        <v>110</v>
      </c>
      <c r="F26" s="8"/>
      <c r="G26" s="8">
        <v>4842</v>
      </c>
      <c r="H26" s="7"/>
      <c r="I26" s="6"/>
      <c r="J26" s="6"/>
      <c r="K26" s="6"/>
      <c r="L26" s="6"/>
      <c r="M26" s="6"/>
      <c r="N26" s="6"/>
      <c r="O26" s="6"/>
      <c r="P26" s="6">
        <v>2</v>
      </c>
      <c r="Q26" s="6">
        <v>14</v>
      </c>
    </row>
    <row r="27" spans="1:17" x14ac:dyDescent="0.25">
      <c r="A27" s="13">
        <v>23</v>
      </c>
      <c r="B27" s="13">
        <v>21</v>
      </c>
      <c r="C27" s="1" t="s">
        <v>21</v>
      </c>
      <c r="D27" s="2" t="s">
        <v>5</v>
      </c>
      <c r="E27" s="22" t="s">
        <v>103</v>
      </c>
      <c r="F27" s="8">
        <v>8988</v>
      </c>
      <c r="G27" s="23"/>
      <c r="H27" s="7"/>
      <c r="I27" s="6">
        <v>372</v>
      </c>
      <c r="J27" s="6"/>
      <c r="K27" s="6">
        <v>40</v>
      </c>
      <c r="L27" s="21"/>
      <c r="M27" s="21"/>
      <c r="N27" s="21"/>
      <c r="O27" s="21"/>
      <c r="P27" s="6">
        <v>4</v>
      </c>
      <c r="Q27" s="6">
        <v>24</v>
      </c>
    </row>
    <row r="28" spans="1:17" x14ac:dyDescent="0.25">
      <c r="A28" s="13">
        <v>22</v>
      </c>
      <c r="B28" s="13">
        <v>22</v>
      </c>
      <c r="C28" s="1" t="s">
        <v>21</v>
      </c>
      <c r="D28" s="2" t="s">
        <v>19</v>
      </c>
      <c r="E28" s="22" t="s">
        <v>107</v>
      </c>
      <c r="F28" s="8">
        <v>7820</v>
      </c>
      <c r="G28" s="23"/>
      <c r="H28" s="7"/>
      <c r="I28" s="6"/>
      <c r="J28" s="6"/>
      <c r="K28" s="6">
        <v>95</v>
      </c>
      <c r="L28" s="6"/>
      <c r="M28" s="6"/>
      <c r="N28" s="6"/>
      <c r="O28" s="21"/>
      <c r="P28" s="6">
        <v>3</v>
      </c>
      <c r="Q28" s="6">
        <v>16</v>
      </c>
    </row>
    <row r="29" spans="1:17" x14ac:dyDescent="0.25">
      <c r="A29" s="13">
        <v>27</v>
      </c>
      <c r="B29" s="13">
        <v>23</v>
      </c>
      <c r="C29" s="1" t="s">
        <v>21</v>
      </c>
      <c r="D29" s="2" t="s">
        <v>29</v>
      </c>
      <c r="E29" s="22" t="s">
        <v>108</v>
      </c>
      <c r="F29" s="8"/>
      <c r="G29" s="8">
        <v>8029</v>
      </c>
      <c r="H29" s="7"/>
      <c r="I29" s="6"/>
      <c r="J29" s="6"/>
      <c r="K29" s="6">
        <v>150</v>
      </c>
      <c r="L29" s="6"/>
      <c r="M29" s="6"/>
      <c r="N29" s="6"/>
      <c r="O29" s="6"/>
      <c r="P29" s="6">
        <v>3</v>
      </c>
      <c r="Q29" s="6">
        <v>16</v>
      </c>
    </row>
    <row r="30" spans="1:17" x14ac:dyDescent="0.25">
      <c r="A30" s="13">
        <v>24</v>
      </c>
      <c r="B30" s="13">
        <v>24</v>
      </c>
      <c r="C30" s="1" t="s">
        <v>21</v>
      </c>
      <c r="D30" s="2" t="s">
        <v>31</v>
      </c>
      <c r="E30" s="22" t="s">
        <v>104</v>
      </c>
      <c r="F30" s="8"/>
      <c r="G30" s="8">
        <v>6790</v>
      </c>
      <c r="H30" s="7"/>
      <c r="I30" s="6"/>
      <c r="J30" s="6"/>
      <c r="K30" s="6"/>
      <c r="L30" s="6"/>
      <c r="M30" s="6"/>
      <c r="N30" s="6"/>
      <c r="O30" s="6"/>
      <c r="P30" s="6">
        <v>3</v>
      </c>
      <c r="Q30" s="6">
        <v>14</v>
      </c>
    </row>
    <row r="31" spans="1:17" x14ac:dyDescent="0.25">
      <c r="A31" s="13">
        <v>26</v>
      </c>
      <c r="B31" s="13">
        <v>25</v>
      </c>
      <c r="C31" s="1" t="s">
        <v>21</v>
      </c>
      <c r="D31" s="2" t="s">
        <v>27</v>
      </c>
      <c r="E31" s="22" t="s">
        <v>105</v>
      </c>
      <c r="F31" s="8"/>
      <c r="G31" s="8">
        <v>3511</v>
      </c>
      <c r="H31" s="7"/>
      <c r="I31" s="6"/>
      <c r="J31" s="6"/>
      <c r="K31" s="6">
        <v>50</v>
      </c>
      <c r="L31" s="6"/>
      <c r="M31" s="6"/>
      <c r="N31" s="6"/>
      <c r="O31" s="6"/>
      <c r="P31" s="6">
        <v>2</v>
      </c>
      <c r="Q31" s="6">
        <v>8</v>
      </c>
    </row>
    <row r="32" spans="1:17" x14ac:dyDescent="0.25">
      <c r="A32" s="13">
        <v>29</v>
      </c>
      <c r="B32" s="13">
        <v>26</v>
      </c>
      <c r="C32" s="1" t="s">
        <v>21</v>
      </c>
      <c r="D32" s="2" t="s">
        <v>30</v>
      </c>
      <c r="E32" s="22" t="s">
        <v>106</v>
      </c>
      <c r="F32" s="8"/>
      <c r="G32" s="8">
        <v>5629</v>
      </c>
      <c r="H32" s="7"/>
      <c r="I32" s="6"/>
      <c r="J32" s="6"/>
      <c r="K32" s="6">
        <v>50</v>
      </c>
      <c r="L32" s="6"/>
      <c r="M32" s="6"/>
      <c r="N32" s="6"/>
      <c r="O32" s="6"/>
      <c r="P32" s="6">
        <v>2</v>
      </c>
      <c r="Q32" s="6">
        <v>10</v>
      </c>
    </row>
    <row r="33" spans="1:17" x14ac:dyDescent="0.25">
      <c r="A33" s="13">
        <v>25</v>
      </c>
      <c r="B33" s="13">
        <v>27</v>
      </c>
      <c r="C33" s="1" t="s">
        <v>21</v>
      </c>
      <c r="D33" s="2" t="s">
        <v>28</v>
      </c>
      <c r="E33" s="22" t="s">
        <v>111</v>
      </c>
      <c r="F33" s="8"/>
      <c r="G33" s="8">
        <v>7985</v>
      </c>
      <c r="H33" s="7"/>
      <c r="I33" s="6"/>
      <c r="J33" s="6"/>
      <c r="K33" s="6">
        <v>130</v>
      </c>
      <c r="L33" s="6"/>
      <c r="M33" s="6"/>
      <c r="N33" s="6"/>
      <c r="O33" s="6"/>
      <c r="P33" s="6">
        <v>3</v>
      </c>
      <c r="Q33" s="6">
        <v>16</v>
      </c>
    </row>
    <row r="34" spans="1:17" x14ac:dyDescent="0.25">
      <c r="A34" s="13">
        <v>28</v>
      </c>
      <c r="B34" s="13">
        <v>28</v>
      </c>
      <c r="C34" s="1" t="s">
        <v>21</v>
      </c>
      <c r="D34" s="2" t="s">
        <v>13</v>
      </c>
      <c r="E34" s="22" t="s">
        <v>110</v>
      </c>
      <c r="F34" s="8"/>
      <c r="G34" s="8">
        <v>8756</v>
      </c>
      <c r="H34" s="7"/>
      <c r="I34" s="6">
        <v>372</v>
      </c>
      <c r="J34" s="6"/>
      <c r="K34" s="6">
        <v>55</v>
      </c>
      <c r="L34" s="6"/>
      <c r="M34" s="6"/>
      <c r="N34" s="6"/>
      <c r="O34" s="6"/>
      <c r="P34" s="6">
        <v>3</v>
      </c>
      <c r="Q34" s="6">
        <v>16</v>
      </c>
    </row>
    <row r="35" spans="1:17" x14ac:dyDescent="0.25">
      <c r="A35" s="13">
        <v>30</v>
      </c>
      <c r="B35" s="13">
        <v>29</v>
      </c>
      <c r="C35" s="2" t="s">
        <v>17</v>
      </c>
      <c r="D35" s="2" t="s">
        <v>5</v>
      </c>
      <c r="E35" s="22" t="s">
        <v>103</v>
      </c>
      <c r="F35" s="8">
        <v>8984</v>
      </c>
      <c r="G35" s="23"/>
      <c r="H35" s="7"/>
      <c r="I35" s="6">
        <v>381</v>
      </c>
      <c r="J35" s="6"/>
      <c r="K35" s="6"/>
      <c r="L35" s="6"/>
      <c r="M35" s="6"/>
      <c r="N35" s="6"/>
      <c r="O35" s="6"/>
      <c r="P35" s="6">
        <v>4</v>
      </c>
      <c r="Q35" s="6">
        <v>24</v>
      </c>
    </row>
    <row r="36" spans="1:17" x14ac:dyDescent="0.25">
      <c r="A36" s="13">
        <v>31</v>
      </c>
      <c r="B36" s="13">
        <v>30</v>
      </c>
      <c r="C36" s="2" t="s">
        <v>17</v>
      </c>
      <c r="D36" s="2" t="s">
        <v>19</v>
      </c>
      <c r="E36" s="22" t="s">
        <v>107</v>
      </c>
      <c r="F36" s="6">
        <v>8555</v>
      </c>
      <c r="G36" s="23"/>
      <c r="H36" s="6"/>
      <c r="I36" s="6"/>
      <c r="J36" s="6">
        <v>323</v>
      </c>
      <c r="K36" s="6">
        <v>50</v>
      </c>
      <c r="L36" s="6"/>
      <c r="M36" s="6"/>
      <c r="N36" s="6"/>
      <c r="O36" s="6"/>
      <c r="P36" s="6">
        <v>3</v>
      </c>
      <c r="Q36" s="6">
        <v>18</v>
      </c>
    </row>
    <row r="37" spans="1:17" x14ac:dyDescent="0.25">
      <c r="A37" s="15">
        <v>32</v>
      </c>
      <c r="B37" s="15">
        <v>31</v>
      </c>
      <c r="C37" s="1" t="s">
        <v>17</v>
      </c>
      <c r="D37" s="2" t="s">
        <v>2</v>
      </c>
      <c r="E37" s="22" t="s">
        <v>109</v>
      </c>
      <c r="F37" s="8"/>
      <c r="G37" s="8">
        <v>7617</v>
      </c>
      <c r="H37" s="7"/>
      <c r="I37" s="6"/>
      <c r="J37" s="6"/>
      <c r="K37" s="6">
        <v>221</v>
      </c>
      <c r="L37" s="6"/>
      <c r="M37" s="6"/>
      <c r="N37" s="6"/>
      <c r="O37" s="6"/>
      <c r="P37" s="6">
        <v>3</v>
      </c>
      <c r="Q37" s="6">
        <v>18</v>
      </c>
    </row>
    <row r="38" spans="1:17" x14ac:dyDescent="0.25">
      <c r="A38" s="14" t="s">
        <v>37</v>
      </c>
      <c r="B38" s="14" t="s">
        <v>37</v>
      </c>
      <c r="C38" s="1" t="s">
        <v>11</v>
      </c>
      <c r="D38" s="2" t="s">
        <v>100</v>
      </c>
      <c r="E38" s="22"/>
      <c r="F38" s="12"/>
      <c r="G38" s="12"/>
      <c r="H38" s="7">
        <f>1419+141+84</f>
        <v>1644</v>
      </c>
      <c r="I38" s="6"/>
      <c r="J38" s="6"/>
      <c r="K38" s="6"/>
      <c r="L38" s="6"/>
      <c r="M38" s="6">
        <v>78.87</v>
      </c>
      <c r="N38" s="6"/>
      <c r="O38" s="6"/>
      <c r="P38" s="6"/>
      <c r="Q38" s="6"/>
    </row>
    <row r="39" spans="1:17" x14ac:dyDescent="0.25">
      <c r="A39" s="14" t="s">
        <v>102</v>
      </c>
      <c r="B39" s="14" t="s">
        <v>102</v>
      </c>
      <c r="C39" s="1" t="s">
        <v>12</v>
      </c>
      <c r="D39" s="2" t="s">
        <v>100</v>
      </c>
      <c r="E39" s="22"/>
      <c r="F39" s="12"/>
      <c r="G39" s="12"/>
      <c r="H39" s="7"/>
      <c r="I39" s="6"/>
      <c r="J39" s="6"/>
      <c r="K39" s="6"/>
      <c r="L39" s="6">
        <v>174.58</v>
      </c>
      <c r="M39" s="21"/>
      <c r="N39" s="21"/>
      <c r="O39" s="21"/>
      <c r="P39" s="6"/>
      <c r="Q39" s="6"/>
    </row>
    <row r="40" spans="1:17" x14ac:dyDescent="0.25">
      <c r="A40" s="14" t="s">
        <v>38</v>
      </c>
      <c r="B40" s="14" t="s">
        <v>38</v>
      </c>
      <c r="C40" s="1" t="s">
        <v>14</v>
      </c>
      <c r="D40" s="2" t="s">
        <v>100</v>
      </c>
      <c r="E40" s="22"/>
      <c r="F40" s="12"/>
      <c r="G40" s="12"/>
      <c r="H40" s="7">
        <v>6064</v>
      </c>
      <c r="I40" s="6"/>
      <c r="J40" s="6"/>
      <c r="K40" s="6"/>
      <c r="L40" s="6">
        <v>98.28</v>
      </c>
      <c r="M40" s="6">
        <v>143.05000000000001</v>
      </c>
      <c r="N40" s="6"/>
      <c r="O40" s="6"/>
      <c r="P40" s="6"/>
      <c r="Q40" s="6"/>
    </row>
    <row r="41" spans="1:17" x14ac:dyDescent="0.25">
      <c r="A41" s="13">
        <v>18</v>
      </c>
      <c r="B41" s="13" t="s">
        <v>101</v>
      </c>
      <c r="C41" s="1" t="s">
        <v>15</v>
      </c>
      <c r="D41" s="2" t="s">
        <v>100</v>
      </c>
      <c r="E41" s="22"/>
      <c r="F41" s="8"/>
      <c r="G41" s="8"/>
      <c r="H41" s="7">
        <f>5284+3471+528+1253+206+220+78</f>
        <v>11040</v>
      </c>
      <c r="I41" s="6"/>
      <c r="J41" s="6"/>
      <c r="K41" s="6"/>
      <c r="L41" s="6"/>
      <c r="M41" s="6">
        <v>86.78</v>
      </c>
      <c r="N41" s="6"/>
      <c r="O41" s="6"/>
      <c r="P41" s="6"/>
      <c r="Q41" s="6"/>
    </row>
    <row r="42" spans="1:17" x14ac:dyDescent="0.25">
      <c r="A42" s="14" t="s">
        <v>39</v>
      </c>
      <c r="B42" s="14" t="s">
        <v>40</v>
      </c>
      <c r="C42" s="1" t="s">
        <v>16</v>
      </c>
      <c r="D42" s="2" t="s">
        <v>100</v>
      </c>
      <c r="E42" s="22"/>
      <c r="F42" s="12"/>
      <c r="G42" s="12"/>
      <c r="H42" s="7">
        <v>1472</v>
      </c>
      <c r="I42" s="6"/>
      <c r="J42" s="6"/>
      <c r="K42" s="6"/>
      <c r="L42" s="6">
        <v>409.76</v>
      </c>
      <c r="M42" s="6"/>
      <c r="N42" s="6"/>
      <c r="O42" s="6"/>
      <c r="P42" s="6"/>
      <c r="Q42" s="6"/>
    </row>
    <row r="43" spans="1:17" x14ac:dyDescent="0.25">
      <c r="A43" s="14" t="s">
        <v>41</v>
      </c>
      <c r="B43" s="14" t="s">
        <v>42</v>
      </c>
      <c r="C43" s="1" t="s">
        <v>21</v>
      </c>
      <c r="D43" s="2" t="s">
        <v>100</v>
      </c>
      <c r="E43" s="22"/>
      <c r="F43" s="12"/>
      <c r="G43" s="12"/>
      <c r="H43" s="7">
        <v>7918</v>
      </c>
      <c r="I43" s="6"/>
      <c r="J43" s="6"/>
      <c r="K43" s="6"/>
      <c r="L43" s="6">
        <f>312.06+70.63+209.7</f>
        <v>592.39</v>
      </c>
      <c r="M43" s="6">
        <v>31.46</v>
      </c>
      <c r="N43" s="6"/>
      <c r="O43" s="6">
        <f>147.54+113.44</f>
        <v>260.98</v>
      </c>
      <c r="P43" s="6"/>
      <c r="Q43" s="6"/>
    </row>
    <row r="44" spans="1:17" x14ac:dyDescent="0.25">
      <c r="A44" s="14" t="s">
        <v>44</v>
      </c>
      <c r="B44" s="14" t="s">
        <v>43</v>
      </c>
      <c r="C44" s="1" t="s">
        <v>17</v>
      </c>
      <c r="D44" s="2" t="s">
        <v>100</v>
      </c>
      <c r="E44" s="22"/>
      <c r="F44" s="12"/>
      <c r="G44" s="12"/>
      <c r="H44" s="7">
        <f>2121+2240+1629</f>
        <v>5990</v>
      </c>
      <c r="I44" s="6"/>
      <c r="J44" s="6"/>
      <c r="K44" s="6"/>
      <c r="L44" s="6">
        <f>104.96+112.05+53.33</f>
        <v>270.33999999999997</v>
      </c>
      <c r="M44" s="6"/>
      <c r="N44" s="6">
        <v>81.47</v>
      </c>
      <c r="O44" s="6">
        <f>73.56+74.95+129.08</f>
        <v>277.59000000000003</v>
      </c>
      <c r="P44" s="6"/>
      <c r="Q44" s="6"/>
    </row>
    <row r="45" spans="1:17" x14ac:dyDescent="0.25">
      <c r="A45" s="13" t="s">
        <v>34</v>
      </c>
      <c r="B45" s="13" t="s">
        <v>34</v>
      </c>
      <c r="C45" s="2" t="s">
        <v>3</v>
      </c>
      <c r="D45" s="2" t="s">
        <v>100</v>
      </c>
      <c r="E45" s="22"/>
      <c r="F45" s="8"/>
      <c r="G45" s="8"/>
      <c r="H45" s="7">
        <f>1555+1217+6+388+164+1262+403</f>
        <v>4995</v>
      </c>
      <c r="I45" s="6"/>
      <c r="J45" s="6"/>
      <c r="K45" s="6"/>
      <c r="L45" s="6">
        <v>403.8</v>
      </c>
      <c r="M45" s="6">
        <f t="shared" ref="M45" si="0">4.87+4.5+57.1</f>
        <v>66.47</v>
      </c>
      <c r="N45" s="6">
        <v>70.05</v>
      </c>
      <c r="O45" s="6">
        <v>53.2</v>
      </c>
      <c r="P45" s="6"/>
      <c r="Q45" s="6"/>
    </row>
    <row r="46" spans="1:17" s="6" customFormat="1" x14ac:dyDescent="0.25">
      <c r="A46" s="13" t="s">
        <v>35</v>
      </c>
      <c r="B46" s="13" t="s">
        <v>35</v>
      </c>
      <c r="C46" s="1" t="s">
        <v>9</v>
      </c>
      <c r="D46" s="2" t="s">
        <v>100</v>
      </c>
      <c r="E46" s="22"/>
      <c r="F46" s="8"/>
      <c r="G46" s="8"/>
      <c r="H46" s="7">
        <f>311+1839+121</f>
        <v>2271</v>
      </c>
      <c r="L46" s="6">
        <v>143.25</v>
      </c>
      <c r="M46" s="6">
        <f>219.25+23.5+62.86</f>
        <v>305.61</v>
      </c>
      <c r="O46" s="6">
        <v>68.400000000000006</v>
      </c>
    </row>
    <row r="47" spans="1:17" ht="15" customHeight="1" x14ac:dyDescent="0.25">
      <c r="A47" s="13" t="s">
        <v>36</v>
      </c>
      <c r="B47" s="13" t="s">
        <v>36</v>
      </c>
      <c r="C47" s="1" t="s">
        <v>10</v>
      </c>
      <c r="D47" s="2" t="s">
        <v>100</v>
      </c>
      <c r="E47" s="22"/>
      <c r="F47" s="8"/>
      <c r="G47" s="8"/>
      <c r="H47" s="7">
        <v>1113</v>
      </c>
      <c r="I47" s="6"/>
      <c r="J47" s="6"/>
      <c r="K47" s="6"/>
      <c r="L47" s="6"/>
      <c r="M47" s="6">
        <f>170.14+225.76</f>
        <v>395.9</v>
      </c>
      <c r="N47" s="6"/>
      <c r="O47" s="6"/>
      <c r="P47" s="6"/>
      <c r="Q47" s="6"/>
    </row>
    <row r="48" spans="1:17" ht="15" customHeight="1" x14ac:dyDescent="0.25">
      <c r="A48" s="14"/>
      <c r="B48" s="16"/>
      <c r="C48" s="1" t="s">
        <v>45</v>
      </c>
      <c r="D48" s="18"/>
      <c r="E48" s="18"/>
      <c r="F48" s="19">
        <f>SUBTOTAL(109,Tabel1[Sportveld geautomatiseerd maaien (m2)])</f>
        <v>145366</v>
      </c>
      <c r="G48" s="19">
        <f>SUBTOTAL(109,Tabel1[Sportveld traditioneel maaien(m2)])</f>
        <v>86791</v>
      </c>
      <c r="H48" s="20">
        <f>SUBTOTAL(109,Tabel1[Recreatief gras (m2)])</f>
        <v>42507</v>
      </c>
      <c r="I48" s="20">
        <f>SUBTOTAL(109,Tabel1[Leunhek (m1)])</f>
        <v>4385</v>
      </c>
      <c r="J48" s="20">
        <f>SUBTOTAL(109,Tabel1[Gaashek (m1)])</f>
        <v>487</v>
      </c>
      <c r="K48" s="20">
        <f>SUBTOTAL(109,Tabel1[Ballenvanger (m1)])</f>
        <v>1569</v>
      </c>
      <c r="L48" s="20">
        <f>SUBTOTAL(109,Tabel1[Sloot handmatig 1-zijdig])</f>
        <v>2092.3999999999996</v>
      </c>
      <c r="M48" s="20">
        <f>SUBTOTAL(109,Tabel1[Sloot handmatig 2-zijdig])</f>
        <v>1108.1399999999999</v>
      </c>
      <c r="N48" s="20">
        <f>SUBTOTAL(109,Tabel1[Sloot machinaal 1-zijdig])</f>
        <v>151.51999999999998</v>
      </c>
      <c r="O48" s="20">
        <f>SUBTOTAL(109,Tabel1[Sloot machinaal 2-zijdig])</f>
        <v>660.17000000000007</v>
      </c>
      <c r="P48" s="20">
        <f>SUBTOTAL(109,Tabel1[Hydranten])</f>
        <v>95</v>
      </c>
      <c r="Q48" s="20">
        <f>SUBTOTAL(109,Tabel1[Sproeiers])</f>
        <v>530</v>
      </c>
    </row>
    <row r="49" spans="1:6" ht="15" customHeight="1" x14ac:dyDescent="0.25">
      <c r="A49" s="1"/>
      <c r="B49" s="1"/>
      <c r="C49" s="1"/>
      <c r="D49" s="7"/>
      <c r="E49" s="1"/>
    </row>
    <row r="50" spans="1:6" ht="15" customHeight="1" x14ac:dyDescent="0.25">
      <c r="A50" s="1"/>
      <c r="B50" s="1"/>
      <c r="C50" s="1"/>
      <c r="D50" s="7"/>
      <c r="E50" s="1"/>
    </row>
    <row r="51" spans="1:6" ht="15.75" customHeight="1" x14ac:dyDescent="0.25">
      <c r="A51" s="1"/>
      <c r="B51" s="1"/>
      <c r="C51" s="1"/>
      <c r="D51" s="7"/>
      <c r="E51" s="1"/>
    </row>
    <row r="52" spans="1:6" ht="15" customHeight="1" x14ac:dyDescent="0.25">
      <c r="B52" s="1"/>
      <c r="C52" s="1"/>
      <c r="D52" s="7"/>
    </row>
    <row r="53" spans="1:6" x14ac:dyDescent="0.25">
      <c r="E53" s="1"/>
      <c r="F53" s="1"/>
    </row>
    <row r="54" spans="1:6" x14ac:dyDescent="0.25">
      <c r="D54"/>
    </row>
    <row r="55" spans="1:6" x14ac:dyDescent="0.25">
      <c r="D55"/>
    </row>
    <row r="56" spans="1:6" x14ac:dyDescent="0.25">
      <c r="D56"/>
    </row>
    <row r="57" spans="1:6" x14ac:dyDescent="0.25">
      <c r="D57"/>
    </row>
    <row r="58" spans="1:6" x14ac:dyDescent="0.25">
      <c r="D58"/>
    </row>
    <row r="59" spans="1:6" x14ac:dyDescent="0.25">
      <c r="D59"/>
    </row>
    <row r="60" spans="1:6" x14ac:dyDescent="0.25">
      <c r="D60"/>
    </row>
    <row r="61" spans="1:6" x14ac:dyDescent="0.25">
      <c r="D61"/>
    </row>
    <row r="62" spans="1:6" x14ac:dyDescent="0.25">
      <c r="D62"/>
    </row>
    <row r="63" spans="1:6" x14ac:dyDescent="0.25">
      <c r="D63"/>
    </row>
  </sheetData>
  <pageMargins left="0.25" right="0.25" top="0.75" bottom="0.75" header="0.3" footer="0.3"/>
  <pageSetup paperSize="9" scale="58" fitToHeight="0" orientation="landscape" r:id="rId1"/>
  <headerFooter>
    <oddFooter>&amp;R&amp;Z&amp;F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8" sqref="D8"/>
    </sheetView>
  </sheetViews>
  <sheetFormatPr defaultRowHeight="15" x14ac:dyDescent="0.25"/>
  <cols>
    <col min="1" max="1" width="24.5703125" bestFit="1" customWidth="1"/>
    <col min="2" max="2" width="24.28515625" bestFit="1" customWidth="1"/>
    <col min="3" max="3" width="21" bestFit="1" customWidth="1"/>
    <col min="4" max="4" width="20" bestFit="1" customWidth="1"/>
    <col min="5" max="5" width="32" bestFit="1" customWidth="1"/>
  </cols>
  <sheetData>
    <row r="1" spans="1:5" x14ac:dyDescent="0.25">
      <c r="A1" t="s">
        <v>48</v>
      </c>
    </row>
    <row r="3" spans="1:5" x14ac:dyDescent="0.25">
      <c r="A3" t="s">
        <v>49</v>
      </c>
      <c r="B3" t="s">
        <v>50</v>
      </c>
      <c r="C3" t="s">
        <v>51</v>
      </c>
      <c r="D3" t="s">
        <v>52</v>
      </c>
      <c r="E3" t="s">
        <v>53</v>
      </c>
    </row>
    <row r="4" spans="1:5" x14ac:dyDescent="0.25">
      <c r="A4" t="s">
        <v>3</v>
      </c>
      <c r="B4" t="s">
        <v>47</v>
      </c>
      <c r="C4" t="s">
        <v>81</v>
      </c>
      <c r="D4" t="s">
        <v>82</v>
      </c>
      <c r="E4" t="s">
        <v>83</v>
      </c>
    </row>
    <row r="5" spans="1:5" x14ac:dyDescent="0.25">
      <c r="A5" t="s">
        <v>6</v>
      </c>
      <c r="B5" t="s">
        <v>77</v>
      </c>
      <c r="C5" t="s">
        <v>78</v>
      </c>
      <c r="D5" t="s">
        <v>79</v>
      </c>
      <c r="E5" t="s">
        <v>76</v>
      </c>
    </row>
    <row r="6" spans="1:5" x14ac:dyDescent="0.25">
      <c r="A6" t="s">
        <v>10</v>
      </c>
      <c r="B6" t="s">
        <v>72</v>
      </c>
      <c r="C6" t="s">
        <v>73</v>
      </c>
      <c r="D6" t="s">
        <v>74</v>
      </c>
      <c r="E6" t="s">
        <v>75</v>
      </c>
    </row>
    <row r="7" spans="1:5" x14ac:dyDescent="0.25">
      <c r="A7" t="s">
        <v>11</v>
      </c>
      <c r="B7" t="s">
        <v>68</v>
      </c>
      <c r="C7" t="s">
        <v>69</v>
      </c>
      <c r="D7" t="s">
        <v>70</v>
      </c>
      <c r="E7" t="s">
        <v>71</v>
      </c>
    </row>
    <row r="8" spans="1:5" x14ac:dyDescent="0.25">
      <c r="A8" t="s">
        <v>12</v>
      </c>
      <c r="C8" t="s">
        <v>94</v>
      </c>
      <c r="D8" t="s">
        <v>95</v>
      </c>
      <c r="E8" t="s">
        <v>80</v>
      </c>
    </row>
    <row r="9" spans="1:5" x14ac:dyDescent="0.25">
      <c r="A9" t="s">
        <v>14</v>
      </c>
      <c r="B9" t="s">
        <v>64</v>
      </c>
      <c r="C9" t="s">
        <v>65</v>
      </c>
      <c r="D9" t="s">
        <v>66</v>
      </c>
      <c r="E9" t="s">
        <v>67</v>
      </c>
    </row>
    <row r="10" spans="1:5" x14ac:dyDescent="0.25">
      <c r="A10" t="s">
        <v>15</v>
      </c>
      <c r="B10" t="s">
        <v>63</v>
      </c>
      <c r="C10" t="s">
        <v>61</v>
      </c>
      <c r="D10" t="s">
        <v>62</v>
      </c>
      <c r="E10" t="s">
        <v>60</v>
      </c>
    </row>
    <row r="11" spans="1:5" x14ac:dyDescent="0.25">
      <c r="A11" t="s">
        <v>54</v>
      </c>
      <c r="B11" t="s">
        <v>57</v>
      </c>
      <c r="C11" t="s">
        <v>58</v>
      </c>
      <c r="D11" t="s">
        <v>59</v>
      </c>
      <c r="E11" t="s">
        <v>56</v>
      </c>
    </row>
    <row r="12" spans="1:5" x14ac:dyDescent="0.25">
      <c r="A12" t="s">
        <v>21</v>
      </c>
      <c r="B12" t="s">
        <v>87</v>
      </c>
      <c r="C12" t="s">
        <v>85</v>
      </c>
      <c r="D12" t="s">
        <v>86</v>
      </c>
      <c r="E12" t="s">
        <v>84</v>
      </c>
    </row>
    <row r="13" spans="1:5" x14ac:dyDescent="0.25">
      <c r="A13" t="s">
        <v>21</v>
      </c>
      <c r="B13" t="s">
        <v>91</v>
      </c>
      <c r="C13" t="s">
        <v>92</v>
      </c>
      <c r="D13" t="s">
        <v>93</v>
      </c>
      <c r="E13" t="s">
        <v>55</v>
      </c>
    </row>
    <row r="14" spans="1:5" x14ac:dyDescent="0.25">
      <c r="A14" t="s">
        <v>17</v>
      </c>
      <c r="C14" t="s">
        <v>88</v>
      </c>
      <c r="D14" t="s">
        <v>89</v>
      </c>
      <c r="E14" t="s">
        <v>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Arealen</vt:lpstr>
      <vt:lpstr>Adressen</vt:lpstr>
      <vt:lpstr>Arealen!Afdrukbereik</vt:lpstr>
      <vt:lpstr>Arealen!Afdruktitels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gerwin</dc:creator>
  <cp:lastModifiedBy>Hooijsma, Roelof</cp:lastModifiedBy>
  <cp:lastPrinted>2022-10-20T07:00:25Z</cp:lastPrinted>
  <dcterms:created xsi:type="dcterms:W3CDTF">2014-11-13T07:21:15Z</dcterms:created>
  <dcterms:modified xsi:type="dcterms:W3CDTF">2022-10-31T13:21:12Z</dcterms:modified>
</cp:coreProperties>
</file>