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c_schmitz_leiden_nl/Documents/B&amp;A - secret map/Definitief/"/>
    </mc:Choice>
  </mc:AlternateContent>
  <xr:revisionPtr revIDLastSave="0" documentId="14_{458789FC-1551-46FF-9326-4DED078E293F}" xr6:coauthVersionLast="47" xr6:coauthVersionMax="47" xr10:uidLastSave="{00000000-0000-0000-0000-000000000000}"/>
  <workbookProtection workbookAlgorithmName="SHA-512" workbookHashValue="HY7JF+3JXKTY5hoQGGgEzqIFXBhgAvvjqWJ/bOed4X66tGgqw/veR5RXF0+D7YjulqMor8XTXsyNy20izacblQ==" workbookSaltValue="YIyP8TCNX8b3JwA/yCDoYA==" workbookSpinCount="100000" lockStructure="1"/>
  <bookViews>
    <workbookView xWindow="-120" yWindow="-120" windowWidth="29040" windowHeight="17640" activeTab="1" xr2:uid="{634B7A65-ADD0-4503-8844-4D3986DC9ECA}"/>
  </bookViews>
  <sheets>
    <sheet name="Instructies" sheetId="3" r:id="rId1"/>
    <sheet name="Prijzenblad Perceel 2" sheetId="2" r:id="rId2"/>
    <sheet name="Vluchtelingenopvang Leiden 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2" l="1"/>
  <c r="E8" i="1"/>
  <c r="D34" i="2"/>
  <c r="D33" i="2"/>
  <c r="D32" i="2"/>
  <c r="D31" i="2"/>
  <c r="D30" i="2"/>
  <c r="D24" i="2"/>
  <c r="D23" i="2"/>
  <c r="D22" i="2"/>
  <c r="D21" i="2"/>
  <c r="D20" i="2"/>
  <c r="D14" i="2"/>
  <c r="E28" i="1" s="1"/>
  <c r="F28" i="1" s="1"/>
  <c r="D13" i="2"/>
  <c r="E12" i="1" s="1"/>
  <c r="F12" i="1" s="1"/>
  <c r="D12" i="2"/>
  <c r="E41" i="1" s="1"/>
  <c r="F41" i="1" s="1"/>
  <c r="D11" i="2"/>
  <c r="E40" i="1" s="1"/>
  <c r="F40" i="1" s="1"/>
  <c r="D10" i="2"/>
  <c r="E24" i="1" s="1"/>
  <c r="F24" i="1" s="1"/>
  <c r="K40" i="1"/>
  <c r="L40" i="1" s="1"/>
  <c r="K39" i="1"/>
  <c r="L39" i="1" s="1"/>
  <c r="K38" i="1"/>
  <c r="L38" i="1" s="1"/>
  <c r="D55" i="1"/>
  <c r="E55" i="1" s="1"/>
  <c r="D54" i="1"/>
  <c r="E54" i="1" s="1"/>
  <c r="D53" i="1"/>
  <c r="E53" i="1" s="1"/>
  <c r="E38" i="1"/>
  <c r="F38" i="1" s="1"/>
  <c r="E23" i="1"/>
  <c r="F23" i="1" s="1"/>
  <c r="C44" i="1"/>
  <c r="C29" i="1"/>
  <c r="C14" i="1"/>
  <c r="E11" i="1" l="1"/>
  <c r="F11" i="1" s="1"/>
  <c r="E43" i="1"/>
  <c r="F43" i="1" s="1"/>
  <c r="E13" i="1"/>
  <c r="F13" i="1" s="1"/>
  <c r="E27" i="1"/>
  <c r="F27" i="1" s="1"/>
  <c r="E42" i="1"/>
  <c r="F42" i="1" s="1"/>
  <c r="E26" i="1"/>
  <c r="F26" i="1" s="1"/>
  <c r="E25" i="1"/>
  <c r="F25" i="1" s="1"/>
  <c r="E10" i="1"/>
  <c r="F10" i="1" s="1"/>
  <c r="E9" i="1"/>
  <c r="F9" i="1" s="1"/>
  <c r="E39" i="1"/>
  <c r="F39" i="1" s="1"/>
  <c r="F53" i="1"/>
  <c r="M38" i="1"/>
  <c r="F8" i="1"/>
  <c r="F29" i="1" l="1"/>
  <c r="F44" i="1"/>
  <c r="F14" i="1"/>
  <c r="B58" i="1" s="1"/>
  <c r="B66" i="2" l="1"/>
  <c r="B68" i="2" s="1"/>
</calcChain>
</file>

<file path=xl/sharedStrings.xml><?xml version="1.0" encoding="utf-8"?>
<sst xmlns="http://schemas.openxmlformats.org/spreadsheetml/2006/main" count="207" uniqueCount="96">
  <si>
    <t>Algemene instructies tabblad Prijzenblad Perceel 2</t>
  </si>
  <si>
    <t>U dient alleen de blauw gekleurde cellen in het Tabblad 'Prijzenblad' in te vullen</t>
  </si>
  <si>
    <t xml:space="preserve">Het uurtarief is inclusief salarissen, sociale lasten, verzekeringen, vakantietoeslagen, vervanging, verlof, uniformering, onderhoud, reiskosten, werving- en selectiekosten, begeleidingskosten, opleidingskosten, overwerkkosten (indien niet verwijtbaar aan Opdrachtgever) en overige kosten (bijvoorbeeld overnamekosten huidig personeel). </t>
  </si>
  <si>
    <t>Let op: u dient het uurtarief te baseren op het standaard tarief, zijnde 100%. De ORT worden automatisch doorgerekend in de tabellen.</t>
  </si>
  <si>
    <t>Alle tarieven dienen exclusief BTW ingevuld te worden. Het geldende BTW percentage per subdienst, dient u eveneens in de daarvoor bestemde blauwe cellen in te vullen.</t>
  </si>
  <si>
    <t>Alle tarieven die u invult in de blauwe cellen, blijven gedurende de overeenkomst gelden voor zowel meer als minder werk, m.u.v. de jaarlijkse indexatie conform de overeenkomst.</t>
  </si>
  <si>
    <t>Het prijzenblad dient volledig ingevuld (blauwe cellen) en door een bevoegd persoon blijkens uit KVK uittreksel ondertekend toegevoegd te worden op TenderNed.</t>
  </si>
  <si>
    <t>Uitleg tabellen Prijzenblad</t>
  </si>
  <si>
    <t>Tabel 1</t>
  </si>
  <si>
    <t>Hier dient Inschrijver het uurtarief voor objectbeveiliging inclusief open en sluitrondes in te vullen. U vult alleen de blauwe cel voor het standaard tarief in (100%). De overige tarieven worden automatisch doorberekend.</t>
  </si>
  <si>
    <t>Tabel 2</t>
  </si>
  <si>
    <t>Hier dient Inschrijver het uurtarief voor separaat openen en sluiten in te vullen. U vult alleen de blauwe cel voor het standaard tarief in (100%). De overige tarieven worden automatisch doorberekend.</t>
  </si>
  <si>
    <t>Tabel 3</t>
  </si>
  <si>
    <t>Hier dient Inschrijver het surveillancerondetarief per uur in te vullen. U vult alleen de blauwe cel voor het standaard tarief in (100%). De overige tarieven worden automatisch doorberekend.</t>
  </si>
  <si>
    <t>Tabel 4</t>
  </si>
  <si>
    <t>Hier dient Inschrijver de jaartarieven in te vullen voor abonnementen voor alarmcentraledienstverlening. U dient iedere blauwe cel in te vullen. Indien er geen kosten aan een onderdeel zijn verbonden vult u € 0,00 in.</t>
  </si>
  <si>
    <t>Tabel 5</t>
  </si>
  <si>
    <t>Hier dient Inschrijver de tarieven voor alarmopvolging in te vullen. U vult alleen de blauwe cel voor het standaard tarief in (100%). De overige tarieven worden automatisch doorberekend.</t>
  </si>
  <si>
    <t>Tabel 6</t>
  </si>
  <si>
    <t>Hier kan Inschrijver een prijs invullen voor het gehele implementatietraject. Dit betreffen éénmalige kosten. Indien Inschrijver hiervoor geen kosten in rekening brengt, dient zij hier € 0,00 in te vullen.</t>
  </si>
  <si>
    <t>Tabel 7</t>
  </si>
  <si>
    <t>Dit is de tabel waarin de totale kosten op jaarbasis voor alle dienstverlening in Perceel 2 worden weergegeven. Dit is exclusief de kosten voor alarmopvolging omdat deze variabel zijn o.b.v. het aantal meldingen.</t>
  </si>
  <si>
    <t>Tabbladen dienstverlening locaties</t>
  </si>
  <si>
    <t>Vluchtelingenopvanglocaties Leiden</t>
  </si>
  <si>
    <t>PRIJZENBLAD PERCEEL 2 DIENSTVERLENING BEVEILIGINGS- EN ALARMCENTRALEDIENSTEN VLUCHTELINGENOPVANGLOCATIES GEMEENTE LEIDEN</t>
  </si>
  <si>
    <t>Let op Inschrijver dient enkel alle blauwe cellen in te vullen.</t>
  </si>
  <si>
    <t>Indien Inschrijver ergens geen kosten voor in rekening brengt dan dient dit op € 0,00 ingevuld te worden.</t>
  </si>
  <si>
    <t>TABEL 1. UURTARIEVEN BEVEILIGING OP LOCATIE (FACTURATIE PER KWARTAAL)</t>
  </si>
  <si>
    <t>Omschrijving</t>
  </si>
  <si>
    <t>Tijden</t>
  </si>
  <si>
    <t>%</t>
  </si>
  <si>
    <t>Tarief per uur</t>
  </si>
  <si>
    <t>BTW %</t>
  </si>
  <si>
    <t>Maandag t/m vrijdag - daguren</t>
  </si>
  <si>
    <t>07:00 - 18:00 uur</t>
  </si>
  <si>
    <t>Maandag t/m vrijdag - avonduren</t>
  </si>
  <si>
    <t>18:00 - 24:00 uur</t>
  </si>
  <si>
    <t>Maandag t/m vrijdag - nachturen</t>
  </si>
  <si>
    <t>00:00 - 07:00 uur</t>
  </si>
  <si>
    <t>Weekend</t>
  </si>
  <si>
    <t>00:00 - 24:00 uur</t>
  </si>
  <si>
    <t>Feestdag</t>
  </si>
  <si>
    <t>Feestdag weekend</t>
  </si>
  <si>
    <t>TABEL 2. UURTARIEVEN SEPARATE OPEN- BRAND- EN SLUITRONDE (FACTURATIE PER KWARTAAL)</t>
  </si>
  <si>
    <t>TABEL 3. UURTARIEVEN SURVEILLANCERONDE (FYSIEKE CONTROLERONDE) (FACTURATIE PER KWARTAAL)</t>
  </si>
  <si>
    <t>TABEL 4. JAARTARIEVEN ALARMCENTRALEDIENSTEN EN KEYHOLDING (FACTURATIE PER JAAR)</t>
  </si>
  <si>
    <t>Jaartarief</t>
  </si>
  <si>
    <t>Jaarabonnement meldkameraansluiting AL1 (DP1)</t>
  </si>
  <si>
    <t>Jaarabonnement meldkameraansluiting AL1 (DP2)</t>
  </si>
  <si>
    <t>Jaarabonnement meldkameraansluiting AL2 (DP3)</t>
  </si>
  <si>
    <t>Jaarabonnenment GPRS back-up</t>
  </si>
  <si>
    <t>Brand-doormelding</t>
  </si>
  <si>
    <t>Storing brand</t>
  </si>
  <si>
    <t>Overval-paniekdoormelding</t>
  </si>
  <si>
    <t>Alarmafhandeling sectoren</t>
  </si>
  <si>
    <t>Communicatie abonnement IQ-IP AL1 Emizon</t>
  </si>
  <si>
    <t>Communicatie abonnement IQ-IP AL2 Emizon</t>
  </si>
  <si>
    <t>Controle in- en uitschakelen</t>
  </si>
  <si>
    <t>Jaarabonnement keyholding (t.b.v. alarmopvolging)</t>
  </si>
  <si>
    <t>TABEL 5. GEMIDDELDE TARIEVEN ALARMOPVOLGING (FACTURATIE PER KWARTAAL)</t>
  </si>
  <si>
    <t>Tarief per 30 min (per uitruk)</t>
  </si>
  <si>
    <t>Tarief per 15 min opvolgend</t>
  </si>
  <si>
    <t>Maandag t/m zondag en feestdagen</t>
  </si>
  <si>
    <t>n.v.t.</t>
  </si>
  <si>
    <t>TABEL 6. EENMALIGE IMPLEMENTATIEKOSTEN (FACTURATIE EENMALIG)</t>
  </si>
  <si>
    <t>Eenmalig bedrag</t>
  </si>
  <si>
    <t>Perceel 2</t>
  </si>
  <si>
    <t>TABEL 7. TOTALE KOSTEN DIENSTVERLENING (EXCLUSIEF VARIABELE KOSTEN VOOR ALARMOPVOLGING)</t>
  </si>
  <si>
    <t>Jaarbedrag</t>
  </si>
  <si>
    <t>Vluchtelingenopvanglocaties</t>
  </si>
  <si>
    <t>Eenmalige implementatiekosten</t>
  </si>
  <si>
    <t>Totaal</t>
  </si>
  <si>
    <t>Ondertekening prijzenblad beveiligings-en alarmcentralediensten perceel 2</t>
  </si>
  <si>
    <t>Naam organisatie:</t>
  </si>
  <si>
    <t>Naam ondertekenaar:</t>
  </si>
  <si>
    <t>Functie ondertekenaar:</t>
  </si>
  <si>
    <t>Datum van ondertekening:</t>
  </si>
  <si>
    <t>Handtekening:</t>
  </si>
  <si>
    <t>VLUCHTELINGENOPVANGLOCATIES GEMEENTE LEIDEN</t>
  </si>
  <si>
    <t>LOCATIE Opvang Alrijne Ziekenhuis Houtlaan 55,Leiden - Beveiliging op locatie</t>
  </si>
  <si>
    <t>Uren</t>
  </si>
  <si>
    <t>Subtotaal</t>
  </si>
  <si>
    <t>Totaal per jaar</t>
  </si>
  <si>
    <t>Uren locatie Houtlaan gebaseerd op huidige dienstrooster 2023</t>
  </si>
  <si>
    <t xml:space="preserve">Ma t/m zon 00:00 tot 24:00 - 1 beveiliger </t>
  </si>
  <si>
    <t>LOCATIE Opvang Schipholweg 68 Leiden - Beveiliging op locatie</t>
  </si>
  <si>
    <t>Uren locatie Schipholweg gebaseerd op huidige dienstrooster 2023</t>
  </si>
  <si>
    <t xml:space="preserve">LOCATIE Opvang Stationsplein 107 Leiden - Beveiliging op locatie </t>
  </si>
  <si>
    <t xml:space="preserve">LOCATIE  Stationsplein 107 Leiden  - Alarmcentrale diensten - alarmopvolging </t>
  </si>
  <si>
    <t>Aantal</t>
  </si>
  <si>
    <t>Tarief</t>
  </si>
  <si>
    <t>Abonnement alarmcentrale AL1 (DP1)</t>
  </si>
  <si>
    <t>Uren locatie Stationsplein gebaseerd op huidige dienstrooster 2023</t>
  </si>
  <si>
    <t>Ma t/m zon 00:00 tot 24:00 - 2 beveiligers</t>
  </si>
  <si>
    <t xml:space="preserve">LOCATIE  Lammenschansweg 6 Leiden  - Alarmcentrale diensten - alarmopvolging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</si>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</sst>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3" formatCode="_ * #,##0.00_ ;_ * \-#,##0.00_ ;_ * &quot;-&quot;??_ ;_ @_ "/>
    <numFmt numFmtId="164" formatCode="_-* #,##0.00_-;_-* #,##0.00\-;_-* &quot;-&quot;??_-;_-@_-"/>
    <numFmt numFmtId="165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499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8" fontId="4" fillId="5" borderId="7" xfId="0" applyNumberFormat="1" applyFont="1" applyFill="1" applyBorder="1" applyAlignment="1">
      <alignment vertical="center" wrapText="1"/>
    </xf>
    <xf numFmtId="0" fontId="3" fillId="0" borderId="0" xfId="1" applyFont="1" applyAlignment="1">
      <alignment horizontal="center"/>
    </xf>
    <xf numFmtId="2" fontId="4" fillId="0" borderId="0" xfId="3" applyNumberFormat="1" applyFont="1" applyFill="1" applyBorder="1" applyAlignment="1" applyProtection="1">
      <alignment horizontal="center"/>
      <protection locked="0"/>
    </xf>
    <xf numFmtId="2" fontId="4" fillId="0" borderId="0" xfId="3" applyNumberFormat="1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vertical="center" wrapText="1"/>
    </xf>
    <xf numFmtId="8" fontId="3" fillId="5" borderId="7" xfId="0" applyNumberFormat="1" applyFont="1" applyFill="1" applyBorder="1" applyAlignment="1">
      <alignment vertical="center" wrapText="1"/>
    </xf>
    <xf numFmtId="0" fontId="3" fillId="0" borderId="0" xfId="1" applyFont="1" applyAlignment="1">
      <alignment horizontal="left"/>
    </xf>
    <xf numFmtId="20" fontId="3" fillId="0" borderId="0" xfId="1" quotePrefix="1" applyNumberFormat="1" applyFont="1" applyAlignment="1">
      <alignment horizontal="left"/>
    </xf>
    <xf numFmtId="2" fontId="4" fillId="0" borderId="0" xfId="2" applyNumberFormat="1" applyFont="1" applyFill="1" applyBorder="1" applyAlignment="1" applyProtection="1">
      <alignment horizontal="center"/>
    </xf>
    <xf numFmtId="0" fontId="3" fillId="0" borderId="0" xfId="1" quotePrefix="1" applyFont="1" applyAlignment="1">
      <alignment horizontal="left"/>
    </xf>
    <xf numFmtId="8" fontId="4" fillId="0" borderId="7" xfId="0" applyNumberFormat="1" applyFont="1" applyBorder="1" applyAlignment="1">
      <alignment vertical="center" wrapText="1"/>
    </xf>
    <xf numFmtId="8" fontId="3" fillId="6" borderId="0" xfId="0" applyNumberFormat="1" applyFont="1" applyFill="1" applyAlignment="1">
      <alignment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2" fillId="6" borderId="11" xfId="0" applyFont="1" applyFill="1" applyBorder="1"/>
    <xf numFmtId="0" fontId="12" fillId="6" borderId="11" xfId="0" applyFont="1" applyFill="1" applyBorder="1" applyAlignment="1">
      <alignment horizontal="center"/>
    </xf>
    <xf numFmtId="0" fontId="4" fillId="4" borderId="1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9" fontId="4" fillId="5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6" borderId="11" xfId="0" applyFont="1" applyFill="1" applyBorder="1" applyAlignment="1">
      <alignment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 indent="1"/>
    </xf>
    <xf numFmtId="165" fontId="16" fillId="9" borderId="11" xfId="0" applyNumberFormat="1" applyFont="1" applyFill="1" applyBorder="1" applyAlignment="1">
      <alignment horizontal="center"/>
    </xf>
    <xf numFmtId="0" fontId="17" fillId="4" borderId="11" xfId="0" applyFont="1" applyFill="1" applyBorder="1" applyAlignment="1">
      <alignment horizontal="left" vertical="center" wrapText="1"/>
    </xf>
    <xf numFmtId="165" fontId="4" fillId="5" borderId="1" xfId="0" quotePrefix="1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165" fontId="4" fillId="9" borderId="11" xfId="0" applyNumberFormat="1" applyFont="1" applyFill="1" applyBorder="1" applyAlignment="1">
      <alignment horizontal="center" vertical="center" wrapText="1"/>
    </xf>
    <xf numFmtId="165" fontId="17" fillId="9" borderId="11" xfId="0" applyNumberFormat="1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 indent="1"/>
    </xf>
    <xf numFmtId="0" fontId="15" fillId="4" borderId="10" xfId="0" applyFont="1" applyFill="1" applyBorder="1" applyAlignment="1">
      <alignment horizontal="left" vertical="center" wrapText="1" indent="1"/>
    </xf>
    <xf numFmtId="0" fontId="19" fillId="0" borderId="17" xfId="0" applyFont="1" applyBorder="1"/>
    <xf numFmtId="0" fontId="20" fillId="0" borderId="17" xfId="0" applyFont="1" applyBorder="1"/>
    <xf numFmtId="0" fontId="12" fillId="6" borderId="12" xfId="0" applyFont="1" applyFill="1" applyBorder="1" applyAlignment="1">
      <alignment horizontal="center"/>
    </xf>
    <xf numFmtId="0" fontId="22" fillId="9" borderId="11" xfId="0" applyFont="1" applyFill="1" applyBorder="1"/>
    <xf numFmtId="8" fontId="22" fillId="9" borderId="11" xfId="0" applyNumberFormat="1" applyFont="1" applyFill="1" applyBorder="1"/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3" fillId="7" borderId="0" xfId="0" applyFont="1" applyFill="1"/>
    <xf numFmtId="0" fontId="14" fillId="7" borderId="0" xfId="0" applyFont="1" applyFill="1" applyAlignment="1">
      <alignment horizontal="center"/>
    </xf>
    <xf numFmtId="0" fontId="14" fillId="7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7" fillId="0" borderId="0" xfId="0" applyFont="1"/>
    <xf numFmtId="165" fontId="16" fillId="8" borderId="23" xfId="0" applyNumberFormat="1" applyFont="1" applyFill="1" applyBorder="1" applyAlignment="1" applyProtection="1">
      <alignment horizontal="center"/>
      <protection locked="0"/>
    </xf>
    <xf numFmtId="9" fontId="21" fillId="8" borderId="22" xfId="0" applyNumberFormat="1" applyFont="1" applyFill="1" applyBorder="1" applyAlignment="1" applyProtection="1">
      <alignment horizontal="center"/>
      <protection locked="0"/>
    </xf>
    <xf numFmtId="165" fontId="16" fillId="8" borderId="11" xfId="0" applyNumberFormat="1" applyFont="1" applyFill="1" applyBorder="1" applyAlignment="1" applyProtection="1">
      <alignment horizontal="center"/>
      <protection locked="0"/>
    </xf>
    <xf numFmtId="165" fontId="4" fillId="8" borderId="11" xfId="0" applyNumberFormat="1" applyFont="1" applyFill="1" applyBorder="1" applyAlignment="1" applyProtection="1">
      <alignment horizontal="center" vertical="center" wrapText="1"/>
      <protection locked="0"/>
    </xf>
    <xf numFmtId="165" fontId="4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19" fillId="0" borderId="0" xfId="0" applyFont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20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8" fillId="9" borderId="14" xfId="0" applyFont="1" applyFill="1" applyBorder="1" applyAlignment="1">
      <alignment horizontal="left"/>
    </xf>
    <xf numFmtId="0" fontId="18" fillId="9" borderId="15" xfId="0" applyFont="1" applyFill="1" applyBorder="1" applyAlignment="1">
      <alignment horizontal="left"/>
    </xf>
    <xf numFmtId="0" fontId="18" fillId="9" borderId="16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4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 indent="1"/>
    </xf>
    <xf numFmtId="0" fontId="15" fillId="4" borderId="10" xfId="0" applyFont="1" applyFill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8" fontId="3" fillId="5" borderId="1" xfId="0" applyNumberFormat="1" applyFont="1" applyFill="1" applyBorder="1" applyAlignment="1">
      <alignment horizontal="center" vertical="center" wrapText="1"/>
    </xf>
    <xf numFmtId="8" fontId="3" fillId="5" borderId="13" xfId="0" applyNumberFormat="1" applyFont="1" applyFill="1" applyBorder="1" applyAlignment="1">
      <alignment horizontal="center" vertical="center" wrapText="1"/>
    </xf>
  </cellXfs>
  <cellStyles count="4">
    <cellStyle name="Komma 2" xfId="3" xr:uid="{B8F3148B-7C5D-4416-B4E4-C103C65A9270}"/>
    <cellStyle name="Komma 2 2" xfId="2" xr:uid="{8F8C7F39-C088-48EE-B070-69DA21D4914E}"/>
    <cellStyle name="Standaard" xfId="0" builtinId="0"/>
    <cellStyle name="Standaard 4 2 6" xfId="1" xr:uid="{BBA9098A-6D23-45A0-A715-6A5DD217F7FF}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E3DE-4330-4538-8D34-33416BD38BE6}">
  <dimension ref="A1:B19"/>
  <sheetViews>
    <sheetView workbookViewId="0">
      <selection activeCell="D16" sqref="D16"/>
    </sheetView>
  </sheetViews>
  <sheetFormatPr defaultRowHeight="15" x14ac:dyDescent="0.25"/>
  <sheetData>
    <row r="1" spans="1:2" x14ac:dyDescent="0.25">
      <c r="A1" s="21" t="s">
        <v>0</v>
      </c>
    </row>
    <row r="2" spans="1:2" x14ac:dyDescent="0.25">
      <c r="A2">
        <v>1</v>
      </c>
      <c r="B2" t="s">
        <v>1</v>
      </c>
    </row>
    <row r="3" spans="1:2" x14ac:dyDescent="0.25">
      <c r="A3">
        <v>2</v>
      </c>
      <c r="B3" t="s">
        <v>2</v>
      </c>
    </row>
    <row r="4" spans="1:2" x14ac:dyDescent="0.25">
      <c r="A4">
        <v>3</v>
      </c>
      <c r="B4" t="s">
        <v>3</v>
      </c>
    </row>
    <row r="5" spans="1:2" x14ac:dyDescent="0.25">
      <c r="A5">
        <v>4</v>
      </c>
      <c r="B5" t="s">
        <v>4</v>
      </c>
    </row>
    <row r="6" spans="1:2" x14ac:dyDescent="0.25">
      <c r="A6">
        <v>5</v>
      </c>
      <c r="B6" t="s">
        <v>5</v>
      </c>
    </row>
    <row r="7" spans="1:2" x14ac:dyDescent="0.25">
      <c r="A7">
        <v>6</v>
      </c>
      <c r="B7" t="s">
        <v>6</v>
      </c>
    </row>
    <row r="9" spans="1:2" x14ac:dyDescent="0.25">
      <c r="A9" s="21" t="s">
        <v>7</v>
      </c>
      <c r="B9" s="21"/>
    </row>
    <row r="10" spans="1:2" x14ac:dyDescent="0.25">
      <c r="A10" t="s">
        <v>8</v>
      </c>
      <c r="B10" t="s">
        <v>9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12</v>
      </c>
      <c r="B12" t="s">
        <v>13</v>
      </c>
    </row>
    <row r="13" spans="1:2" x14ac:dyDescent="0.25">
      <c r="A13" t="s">
        <v>14</v>
      </c>
      <c r="B13" t="s">
        <v>15</v>
      </c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  <c r="B15" t="s">
        <v>19</v>
      </c>
    </row>
    <row r="16" spans="1:2" x14ac:dyDescent="0.25">
      <c r="A16" t="s">
        <v>20</v>
      </c>
      <c r="B16" t="s">
        <v>21</v>
      </c>
    </row>
    <row r="18" spans="1:2" x14ac:dyDescent="0.25">
      <c r="A18" s="21" t="s">
        <v>22</v>
      </c>
      <c r="B18" s="21"/>
    </row>
    <row r="19" spans="1:2" x14ac:dyDescent="0.25">
      <c r="B19" t="s">
        <v>23</v>
      </c>
    </row>
  </sheetData>
  <sheetProtection algorithmName="SHA-512" hashValue="uYodfHqEtVHQ0YX2By3ug6Op94vwFPW/s9T9BH2UvNZvLoqWeyOz6Z0VlN6py3MHuh2RP/a/9Cvr7dS8T7XBgg==" saltValue="+SubY6nlnNbG59/szOX/R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CECA-609A-4AEF-8746-D91185A6DFD5}">
  <dimension ref="A1:G81"/>
  <sheetViews>
    <sheetView tabSelected="1" topLeftCell="A27" workbookViewId="0">
      <selection activeCell="D47" sqref="D47"/>
    </sheetView>
  </sheetViews>
  <sheetFormatPr defaultRowHeight="15" x14ac:dyDescent="0.25"/>
  <cols>
    <col min="1" max="1" width="41.7109375" customWidth="1"/>
    <col min="2" max="2" width="19.5703125" customWidth="1"/>
    <col min="4" max="4" width="12.140625" customWidth="1"/>
    <col min="5" max="5" width="11.42578125" customWidth="1"/>
  </cols>
  <sheetData>
    <row r="1" spans="1:7" ht="23.25" x14ac:dyDescent="0.35">
      <c r="A1" s="20" t="s">
        <v>24</v>
      </c>
      <c r="B1" s="20"/>
      <c r="C1" s="47"/>
      <c r="D1" s="47"/>
      <c r="E1" s="20"/>
      <c r="F1" s="20"/>
      <c r="G1" s="20"/>
    </row>
    <row r="2" spans="1:7" x14ac:dyDescent="0.25">
      <c r="A2" s="48"/>
      <c r="B2" s="48"/>
      <c r="C2" s="49"/>
      <c r="D2" s="49"/>
      <c r="E2" s="21"/>
      <c r="F2" s="21"/>
      <c r="G2" s="21"/>
    </row>
    <row r="3" spans="1:7" x14ac:dyDescent="0.25">
      <c r="A3" s="50" t="s">
        <v>25</v>
      </c>
      <c r="B3" s="50"/>
      <c r="C3" s="50"/>
      <c r="D3" s="50"/>
    </row>
    <row r="4" spans="1:7" x14ac:dyDescent="0.25">
      <c r="A4" s="50" t="s">
        <v>26</v>
      </c>
      <c r="B4" s="51"/>
      <c r="C4" s="52"/>
      <c r="D4" s="52"/>
      <c r="E4" s="21"/>
      <c r="F4" s="21"/>
      <c r="G4" s="21"/>
    </row>
    <row r="5" spans="1:7" x14ac:dyDescent="0.25">
      <c r="A5" s="53"/>
      <c r="B5" s="53"/>
      <c r="C5" s="54"/>
      <c r="D5" s="54"/>
    </row>
    <row r="6" spans="1:7" x14ac:dyDescent="0.25">
      <c r="A6" s="21" t="s">
        <v>27</v>
      </c>
      <c r="B6" s="21"/>
      <c r="C6" s="22"/>
      <c r="D6" s="22"/>
      <c r="E6" s="21"/>
      <c r="F6" s="21"/>
      <c r="G6" s="21"/>
    </row>
    <row r="7" spans="1:7" x14ac:dyDescent="0.25">
      <c r="A7" s="48"/>
      <c r="B7" s="48"/>
      <c r="C7" s="49"/>
      <c r="D7" s="49"/>
      <c r="E7" s="21"/>
      <c r="F7" s="21"/>
      <c r="G7" s="21"/>
    </row>
    <row r="8" spans="1:7" x14ac:dyDescent="0.25">
      <c r="A8" s="23" t="s">
        <v>28</v>
      </c>
      <c r="B8" s="24" t="s">
        <v>29</v>
      </c>
      <c r="C8" s="24" t="s">
        <v>30</v>
      </c>
      <c r="D8" s="24" t="s">
        <v>31</v>
      </c>
      <c r="E8" s="44" t="s">
        <v>32</v>
      </c>
      <c r="F8" s="55"/>
      <c r="G8" s="55"/>
    </row>
    <row r="9" spans="1:7" x14ac:dyDescent="0.25">
      <c r="A9" s="25" t="s">
        <v>33</v>
      </c>
      <c r="B9" s="26" t="s">
        <v>34</v>
      </c>
      <c r="C9" s="27">
        <v>1</v>
      </c>
      <c r="D9" s="56"/>
      <c r="E9" s="57"/>
    </row>
    <row r="10" spans="1:7" x14ac:dyDescent="0.25">
      <c r="A10" s="25" t="s">
        <v>35</v>
      </c>
      <c r="B10" s="26" t="s">
        <v>36</v>
      </c>
      <c r="C10" s="27">
        <v>1.1000000000000001</v>
      </c>
      <c r="D10" s="33">
        <f>D9*C10</f>
        <v>0</v>
      </c>
    </row>
    <row r="11" spans="1:7" x14ac:dyDescent="0.25">
      <c r="A11" s="25" t="s">
        <v>37</v>
      </c>
      <c r="B11" s="26" t="s">
        <v>38</v>
      </c>
      <c r="C11" s="27">
        <v>1.2</v>
      </c>
      <c r="D11" s="33">
        <f>D9*C11</f>
        <v>0</v>
      </c>
    </row>
    <row r="12" spans="1:7" x14ac:dyDescent="0.25">
      <c r="A12" s="25" t="s">
        <v>39</v>
      </c>
      <c r="B12" s="26" t="s">
        <v>40</v>
      </c>
      <c r="C12" s="27">
        <v>1.35</v>
      </c>
      <c r="D12" s="33">
        <f>D9*C12</f>
        <v>0</v>
      </c>
    </row>
    <row r="13" spans="1:7" x14ac:dyDescent="0.25">
      <c r="A13" s="25" t="s">
        <v>41</v>
      </c>
      <c r="B13" s="26" t="s">
        <v>40</v>
      </c>
      <c r="C13" s="27">
        <v>1.5</v>
      </c>
      <c r="D13" s="33">
        <f>D9*C13</f>
        <v>0</v>
      </c>
    </row>
    <row r="14" spans="1:7" x14ac:dyDescent="0.25">
      <c r="A14" s="25" t="s">
        <v>42</v>
      </c>
      <c r="B14" s="26" t="s">
        <v>40</v>
      </c>
      <c r="C14" s="27">
        <v>1.5</v>
      </c>
      <c r="D14" s="33">
        <f>D9*C14</f>
        <v>0</v>
      </c>
    </row>
    <row r="15" spans="1:7" x14ac:dyDescent="0.25">
      <c r="C15" s="28"/>
      <c r="D15" s="28"/>
    </row>
    <row r="16" spans="1:7" x14ac:dyDescent="0.25">
      <c r="A16" s="21" t="s">
        <v>43</v>
      </c>
      <c r="B16" s="21"/>
      <c r="C16" s="22"/>
      <c r="D16" s="22"/>
      <c r="E16" s="21"/>
      <c r="F16" s="21"/>
      <c r="G16" s="21"/>
    </row>
    <row r="17" spans="1:7" x14ac:dyDescent="0.25">
      <c r="C17" s="28"/>
      <c r="D17" s="28"/>
    </row>
    <row r="18" spans="1:7" x14ac:dyDescent="0.25">
      <c r="A18" s="23" t="s">
        <v>28</v>
      </c>
      <c r="B18" s="24" t="s">
        <v>29</v>
      </c>
      <c r="C18" s="24" t="s">
        <v>30</v>
      </c>
      <c r="D18" s="24" t="s">
        <v>31</v>
      </c>
      <c r="E18" s="44" t="s">
        <v>32</v>
      </c>
      <c r="F18" s="1"/>
      <c r="G18" s="1"/>
    </row>
    <row r="19" spans="1:7" x14ac:dyDescent="0.25">
      <c r="A19" s="25" t="s">
        <v>33</v>
      </c>
      <c r="B19" s="26" t="s">
        <v>34</v>
      </c>
      <c r="C19" s="27">
        <v>1</v>
      </c>
      <c r="D19" s="58"/>
      <c r="E19" s="57"/>
    </row>
    <row r="20" spans="1:7" x14ac:dyDescent="0.25">
      <c r="A20" s="25" t="s">
        <v>35</v>
      </c>
      <c r="B20" s="26" t="s">
        <v>36</v>
      </c>
      <c r="C20" s="27">
        <v>1.1000000000000001</v>
      </c>
      <c r="D20" s="33">
        <f>D19*C20</f>
        <v>0</v>
      </c>
    </row>
    <row r="21" spans="1:7" x14ac:dyDescent="0.25">
      <c r="A21" s="25" t="s">
        <v>37</v>
      </c>
      <c r="B21" s="26" t="s">
        <v>38</v>
      </c>
      <c r="C21" s="27">
        <v>1.2</v>
      </c>
      <c r="D21" s="33">
        <f>D19*C21</f>
        <v>0</v>
      </c>
    </row>
    <row r="22" spans="1:7" x14ac:dyDescent="0.25">
      <c r="A22" s="25" t="s">
        <v>39</v>
      </c>
      <c r="B22" s="26" t="s">
        <v>40</v>
      </c>
      <c r="C22" s="27">
        <v>1.35</v>
      </c>
      <c r="D22" s="33">
        <f>D19*C22</f>
        <v>0</v>
      </c>
    </row>
    <row r="23" spans="1:7" x14ac:dyDescent="0.25">
      <c r="A23" s="25" t="s">
        <v>41</v>
      </c>
      <c r="B23" s="26" t="s">
        <v>40</v>
      </c>
      <c r="C23" s="27">
        <v>1.5</v>
      </c>
      <c r="D23" s="33">
        <f>D19*C23</f>
        <v>0</v>
      </c>
    </row>
    <row r="24" spans="1:7" x14ac:dyDescent="0.25">
      <c r="A24" s="25" t="s">
        <v>42</v>
      </c>
      <c r="B24" s="26" t="s">
        <v>40</v>
      </c>
      <c r="C24" s="27">
        <v>1.5</v>
      </c>
      <c r="D24" s="33">
        <f>D19*C24</f>
        <v>0</v>
      </c>
    </row>
    <row r="25" spans="1:7" x14ac:dyDescent="0.25">
      <c r="C25" s="28"/>
      <c r="D25" s="28"/>
    </row>
    <row r="26" spans="1:7" x14ac:dyDescent="0.25">
      <c r="A26" s="21" t="s">
        <v>44</v>
      </c>
      <c r="B26" s="21"/>
      <c r="C26" s="22"/>
      <c r="D26" s="22"/>
      <c r="E26" s="21"/>
      <c r="F26" s="21"/>
      <c r="G26" s="21"/>
    </row>
    <row r="27" spans="1:7" x14ac:dyDescent="0.25">
      <c r="C27" s="28"/>
      <c r="D27" s="28"/>
    </row>
    <row r="28" spans="1:7" x14ac:dyDescent="0.25">
      <c r="A28" s="23" t="s">
        <v>28</v>
      </c>
      <c r="B28" s="24" t="s">
        <v>29</v>
      </c>
      <c r="C28" s="24" t="s">
        <v>30</v>
      </c>
      <c r="D28" s="24" t="s">
        <v>31</v>
      </c>
      <c r="E28" s="44" t="s">
        <v>32</v>
      </c>
      <c r="F28" s="1"/>
      <c r="G28" s="1"/>
    </row>
    <row r="29" spans="1:7" x14ac:dyDescent="0.25">
      <c r="A29" s="25" t="s">
        <v>33</v>
      </c>
      <c r="B29" s="26" t="s">
        <v>34</v>
      </c>
      <c r="C29" s="27">
        <v>1</v>
      </c>
      <c r="D29" s="58"/>
      <c r="E29" s="57"/>
    </row>
    <row r="30" spans="1:7" x14ac:dyDescent="0.25">
      <c r="A30" s="25" t="s">
        <v>35</v>
      </c>
      <c r="B30" s="26" t="s">
        <v>36</v>
      </c>
      <c r="C30" s="27">
        <v>1.1000000000000001</v>
      </c>
      <c r="D30" s="33">
        <f>D29*C30</f>
        <v>0</v>
      </c>
    </row>
    <row r="31" spans="1:7" x14ac:dyDescent="0.25">
      <c r="A31" s="25" t="s">
        <v>37</v>
      </c>
      <c r="B31" s="26" t="s">
        <v>38</v>
      </c>
      <c r="C31" s="27">
        <v>1.2</v>
      </c>
      <c r="D31" s="33">
        <f>D29*C31</f>
        <v>0</v>
      </c>
    </row>
    <row r="32" spans="1:7" x14ac:dyDescent="0.25">
      <c r="A32" s="25" t="s">
        <v>39</v>
      </c>
      <c r="B32" s="26" t="s">
        <v>40</v>
      </c>
      <c r="C32" s="27">
        <v>1.35</v>
      </c>
      <c r="D32" s="33">
        <f>D29*C32</f>
        <v>0</v>
      </c>
    </row>
    <row r="33" spans="1:4" x14ac:dyDescent="0.25">
      <c r="A33" s="25" t="s">
        <v>41</v>
      </c>
      <c r="B33" s="26" t="s">
        <v>40</v>
      </c>
      <c r="C33" s="27">
        <v>1.5</v>
      </c>
      <c r="D33" s="33">
        <f>D29*C33</f>
        <v>0</v>
      </c>
    </row>
    <row r="34" spans="1:4" x14ac:dyDescent="0.25">
      <c r="A34" s="25" t="s">
        <v>42</v>
      </c>
      <c r="B34" s="26" t="s">
        <v>40</v>
      </c>
      <c r="C34" s="27">
        <v>1.5</v>
      </c>
      <c r="D34" s="33">
        <f>D29*C34</f>
        <v>0</v>
      </c>
    </row>
    <row r="35" spans="1:4" x14ac:dyDescent="0.25">
      <c r="C35" s="28"/>
      <c r="D35" s="28"/>
    </row>
    <row r="36" spans="1:4" x14ac:dyDescent="0.25">
      <c r="C36" s="28"/>
      <c r="D36" s="28"/>
    </row>
    <row r="37" spans="1:4" x14ac:dyDescent="0.25">
      <c r="A37" s="21" t="s">
        <v>45</v>
      </c>
      <c r="C37" s="28"/>
      <c r="D37" s="28"/>
    </row>
    <row r="38" spans="1:4" x14ac:dyDescent="0.25">
      <c r="C38" s="28"/>
      <c r="D38" s="28"/>
    </row>
    <row r="39" spans="1:4" x14ac:dyDescent="0.25">
      <c r="A39" s="23" t="s">
        <v>28</v>
      </c>
      <c r="B39" s="24" t="s">
        <v>46</v>
      </c>
      <c r="C39" s="44" t="s">
        <v>32</v>
      </c>
    </row>
    <row r="40" spans="1:4" x14ac:dyDescent="0.25">
      <c r="A40" s="25" t="s">
        <v>47</v>
      </c>
      <c r="B40" s="59"/>
      <c r="C40" s="57"/>
    </row>
    <row r="41" spans="1:4" x14ac:dyDescent="0.25">
      <c r="A41" s="25" t="s">
        <v>48</v>
      </c>
      <c r="B41" s="59"/>
    </row>
    <row r="42" spans="1:4" x14ac:dyDescent="0.25">
      <c r="A42" s="25" t="s">
        <v>49</v>
      </c>
      <c r="B42" s="59"/>
    </row>
    <row r="43" spans="1:4" x14ac:dyDescent="0.25">
      <c r="A43" s="25" t="s">
        <v>50</v>
      </c>
      <c r="B43" s="59"/>
    </row>
    <row r="44" spans="1:4" x14ac:dyDescent="0.25">
      <c r="A44" s="32" t="s">
        <v>51</v>
      </c>
      <c r="B44" s="59"/>
    </row>
    <row r="45" spans="1:4" x14ac:dyDescent="0.25">
      <c r="A45" s="32" t="s">
        <v>52</v>
      </c>
      <c r="B45" s="60"/>
    </row>
    <row r="46" spans="1:4" x14ac:dyDescent="0.25">
      <c r="A46" s="32" t="s">
        <v>53</v>
      </c>
      <c r="B46" s="60"/>
    </row>
    <row r="47" spans="1:4" x14ac:dyDescent="0.25">
      <c r="A47" s="32" t="s">
        <v>54</v>
      </c>
      <c r="B47" s="59"/>
    </row>
    <row r="48" spans="1:4" x14ac:dyDescent="0.25">
      <c r="A48" s="32" t="s">
        <v>55</v>
      </c>
      <c r="B48" s="59"/>
    </row>
    <row r="49" spans="1:6" x14ac:dyDescent="0.25">
      <c r="A49" s="32" t="s">
        <v>56</v>
      </c>
      <c r="B49" s="59"/>
    </row>
    <row r="50" spans="1:6" x14ac:dyDescent="0.25">
      <c r="A50" s="32" t="s">
        <v>57</v>
      </c>
      <c r="B50" s="59"/>
    </row>
    <row r="51" spans="1:6" x14ac:dyDescent="0.25">
      <c r="A51" s="25" t="s">
        <v>58</v>
      </c>
      <c r="B51" s="59"/>
    </row>
    <row r="52" spans="1:6" x14ac:dyDescent="0.25">
      <c r="B52" s="28"/>
      <c r="C52" s="28"/>
      <c r="D52" s="28"/>
    </row>
    <row r="53" spans="1:6" x14ac:dyDescent="0.25">
      <c r="A53" s="21" t="s">
        <v>59</v>
      </c>
      <c r="C53" s="28"/>
      <c r="D53" s="28"/>
    </row>
    <row r="54" spans="1:6" x14ac:dyDescent="0.25">
      <c r="C54" s="28"/>
      <c r="D54" s="28"/>
    </row>
    <row r="55" spans="1:6" ht="25.15" customHeight="1" x14ac:dyDescent="0.25">
      <c r="A55" s="29" t="s">
        <v>28</v>
      </c>
      <c r="B55" s="30" t="s">
        <v>29</v>
      </c>
      <c r="C55" s="30" t="s">
        <v>30</v>
      </c>
      <c r="D55" s="31" t="s">
        <v>60</v>
      </c>
      <c r="E55" s="31" t="s">
        <v>61</v>
      </c>
      <c r="F55" s="44" t="s">
        <v>32</v>
      </c>
    </row>
    <row r="56" spans="1:6" x14ac:dyDescent="0.25">
      <c r="A56" s="25" t="s">
        <v>62</v>
      </c>
      <c r="B56" s="26" t="s">
        <v>40</v>
      </c>
      <c r="C56" s="27" t="s">
        <v>63</v>
      </c>
      <c r="D56" s="58"/>
      <c r="E56" s="58"/>
      <c r="F56" s="57"/>
    </row>
    <row r="57" spans="1:6" x14ac:dyDescent="0.25">
      <c r="C57" s="28"/>
      <c r="D57" s="28"/>
    </row>
    <row r="58" spans="1:6" x14ac:dyDescent="0.25">
      <c r="A58" s="21" t="s">
        <v>64</v>
      </c>
      <c r="C58" s="28"/>
      <c r="D58" s="28"/>
    </row>
    <row r="59" spans="1:6" x14ac:dyDescent="0.25">
      <c r="C59" s="28"/>
      <c r="D59" s="28"/>
    </row>
    <row r="60" spans="1:6" x14ac:dyDescent="0.25">
      <c r="A60" s="23" t="s">
        <v>28</v>
      </c>
      <c r="B60" s="24" t="s">
        <v>65</v>
      </c>
      <c r="C60" s="44" t="s">
        <v>32</v>
      </c>
      <c r="D60" s="28"/>
    </row>
    <row r="61" spans="1:6" x14ac:dyDescent="0.25">
      <c r="A61" s="25" t="s">
        <v>66</v>
      </c>
      <c r="B61" s="59"/>
      <c r="C61" s="57"/>
      <c r="D61" s="28"/>
    </row>
    <row r="62" spans="1:6" x14ac:dyDescent="0.25">
      <c r="C62" s="28"/>
      <c r="D62" s="28"/>
    </row>
    <row r="63" spans="1:6" x14ac:dyDescent="0.25">
      <c r="C63" s="28"/>
      <c r="D63" s="28"/>
    </row>
    <row r="64" spans="1:6" x14ac:dyDescent="0.25">
      <c r="A64" s="21" t="s">
        <v>67</v>
      </c>
      <c r="B64" s="21"/>
      <c r="C64" s="22"/>
      <c r="D64" s="22"/>
      <c r="E64" s="21"/>
    </row>
    <row r="65" spans="1:4" x14ac:dyDescent="0.25">
      <c r="A65" s="23" t="s">
        <v>28</v>
      </c>
      <c r="B65" s="24" t="s">
        <v>68</v>
      </c>
      <c r="D65" s="28"/>
    </row>
    <row r="66" spans="1:4" x14ac:dyDescent="0.25">
      <c r="A66" s="25" t="s">
        <v>69</v>
      </c>
      <c r="B66" s="37">
        <f>'Vluchtelingenopvang Leiden '!B58</f>
        <v>0</v>
      </c>
      <c r="D66" s="28"/>
    </row>
    <row r="67" spans="1:4" x14ac:dyDescent="0.25">
      <c r="A67" s="25" t="s">
        <v>70</v>
      </c>
      <c r="B67" s="37">
        <f>$B$61</f>
        <v>0</v>
      </c>
      <c r="D67" s="28"/>
    </row>
    <row r="68" spans="1:4" x14ac:dyDescent="0.25">
      <c r="A68" s="34" t="s">
        <v>71</v>
      </c>
      <c r="B68" s="38">
        <f>SUM(B66:B67)</f>
        <v>0</v>
      </c>
      <c r="D68" s="28"/>
    </row>
    <row r="69" spans="1:4" x14ac:dyDescent="0.25">
      <c r="C69" s="28"/>
      <c r="D69" s="28"/>
    </row>
    <row r="71" spans="1:4" x14ac:dyDescent="0.25">
      <c r="A71" s="67" t="s">
        <v>72</v>
      </c>
      <c r="B71" s="68"/>
      <c r="C71" s="68"/>
      <c r="D71" s="69"/>
    </row>
    <row r="72" spans="1:4" x14ac:dyDescent="0.25">
      <c r="A72" s="42"/>
      <c r="B72" s="70"/>
      <c r="C72" s="70"/>
      <c r="D72" s="71"/>
    </row>
    <row r="73" spans="1:4" x14ac:dyDescent="0.25">
      <c r="A73" s="43" t="s">
        <v>73</v>
      </c>
      <c r="B73" s="72"/>
      <c r="C73" s="72"/>
      <c r="D73" s="73"/>
    </row>
    <row r="74" spans="1:4" x14ac:dyDescent="0.25">
      <c r="A74" s="43" t="s">
        <v>74</v>
      </c>
      <c r="B74" s="72"/>
      <c r="C74" s="72"/>
      <c r="D74" s="73"/>
    </row>
    <row r="75" spans="1:4" x14ac:dyDescent="0.25">
      <c r="A75" s="43" t="s">
        <v>75</v>
      </c>
      <c r="B75" s="72"/>
      <c r="C75" s="72"/>
      <c r="D75" s="73"/>
    </row>
    <row r="76" spans="1:4" x14ac:dyDescent="0.25">
      <c r="A76" s="43" t="s">
        <v>76</v>
      </c>
      <c r="B76" s="72"/>
      <c r="C76" s="72"/>
      <c r="D76" s="73"/>
    </row>
    <row r="77" spans="1:4" x14ac:dyDescent="0.25">
      <c r="A77" s="61" t="s">
        <v>77</v>
      </c>
      <c r="B77" s="63"/>
      <c r="C77" s="63"/>
      <c r="D77" s="64"/>
    </row>
    <row r="78" spans="1:4" x14ac:dyDescent="0.25">
      <c r="A78" s="61"/>
      <c r="B78" s="63"/>
      <c r="C78" s="63"/>
      <c r="D78" s="64"/>
    </row>
    <row r="79" spans="1:4" x14ac:dyDescent="0.25">
      <c r="A79" s="61"/>
      <c r="B79" s="63"/>
      <c r="C79" s="63"/>
      <c r="D79" s="64"/>
    </row>
    <row r="80" spans="1:4" x14ac:dyDescent="0.25">
      <c r="A80" s="61"/>
      <c r="B80" s="63"/>
      <c r="C80" s="63"/>
      <c r="D80" s="64"/>
    </row>
    <row r="81" spans="1:4" x14ac:dyDescent="0.25">
      <c r="A81" s="62"/>
      <c r="B81" s="65"/>
      <c r="C81" s="65"/>
      <c r="D81" s="66"/>
    </row>
  </sheetData>
  <sheetProtection algorithmName="SHA-512" hashValue="9EX5XlM7i+HlfhOQH9UdQGpRHD4SFPDPVP12sGKN6Zb3c3znQORm78D7P72KPd+97ACeJLOh7//cutGjVutSEg==" saltValue="P2Z19Mx67X3MrfKo81PSlA==" spinCount="100000" sheet="1" objects="1" scenarios="1"/>
  <protectedRanges>
    <protectedRange sqref="D29:E29" name="Bereik2" securityDescriptor="O:WDG:WDD:(A;;CC;;;WD)"/>
    <protectedRange sqref="D9:E9" name="Bereik1" securityDescriptor="O:WDG:WDD:(A;;CC;;;WD)"/>
  </protectedRanges>
  <mergeCells count="8">
    <mergeCell ref="A77:A81"/>
    <mergeCell ref="B77:D81"/>
    <mergeCell ref="A71:D71"/>
    <mergeCell ref="B72:D72"/>
    <mergeCell ref="B73:D73"/>
    <mergeCell ref="B74:D74"/>
    <mergeCell ref="B75:D75"/>
    <mergeCell ref="B76:D7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C64A-CDD1-431A-9AD8-F8F330DC3619}">
  <dimension ref="A1:T58"/>
  <sheetViews>
    <sheetView zoomScale="85" zoomScaleNormal="85" workbookViewId="0">
      <selection activeCell="H34" sqref="H34:M42"/>
    </sheetView>
  </sheetViews>
  <sheetFormatPr defaultColWidth="8.85546875" defaultRowHeight="11.25" x14ac:dyDescent="0.2"/>
  <cols>
    <col min="1" max="1" width="32.7109375" style="1" customWidth="1"/>
    <col min="2" max="2" width="15.7109375" style="1" customWidth="1"/>
    <col min="3" max="3" width="10.42578125" style="1" customWidth="1"/>
    <col min="4" max="4" width="8.85546875" style="1"/>
    <col min="5" max="5" width="12.140625" style="1" customWidth="1"/>
    <col min="6" max="6" width="15.140625" style="1" customWidth="1"/>
    <col min="7" max="8" width="8.85546875" style="1"/>
    <col min="9" max="9" width="18.28515625" style="1" customWidth="1"/>
    <col min="10" max="10" width="10.28515625" style="1" customWidth="1"/>
    <col min="11" max="11" width="14.5703125" style="1" customWidth="1"/>
    <col min="12" max="12" width="13.7109375" style="1" customWidth="1"/>
    <col min="13" max="13" width="16.7109375" style="1" customWidth="1"/>
    <col min="14" max="14" width="13.28515625" style="1" customWidth="1"/>
    <col min="15" max="16384" width="8.85546875" style="1"/>
  </cols>
  <sheetData>
    <row r="1" spans="1:20" ht="23.25" x14ac:dyDescent="0.35">
      <c r="A1" s="20" t="s">
        <v>78</v>
      </c>
    </row>
    <row r="3" spans="1:20" ht="12" thickBot="1" x14ac:dyDescent="0.25"/>
    <row r="4" spans="1:20" x14ac:dyDescent="0.2">
      <c r="A4" s="76" t="s">
        <v>79</v>
      </c>
      <c r="B4" s="77"/>
      <c r="C4" s="77"/>
      <c r="D4" s="77"/>
      <c r="E4" s="77"/>
      <c r="F4" s="80"/>
    </row>
    <row r="5" spans="1:20" ht="12" thickBot="1" x14ac:dyDescent="0.25">
      <c r="A5" s="78"/>
      <c r="B5" s="79"/>
      <c r="C5" s="79"/>
      <c r="D5" s="79"/>
      <c r="E5" s="79"/>
      <c r="F5" s="81"/>
    </row>
    <row r="6" spans="1:20" x14ac:dyDescent="0.2">
      <c r="A6" s="82" t="s">
        <v>28</v>
      </c>
      <c r="B6" s="2"/>
      <c r="C6" s="84" t="s">
        <v>80</v>
      </c>
      <c r="D6" s="84" t="s">
        <v>30</v>
      </c>
      <c r="E6" s="82" t="s">
        <v>31</v>
      </c>
      <c r="F6" s="86" t="s">
        <v>81</v>
      </c>
    </row>
    <row r="7" spans="1:20" ht="12" thickBot="1" x14ac:dyDescent="0.25">
      <c r="A7" s="83"/>
      <c r="B7" s="3"/>
      <c r="C7" s="85"/>
      <c r="D7" s="85"/>
      <c r="E7" s="83"/>
      <c r="F7" s="87"/>
    </row>
    <row r="8" spans="1:20" ht="12" thickBot="1" x14ac:dyDescent="0.25">
      <c r="A8" s="4" t="s">
        <v>33</v>
      </c>
      <c r="B8" s="5" t="s">
        <v>34</v>
      </c>
      <c r="C8" s="6">
        <v>2794</v>
      </c>
      <c r="D8" s="39">
        <v>1</v>
      </c>
      <c r="E8" s="7">
        <f>'Prijzenblad Perceel 2'!$D$9</f>
        <v>0</v>
      </c>
      <c r="F8" s="7">
        <f>C8*E8</f>
        <v>0</v>
      </c>
      <c r="O8" s="8"/>
      <c r="P8" s="8"/>
      <c r="Q8" s="8"/>
      <c r="R8" s="8"/>
      <c r="S8" s="8"/>
      <c r="T8" s="8"/>
    </row>
    <row r="9" spans="1:20" ht="12" thickBot="1" x14ac:dyDescent="0.25">
      <c r="A9" s="4" t="s">
        <v>35</v>
      </c>
      <c r="B9" s="5" t="s">
        <v>36</v>
      </c>
      <c r="C9" s="6">
        <v>1524</v>
      </c>
      <c r="D9" s="39">
        <v>1.1000000000000001</v>
      </c>
      <c r="E9" s="7">
        <f>'Prijzenblad Perceel 2'!$D$10</f>
        <v>0</v>
      </c>
      <c r="F9" s="7">
        <f t="shared" ref="F9:F13" si="0">C9*E9</f>
        <v>0</v>
      </c>
      <c r="O9" s="9"/>
      <c r="P9" s="9"/>
      <c r="Q9" s="10"/>
      <c r="R9" s="10"/>
      <c r="S9" s="10"/>
      <c r="T9" s="9"/>
    </row>
    <row r="10" spans="1:20" ht="12" thickBot="1" x14ac:dyDescent="0.25">
      <c r="A10" s="4" t="s">
        <v>37</v>
      </c>
      <c r="B10" s="5" t="s">
        <v>38</v>
      </c>
      <c r="C10" s="6">
        <v>1778</v>
      </c>
      <c r="D10" s="39">
        <v>1.2</v>
      </c>
      <c r="E10" s="7">
        <f>'Prijzenblad Perceel 2'!$D$11</f>
        <v>0</v>
      </c>
      <c r="F10" s="7">
        <f t="shared" si="0"/>
        <v>0</v>
      </c>
      <c r="O10" s="9"/>
      <c r="P10" s="9"/>
      <c r="Q10" s="10"/>
      <c r="R10" s="10"/>
      <c r="S10" s="10"/>
      <c r="T10" s="10"/>
    </row>
    <row r="11" spans="1:20" ht="12" thickBot="1" x14ac:dyDescent="0.25">
      <c r="A11" s="4" t="s">
        <v>39</v>
      </c>
      <c r="B11" s="5" t="s">
        <v>40</v>
      </c>
      <c r="C11" s="6">
        <v>2440</v>
      </c>
      <c r="D11" s="39">
        <v>1.35</v>
      </c>
      <c r="E11" s="7">
        <f>'Prijzenblad Perceel 2'!$D$12</f>
        <v>0</v>
      </c>
      <c r="F11" s="7">
        <f t="shared" si="0"/>
        <v>0</v>
      </c>
      <c r="J11" s="14"/>
      <c r="K11" s="17"/>
      <c r="L11" s="16"/>
      <c r="M11" s="9"/>
      <c r="N11" s="9"/>
      <c r="O11" s="9"/>
      <c r="P11" s="9"/>
      <c r="Q11" s="10"/>
      <c r="R11" s="10"/>
      <c r="S11" s="10"/>
      <c r="T11" s="9"/>
    </row>
    <row r="12" spans="1:20" ht="12" thickBot="1" x14ac:dyDescent="0.25">
      <c r="A12" s="4" t="s">
        <v>41</v>
      </c>
      <c r="B12" s="5" t="s">
        <v>40</v>
      </c>
      <c r="C12" s="6">
        <v>144</v>
      </c>
      <c r="D12" s="39">
        <v>1.5</v>
      </c>
      <c r="E12" s="7">
        <f>'Prijzenblad Perceel 2'!$D$13</f>
        <v>0</v>
      </c>
      <c r="F12" s="7">
        <f t="shared" si="0"/>
        <v>0</v>
      </c>
      <c r="J12" s="14"/>
      <c r="K12" s="14"/>
      <c r="L12" s="9"/>
      <c r="M12" s="10"/>
      <c r="N12" s="10"/>
      <c r="O12" s="10"/>
      <c r="P12" s="10"/>
      <c r="Q12" s="9"/>
      <c r="R12" s="9"/>
      <c r="S12" s="10"/>
      <c r="T12" s="9"/>
    </row>
    <row r="13" spans="1:20" ht="12" thickBot="1" x14ac:dyDescent="0.25">
      <c r="A13" s="4" t="s">
        <v>42</v>
      </c>
      <c r="B13" s="5" t="s">
        <v>40</v>
      </c>
      <c r="C13" s="6">
        <v>80</v>
      </c>
      <c r="D13" s="39">
        <v>1.5</v>
      </c>
      <c r="E13" s="7">
        <f>'Prijzenblad Perceel 2'!$D$14</f>
        <v>0</v>
      </c>
      <c r="F13" s="7">
        <f t="shared" si="0"/>
        <v>0</v>
      </c>
      <c r="J13" s="14"/>
      <c r="K13" s="14"/>
      <c r="L13" s="9"/>
      <c r="M13" s="10"/>
      <c r="N13" s="10"/>
      <c r="O13" s="10"/>
      <c r="P13" s="10"/>
      <c r="Q13" s="10"/>
      <c r="R13" s="10"/>
      <c r="S13" s="9"/>
      <c r="T13" s="9"/>
    </row>
    <row r="14" spans="1:20" x14ac:dyDescent="0.2">
      <c r="A14" s="11" t="s">
        <v>82</v>
      </c>
      <c r="B14" s="11"/>
      <c r="C14" s="12">
        <f>SUM(C8:C13)</f>
        <v>8760</v>
      </c>
      <c r="D14" s="36"/>
      <c r="E14" s="13"/>
      <c r="F14" s="13">
        <f>SUM(F8:F13)</f>
        <v>0</v>
      </c>
      <c r="J14" s="14"/>
      <c r="K14" s="14"/>
      <c r="L14" s="9"/>
      <c r="M14" s="10"/>
      <c r="N14" s="10"/>
      <c r="O14" s="10"/>
      <c r="P14" s="10"/>
      <c r="Q14" s="10"/>
      <c r="R14" s="10"/>
      <c r="S14" s="9"/>
      <c r="T14" s="10"/>
    </row>
    <row r="15" spans="1:20" x14ac:dyDescent="0.2">
      <c r="A15" s="74" t="s">
        <v>83</v>
      </c>
      <c r="B15" s="74"/>
      <c r="C15" s="74"/>
      <c r="D15" s="74"/>
      <c r="E15" s="74"/>
      <c r="F15" s="74"/>
    </row>
    <row r="16" spans="1:20" x14ac:dyDescent="0.2">
      <c r="A16" s="75" t="s">
        <v>84</v>
      </c>
      <c r="B16" s="75"/>
      <c r="C16" s="75"/>
      <c r="D16" s="75"/>
      <c r="E16" s="19"/>
      <c r="F16" s="19"/>
    </row>
    <row r="18" spans="1:20" ht="12" thickBot="1" x14ac:dyDescent="0.25"/>
    <row r="19" spans="1:20" x14ac:dyDescent="0.2">
      <c r="A19" s="76" t="s">
        <v>85</v>
      </c>
      <c r="B19" s="77"/>
      <c r="C19" s="77"/>
      <c r="D19" s="77"/>
      <c r="E19" s="77"/>
      <c r="F19" s="80"/>
    </row>
    <row r="20" spans="1:20" ht="12" thickBot="1" x14ac:dyDescent="0.25">
      <c r="A20" s="78"/>
      <c r="B20" s="79"/>
      <c r="C20" s="79"/>
      <c r="D20" s="79"/>
      <c r="E20" s="79"/>
      <c r="F20" s="81"/>
    </row>
    <row r="21" spans="1:20" x14ac:dyDescent="0.2">
      <c r="A21" s="82" t="s">
        <v>28</v>
      </c>
      <c r="B21" s="2"/>
      <c r="C21" s="84" t="s">
        <v>80</v>
      </c>
      <c r="D21" s="84" t="s">
        <v>30</v>
      </c>
      <c r="E21" s="82" t="s">
        <v>31</v>
      </c>
      <c r="F21" s="86" t="s">
        <v>81</v>
      </c>
    </row>
    <row r="22" spans="1:20" ht="12" thickBot="1" x14ac:dyDescent="0.25">
      <c r="A22" s="83"/>
      <c r="B22" s="3"/>
      <c r="C22" s="85"/>
      <c r="D22" s="85"/>
      <c r="E22" s="83"/>
      <c r="F22" s="87"/>
    </row>
    <row r="23" spans="1:20" ht="12" thickBot="1" x14ac:dyDescent="0.25">
      <c r="A23" s="4" t="s">
        <v>33</v>
      </c>
      <c r="B23" s="5" t="s">
        <v>34</v>
      </c>
      <c r="C23" s="6">
        <v>2794</v>
      </c>
      <c r="D23" s="39">
        <v>1</v>
      </c>
      <c r="E23" s="7">
        <f>'Prijzenblad Perceel 2'!$D$9</f>
        <v>0</v>
      </c>
      <c r="F23" s="7">
        <f>C23*E23</f>
        <v>0</v>
      </c>
      <c r="J23" s="14"/>
      <c r="K23" s="14"/>
      <c r="L23" s="8"/>
      <c r="M23" s="8"/>
      <c r="N23" s="8"/>
      <c r="O23" s="8"/>
      <c r="P23" s="8"/>
      <c r="Q23" s="8"/>
      <c r="R23" s="8"/>
      <c r="S23" s="8"/>
      <c r="T23" s="8"/>
    </row>
    <row r="24" spans="1:20" ht="12" thickBot="1" x14ac:dyDescent="0.25">
      <c r="A24" s="4" t="s">
        <v>35</v>
      </c>
      <c r="B24" s="5" t="s">
        <v>36</v>
      </c>
      <c r="C24" s="6">
        <v>1524</v>
      </c>
      <c r="D24" s="39">
        <v>1.1000000000000001</v>
      </c>
      <c r="E24" s="7">
        <f>'Prijzenblad Perceel 2'!$D$10</f>
        <v>0</v>
      </c>
      <c r="F24" s="7">
        <f t="shared" ref="F24:F28" si="1">C24*E24</f>
        <v>0</v>
      </c>
      <c r="J24" s="14"/>
      <c r="K24" s="15"/>
      <c r="L24" s="16"/>
      <c r="M24" s="9"/>
      <c r="N24" s="9"/>
      <c r="O24" s="9"/>
      <c r="P24" s="9"/>
      <c r="Q24" s="10"/>
      <c r="R24" s="10"/>
      <c r="S24" s="10"/>
      <c r="T24" s="9"/>
    </row>
    <row r="25" spans="1:20" ht="12" thickBot="1" x14ac:dyDescent="0.25">
      <c r="A25" s="4" t="s">
        <v>37</v>
      </c>
      <c r="B25" s="5" t="s">
        <v>38</v>
      </c>
      <c r="C25" s="6">
        <v>1778</v>
      </c>
      <c r="D25" s="39">
        <v>1.2</v>
      </c>
      <c r="E25" s="7">
        <f>'Prijzenblad Perceel 2'!$D$11</f>
        <v>0</v>
      </c>
      <c r="F25" s="7">
        <f t="shared" si="1"/>
        <v>0</v>
      </c>
      <c r="J25" s="14"/>
      <c r="K25" s="14"/>
      <c r="L25" s="16"/>
      <c r="M25" s="9"/>
      <c r="N25" s="9"/>
      <c r="O25" s="9"/>
      <c r="P25" s="9"/>
      <c r="Q25" s="10"/>
      <c r="R25" s="10"/>
      <c r="S25" s="10"/>
      <c r="T25" s="10"/>
    </row>
    <row r="26" spans="1:20" ht="12" thickBot="1" x14ac:dyDescent="0.25">
      <c r="A26" s="4" t="s">
        <v>39</v>
      </c>
      <c r="B26" s="5" t="s">
        <v>40</v>
      </c>
      <c r="C26" s="6">
        <v>2440</v>
      </c>
      <c r="D26" s="39">
        <v>1.35</v>
      </c>
      <c r="E26" s="7">
        <f>'Prijzenblad Perceel 2'!$D$12</f>
        <v>0</v>
      </c>
      <c r="F26" s="7">
        <f t="shared" si="1"/>
        <v>0</v>
      </c>
      <c r="J26" s="14"/>
      <c r="K26" s="17"/>
      <c r="L26" s="16"/>
      <c r="M26" s="9"/>
      <c r="N26" s="9"/>
      <c r="O26" s="9"/>
      <c r="P26" s="9"/>
      <c r="Q26" s="10"/>
      <c r="R26" s="10"/>
      <c r="S26" s="10"/>
      <c r="T26" s="9"/>
    </row>
    <row r="27" spans="1:20" ht="12" thickBot="1" x14ac:dyDescent="0.25">
      <c r="A27" s="4" t="s">
        <v>41</v>
      </c>
      <c r="B27" s="5" t="s">
        <v>40</v>
      </c>
      <c r="C27" s="6">
        <v>144</v>
      </c>
      <c r="D27" s="39">
        <v>1.5</v>
      </c>
      <c r="E27" s="7">
        <f>'Prijzenblad Perceel 2'!$D$13</f>
        <v>0</v>
      </c>
      <c r="F27" s="7">
        <f t="shared" si="1"/>
        <v>0</v>
      </c>
      <c r="J27" s="14"/>
      <c r="K27" s="14"/>
      <c r="L27" s="9"/>
      <c r="M27" s="10"/>
      <c r="N27" s="10"/>
      <c r="O27" s="10"/>
      <c r="P27" s="10"/>
      <c r="Q27" s="9"/>
      <c r="R27" s="9"/>
      <c r="S27" s="10"/>
      <c r="T27" s="9"/>
    </row>
    <row r="28" spans="1:20" ht="12" thickBot="1" x14ac:dyDescent="0.25">
      <c r="A28" s="4" t="s">
        <v>42</v>
      </c>
      <c r="B28" s="5" t="s">
        <v>40</v>
      </c>
      <c r="C28" s="6">
        <v>80</v>
      </c>
      <c r="D28" s="39">
        <v>1.5</v>
      </c>
      <c r="E28" s="7">
        <f>'Prijzenblad Perceel 2'!$D$14</f>
        <v>0</v>
      </c>
      <c r="F28" s="7">
        <f t="shared" si="1"/>
        <v>0</v>
      </c>
      <c r="J28" s="14"/>
      <c r="K28" s="14"/>
      <c r="L28" s="9"/>
      <c r="M28" s="10"/>
      <c r="N28" s="10"/>
      <c r="O28" s="10"/>
      <c r="P28" s="10"/>
      <c r="Q28" s="10"/>
      <c r="R28" s="10"/>
      <c r="S28" s="9"/>
      <c r="T28" s="9"/>
    </row>
    <row r="29" spans="1:20" x14ac:dyDescent="0.2">
      <c r="A29" s="11" t="s">
        <v>82</v>
      </c>
      <c r="B29" s="11"/>
      <c r="C29" s="12">
        <f>SUM(C23:C28)</f>
        <v>8760</v>
      </c>
      <c r="D29" s="6"/>
      <c r="E29" s="13"/>
      <c r="F29" s="13">
        <f>SUM(F23:F28)</f>
        <v>0</v>
      </c>
      <c r="J29" s="14"/>
      <c r="K29" s="14"/>
      <c r="L29" s="9"/>
      <c r="M29" s="10"/>
      <c r="N29" s="10"/>
      <c r="O29" s="10"/>
      <c r="P29" s="10"/>
      <c r="Q29" s="10"/>
      <c r="R29" s="10"/>
      <c r="S29" s="9"/>
      <c r="T29" s="10"/>
    </row>
    <row r="30" spans="1:20" x14ac:dyDescent="0.2">
      <c r="A30" s="74" t="s">
        <v>86</v>
      </c>
      <c r="B30" s="74"/>
      <c r="C30" s="74"/>
      <c r="D30" s="74"/>
      <c r="E30" s="74"/>
      <c r="F30" s="74"/>
    </row>
    <row r="31" spans="1:20" x14ac:dyDescent="0.2">
      <c r="A31" s="75" t="s">
        <v>84</v>
      </c>
      <c r="B31" s="75"/>
      <c r="C31" s="75"/>
      <c r="D31" s="75"/>
      <c r="E31" s="19"/>
      <c r="F31" s="19"/>
    </row>
    <row r="33" spans="1:20" ht="12" thickBot="1" x14ac:dyDescent="0.25"/>
    <row r="34" spans="1:20" ht="10.15" customHeight="1" x14ac:dyDescent="0.2">
      <c r="A34" s="76" t="s">
        <v>87</v>
      </c>
      <c r="B34" s="77"/>
      <c r="C34" s="77"/>
      <c r="D34" s="77"/>
      <c r="E34" s="77"/>
      <c r="F34" s="80"/>
      <c r="H34" s="76" t="s">
        <v>88</v>
      </c>
      <c r="I34" s="77"/>
      <c r="J34" s="77"/>
      <c r="K34" s="77"/>
      <c r="L34" s="77"/>
      <c r="M34" s="77"/>
    </row>
    <row r="35" spans="1:20" ht="15" customHeight="1" thickBot="1" x14ac:dyDescent="0.25">
      <c r="A35" s="78"/>
      <c r="B35" s="79"/>
      <c r="C35" s="79"/>
      <c r="D35" s="79"/>
      <c r="E35" s="79"/>
      <c r="F35" s="81"/>
      <c r="H35" s="78"/>
      <c r="I35" s="79"/>
      <c r="J35" s="79"/>
      <c r="K35" s="79"/>
      <c r="L35" s="79"/>
      <c r="M35" s="79"/>
    </row>
    <row r="36" spans="1:20" ht="10.15" customHeight="1" x14ac:dyDescent="0.2">
      <c r="A36" s="82" t="s">
        <v>28</v>
      </c>
      <c r="B36" s="2"/>
      <c r="C36" s="84" t="s">
        <v>80</v>
      </c>
      <c r="D36" s="84" t="s">
        <v>30</v>
      </c>
      <c r="E36" s="82" t="s">
        <v>31</v>
      </c>
      <c r="F36" s="86" t="s">
        <v>81</v>
      </c>
      <c r="H36" s="92" t="s">
        <v>28</v>
      </c>
      <c r="I36" s="93"/>
      <c r="J36" s="84" t="s">
        <v>89</v>
      </c>
      <c r="K36" s="86" t="s">
        <v>90</v>
      </c>
      <c r="L36" s="86" t="s">
        <v>81</v>
      </c>
      <c r="M36" s="86" t="s">
        <v>71</v>
      </c>
      <c r="N36" s="10"/>
    </row>
    <row r="37" spans="1:20" ht="12" thickBot="1" x14ac:dyDescent="0.25">
      <c r="A37" s="83"/>
      <c r="B37" s="3"/>
      <c r="C37" s="85"/>
      <c r="D37" s="85"/>
      <c r="E37" s="83"/>
      <c r="F37" s="87"/>
      <c r="H37" s="94"/>
      <c r="I37" s="95"/>
      <c r="J37" s="85"/>
      <c r="K37" s="87"/>
      <c r="L37" s="87"/>
      <c r="M37" s="87"/>
    </row>
    <row r="38" spans="1:20" ht="10.9" customHeight="1" thickBot="1" x14ac:dyDescent="0.25">
      <c r="A38" s="4" t="s">
        <v>33</v>
      </c>
      <c r="B38" s="5" t="s">
        <v>34</v>
      </c>
      <c r="C38" s="6">
        <v>5588</v>
      </c>
      <c r="D38" s="39">
        <v>1</v>
      </c>
      <c r="E38" s="7">
        <f>'Prijzenblad Perceel 2'!$D$9</f>
        <v>0</v>
      </c>
      <c r="F38" s="7">
        <f>C38*E38</f>
        <v>0</v>
      </c>
      <c r="H38" s="90" t="s">
        <v>91</v>
      </c>
      <c r="I38" s="91"/>
      <c r="J38" s="36">
        <v>1</v>
      </c>
      <c r="K38" s="35">
        <f>'Prijzenblad Perceel 2'!$B$40</f>
        <v>0</v>
      </c>
      <c r="L38" s="35">
        <f>J38*K38</f>
        <v>0</v>
      </c>
      <c r="M38" s="96">
        <f>+SUM(L38:L40)</f>
        <v>0</v>
      </c>
      <c r="O38" s="8"/>
      <c r="P38" s="8"/>
      <c r="Q38" s="8"/>
      <c r="R38" s="8"/>
      <c r="S38" s="8"/>
      <c r="T38" s="8"/>
    </row>
    <row r="39" spans="1:20" ht="10.9" customHeight="1" x14ac:dyDescent="0.2">
      <c r="A39" s="4" t="s">
        <v>35</v>
      </c>
      <c r="B39" s="5" t="s">
        <v>36</v>
      </c>
      <c r="C39" s="6">
        <v>3048</v>
      </c>
      <c r="D39" s="39">
        <v>1.1000000000000001</v>
      </c>
      <c r="E39" s="7">
        <f>'Prijzenblad Perceel 2'!$D$10</f>
        <v>0</v>
      </c>
      <c r="F39" s="7">
        <f t="shared" ref="F39:F43" si="2">C39*E39</f>
        <v>0</v>
      </c>
      <c r="H39" s="88" t="s">
        <v>51</v>
      </c>
      <c r="I39" s="89"/>
      <c r="J39" s="36">
        <v>1</v>
      </c>
      <c r="K39" s="35">
        <f>'Prijzenblad Perceel 2'!$B$44</f>
        <v>0</v>
      </c>
      <c r="L39" s="35">
        <f t="shared" ref="L39:L40" si="3">J39*K39</f>
        <v>0</v>
      </c>
      <c r="M39" s="97"/>
      <c r="N39" s="10"/>
      <c r="O39" s="9"/>
      <c r="P39" s="9"/>
      <c r="Q39" s="10"/>
      <c r="R39" s="10"/>
      <c r="S39" s="10"/>
      <c r="T39" s="9"/>
    </row>
    <row r="40" spans="1:20" ht="10.9" customHeight="1" x14ac:dyDescent="0.2">
      <c r="A40" s="4" t="s">
        <v>37</v>
      </c>
      <c r="B40" s="5" t="s">
        <v>38</v>
      </c>
      <c r="C40" s="6">
        <v>3556</v>
      </c>
      <c r="D40" s="39">
        <v>1.2</v>
      </c>
      <c r="E40" s="7">
        <f>'Prijzenblad Perceel 2'!$D$11</f>
        <v>0</v>
      </c>
      <c r="F40" s="7">
        <f t="shared" si="2"/>
        <v>0</v>
      </c>
      <c r="H40" s="88" t="s">
        <v>52</v>
      </c>
      <c r="I40" s="89"/>
      <c r="J40" s="36">
        <v>1</v>
      </c>
      <c r="K40" s="35">
        <f>'Prijzenblad Perceel 2'!$B$45</f>
        <v>0</v>
      </c>
      <c r="L40" s="35">
        <f t="shared" si="3"/>
        <v>0</v>
      </c>
      <c r="M40" s="97"/>
      <c r="O40" s="9"/>
      <c r="P40" s="9"/>
      <c r="Q40" s="10"/>
      <c r="R40" s="10"/>
      <c r="S40" s="10"/>
      <c r="T40" s="10"/>
    </row>
    <row r="41" spans="1:20" ht="10.9" customHeight="1" thickBot="1" x14ac:dyDescent="0.25">
      <c r="A41" s="4" t="s">
        <v>39</v>
      </c>
      <c r="B41" s="5" t="s">
        <v>40</v>
      </c>
      <c r="C41" s="6">
        <v>4880</v>
      </c>
      <c r="D41" s="39">
        <v>1.35</v>
      </c>
      <c r="E41" s="7">
        <f>'Prijzenblad Perceel 2'!$D$12</f>
        <v>0</v>
      </c>
      <c r="F41" s="7">
        <f t="shared" si="2"/>
        <v>0</v>
      </c>
      <c r="O41" s="9"/>
      <c r="P41" s="9"/>
      <c r="Q41" s="10"/>
      <c r="R41" s="10"/>
      <c r="S41" s="10"/>
      <c r="T41" s="9"/>
    </row>
    <row r="42" spans="1:20" ht="10.9" customHeight="1" thickBot="1" x14ac:dyDescent="0.25">
      <c r="A42" s="4" t="s">
        <v>41</v>
      </c>
      <c r="B42" s="5" t="s">
        <v>40</v>
      </c>
      <c r="C42" s="6">
        <v>288</v>
      </c>
      <c r="D42" s="39">
        <v>1.5</v>
      </c>
      <c r="E42" s="7">
        <f>'Prijzenblad Perceel 2'!$D$13</f>
        <v>0</v>
      </c>
      <c r="F42" s="7">
        <f t="shared" si="2"/>
        <v>0</v>
      </c>
      <c r="N42" s="10"/>
      <c r="O42" s="9"/>
      <c r="P42" s="10"/>
      <c r="Q42" s="9"/>
      <c r="R42" s="9"/>
      <c r="S42" s="10"/>
      <c r="T42" s="9"/>
    </row>
    <row r="43" spans="1:20" ht="12" thickBot="1" x14ac:dyDescent="0.25">
      <c r="A43" s="4" t="s">
        <v>42</v>
      </c>
      <c r="B43" s="5" t="s">
        <v>40</v>
      </c>
      <c r="C43" s="6">
        <v>131</v>
      </c>
      <c r="D43" s="39">
        <v>1.5</v>
      </c>
      <c r="E43" s="7">
        <f>'Prijzenblad Perceel 2'!$D$14</f>
        <v>0</v>
      </c>
      <c r="F43" s="7">
        <f t="shared" si="2"/>
        <v>0</v>
      </c>
      <c r="N43" s="18"/>
      <c r="O43" s="9"/>
      <c r="P43" s="10"/>
      <c r="Q43" s="10"/>
      <c r="R43" s="10"/>
      <c r="S43" s="9"/>
      <c r="T43" s="9"/>
    </row>
    <row r="44" spans="1:20" x14ac:dyDescent="0.2">
      <c r="A44" s="11" t="s">
        <v>82</v>
      </c>
      <c r="B44" s="11"/>
      <c r="C44" s="12">
        <f>SUM(C38:C43)</f>
        <v>17491</v>
      </c>
      <c r="D44" s="6"/>
      <c r="E44" s="13"/>
      <c r="F44" s="13">
        <f>SUM(F38:F43)</f>
        <v>0</v>
      </c>
      <c r="N44" s="10"/>
      <c r="O44" s="10"/>
      <c r="P44" s="10"/>
      <c r="Q44" s="10"/>
      <c r="R44" s="10"/>
      <c r="S44" s="9"/>
      <c r="T44" s="10"/>
    </row>
    <row r="45" spans="1:20" x14ac:dyDescent="0.2">
      <c r="A45" s="74" t="s">
        <v>92</v>
      </c>
      <c r="B45" s="74"/>
      <c r="C45" s="74"/>
      <c r="D45" s="74"/>
      <c r="E45" s="74"/>
      <c r="F45" s="74"/>
    </row>
    <row r="46" spans="1:20" x14ac:dyDescent="0.2">
      <c r="A46" s="75" t="s">
        <v>93</v>
      </c>
      <c r="B46" s="75"/>
      <c r="C46" s="75"/>
      <c r="D46" s="75"/>
      <c r="E46" s="19"/>
      <c r="F46" s="19"/>
    </row>
    <row r="48" spans="1:20" ht="12" thickBot="1" x14ac:dyDescent="0.25"/>
    <row r="49" spans="1:6" ht="10.5" customHeight="1" x14ac:dyDescent="0.2">
      <c r="A49" s="76" t="s">
        <v>94</v>
      </c>
      <c r="B49" s="77"/>
      <c r="C49" s="77"/>
      <c r="D49" s="77"/>
      <c r="E49" s="77"/>
      <c r="F49" s="77"/>
    </row>
    <row r="50" spans="1:6" ht="14.65" customHeight="1" thickBot="1" x14ac:dyDescent="0.25">
      <c r="A50" s="78"/>
      <c r="B50" s="79"/>
      <c r="C50" s="79"/>
      <c r="D50" s="79"/>
      <c r="E50" s="79"/>
      <c r="F50" s="79"/>
    </row>
    <row r="51" spans="1:6" ht="10.15" customHeight="1" x14ac:dyDescent="0.2">
      <c r="A51" s="92" t="s">
        <v>28</v>
      </c>
      <c r="B51" s="93"/>
      <c r="C51" s="84" t="s">
        <v>89</v>
      </c>
      <c r="D51" s="86" t="s">
        <v>90</v>
      </c>
      <c r="E51" s="86" t="s">
        <v>81</v>
      </c>
      <c r="F51" s="86" t="s">
        <v>71</v>
      </c>
    </row>
    <row r="52" spans="1:6" ht="12" thickBot="1" x14ac:dyDescent="0.25">
      <c r="A52" s="94"/>
      <c r="B52" s="95"/>
      <c r="C52" s="85"/>
      <c r="D52" s="87"/>
      <c r="E52" s="87"/>
      <c r="F52" s="87"/>
    </row>
    <row r="53" spans="1:6" ht="12" thickBot="1" x14ac:dyDescent="0.25">
      <c r="A53" s="90" t="s">
        <v>91</v>
      </c>
      <c r="B53" s="91"/>
      <c r="C53" s="36">
        <v>1</v>
      </c>
      <c r="D53" s="35">
        <f>'Prijzenblad Perceel 2'!$B$40</f>
        <v>0</v>
      </c>
      <c r="E53" s="35">
        <f>C53*D53</f>
        <v>0</v>
      </c>
      <c r="F53" s="96">
        <f>+SUM(E53:E55)</f>
        <v>0</v>
      </c>
    </row>
    <row r="54" spans="1:6" ht="12.6" customHeight="1" x14ac:dyDescent="0.2">
      <c r="A54" s="40" t="s">
        <v>51</v>
      </c>
      <c r="B54" s="41"/>
      <c r="C54" s="36">
        <v>1</v>
      </c>
      <c r="D54" s="35">
        <f>'Prijzenblad Perceel 2'!$B$44</f>
        <v>0</v>
      </c>
      <c r="E54" s="35">
        <f t="shared" ref="E54:E55" si="4">C54*D54</f>
        <v>0</v>
      </c>
      <c r="F54" s="97"/>
    </row>
    <row r="55" spans="1:6" ht="15" customHeight="1" x14ac:dyDescent="0.2">
      <c r="A55" s="88" t="s">
        <v>52</v>
      </c>
      <c r="B55" s="89"/>
      <c r="C55" s="36">
        <v>1</v>
      </c>
      <c r="D55" s="35">
        <f>'Prijzenblad Perceel 2'!$B$45</f>
        <v>0</v>
      </c>
      <c r="E55" s="35">
        <f t="shared" si="4"/>
        <v>0</v>
      </c>
      <c r="F55" s="97"/>
    </row>
    <row r="58" spans="1:6" x14ac:dyDescent="0.2">
      <c r="A58" s="45" t="s">
        <v>95</v>
      </c>
      <c r="B58" s="46">
        <f>$F$14+$F$29+$F$44+$M$38+$F$53</f>
        <v>0</v>
      </c>
    </row>
  </sheetData>
  <sheetProtection algorithmName="SHA-512" hashValue="aM6KhaV4Xc2IsQDG12dY79F/RQGjnhLj90JVlXdhBwDnmN0iI1jYHsq1xKnTTNwv+oxMFjIt2eD6qq2OgyuQRg==" saltValue="Quf/KtgF9Rgthq3+jO7NuA==" spinCount="100000" sheet="1" objects="1" scenarios="1"/>
  <mergeCells count="43">
    <mergeCell ref="K36:K37"/>
    <mergeCell ref="L36:L37"/>
    <mergeCell ref="M36:M37"/>
    <mergeCell ref="F53:F55"/>
    <mergeCell ref="M38:M40"/>
    <mergeCell ref="A4:F5"/>
    <mergeCell ref="A6:A7"/>
    <mergeCell ref="E6:E7"/>
    <mergeCell ref="F6:F7"/>
    <mergeCell ref="C6:C7"/>
    <mergeCell ref="D6:D7"/>
    <mergeCell ref="A15:F15"/>
    <mergeCell ref="A16:D16"/>
    <mergeCell ref="A55:B55"/>
    <mergeCell ref="A53:B53"/>
    <mergeCell ref="A51:B52"/>
    <mergeCell ref="C51:C52"/>
    <mergeCell ref="D51:D52"/>
    <mergeCell ref="E51:E52"/>
    <mergeCell ref="F51:F52"/>
    <mergeCell ref="A49:F50"/>
    <mergeCell ref="A19:F20"/>
    <mergeCell ref="A21:A22"/>
    <mergeCell ref="C21:C22"/>
    <mergeCell ref="D21:D22"/>
    <mergeCell ref="E21:E22"/>
    <mergeCell ref="F21:F22"/>
    <mergeCell ref="A30:F30"/>
    <mergeCell ref="A31:D31"/>
    <mergeCell ref="A45:F45"/>
    <mergeCell ref="A46:D46"/>
    <mergeCell ref="H34:M35"/>
    <mergeCell ref="A34:F35"/>
    <mergeCell ref="A36:A37"/>
    <mergeCell ref="C36:C37"/>
    <mergeCell ref="D36:D37"/>
    <mergeCell ref="E36:E37"/>
    <mergeCell ref="F36:F37"/>
    <mergeCell ref="H40:I40"/>
    <mergeCell ref="H38:I38"/>
    <mergeCell ref="H39:I39"/>
    <mergeCell ref="H36:I37"/>
    <mergeCell ref="J36:J37"/>
  </mergeCells>
  <conditionalFormatting sqref="L11">
    <cfRule type="expression" dxfId="5" priority="9">
      <formula>L$52="za"</formula>
    </cfRule>
    <cfRule type="expression" dxfId="4" priority="10">
      <formula>L$52="zo"</formula>
    </cfRule>
  </conditionalFormatting>
  <conditionalFormatting sqref="L24:L26">
    <cfRule type="expression" dxfId="3" priority="7">
      <formula>L$52="za"</formula>
    </cfRule>
    <cfRule type="expression" dxfId="2" priority="8">
      <formula>L$52="zo"</formula>
    </cfRule>
  </conditionalFormatting>
  <conditionalFormatting sqref="L41:L43">
    <cfRule type="expression" dxfId="1" priority="5">
      <formula>L$52="za"</formula>
    </cfRule>
    <cfRule type="expression" dxfId="0" priority="6">
      <formula>L$52="zo"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9c44eb-1167-4451-9658-0545fcb395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2BF1B63F834448E5DECA35B4952AD" ma:contentTypeVersion="8" ma:contentTypeDescription="Een nieuw document maken." ma:contentTypeScope="" ma:versionID="962402bd5f28d463aafba4a5ff14ac96">
  <xsd:schema xmlns:xsd="http://www.w3.org/2001/XMLSchema" xmlns:xs="http://www.w3.org/2001/XMLSchema" xmlns:p="http://schemas.microsoft.com/office/2006/metadata/properties" xmlns:ns3="c19c44eb-1167-4451-9658-0545fcb39526" xmlns:ns4="1d60dc87-a574-42e6-902b-2b09d065d7dc" targetNamespace="http://schemas.microsoft.com/office/2006/metadata/properties" ma:root="true" ma:fieldsID="0f6277c6d2ee283172e98b1634eac42d" ns3:_="" ns4:_="">
    <xsd:import namespace="c19c44eb-1167-4451-9658-0545fcb39526"/>
    <xsd:import namespace="1d60dc87-a574-42e6-902b-2b09d065d7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c44eb-1167-4451-9658-0545fcb39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0dc87-a574-42e6-902b-2b09d065d7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B0FCD-C17B-4655-A8A7-06555492C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6F089-8090-4A18-99AA-E6BA881C32A2}">
  <ds:schemaRefs>
    <ds:schemaRef ds:uri="http://www.w3.org/XML/1998/namespace"/>
    <ds:schemaRef ds:uri="http://purl.org/dc/dcmitype/"/>
    <ds:schemaRef ds:uri="http://purl.org/dc/terms/"/>
    <ds:schemaRef ds:uri="c19c44eb-1167-4451-9658-0545fcb39526"/>
    <ds:schemaRef ds:uri="http://schemas.microsoft.com/office/2006/documentManagement/types"/>
    <ds:schemaRef ds:uri="1d60dc87-a574-42e6-902b-2b09d065d7dc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E2A09F-6D09-4776-B2E5-785A2C6A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c44eb-1167-4451-9658-0545fcb39526"/>
    <ds:schemaRef ds:uri="1d60dc87-a574-42e6-902b-2b09d065d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Instructies</vt:lpstr>
      <vt:lpstr>Prijzenblad Perceel 2</vt:lpstr>
      <vt:lpstr>Vluchtelingenopvang Leiden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Yvette Brijs</dc:creator>
  <cp:keywords/>
  <dc:description/>
  <cp:lastModifiedBy>Schmitz, Claudia</cp:lastModifiedBy>
  <cp:revision/>
  <dcterms:created xsi:type="dcterms:W3CDTF">2023-01-10T09:12:30Z</dcterms:created>
  <dcterms:modified xsi:type="dcterms:W3CDTF">2023-04-05T15:07:23Z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0x0101005CD2BF1B63F834448E5DECA35B4952AD</vt:lpwstr>
  </property>
</Properties>
</file>